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38400" windowHeight="17715" activeTab="0"/>
  </bookViews>
  <sheets>
    <sheet name="Rekapitulace stavby" sheetId="1" r:id="rId1"/>
    <sheet name="17-2023_A - Stavební část" sheetId="2" r:id="rId2"/>
    <sheet name="17-2023_B - TZB_ELEKTROIN..." sheetId="3" r:id="rId3"/>
    <sheet name="17-2023_C - TZB_ZTI" sheetId="4" r:id="rId4"/>
    <sheet name="17-2023_D - TZB_UT" sheetId="5" r:id="rId5"/>
    <sheet name="17-2023_E - TZB_VZT" sheetId="6" r:id="rId6"/>
    <sheet name="17-2023_F - STATIKA" sheetId="7" r:id="rId7"/>
    <sheet name="Seznam figur" sheetId="8" r:id="rId8"/>
    <sheet name="Pokyny pro vyplnění" sheetId="9" r:id="rId9"/>
  </sheets>
  <definedNames>
    <definedName name="_xlnm._FilterDatabase" localSheetId="1" hidden="1">'17-2023_A - Stavební část'!$C$120:$K$1760</definedName>
    <definedName name="_xlnm._FilterDatabase" localSheetId="2" hidden="1">'17-2023_B - TZB_ELEKTROIN...'!$C$104:$K$384</definedName>
    <definedName name="_xlnm._FilterDatabase" localSheetId="3" hidden="1">'17-2023_C - TZB_ZTI'!$C$88:$K$245</definedName>
    <definedName name="_xlnm._FilterDatabase" localSheetId="4" hidden="1">'17-2023_D - TZB_UT'!$C$89:$K$182</definedName>
    <definedName name="_xlnm._FilterDatabase" localSheetId="5" hidden="1">'17-2023_E - TZB_VZT'!$C$81:$K$97</definedName>
    <definedName name="_xlnm._FilterDatabase" localSheetId="6" hidden="1">'17-2023_F - STATIKA'!$C$83:$K$171</definedName>
    <definedName name="_xlnm.Print_Area" localSheetId="1">'17-2023_A - Stavební část'!$C$4:$J$39,'17-2023_A - Stavební část'!$C$45:$J$102,'17-2023_A - Stavební část'!$C$108:$K$1760</definedName>
    <definedName name="_xlnm.Print_Area" localSheetId="2">'17-2023_B - TZB_ELEKTROIN...'!$C$4:$J$39,'17-2023_B - TZB_ELEKTROIN...'!$C$45:$J$86,'17-2023_B - TZB_ELEKTROIN...'!$C$92:$K$384</definedName>
    <definedName name="_xlnm.Print_Area" localSheetId="3">'17-2023_C - TZB_ZTI'!$C$4:$J$39,'17-2023_C - TZB_ZTI'!$C$45:$J$70,'17-2023_C - TZB_ZTI'!$C$76:$K$245</definedName>
    <definedName name="_xlnm.Print_Area" localSheetId="4">'17-2023_D - TZB_UT'!$C$4:$J$39,'17-2023_D - TZB_UT'!$C$45:$J$71,'17-2023_D - TZB_UT'!$C$77:$K$182</definedName>
    <definedName name="_xlnm.Print_Area" localSheetId="5">'17-2023_E - TZB_VZT'!$C$4:$J$39,'17-2023_E - TZB_VZT'!$C$45:$J$63,'17-2023_E - TZB_VZT'!$C$69:$K$97</definedName>
    <definedName name="_xlnm.Print_Area" localSheetId="6">'17-2023_F - STATIKA'!$C$4:$J$39,'17-2023_F - STATIKA'!$C$45:$J$65,'17-2023_F - STATIKA'!$C$71:$K$171</definedName>
    <definedName name="_xlnm.Print_Area" localSheetId="8">'Pokyny pro vyplnění'!$B$2:$K$71,'Pokyny pro vyplnění'!$B$74:$K$118,'Pokyny pro vyplnění'!$B$121:$K$161,'Pokyny pro vyplnění'!$B$164:$K$218</definedName>
    <definedName name="_xlnm.Print_Area" localSheetId="0">'Rekapitulace stavby'!$D$4:$AO$36,'Rekapitulace stavby'!$C$42:$AQ$61</definedName>
    <definedName name="_xlnm.Print_Area" localSheetId="7">'Seznam figur'!$C$4:$G$74</definedName>
    <definedName name="_xlnm.Print_Titles" localSheetId="0">'Rekapitulace stavby'!$52:$52</definedName>
    <definedName name="_xlnm.Print_Titles" localSheetId="1">'17-2023_A - Stavební část'!$120:$120</definedName>
    <definedName name="_xlnm.Print_Titles" localSheetId="2">'17-2023_B - TZB_ELEKTROIN...'!$104:$104</definedName>
    <definedName name="_xlnm.Print_Titles" localSheetId="3">'17-2023_C - TZB_ZTI'!$88:$88</definedName>
    <definedName name="_xlnm.Print_Titles" localSheetId="4">'17-2023_D - TZB_UT'!$89:$89</definedName>
    <definedName name="_xlnm.Print_Titles" localSheetId="5">'17-2023_E - TZB_VZT'!$81:$81</definedName>
    <definedName name="_xlnm.Print_Titles" localSheetId="6">'17-2023_F - STATIKA'!$83:$83</definedName>
    <definedName name="_xlnm.Print_Titles" localSheetId="7">'Seznam figur'!$9:$9</definedName>
  </definedNames>
  <calcPr calcId="152511"/>
</workbook>
</file>

<file path=xl/sharedStrings.xml><?xml version="1.0" encoding="utf-8"?>
<sst xmlns="http://schemas.openxmlformats.org/spreadsheetml/2006/main" count="25647" uniqueCount="3798">
  <si>
    <t>Export Komplet</t>
  </si>
  <si>
    <t>VZ</t>
  </si>
  <si>
    <t>2.0</t>
  </si>
  <si>
    <t>ZAMOK</t>
  </si>
  <si>
    <t>False</t>
  </si>
  <si>
    <t>{dd9b3a90-ba59-4550-842c-16928d99c815}</t>
  </si>
  <si>
    <t>0,01</t>
  </si>
  <si>
    <t>21</t>
  </si>
  <si>
    <t>15</t>
  </si>
  <si>
    <t>REKAPITULACE STAVBY</t>
  </si>
  <si>
    <t>v ---  níže se nacházejí doplnkové a pomocné údaje k sestavám  --- v</t>
  </si>
  <si>
    <t>Návod na vyplnění</t>
  </si>
  <si>
    <t>0,001</t>
  </si>
  <si>
    <t>Kód:</t>
  </si>
  <si>
    <t>17-2023</t>
  </si>
  <si>
    <t>Měnit lze pouze buňky se žlutým podbarvením!
1) v Rekapitulaci stavby vyplňte údaje o Uchazeči (přenesou se do ostatních sestav i v jiných listech)
2) na vybraných listech vyplňte v sestavě Soupis prací ceny u položek</t>
  </si>
  <si>
    <t>Stavba:</t>
  </si>
  <si>
    <t>VZDĚLÁVACÍ INSTITUCE RAJHRAD, MEZINÁRODNÍ AKADEMIE SV. BENEDIKTA Z NURSIE PRO UMĚLECKÉ VZDĚLÁVÁNÍ</t>
  </si>
  <si>
    <t>KSO:</t>
  </si>
  <si>
    <t/>
  </si>
  <si>
    <t>CC-CZ:</t>
  </si>
  <si>
    <t>Místo:</t>
  </si>
  <si>
    <t>Rajhrad</t>
  </si>
  <si>
    <t>Datum:</t>
  </si>
  <si>
    <t>26. 9. 2023</t>
  </si>
  <si>
    <t>Zadavatel:</t>
  </si>
  <si>
    <t>IČ:</t>
  </si>
  <si>
    <t xml:space="preserve"> </t>
  </si>
  <si>
    <t>DIČ:</t>
  </si>
  <si>
    <t>Uchazeč:</t>
  </si>
  <si>
    <t>Vyplň údaj</t>
  </si>
  <si>
    <t>Projektant:</t>
  </si>
  <si>
    <t>08230544</t>
  </si>
  <si>
    <t>PEER COLLECTIVE s.r.o.</t>
  </si>
  <si>
    <t>CZ08230544</t>
  </si>
  <si>
    <t>True</t>
  </si>
  <si>
    <t>Zpracovatel:</t>
  </si>
  <si>
    <t>Poznámka:</t>
  </si>
  <si>
    <t>Před zahájením stavebních prací na předmětném objektu bude investorem svolána kontrolní prohlídka stavby, na kterou budou pozváni zástupci odborné organizace státní památkové péče a orgánu státní památkové péče, přičemž na vstupním jednání bude dohodnut harmonogram dalších místních šetření za účelem sledování prací a případného upřesňování technologických postupů, různých detailů, předvedení vzorků (mj. povrchových úprav, doplňovaných prvků apod.). Předpokladem je mj. zachování autenticky dochovaných hodnotných historických prvků a konstrukcí včetně eliminace prvků nově vkládaných. Prohlídky budou prováděny za účasti Národního památkového ústavu, územní odborné pracoviště v Brně a orgánu státní památkové péče (Městský úřad Židlochovice, odbor ŽP a SÚ) a veškeré předložené vzorky budou předem odsouhlaseny zákonným způsobem. 
Veškeré práce provádět dle platných ČSN a technologických postupů za dodržení pravidel bezpečnosti práce a ochrany zdraví při práci. Současně budou práce prováděny dle vyjádření dotčených orgánů státní správy. Pokud dojde při realizaci k nejasnostem, či nepředvídaným okolnostem, je nutné přizvat projektanta k posouzení, resp. upřesnění postupu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</si>
  <si>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</si>
  <si>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</si>
  <si>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</si>
  <si>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</si>
  <si>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</si>
  <si>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</si>
  <si>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</si>
  <si>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</si>
  <si>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</si>
  <si>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</si>
  <si>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</si>
  <si>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</si>
  <si>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</si>
  <si>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</si>
  <si>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</si>
  <si>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</si>
  <si>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</si>
  <si>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</si>
  <si>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</si>
  <si>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</si>
  <si>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</si>
  <si>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</si>
  <si>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</si>
  <si>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</si>
  <si>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</si>
  <si>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</si>
  <si>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</si>
  <si>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</si>
  <si>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</si>
  <si>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</si>
  <si>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</si>
  <si>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</si>
  <si>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</si>
  <si>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</si>
  <si>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</si>
  <si>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</si>
  <si>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</si>
  <si>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</si>
  <si>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</si>
  <si>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17-2023_A</t>
  </si>
  <si>
    <t>Stavební část</t>
  </si>
  <si>
    <t>STA</t>
  </si>
  <si>
    <t>1</t>
  </si>
  <si>
    <t>{ce5412b7-08f1-49b4-a58d-baf2c31f6665}</t>
  </si>
  <si>
    <t>2</t>
  </si>
  <si>
    <t>17-2023_B</t>
  </si>
  <si>
    <t>TZB_ELEKTROINSTALACE</t>
  </si>
  <si>
    <t>{de249573-b7a5-4322-aa56-da70fb73d70a}</t>
  </si>
  <si>
    <t>17-2023_C</t>
  </si>
  <si>
    <t>TZB_ZTI</t>
  </si>
  <si>
    <t>{4f2692f6-085b-4508-998a-e902d36a089a}</t>
  </si>
  <si>
    <t>17-2023_D</t>
  </si>
  <si>
    <t>TZB_UT</t>
  </si>
  <si>
    <t>{4cb98c18-4eae-4de7-8cfa-3e9326ca87a9}</t>
  </si>
  <si>
    <t>17-2023_E</t>
  </si>
  <si>
    <t>TZB_VZT</t>
  </si>
  <si>
    <t>{4eddf601-34c1-4586-b315-cb4a68d74ac5}</t>
  </si>
  <si>
    <t>17-2023_F</t>
  </si>
  <si>
    <t>STATIKA</t>
  </si>
  <si>
    <t>{da2d442e-8a6d-4ba6-862c-51c170708c9e}</t>
  </si>
  <si>
    <t>A</t>
  </si>
  <si>
    <t>Fasáda</t>
  </si>
  <si>
    <t>1951,324</t>
  </si>
  <si>
    <t>3</t>
  </si>
  <si>
    <t>B</t>
  </si>
  <si>
    <t>Sokl</t>
  </si>
  <si>
    <t>115,767</t>
  </si>
  <si>
    <t>KRYCÍ LIST SOUPISU PRACÍ</t>
  </si>
  <si>
    <t>Objekt:</t>
  </si>
  <si>
    <t>17-2023_A - Stavební část</t>
  </si>
  <si>
    <t>Před zahájením stavebních prací budou veškeré prostory uvolněny od uskladněných věcí a prověřeno či zajištěno odpojení všech rozvodů médií. Vzhledem k velkým světlým výškám bude nutné stavět pomocné lešení pro všechny práce. Po skončení stavebních prací musí být všechny prostory dotčené stavebními úpravami řádně vyčištěny. Základní přesun je rozšířen o ruční dovoz materiálů, výrobků a odvoz suti. Důvodem je zajištění oddělení provozované části od části se stavební činností.</t>
  </si>
  <si>
    <t>REKAPITULACE ČLENĚNÍ SOUPISU PRACÍ</t>
  </si>
  <si>
    <t>Kód dílu - Popis</t>
  </si>
  <si>
    <t>Cena celkem [CZK]</t>
  </si>
  <si>
    <t>-1</t>
  </si>
  <si>
    <t>HSV - Práce a dodávky HSV</t>
  </si>
  <si>
    <t xml:space="preserve">    1 - Zemní práce</t>
  </si>
  <si>
    <t xml:space="preserve">    1A - Zemní práce pro ZTI a VZT</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</si>
  <si>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</si>
  <si>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</si>
  <si>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</si>
  <si>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</si>
  <si>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</si>
  <si>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</si>
  <si>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</si>
  <si>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</si>
  <si>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</si>
  <si>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715 - Izolace proti chemickým vlivům</t>
  </si>
  <si>
    <t xml:space="preserve">    725 - Zdravotechnika - zařizovací předměty</t>
  </si>
  <si>
    <t xml:space="preserve">    741 - Elektroinstalace - silnoproud</t>
  </si>
  <si>
    <t xml:space="preserve">    783 - Dokončovací práce - nátěry</t>
  </si>
  <si>
    <t xml:space="preserve">    795 - Lokální vytápění</t>
  </si>
  <si>
    <t xml:space="preserve">    711 - Izolace proti vodě, vlhkosti a plynům</t>
  </si>
  <si>
    <t xml:space="preserve">    721 - Zdravotechnika - vnitřní kanalizace</t>
  </si>
  <si>
    <t xml:space="preserve">    751 - Vzduchotechnika</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</si>
  <si>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</si>
  <si>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</si>
  <si>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</si>
  <si>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</si>
  <si>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</si>
  <si>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768 - Konstrukce kamenické</t>
  </si>
  <si>
    <t xml:space="preserve">    781 - Dokončovací práce - obklady</t>
  </si>
  <si>
    <t xml:space="preserve">    784 - Dokončovací práce - malby a tapety</t>
  </si>
  <si>
    <t xml:space="preserve">    Skladba S1 - Podlaha prkenná</t>
  </si>
  <si>
    <t xml:space="preserve">    Skladba S2 - Podlaha keramická dlažba</t>
  </si>
  <si>
    <t xml:space="preserve">    Skladba S3 - Podlaha betonová</t>
  </si>
  <si>
    <t xml:space="preserve">    Skladba S4 - Podlaha keramická dlažba</t>
  </si>
  <si>
    <t xml:space="preserve">    Skladba S5 - Podlaha umělý kámen s podlahovým vytápěním</t>
  </si>
  <si>
    <t xml:space="preserve">    Skladba S6 - Podlaha betonová s podlahovým vytápěním</t>
  </si>
  <si>
    <t xml:space="preserve">    Skladba S7 - SCHODIŠTĚ - MRAMOROVÁ DLAŽBA</t>
  </si>
  <si>
    <t xml:space="preserve">    Skladba S8 - STROP V UMÝVÁRNÁCH</t>
  </si>
  <si>
    <t xml:space="preserve">    Skladba S9 - STROP 2NP - OPRAVA</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</si>
  <si>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</si>
  <si>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</si>
  <si>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</si>
  <si>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</si>
  <si>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</si>
  <si>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</si>
  <si>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</si>
  <si>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</si>
  <si>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</si>
  <si>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</si>
  <si>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</si>
  <si>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</si>
  <si>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</si>
  <si>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</si>
  <si>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</si>
  <si>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</si>
  <si>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</si>
  <si>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</si>
  <si>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</si>
  <si>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</si>
  <si>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</si>
  <si>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</si>
  <si>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</si>
  <si>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131351100</t>
  </si>
  <si>
    <t>Hloubení nezapažených jam a zářezů strojně s urovnáním dna do předepsaného profilu a spádu v hornině třídy těžitelnosti II skupiny 4 do 20 m3</t>
  </si>
  <si>
    <t>m3</t>
  </si>
  <si>
    <t>CS ÚRS 2023 02</t>
  </si>
  <si>
    <t>4</t>
  </si>
  <si>
    <t>2056317099</t>
  </si>
  <si>
    <t>Online PSC</t>
  </si>
  <si>
    <t>https://podminky.urs.cz/item/CS_URS_2023_02/131351100</t>
  </si>
  <si>
    <t>VV</t>
  </si>
  <si>
    <t>Vsakový dren 1</t>
  </si>
  <si>
    <t>10*1*1,5</t>
  </si>
  <si>
    <t>Vsakový dren 2</t>
  </si>
  <si>
    <t>12*1,5*1,5</t>
  </si>
  <si>
    <t>Vsakový dren 3</t>
  </si>
  <si>
    <t>1*4*1,5</t>
  </si>
  <si>
    <t>Součet</t>
  </si>
  <si>
    <t>132312131</t>
  </si>
  <si>
    <t>Hloubení nezapažených rýh šířky do 800 mm ručně s urovnáním dna do předepsaného profilu a spádu v hornině třídy těžitelnosti II skupiny 4 soudržných</t>
  </si>
  <si>
    <t>1207432941</t>
  </si>
  <si>
    <t>https://podminky.urs.cz/item/CS_URS_2023_02/132312131</t>
  </si>
  <si>
    <t>Obnažení venkovního zdiva</t>
  </si>
  <si>
    <t>(87,2+75,65)*0,6*1</t>
  </si>
  <si>
    <t>139712111</t>
  </si>
  <si>
    <t>Vykopávka v uzavřených prostorech ručně v hornině třídy těžitelnosti II skupiny 4 a 5</t>
  </si>
  <si>
    <t>-1236552078</t>
  </si>
  <si>
    <t>https://podminky.urs.cz/item/CS_URS_2023_02/139712111</t>
  </si>
  <si>
    <t>M.č.1.12</t>
  </si>
  <si>
    <t>3,66*0,3*0,6</t>
  </si>
  <si>
    <t>M.č.1.02a</t>
  </si>
  <si>
    <t>(1,15+1,63)*0,3*0,5</t>
  </si>
  <si>
    <t>M.č.1.03</t>
  </si>
  <si>
    <t>1*1,25*0,7</t>
  </si>
  <si>
    <t>1,25*1,5*0,7</t>
  </si>
  <si>
    <t>0,9*0,45*0,5</t>
  </si>
  <si>
    <t>M.č.1.04a</t>
  </si>
  <si>
    <t>(2,63+1,12)*0,3*0,5</t>
  </si>
  <si>
    <t>1,57*0,5*0,5</t>
  </si>
  <si>
    <t>M.č.1.07</t>
  </si>
  <si>
    <t>1,18*0,45*0,5</t>
  </si>
  <si>
    <t>M.č.1.08</t>
  </si>
  <si>
    <t>(2,38*0,45*0,6</t>
  </si>
  <si>
    <t>M.č.1.11a</t>
  </si>
  <si>
    <t>2,38*0,45*0,6</t>
  </si>
  <si>
    <t>M.č.1.10a</t>
  </si>
  <si>
    <t>2,45*0,45*0,6</t>
  </si>
  <si>
    <t>162211321</t>
  </si>
  <si>
    <t>Vodorovné přemístění výkopku nebo sypaniny stavebním kolečkem s vyprázdněním kolečka na hromady nebo do dopravního prostředku na vzdálenost do 10 m z horniny třídy těžitelnosti II, skupiny 4 a 5</t>
  </si>
  <si>
    <t>-1844416998</t>
  </si>
  <si>
    <t>https://podminky.urs.cz/item/CS_URS_2023_02/162211321</t>
  </si>
  <si>
    <t>Vnitřní základy</t>
  </si>
  <si>
    <t>6,869</t>
  </si>
  <si>
    <t>5</t>
  </si>
  <si>
    <t>162211329</t>
  </si>
  <si>
    <t>Vodorovné přemístění výkopku nebo sypaniny stavebním kolečkem s vyprázdněním kolečka na hromady nebo do dopravního prostředku na vzdálenost do 10 m Příplatek za každých dalších 10 m k ceně -1321</t>
  </si>
  <si>
    <t>167609707</t>
  </si>
  <si>
    <t>https://podminky.urs.cz/item/CS_URS_2023_02/162211329</t>
  </si>
  <si>
    <t>6,869*10 'Přepočtené koeficientem množství</t>
  </si>
  <si>
    <t>6</t>
  </si>
  <si>
    <t>162351104</t>
  </si>
  <si>
    <t>Vodorovné přemístění výkopku nebo sypaniny po suchu na obvyklém dopravním prostředku, bez naložení výkopku, avšak se složením bez rozhrnutí z horniny třídy těžitelnosti I skupiny 1 až 3 na vzdálenost přes 500 do 1 000 m</t>
  </si>
  <si>
    <t>1652111301</t>
  </si>
  <si>
    <t>https://podminky.urs.cz/item/CS_URS_2023_02/162351104</t>
  </si>
  <si>
    <t>Vsakovaci dreny</t>
  </si>
  <si>
    <t>10+18+4</t>
  </si>
  <si>
    <t>7</t>
  </si>
  <si>
    <t>174111101</t>
  </si>
  <si>
    <t>Zásyp sypaninou z jakékoliv horniny ručně s uložením výkopku ve vrstvách se zhutněním jam, šachet, rýh nebo kolem objektů v těchto vykopávkách</t>
  </si>
  <si>
    <t>-1408719792</t>
  </si>
  <si>
    <t>https://podminky.urs.cz/item/CS_URS_2023_02/174111101</t>
  </si>
  <si>
    <t>Po obnažení venkovního zdiva</t>
  </si>
  <si>
    <t>(87,5+75,65)*0,5*0,75</t>
  </si>
  <si>
    <t>8</t>
  </si>
  <si>
    <t>174151101</t>
  </si>
  <si>
    <t>Zásyp sypaninou z jakékoliv horniny strojně s uložením výkopku ve vrstvách se zhutněním jam, šachet, rýh nebo kolem objektů v těchto vykopávkách</t>
  </si>
  <si>
    <t>-195327131</t>
  </si>
  <si>
    <t>https://podminky.urs.cz/item/CS_URS_2023_02/174151101</t>
  </si>
  <si>
    <t>10*1*0,5</t>
  </si>
  <si>
    <t>12*1,5*0,5</t>
  </si>
  <si>
    <t>Vsakovací dren 3</t>
  </si>
  <si>
    <t>1*4*0,5</t>
  </si>
  <si>
    <t>9</t>
  </si>
  <si>
    <t>174251101</t>
  </si>
  <si>
    <t>Zásyp sypaninou z jakékoliv horniny strojně s uložením výkopku ve vrstvách bez zhutnění jam, šachet, rýh nebo kolem objektů v těchto vykopávkách</t>
  </si>
  <si>
    <t>821053047</t>
  </si>
  <si>
    <t>https://podminky.urs.cz/item/CS_URS_2023_02/174251101</t>
  </si>
  <si>
    <t>10*1*1</t>
  </si>
  <si>
    <t>12*1,5*1</t>
  </si>
  <si>
    <t>1*4*1</t>
  </si>
  <si>
    <t>10</t>
  </si>
  <si>
    <t>M</t>
  </si>
  <si>
    <t>58333688</t>
  </si>
  <si>
    <t>kamenivo těžené hrubé frakce 32/63</t>
  </si>
  <si>
    <t>t</t>
  </si>
  <si>
    <t>1125965326</t>
  </si>
  <si>
    <t>32*1,7034 'Přepočtené koeficientem množství</t>
  </si>
  <si>
    <t>11</t>
  </si>
  <si>
    <t>181311104</t>
  </si>
  <si>
    <t>Rozprostření a urovnání ornice v rovině nebo ve svahu sklonu do 1:5 ručně při souvislé ploše, tl. vrstvy přes 200 do 250 mm</t>
  </si>
  <si>
    <t>m2</t>
  </si>
  <si>
    <t>136184204</t>
  </si>
  <si>
    <t>https://podminky.urs.cz/item/CS_URS_2023_02/181311104</t>
  </si>
  <si>
    <t>(87,5+75,65)*0,35</t>
  </si>
  <si>
    <t>1A</t>
  </si>
  <si>
    <t>Zemní práce pro ZTI a VZT</t>
  </si>
  <si>
    <t>12</t>
  </si>
  <si>
    <t>132212132</t>
  </si>
  <si>
    <t>Hloubení nezapažených rýh šířky do 800 mm ručně s urovnáním dna do předepsaného profilu a spádu v hornině třídy těžitelnosti I skupiny 3 nesoudržných</t>
  </si>
  <si>
    <t>-938907250</t>
  </si>
  <si>
    <t>https://podminky.urs.cz/item/CS_URS_2023_02/132212132</t>
  </si>
  <si>
    <t>Větev 1, A, 2</t>
  </si>
  <si>
    <t>12,11*0,4+1,7*0,4*0,5+2,15*0,4*0,8+1,5*0,4*0,95+1,4*0,4*0,95</t>
  </si>
  <si>
    <t>Větev 3, 4, B</t>
  </si>
  <si>
    <t>11,6*0,4+2,2*0,4*0,45+3,5*0,4*0,7</t>
  </si>
  <si>
    <t>Větev 5</t>
  </si>
  <si>
    <t>3,5*0,4+1,7*0,4*0,3+1,6*0,4*0,4</t>
  </si>
  <si>
    <t>Větev C, 6</t>
  </si>
  <si>
    <t>10,4*0,4+4,5*0,4*0,5+4,5*0,4*0,7+2,8*0,4*0,8+8*0,4*0,9</t>
  </si>
  <si>
    <t>13</t>
  </si>
  <si>
    <t>162211311</t>
  </si>
  <si>
    <t>Vodorovné přemístění výkopku nebo sypaniny stavebním kolečkem s vyprázdněním kolečka na hromady nebo do dopravního prostředku na vzdálenost do 10 m z horniny třídy těžitelnosti I, skupiny 1 až 3</t>
  </si>
  <si>
    <t>-1843904395</t>
  </si>
  <si>
    <t>https://podminky.urs.cz/item/CS_URS_2023_02/162211311</t>
  </si>
  <si>
    <t>24,946-12,459+10,89</t>
  </si>
  <si>
    <t>14</t>
  </si>
  <si>
    <t>162211319</t>
  </si>
  <si>
    <t>Vodorovné přemístění výkopku nebo sypaniny stavebním kolečkem s vyprázdněním kolečka na hromady nebo do dopravního prostředku na vzdálenost do 10 m Příplatek za každých dalších 10 m k ceně -1311</t>
  </si>
  <si>
    <t>-104025161</t>
  </si>
  <si>
    <t>https://podminky.urs.cz/item/CS_URS_2023_02/162211319</t>
  </si>
  <si>
    <t>23,377*10 'Přepočtené koeficientem množství</t>
  </si>
  <si>
    <t>174111102</t>
  </si>
  <si>
    <t>Zásyp sypaninou z jakékoliv horniny ručně s uložením výkopku ve vrstvách se zhutněním v uzavřených prostorách s urovnáním povrchu zásypu</t>
  </si>
  <si>
    <t>351261292</t>
  </si>
  <si>
    <t>https://podminky.urs.cz/item/CS_URS_2023_02/174111102</t>
  </si>
  <si>
    <t>3,66472</t>
  </si>
  <si>
    <t>3,29152</t>
  </si>
  <si>
    <t>0,167452</t>
  </si>
  <si>
    <t>5,33504</t>
  </si>
  <si>
    <t>16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</si>
  <si>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</si>
  <si>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</si>
  <si>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239195538</t>
  </si>
  <si>
    <t>https://podminky.urs.cz/item/CS_URS_2023_02/175111101</t>
  </si>
  <si>
    <t>(17,3+1,7+2,15+1,5+1,4)*0,12</t>
  </si>
  <si>
    <t>(14,1+2,2+3,5)*0,12</t>
  </si>
  <si>
    <t>(9+1,7+1,6)*0,12</t>
  </si>
  <si>
    <t>(14,8+4,5+4,5+2,8+8)*0,12</t>
  </si>
  <si>
    <t>17</t>
  </si>
  <si>
    <t>58337310</t>
  </si>
  <si>
    <t>štěrkopísek frakce 0/4</t>
  </si>
  <si>
    <t>2076586486</t>
  </si>
  <si>
    <t>10,89*1,89077 'Přepočtené koeficientem množství</t>
  </si>
  <si>
    <t>18</t>
  </si>
  <si>
    <t>974031164</t>
  </si>
  <si>
    <t>Vysekání rýh ve zdivu cihelném na maltu vápennou nebo vápenocementovou do hl. 150 mm a šířky do 150 mm</t>
  </si>
  <si>
    <t>m</t>
  </si>
  <si>
    <t>-1118018359</t>
  </si>
  <si>
    <t>https://podminky.urs.cz/item/CS_URS_2023_02/974031164</t>
  </si>
  <si>
    <t>Větev 1</t>
  </si>
  <si>
    <t>1,1</t>
  </si>
  <si>
    <t>Stoupací potrubí 1-6</t>
  </si>
  <si>
    <t>6*6</t>
  </si>
  <si>
    <t>VZT</t>
  </si>
  <si>
    <t>3,2+3,8+3,3+4</t>
  </si>
  <si>
    <t>19</t>
  </si>
  <si>
    <t>977151122</t>
  </si>
  <si>
    <t>Jádrové vrty diamantovými korunkami do stavebních materiálů (železobetonu, betonu, cihel, obkladů, dlažeb, kamene) průměru přes 120 do 130 mm</t>
  </si>
  <si>
    <t>-1803668724</t>
  </si>
  <si>
    <t>https://podminky.urs.cz/item/CS_URS_2023_02/977151122</t>
  </si>
  <si>
    <t>M.č.1.13</t>
  </si>
  <si>
    <t>0,8</t>
  </si>
  <si>
    <t>M.č.1.02b</t>
  </si>
  <si>
    <t>1,55</t>
  </si>
  <si>
    <t>0,5</t>
  </si>
  <si>
    <t>0,8+1,4</t>
  </si>
  <si>
    <t>M.č.1.10b</t>
  </si>
  <si>
    <t>0,6</t>
  </si>
  <si>
    <t>M.č.1.11b</t>
  </si>
  <si>
    <t>20</t>
  </si>
  <si>
    <t>977151125</t>
  </si>
  <si>
    <t>Jádrové vrty diamantovými korunkami do stavebních materiálů (železobetonu, betonu, cihel, obkladů, dlažeb, kamene) průměru přes 180 do 200 mm</t>
  </si>
  <si>
    <t>1657811036</t>
  </si>
  <si>
    <t>https://podminky.urs.cz/item/CS_URS_2023_02/977151125</t>
  </si>
  <si>
    <t>0,5+1,2</t>
  </si>
  <si>
    <t>0,5+0,5+1,3</t>
  </si>
  <si>
    <t>0,5+1,25</t>
  </si>
  <si>
    <t>Nádrž na dešťovou vodu</t>
  </si>
  <si>
    <t>1,3+1,3</t>
  </si>
  <si>
    <t>Zakládání</t>
  </si>
  <si>
    <t>274313711</t>
  </si>
  <si>
    <t>Základy z betonu prostého pasy betonu kamenem neprokládaného tř. C 20/25</t>
  </si>
  <si>
    <t>161653819</t>
  </si>
  <si>
    <t>https://podminky.urs.cz/item/CS_URS_2023_02/274313711</t>
  </si>
  <si>
    <t>Svislé a kompletní konstrukce</t>
  </si>
  <si>
    <t>22</t>
  </si>
  <si>
    <t>311231115</t>
  </si>
  <si>
    <t>Zdivo z cihel pálených nosné z cihel plných dl. 290 mm P 7 až 15, na maltu ze suché směsi 5 MPa</t>
  </si>
  <si>
    <t>-617959398</t>
  </si>
  <si>
    <t>https://podminky.urs.cz/item/CS_URS_2023_02/311231115</t>
  </si>
  <si>
    <t>m.č. 1.01</t>
  </si>
  <si>
    <t>1,8*0,15*3</t>
  </si>
  <si>
    <t>m.č. 1.10b</t>
  </si>
  <si>
    <t>0,5*0,15*2</t>
  </si>
  <si>
    <t>m.č. 1.11b</t>
  </si>
  <si>
    <t>0,8*0,15*2</t>
  </si>
  <si>
    <t>23</t>
  </si>
  <si>
    <t>311236131</t>
  </si>
  <si>
    <t>Zdivo jednovrstvé zvukově izolační z cihel děrovaných spojených na pero a drážku na maltu cementovou M10, pevnost cihel přes P15 do P20, tl. zdiva 250 mm</t>
  </si>
  <si>
    <t>2047430709</t>
  </si>
  <si>
    <t>https://podminky.urs.cz/item/CS_URS_2023_02/311236131</t>
  </si>
  <si>
    <t>m.č. 1.08</t>
  </si>
  <si>
    <t>(2,85+1,35)*2,65</t>
  </si>
  <si>
    <t>m.č. 1.10a</t>
  </si>
  <si>
    <t>2,36*3</t>
  </si>
  <si>
    <t>2,4*4-1,1*2,03</t>
  </si>
  <si>
    <t>24</t>
  </si>
  <si>
    <t>311236151</t>
  </si>
  <si>
    <t>Zdivo jednovrstvé zvukově izolační z cihel děrovaných spojených na pero a drážku na maltu cementovou M10, pevnost cihel přes P15 do P20, tl. zdiva 300 mm</t>
  </si>
  <si>
    <t>1484428806</t>
  </si>
  <si>
    <t>https://podminky.urs.cz/item/CS_URS_2023_02/311236151</t>
  </si>
  <si>
    <t>m.č. 1.03</t>
  </si>
  <si>
    <t>0,9*2</t>
  </si>
  <si>
    <t>m.č. 1.04a</t>
  </si>
  <si>
    <t>1,5*3</t>
  </si>
  <si>
    <t>m.č. 1.06a</t>
  </si>
  <si>
    <t>1,14*3</t>
  </si>
  <si>
    <t>25</t>
  </si>
  <si>
    <t>317121251</t>
  </si>
  <si>
    <t>Montáž překladů ze železobetonových prefabrikátů dodatečně do připravených rýh, světlosti otvoru přes 1050 do 1800 mm</t>
  </si>
  <si>
    <t>kus</t>
  </si>
  <si>
    <t>1976683493</t>
  </si>
  <si>
    <t>https://podminky.urs.cz/item/CS_URS_2023_02/317121251</t>
  </si>
  <si>
    <t>P1</t>
  </si>
  <si>
    <t>P2</t>
  </si>
  <si>
    <t>P3</t>
  </si>
  <si>
    <t>26</t>
  </si>
  <si>
    <t>59321000</t>
  </si>
  <si>
    <t>překlad pórobetonový plochý š 125mm dl 1200-1300mm</t>
  </si>
  <si>
    <t>1444569952</t>
  </si>
  <si>
    <t>27</t>
  </si>
  <si>
    <t>59321917</t>
  </si>
  <si>
    <t>překlad pórobetonový plochý š 125mm dl 1300-1500mm</t>
  </si>
  <si>
    <t>492522969</t>
  </si>
  <si>
    <t>28</t>
  </si>
  <si>
    <t>59640023</t>
  </si>
  <si>
    <t>překlad keramický nosný š 70mm dl 1,50m</t>
  </si>
  <si>
    <t>274346156</t>
  </si>
  <si>
    <t>29</t>
  </si>
  <si>
    <t>317944323</t>
  </si>
  <si>
    <t>Válcované nosníky dodatečně osazované do připravených otvorů bez zazdění hlav č. 14 až 22</t>
  </si>
  <si>
    <t>935887925</t>
  </si>
  <si>
    <t>https://podminky.urs.cz/item/CS_URS_2023_02/317944323</t>
  </si>
  <si>
    <t>P7 - IPE120, 10,4kg/m</t>
  </si>
  <si>
    <t>9*1,3*10,4/1000</t>
  </si>
  <si>
    <t>P4 - IPE 160, 15,8kg/m</t>
  </si>
  <si>
    <t>3*1,5*15,8/1000</t>
  </si>
  <si>
    <t>P5, P6 - PE180, 18,8kg/m</t>
  </si>
  <si>
    <t>2*1,7*18,8/1000</t>
  </si>
  <si>
    <t>3*2,5*18,8/1000</t>
  </si>
  <si>
    <t>30</t>
  </si>
  <si>
    <t>319202114</t>
  </si>
  <si>
    <t>Dodatečná izolace zdiva injektáží nízkotlakou metodou silikonovou mikroemulzí, tloušťka zdiva přes 450 do 600 mm</t>
  </si>
  <si>
    <t>1100993773</t>
  </si>
  <si>
    <t>https://podminky.urs.cz/item/CS_URS_2023_02/319202114</t>
  </si>
  <si>
    <t>P</t>
  </si>
  <si>
    <t>Poznámka k položce:
Povrch nebo spáry zdiva v injektované zóně se uzavřou sanační maltou (alt. izol. stěrkou), aby injektážní látka nemohla unikat se zdiva při injektování. V injektované zóně zdiva se provedou injektážní vrty pomocí elektrických nebo pneumatických vrtacích kladiv o průměru 20 mm ve sklonu 15°. Poloha vrtů je co nejblíže k úrovni podlahy. Počet vrtů na 1 bm zdiva je 16 ks ( v osových vzdálenostech 120 mm). Hloubka vrtu u jednostranného vrtání je dána tím, že vrt musí končit cca 5 cm před protějším lícem stěny. U oboustranně prováděných vrtů (zdivo o tl. nad 70 cm) se délka vrtu volí cca 1/2 tloušťky zdiva. Náplnění vrtů injektážní látkou až do vpravení předepsaného množství injektážního prostředku. Po provedené injektáži je vhodné vrty ponechat otevřené, nebo je profouknout vzduchem (i teplým) pro urychlení zreagování injektážní látky. Injektážní vrty budou zakryty hydrofobní maltou.</t>
  </si>
  <si>
    <t>Injektáž stávajícího zdiva jednostranně do tl.600mm a oboustranně nad tl.600mm</t>
  </si>
  <si>
    <t>186+20+28+10+11+17+14+26+14+25</t>
  </si>
  <si>
    <t>31</t>
  </si>
  <si>
    <t>342272235</t>
  </si>
  <si>
    <t>Příčky z pórobetonových tvárnic hladkých na tenké maltové lože objemová hmotnost do 500 kg/m3, tloušťka příčky 125 mm</t>
  </si>
  <si>
    <t>-717941799</t>
  </si>
  <si>
    <t>https://podminky.urs.cz/item/CS_URS_2023_02/342272235</t>
  </si>
  <si>
    <t>m.č. 1.02b</t>
  </si>
  <si>
    <t>1,85*2,65+1,08*2,65-0,8*2,03</t>
  </si>
  <si>
    <t>m.č. 1.04b</t>
  </si>
  <si>
    <t>2,7*2,65+1,05*2,65-0,8*2,03</t>
  </si>
  <si>
    <t>m.č. 1.05b</t>
  </si>
  <si>
    <t>m.č. 1.06b</t>
  </si>
  <si>
    <t>m.č. 1.12</t>
  </si>
  <si>
    <t>3,66*3,5-1,2*2,03</t>
  </si>
  <si>
    <t>32</t>
  </si>
  <si>
    <t>346272256</t>
  </si>
  <si>
    <t>Přizdívky z pórobetonových tvárnic objemová hmotnost do 500 kg/m3, na tenké maltové lože, tloušťka přizdívky 150 mm</t>
  </si>
  <si>
    <t>2117421061</t>
  </si>
  <si>
    <t>https://podminky.urs.cz/item/CS_URS_2023_02/346272256</t>
  </si>
  <si>
    <t>2*1,16*1,3</t>
  </si>
  <si>
    <t>2*1,16*1,17</t>
  </si>
  <si>
    <t>1,16*1,14</t>
  </si>
  <si>
    <t>m.č. 1.05a</t>
  </si>
  <si>
    <t>1,16*1,07</t>
  </si>
  <si>
    <t>1,16*1,04</t>
  </si>
  <si>
    <t>m.č. 1.07</t>
  </si>
  <si>
    <t>2*1,16*1,09+2*1,18*1,06</t>
  </si>
  <si>
    <t>1,31*1,17</t>
  </si>
  <si>
    <t>m.č. 1.11a</t>
  </si>
  <si>
    <t>1,18*1,24+1,18*1,1</t>
  </si>
  <si>
    <t>5*1,18*1,15</t>
  </si>
  <si>
    <t>m.č. 1.13</t>
  </si>
  <si>
    <t>1,29*1,15</t>
  </si>
  <si>
    <t>Komunikace pozemní</t>
  </si>
  <si>
    <t>33</t>
  </si>
  <si>
    <t>591141111</t>
  </si>
  <si>
    <t>Kladení dlažby z kostek s provedením lože do tl. 50 mm, s vyplněním spár, s dvojím beraněním a se smetením přebytečného materiálu na krajnici velkých z kamene, do lože z cementové malty</t>
  </si>
  <si>
    <t>-1867424899</t>
  </si>
  <si>
    <t>https://podminky.urs.cz/item/CS_URS_2023_02/591141111</t>
  </si>
  <si>
    <t>Okapový chodník</t>
  </si>
  <si>
    <t>(87,2+75,65)*0,3</t>
  </si>
  <si>
    <t>34</t>
  </si>
  <si>
    <t>583_RP_01</t>
  </si>
  <si>
    <t>kostka štípaná dlažební žula velká 20/20, 20/30, 20/40</t>
  </si>
  <si>
    <t>-215578876</t>
  </si>
  <si>
    <t>48,855*1,01 'Přepočtené koeficientem množství</t>
  </si>
  <si>
    <t>Úpravy povrchů, podlahy a osazování výplní</t>
  </si>
  <si>
    <t>35</t>
  </si>
  <si>
    <t>611131100</t>
  </si>
  <si>
    <t>Podkladní a spojovací vrstva vnitřních omítaných ploch vápenný postřik nanášený ručně celoplošně stropů</t>
  </si>
  <si>
    <t>-2080261603</t>
  </si>
  <si>
    <t>https://podminky.urs.cz/item/CS_URS_2023_02/611131100</t>
  </si>
  <si>
    <t>Samostatný výkaz výměr "Omítky a obklady.xlsx"</t>
  </si>
  <si>
    <t>644,0724</t>
  </si>
  <si>
    <t>36</t>
  </si>
  <si>
    <t>611311143</t>
  </si>
  <si>
    <t>Omítka vápenná vnitřních ploch nanášená ručně dvouvrstvá štuková, tloušťky jádrové omítky do 10 mm a tloušťky štuku do 3 mm vodorovných konstrukcí kleneb nebo skořepin</t>
  </si>
  <si>
    <t>2008789840</t>
  </si>
  <si>
    <t>https://podminky.urs.cz/item/CS_URS_2023_02/611311143</t>
  </si>
  <si>
    <t>37</t>
  </si>
  <si>
    <t>611311191</t>
  </si>
  <si>
    <t>Omítka vápenná vnitřních ploch nanášená ručně Příplatek k cenám za každých dalších i započatých 5 mm tloušťky jádrové omítky přes 10 mm stropů</t>
  </si>
  <si>
    <t>-1857373434</t>
  </si>
  <si>
    <t>https://podminky.urs.cz/item/CS_URS_2023_02/611311191</t>
  </si>
  <si>
    <t>644,072*4 'Přepočtené koeficientem množství</t>
  </si>
  <si>
    <t>38</t>
  </si>
  <si>
    <t>612131100</t>
  </si>
  <si>
    <t>Podkladní a spojovací vrstva vnitřních omítaných ploch vápenný postřik nanášený ručně celoplošně stěn</t>
  </si>
  <si>
    <t>-1100582483</t>
  </si>
  <si>
    <t>https://podminky.urs.cz/item/CS_URS_2023_02/612131100</t>
  </si>
  <si>
    <t>3xkompresní omítka + běžná omítka</t>
  </si>
  <si>
    <t>3*654,196+610,181</t>
  </si>
  <si>
    <t>39</t>
  </si>
  <si>
    <t>612135101</t>
  </si>
  <si>
    <t>Hrubá výplň rýh maltou jakékoli šířky rýhy ve stěnách</t>
  </si>
  <si>
    <t>-1142549094</t>
  </si>
  <si>
    <t>https://podminky.urs.cz/item/CS_URS_2023_02/612135101</t>
  </si>
  <si>
    <t>Odvětrání obvodového zdiva nádechové</t>
  </si>
  <si>
    <t>11*1*0,15</t>
  </si>
  <si>
    <t>Odvětrání obvodového zdiva výdechové</t>
  </si>
  <si>
    <t>9*4*,015</t>
  </si>
  <si>
    <t>Odvětrání podlah nádechové</t>
  </si>
  <si>
    <t>4*2*0,15</t>
  </si>
  <si>
    <t>Rozvody VZT, ÚT, vytápění</t>
  </si>
  <si>
    <t>22,3*0,15+37*0,15+2*0,15</t>
  </si>
  <si>
    <t>40</t>
  </si>
  <si>
    <t>612311101</t>
  </si>
  <si>
    <t>Omítka vápenná vnitřních ploch nanášená ručně jednovrstvá hrubá, tloušťky do 10 mm nezatřená stěn</t>
  </si>
  <si>
    <t>2009270337</t>
  </si>
  <si>
    <t>https://podminky.urs.cz/item/CS_URS_2023_02/612311101</t>
  </si>
  <si>
    <t>Omítka větracích otvorů (Z4)</t>
  </si>
  <si>
    <t>10*(0,4+0,4+0,3+0,3)*1,55</t>
  </si>
  <si>
    <t>Kompresní omítka stěn dvě aplikace</t>
  </si>
  <si>
    <t>654,196*2</t>
  </si>
  <si>
    <t>41</t>
  </si>
  <si>
    <t>612311141</t>
  </si>
  <si>
    <t>Omítka vápenná vnitřních ploch nanášená ručně dvouvrstvá štuková, tloušťky jádrové omítky do 10 mm a tloušťky štuku do 3 mm svislých konstrukcí stěn</t>
  </si>
  <si>
    <t>2079610552</t>
  </si>
  <si>
    <t>https://podminky.urs.cz/item/CS_URS_2023_02/612311141</t>
  </si>
  <si>
    <t>Běžná omítka stěn + omítka po kompresných omítkách</t>
  </si>
  <si>
    <t>610,181+654,196</t>
  </si>
  <si>
    <t>42</t>
  </si>
  <si>
    <t>612311191</t>
  </si>
  <si>
    <t>Omítka vápenná vnitřních ploch nanášená ručně Příplatek k cenám za každých dalších i započatých 5 mm tloušťky jádrové omítky přes 10 mm stěn</t>
  </si>
  <si>
    <t>1027474143</t>
  </si>
  <si>
    <t>https://podminky.urs.cz/item/CS_URS_2023_02/612311191</t>
  </si>
  <si>
    <t>1264,377*4 'Přepočtené koeficientem množství</t>
  </si>
  <si>
    <t>43</t>
  </si>
  <si>
    <t>612331121</t>
  </si>
  <si>
    <t>Omítka cementová vnitřních ploch nanášená ručně jednovrstvá, tloušťky do 10 mm hladká svislých konstrukcí stěn</t>
  </si>
  <si>
    <t>-1027378957</t>
  </si>
  <si>
    <t>https://podminky.urs.cz/item/CS_URS_2023_02/612331121</t>
  </si>
  <si>
    <t>(1,85+1,85+2,6+2,6)*2,7</t>
  </si>
  <si>
    <t>44</t>
  </si>
  <si>
    <t>622143001</t>
  </si>
  <si>
    <t>Montáž omítkových profilů plastových, pozinkovaných nebo dřevěných upevněných vtlačením do podkladní vrstvy nebo přibitím soklových</t>
  </si>
  <si>
    <t>162872795</t>
  </si>
  <si>
    <t>https://podminky.urs.cz/item/CS_URS_2023_02/622143001</t>
  </si>
  <si>
    <t>M.č. 1.01 - 1.13</t>
  </si>
  <si>
    <t>24,6+21,5+3,4+25,89+21,4+5,4+17,12+5,4+16,56+5,4+28,16+8+14,61+20,24+8+21,6+6,61+52,17+10,78</t>
  </si>
  <si>
    <t>45</t>
  </si>
  <si>
    <t>RMAT0013</t>
  </si>
  <si>
    <t>Difuzní lišta pro soklové zdivo - DLD</t>
  </si>
  <si>
    <t>-1785875559</t>
  </si>
  <si>
    <t>316,84*1,05 'Přepočtené koeficientem množství</t>
  </si>
  <si>
    <t>46</t>
  </si>
  <si>
    <t>622311111</t>
  </si>
  <si>
    <t>Omítka vápenná vnějších ploch nanášená ručně jednovrstvá, tloušťky do 15 mm hrubá zatřená stěn</t>
  </si>
  <si>
    <t>164273864</t>
  </si>
  <si>
    <t>https://podminky.urs.cz/item/CS_URS_2023_02/622311111</t>
  </si>
  <si>
    <t>Kompresní omítka stěn dvě aplikace (řešeno koeficientem)</t>
  </si>
  <si>
    <t>b</t>
  </si>
  <si>
    <t>sever</t>
  </si>
  <si>
    <t>18*1</t>
  </si>
  <si>
    <t>východ</t>
  </si>
  <si>
    <t>68,5*1,35</t>
  </si>
  <si>
    <t>západ</t>
  </si>
  <si>
    <t>74,68*1,2</t>
  </si>
  <si>
    <t>315,858*2 'Přepočtené koeficientem množství</t>
  </si>
  <si>
    <t>47</t>
  </si>
  <si>
    <t>622325459</t>
  </si>
  <si>
    <t>Oprava vápenné omítky s celoplošným přeštukováním vnějších ploch stupně členitosti 3, v rozsahu opravované plochy přes 80 do 100%</t>
  </si>
  <si>
    <t>-1932132523</t>
  </si>
  <si>
    <t>https://podminky.urs.cz/item/CS_URS_2023_02/622325459</t>
  </si>
  <si>
    <t>48</t>
  </si>
  <si>
    <t>622325658</t>
  </si>
  <si>
    <t>Oprava vápenné omítky s celoplošným přeštukováním vnějších ploch stupně členitosti 5, v rozsahu opravované plochy přes 65 do 80%</t>
  </si>
  <si>
    <t>-1034658548</t>
  </si>
  <si>
    <t>https://podminky.urs.cz/item/CS_URS_2023_02/622325658</t>
  </si>
  <si>
    <t>49</t>
  </si>
  <si>
    <t>629995101</t>
  </si>
  <si>
    <t>Očištění vnějších ploch tlakovou vodou omytím</t>
  </si>
  <si>
    <t>1347127082</t>
  </si>
  <si>
    <t>https://podminky.urs.cz/item/CS_URS_2023_02/629995101</t>
  </si>
  <si>
    <t>A+B</t>
  </si>
  <si>
    <t>Stěny interiéru + kompresní omítka dvojnásobně</t>
  </si>
  <si>
    <t>1264,377+654,196*2</t>
  </si>
  <si>
    <t>Stropy interiéru</t>
  </si>
  <si>
    <t>50</t>
  </si>
  <si>
    <t>631311214</t>
  </si>
  <si>
    <t>Mazanina z betonu prostého se zvýšenými nároky na prostředí tl. přes 50 do 80 mm tř. C 25/30</t>
  </si>
  <si>
    <t>1876523547</t>
  </si>
  <si>
    <t>https://podminky.urs.cz/item/CS_URS_2023_02/631311214</t>
  </si>
  <si>
    <t>1,85*2,6*0,05</t>
  </si>
  <si>
    <t>51</t>
  </si>
  <si>
    <t>634112115</t>
  </si>
  <si>
    <t>Obvodová dilatace mezi stěnou a mazaninou nebo potěrem podlahovým páskem z pěnového PE tl. do 10 mm, výšky 150 mm</t>
  </si>
  <si>
    <t>-1662068972</t>
  </si>
  <si>
    <t>https://podminky.urs.cz/item/CS_URS_2023_02/634112115</t>
  </si>
  <si>
    <t>Ostatní konstrukce a práce, bourání</t>
  </si>
  <si>
    <t>52</t>
  </si>
  <si>
    <t>941211112</t>
  </si>
  <si>
    <t>Lešení řadové rámové lehké pracovní s podlahami s provozním zatížením tř. 3 do 200 kg/m2 šířky tř. SW06 od 0,6 do 0,9 m výšky přes 10 do 25 m montáž</t>
  </si>
  <si>
    <t>1354829525</t>
  </si>
  <si>
    <t>https://podminky.urs.cz/item/CS_URS_2023_02/941211112</t>
  </si>
  <si>
    <t>12*(75+19+69)</t>
  </si>
  <si>
    <t>4*50</t>
  </si>
  <si>
    <t>Komíny</t>
  </si>
  <si>
    <t>3*(3+3+3+3)*2</t>
  </si>
  <si>
    <t>53</t>
  </si>
  <si>
    <t>941211212</t>
  </si>
  <si>
    <t>Lešení řadové rámové lehké pracovní s podlahami s provozním zatížením tř. 3 do 200 kg/m2 šířky tř. SW06 od 0,6 do 0,9 m výšky přes 10 do 25 m příplatek za každý den použití</t>
  </si>
  <si>
    <t>-122226978</t>
  </si>
  <si>
    <t>https://podminky.urs.cz/item/CS_URS_2023_02/941211212</t>
  </si>
  <si>
    <t>2228*365 'Přepočtené koeficientem množství</t>
  </si>
  <si>
    <t>54</t>
  </si>
  <si>
    <t>941211812</t>
  </si>
  <si>
    <t>Lešení řadové rámové lehké pracovní s podlahami s provozním zatížením tř. 3 do 200 kg/m2 šířky tř. SW06 od 0,6 do 0,9 m výšky přes 10 do 25 m demontáž</t>
  </si>
  <si>
    <t>-1027014664</t>
  </si>
  <si>
    <t>https://podminky.urs.cz/item/CS_URS_2023_02/941211812</t>
  </si>
  <si>
    <t>55</t>
  </si>
  <si>
    <t>941211331</t>
  </si>
  <si>
    <t>Odborná prohlídka lešení řadového rámového lehkého pracovního s podlahami s provozním zatížením tř. 3 do 200 kg/m2 šířky tř. SW06 od 0,6 do 0,9 m výšky do 25 m, celkové plochy přes 2 000 do 4 000 m2 nezakrytého</t>
  </si>
  <si>
    <t>-479166511</t>
  </si>
  <si>
    <t>https://podminky.urs.cz/item/CS_URS_2023_02/941211331</t>
  </si>
  <si>
    <t>56</t>
  </si>
  <si>
    <t>943211111</t>
  </si>
  <si>
    <t>Lešení prostorové rámové lehké pracovní s podlahami s provozním zatížením tř. 3 do 200 kg/m2 výšky do 10 m montáž</t>
  </si>
  <si>
    <t>-327528951</t>
  </si>
  <si>
    <t>https://podminky.urs.cz/item/CS_URS_2023_02/943211111</t>
  </si>
  <si>
    <t>36,12*3</t>
  </si>
  <si>
    <t>M.č. 1.02</t>
  </si>
  <si>
    <t>24,78*3</t>
  </si>
  <si>
    <t>39,69*3</t>
  </si>
  <si>
    <t>m.č. 1.04</t>
  </si>
  <si>
    <t>25*3</t>
  </si>
  <si>
    <t>m.č.1.05</t>
  </si>
  <si>
    <t>16*3</t>
  </si>
  <si>
    <t>m.č. 1.06</t>
  </si>
  <si>
    <t>14.54*3</t>
  </si>
  <si>
    <t>49,06*3</t>
  </si>
  <si>
    <t>m.č. 1.09</t>
  </si>
  <si>
    <t>18,27*3</t>
  </si>
  <si>
    <t>m.č. 1.10</t>
  </si>
  <si>
    <t>m.č. 1.11</t>
  </si>
  <si>
    <t>19,6*3</t>
  </si>
  <si>
    <t>80,42*3,5</t>
  </si>
  <si>
    <t>7,12*3</t>
  </si>
  <si>
    <t>Schodiště</t>
  </si>
  <si>
    <t>49,49*3</t>
  </si>
  <si>
    <t>Chodba 2.NP</t>
  </si>
  <si>
    <t>70,68*4</t>
  </si>
  <si>
    <t>57</t>
  </si>
  <si>
    <t>943211211</t>
  </si>
  <si>
    <t>Lešení prostorové rámové lehké pracovní s podlahami s provozním zatížením tř. 3 do 200 kg/m2 výšky do 10 m příplatek k ceně za každý den použití</t>
  </si>
  <si>
    <t>-429710079</t>
  </si>
  <si>
    <t>https://podminky.urs.cz/item/CS_URS_2023_02/943211211</t>
  </si>
  <si>
    <t>1518,01*30 'Přepočtené koeficientem množství</t>
  </si>
  <si>
    <t>58</t>
  </si>
  <si>
    <t>943211811</t>
  </si>
  <si>
    <t>Lešení prostorové rámové lehké pracovní s podlahami s provozním zatížením tř. 3 do 200 kg/m2 výšky do 10 m demontáž</t>
  </si>
  <si>
    <t>-1135001584</t>
  </si>
  <si>
    <t>https://podminky.urs.cz/item/CS_URS_2023_02/943211811</t>
  </si>
  <si>
    <t>59</t>
  </si>
  <si>
    <t>943211311</t>
  </si>
  <si>
    <t>Odborná prohlídka lešení prostorového rámového lehkého pracovního s podlahami s provozním zatížením tř. 3 do 200 kg/m2 výšky do 25 m, celkového objemu do 1 000 m3 nezakrytého</t>
  </si>
  <si>
    <t>1362252629</t>
  </si>
  <si>
    <t>https://podminky.urs.cz/item/CS_URS_2023_02/943211311</t>
  </si>
  <si>
    <t>60</t>
  </si>
  <si>
    <t>952901221</t>
  </si>
  <si>
    <t>Vyčištění budov nebo objektů před předáním do užívání průmyslových budov a objektů výrobních, skladovacích, garáží, dílen nebo hal apod. s nespalnou podlahou jakékoliv výšky podlaží</t>
  </si>
  <si>
    <t>-1882074427</t>
  </si>
  <si>
    <t>https://podminky.urs.cz/item/CS_URS_2023_02/952901221</t>
  </si>
  <si>
    <t>61</t>
  </si>
  <si>
    <t>952902121</t>
  </si>
  <si>
    <t>Čištění budov při provádění oprav a udržovacích prací podlah drsných nebo chodníků zametením</t>
  </si>
  <si>
    <t>136181329</t>
  </si>
  <si>
    <t>https://podminky.urs.cz/item/CS_URS_2023_02/952902121</t>
  </si>
  <si>
    <t>500*12 'Přepočtené koeficientem množství</t>
  </si>
  <si>
    <t>62</t>
  </si>
  <si>
    <t>953845211</t>
  </si>
  <si>
    <t>Vyvložkování stávajících komínových nebo větracích průduchů nerezovými vložkami ohebnými, včetně ukončení komínu komínového tělesa výšky 3 m světlý průměr vložky do 100 mm</t>
  </si>
  <si>
    <t>soubor</t>
  </si>
  <si>
    <t>-169134252</t>
  </si>
  <si>
    <t>https://podminky.urs.cz/item/CS_URS_2023_02/953845211</t>
  </si>
  <si>
    <t>63</t>
  </si>
  <si>
    <t>953845213</t>
  </si>
  <si>
    <t>Vyvložkování stávajících komínových nebo větracích průduchů nerezovými vložkami ohebnými, včetně ukončení komínu komínového tělesa výšky 3 m světlý průměr vložky přes 130 m do 160 mm</t>
  </si>
  <si>
    <t>-588513818</t>
  </si>
  <si>
    <t>https://podminky.urs.cz/item/CS_URS_2023_02/953845213</t>
  </si>
  <si>
    <t>64</t>
  </si>
  <si>
    <t>953845214</t>
  </si>
  <si>
    <t>Vyvložkování stávajících komínových nebo větracích průduchů nerezovými vložkami ohebnými, včetně ukončení komínu komínového tělesa výšky 3 m světlý průměr vložky přes 160 m do 200 mm</t>
  </si>
  <si>
    <t>-1286244959</t>
  </si>
  <si>
    <t>https://podminky.urs.cz/item/CS_URS_2023_02/953845214</t>
  </si>
  <si>
    <t>65</t>
  </si>
  <si>
    <t>953845221</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</si>
  <si>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do 100 mm</t>
  </si>
  <si>
    <t>140975496</t>
  </si>
  <si>
    <t>https://podminky.urs.cz/item/CS_URS_2023_02/953845221</t>
  </si>
  <si>
    <t>17+17+20</t>
  </si>
  <si>
    <t>66</t>
  </si>
  <si>
    <t>953845223</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</si>
  <si>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přes 130 m do 160 mm</t>
  </si>
  <si>
    <t>-801050505</t>
  </si>
  <si>
    <t>https://podminky.urs.cz/item/CS_URS_2023_02/953845223</t>
  </si>
  <si>
    <t>67</t>
  </si>
  <si>
    <t>953845224</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</si>
  <si>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přes 160 m do 200 mm</t>
  </si>
  <si>
    <t>2101895568</t>
  </si>
  <si>
    <t>https://podminky.urs.cz/item/CS_URS_2023_02/953845224</t>
  </si>
  <si>
    <t>68</t>
  </si>
  <si>
    <t>953942425</t>
  </si>
  <si>
    <t>Osazování drobných kovových předmětů se zalitím maltou cementovou, do vysekaných kapes nebo připravených otvorů rámů litinových poklopů v podlahách nebo čisticích dvířek v kouřových kanálech</t>
  </si>
  <si>
    <t>-1721594680</t>
  </si>
  <si>
    <t>https://podminky.urs.cz/item/CS_URS_2023_02/953942425</t>
  </si>
  <si>
    <t>69</t>
  </si>
  <si>
    <t>965_RP_02</t>
  </si>
  <si>
    <t>Vodotěsný a plynotěsný poklop s nosností 1,5 nebo 3 tuny 500x500</t>
  </si>
  <si>
    <t>-744785627</t>
  </si>
  <si>
    <t>Poznámka k položce:
Žárově zinkovaný včetně rámu</t>
  </si>
  <si>
    <t>70</t>
  </si>
  <si>
    <t>953943211</t>
  </si>
  <si>
    <t>Osazování drobných kovových předmětů kotvených do stěny hasicího přístroje</t>
  </si>
  <si>
    <t>623055695</t>
  </si>
  <si>
    <t>https://podminky.urs.cz/item/CS_URS_2023_02/953943211</t>
  </si>
  <si>
    <t>71</t>
  </si>
  <si>
    <t>44932114</t>
  </si>
  <si>
    <t>přístroj hasicí ruční práškový PG 6 LE</t>
  </si>
  <si>
    <t>-1910715577</t>
  </si>
  <si>
    <t>Poznámka k položce:
PHP 6,0 kg PRÁŠEK, s hasící schopností 34A/183B</t>
  </si>
  <si>
    <t>72</t>
  </si>
  <si>
    <t>962031133</t>
  </si>
  <si>
    <t>Bourání příček z cihel, tvárnic nebo příčkovek z cihel pálených, plných nebo dutých na maltu vápennou nebo vápenocementovou, tl. do 150 mm</t>
  </si>
  <si>
    <t>-2104671307</t>
  </si>
  <si>
    <t>https://podminky.urs.cz/item/CS_URS_2023_02/962031133</t>
  </si>
  <si>
    <t>m.č. 1.02a</t>
  </si>
  <si>
    <t>(1,4+1,4+1,4+3,2)*2</t>
  </si>
  <si>
    <t>(1,2+1,5+0,7)*2</t>
  </si>
  <si>
    <t>0,94*2</t>
  </si>
  <si>
    <t>0,5*2</t>
  </si>
  <si>
    <t>1,5*2,2</t>
  </si>
  <si>
    <t>73</t>
  </si>
  <si>
    <t>962032230</t>
  </si>
  <si>
    <t>Bourání zdiva nadzákladového z cihel nebo tvárnic z cihel pálených nebo vápenopískových, na maltu vápennou nebo vápenocementovou, objemu do 1 m3</t>
  </si>
  <si>
    <t>-1272301645</t>
  </si>
  <si>
    <t>https://podminky.urs.cz/item/CS_URS_2023_02/962032230</t>
  </si>
  <si>
    <t>1,16*1,13*0,7</t>
  </si>
  <si>
    <t>1,17*2,25*1,21</t>
  </si>
  <si>
    <t>2,1*2*0,31</t>
  </si>
  <si>
    <t>1,18*2,05*0,48</t>
  </si>
  <si>
    <t>2,4*4,2*0,2</t>
  </si>
  <si>
    <t>Překlad P1</t>
  </si>
  <si>
    <t>0,125*7*0,125*1,25</t>
  </si>
  <si>
    <t>Překlad P2</t>
  </si>
  <si>
    <t>0,125*1*0,125*1,5</t>
  </si>
  <si>
    <t>Překlad P3</t>
  </si>
  <si>
    <t>0,07*3*0,238*1,5</t>
  </si>
  <si>
    <t>Překlad P4</t>
  </si>
  <si>
    <t>0,08*3*0,16*1,5</t>
  </si>
  <si>
    <t>Překlad P5</t>
  </si>
  <si>
    <t>0,09*2*0,18*1,7</t>
  </si>
  <si>
    <t>Překlad P6</t>
  </si>
  <si>
    <t>0,09*3*0,18*2,5</t>
  </si>
  <si>
    <t>Překlad P7</t>
  </si>
  <si>
    <t>0,07*9*0,12*1,3</t>
  </si>
  <si>
    <t>Odvětrání suterénu (Z4)</t>
  </si>
  <si>
    <t>10*0,4*0,3*1,5</t>
  </si>
  <si>
    <t>74</t>
  </si>
  <si>
    <t>965_RP_01</t>
  </si>
  <si>
    <t>Příplatek za demontáž dlažby s uložením k archivaci</t>
  </si>
  <si>
    <t>574298948</t>
  </si>
  <si>
    <t>85,4</t>
  </si>
  <si>
    <t>75</t>
  </si>
  <si>
    <t>965042141</t>
  </si>
  <si>
    <t>Bourání mazanin betonových nebo z litého asfaltu tl. do 100 mm, plochy přes 4 m2</t>
  </si>
  <si>
    <t>852024334</t>
  </si>
  <si>
    <t>https://podminky.urs.cz/item/CS_URS_2023_02/965042141</t>
  </si>
  <si>
    <t>M.č.1.01, 1.08, 1.10a, 1.10b, 1.11a, 1.11b1, 1.11c (předpoklad tl.100mm)</t>
  </si>
  <si>
    <t>(40,3+3,5+18,9+3,2+20,9+2,6+1,8)*0,1</t>
  </si>
  <si>
    <t>M.č. 1.02a, 1.02b, 1.03, 1.04a, 1.04b, 1.12, 1.13 (předpoklad 100mm pod dlažbou)</t>
  </si>
  <si>
    <t>(25,7+1,6+43,7+25+2,5+85,4+8,7)*0,1</t>
  </si>
  <si>
    <t>Podesta a mezipodesty schodiště</t>
  </si>
  <si>
    <t>22,07*0,06</t>
  </si>
  <si>
    <t>1,85*2,6*0,1</t>
  </si>
  <si>
    <t>76</t>
  </si>
  <si>
    <t>965081223</t>
  </si>
  <si>
    <t>Bourání podlah z dlaždic bez podkladního lože nebo mazaniny, s jakoukoliv výplní spár keramických nebo xylolitových tl. přes 10 mm plochy přes 1 m2</t>
  </si>
  <si>
    <t>-22918360</t>
  </si>
  <si>
    <t>https://podminky.urs.cz/item/CS_URS_2023_02/965081223</t>
  </si>
  <si>
    <t>M.č. 1.02a, 1.02b, 1.03, 1.04a, 1.04b, 1.12, 1.13, mezipodesty</t>
  </si>
  <si>
    <t>25,7+1,6+43,7+25+2,5+85,4+8,7+22,07</t>
  </si>
  <si>
    <t>77</t>
  </si>
  <si>
    <t>965082941</t>
  </si>
  <si>
    <t>Odstranění násypu pod podlahami nebo ochranného násypu na střechách tl. přes 200 mm jakékoliv plochy</t>
  </si>
  <si>
    <t>-1593745296</t>
  </si>
  <si>
    <t>https://podminky.urs.cz/item/CS_URS_2023_02/965082941</t>
  </si>
  <si>
    <t>40,3*0,43</t>
  </si>
  <si>
    <t>25,7*0,40</t>
  </si>
  <si>
    <t>1,6*0,367</t>
  </si>
  <si>
    <t>43,7*0,32</t>
  </si>
  <si>
    <t>25*0,38</t>
  </si>
  <si>
    <t>2,5*0,367</t>
  </si>
  <si>
    <t>14*0,5</t>
  </si>
  <si>
    <t>2,5*0,487</t>
  </si>
  <si>
    <t>13,3*0,5</t>
  </si>
  <si>
    <t>55,6*0,5</t>
  </si>
  <si>
    <t>3,5*0,417</t>
  </si>
  <si>
    <t>12*0,5</t>
  </si>
  <si>
    <t>18,9*0,43</t>
  </si>
  <si>
    <t>3,2*0,417</t>
  </si>
  <si>
    <t>20,9*0,43</t>
  </si>
  <si>
    <t>2,6*0,417</t>
  </si>
  <si>
    <t>m.č. 1.11c</t>
  </si>
  <si>
    <t>1,8*0,417</t>
  </si>
  <si>
    <t>85,4*0,33</t>
  </si>
  <si>
    <t>8,7*0,182</t>
  </si>
  <si>
    <t>78</t>
  </si>
  <si>
    <t>968072455</t>
  </si>
  <si>
    <t>Vybourání kovových rámů oken s křídly, dveřních zárubní, vrat, stěn, ostění nebo obkladů dveřních zárubní, plochy do 2 m2</t>
  </si>
  <si>
    <t>-1213549971</t>
  </si>
  <si>
    <t>https://podminky.urs.cz/item/CS_URS_2023_02/968072455</t>
  </si>
  <si>
    <t>0,8*2*2</t>
  </si>
  <si>
    <t>0,9*2*5</t>
  </si>
  <si>
    <t>1,3*2,5</t>
  </si>
  <si>
    <t>1,6*2*1</t>
  </si>
  <si>
    <t>79</t>
  </si>
  <si>
    <t>971033261</t>
  </si>
  <si>
    <t>Vybourání otvorů ve zdivu základovém nebo nadzákladovém z cihel, tvárnic, příčkovek z cihel pálených na maltu vápennou nebo vápenocementovou plochy do 0,0225 m2, tl. do 600 mm</t>
  </si>
  <si>
    <t>1723779549</t>
  </si>
  <si>
    <t>https://podminky.urs.cz/item/CS_URS_2023_02/971033261</t>
  </si>
  <si>
    <t>Přívod vzduchu pro provětrávané podlahy</t>
  </si>
  <si>
    <t>80</t>
  </si>
  <si>
    <t>971033641</t>
  </si>
  <si>
    <t>Vybourání otvorů ve zdivu základovém nebo nadzákladovém z cihel, tvárnic, příčkovek z cihel pálených na maltu vápennou nebo vápenocementovou plochy do 4 m2, tl. do 300 mm</t>
  </si>
  <si>
    <t>918764904</t>
  </si>
  <si>
    <t>https://podminky.urs.cz/item/CS_URS_2023_02/971033641</t>
  </si>
  <si>
    <t>0,7*1,35*0,3</t>
  </si>
  <si>
    <t>81</t>
  </si>
  <si>
    <t>974031384</t>
  </si>
  <si>
    <t>Vysekání rýh ve zdivu cihelném na maltu vápennou nebo vápenocementovou pro komínové nebo ventilační průduchy do hl. 300 mm a šířky do 150 mm</t>
  </si>
  <si>
    <t>1763234818</t>
  </si>
  <si>
    <t>https://podminky.urs.cz/item/CS_URS_2023_02/974031384</t>
  </si>
  <si>
    <t>11*1</t>
  </si>
  <si>
    <t>9*4</t>
  </si>
  <si>
    <t>4*2</t>
  </si>
  <si>
    <t>82</t>
  </si>
  <si>
    <t>976085411</t>
  </si>
  <si>
    <t>Vybourání drobných zámečnických a jiných konstrukcí kanalizačních rámů litinových, z rýhovaného plechu nebo betonových včetně poklopů nebo mříží, plochy přes 0,60 m2</t>
  </si>
  <si>
    <t>-595408159</t>
  </si>
  <si>
    <t>https://podminky.urs.cz/item/CS_URS_2023_02/976085411</t>
  </si>
  <si>
    <t>83</t>
  </si>
  <si>
    <t>978011191</t>
  </si>
  <si>
    <t>Otlučení vápenných nebo vápenocementových omítek vnitřních ploch stropů, v rozsahu přes 50 do 100 %</t>
  </si>
  <si>
    <t>-1525020673</t>
  </si>
  <si>
    <t>https://podminky.urs.cz/item/CS_URS_2023_02/978011191</t>
  </si>
  <si>
    <t>Strop klenba</t>
  </si>
  <si>
    <t>84</t>
  </si>
  <si>
    <t>978013191</t>
  </si>
  <si>
    <t>Otlučení vápenných nebo vápenocementových omítek vnitřních ploch stěn s vyškrabáním spar, s očištěním zdiva, v rozsahu přes 50 do 100 %</t>
  </si>
  <si>
    <t>1035771719</t>
  </si>
  <si>
    <t>https://podminky.urs.cz/item/CS_URS_2023_02/978013191</t>
  </si>
  <si>
    <t>Kompletní omítky + kompresní omítky dvojnásobně</t>
  </si>
  <si>
    <t>85</t>
  </si>
  <si>
    <t>978019381</t>
  </si>
  <si>
    <t>Otlučení vápenných nebo vápenocementových omítek vnějších ploch s vyškrabáním spar a s očištěním zdiva stupně členitosti 3 až 5, v rozsahu přes 65 do 80 %</t>
  </si>
  <si>
    <t>-1769398497</t>
  </si>
  <si>
    <t>https://podminky.urs.cz/item/CS_URS_2023_02/978019381</t>
  </si>
  <si>
    <t>86</t>
  </si>
  <si>
    <t>978019391</t>
  </si>
  <si>
    <t>Otlučení vápenných nebo vápenocementových omítek vnějších ploch s vyškrabáním spar a s očištěním zdiva stupně členitosti 3 až 5, v rozsahu přes 80 do 100 %</t>
  </si>
  <si>
    <t>405934882</t>
  </si>
  <si>
    <t>https://podminky.urs.cz/item/CS_URS_2023_02/978019391</t>
  </si>
  <si>
    <t>87</t>
  </si>
  <si>
    <t>978021191</t>
  </si>
  <si>
    <t>Otlučení cementových vnitřních ploch stěn, v rozsahu do 100 %</t>
  </si>
  <si>
    <t>730309086</t>
  </si>
  <si>
    <t>https://podminky.urs.cz/item/CS_URS_2023_02/978021191</t>
  </si>
  <si>
    <t>88</t>
  </si>
  <si>
    <t>985_RP_01</t>
  </si>
  <si>
    <t>Chemické ošetření zdiva</t>
  </si>
  <si>
    <t>1388651427</t>
  </si>
  <si>
    <t>89</t>
  </si>
  <si>
    <t>985131111</t>
  </si>
  <si>
    <t>Očištění ploch stěn, rubu kleneb a podlah tlakovou vodou</t>
  </si>
  <si>
    <t>1809606374</t>
  </si>
  <si>
    <t>https://podminky.urs.cz/item/CS_URS_2023_02/985131111</t>
  </si>
  <si>
    <t>Očištění zdiva u pozednic</t>
  </si>
  <si>
    <t>půda</t>
  </si>
  <si>
    <t>112*1</t>
  </si>
  <si>
    <t>věž</t>
  </si>
  <si>
    <t>92,1*1</t>
  </si>
  <si>
    <t>90</t>
  </si>
  <si>
    <t>985131411</t>
  </si>
  <si>
    <t>Očištění ploch stěn, rubu kleneb a podlah vysušení stlačeným vzduchem</t>
  </si>
  <si>
    <t>-640512340</t>
  </si>
  <si>
    <t>https://podminky.urs.cz/item/CS_URS_2023_02/985131411</t>
  </si>
  <si>
    <t>91</t>
  </si>
  <si>
    <t>985139111</t>
  </si>
  <si>
    <t>Očištění ploch Příplatek k cenám za práci ve stísněném prostoru</t>
  </si>
  <si>
    <t>-767715754</t>
  </si>
  <si>
    <t>https://podminky.urs.cz/item/CS_URS_2023_02/985139111</t>
  </si>
  <si>
    <t>92</t>
  </si>
  <si>
    <t>993111111</t>
  </si>
  <si>
    <t>Dovoz a odvoz lešení včetně naložení a složení řadového, na vzdálenost do 10 km</t>
  </si>
  <si>
    <t>-1732024533</t>
  </si>
  <si>
    <t>https://podminky.urs.cz/item/CS_URS_2023_02/993111111</t>
  </si>
  <si>
    <t>93</t>
  </si>
  <si>
    <t>993121111</t>
  </si>
  <si>
    <t>Dovoz a odvoz lešení včetně naložení a složení prostorového lehkého, na vzdálenost do 10 km</t>
  </si>
  <si>
    <t>-125254193</t>
  </si>
  <si>
    <t>https://podminky.urs.cz/item/CS_URS_2023_02/993121111</t>
  </si>
  <si>
    <t>997</t>
  </si>
  <si>
    <t>Přesun sutě</t>
  </si>
  <si>
    <t>94</t>
  </si>
  <si>
    <t>997013212</t>
  </si>
  <si>
    <t>Vnitrostaveništní doprava suti a vybouraných hmot vodorovně do 50 m svisle ručně pro budovy a haly výšky přes 6 do 9 m</t>
  </si>
  <si>
    <t>1778144451</t>
  </si>
  <si>
    <t>https://podminky.urs.cz/item/CS_URS_2023_02/997013212</t>
  </si>
  <si>
    <t>95</t>
  </si>
  <si>
    <t>997013501</t>
  </si>
  <si>
    <t>Odvoz suti a vybouraných hmot na skládku nebo meziskládku se složením, na vzdálenost do 1 km</t>
  </si>
  <si>
    <t>1105760344</t>
  </si>
  <si>
    <t>https://podminky.urs.cz/item/CS_URS_2023_02/997013501</t>
  </si>
  <si>
    <t>96</t>
  </si>
  <si>
    <t>997013509</t>
  </si>
  <si>
    <t>Odvoz suti a vybouraných hmot na skládku nebo meziskládku se složením, na vzdálenost Příplatek k ceně za každý další i započatý 1 km přes 1 km</t>
  </si>
  <si>
    <t>82667459</t>
  </si>
  <si>
    <t>https://podminky.urs.cz/item/CS_URS_2023_02/997013509</t>
  </si>
  <si>
    <t>775,508*20 'Přepočtené koeficientem množství</t>
  </si>
  <si>
    <t>97</t>
  </si>
  <si>
    <t>997013869</t>
  </si>
  <si>
    <t>Poplatek za uložení stavebního odpadu na recyklační skládce (skládkovné) ze směsí nebo oddělených frakcí betonu, cihel a keramických výrobků zatříděného do Katalogu odpadů pod kódem 17 01 07</t>
  </si>
  <si>
    <t>-913599382</t>
  </si>
  <si>
    <t>https://podminky.urs.cz/item/CS_URS_2023_02/997013869</t>
  </si>
  <si>
    <t>998</t>
  </si>
  <si>
    <t>Přesun hmot</t>
  </si>
  <si>
    <t>98</t>
  </si>
  <si>
    <t>998018002</t>
  </si>
  <si>
    <t>Přesun hmot pro budovy občanské výstavby, bydlení, výrobu a služby ruční - bez užití mechanizace vodorovná dopravní vzdálenost do 100 m pro budovy s jakoukoliv nosnou konstrukcí výšky přes 6 do 12 m</t>
  </si>
  <si>
    <t>1598594229</t>
  </si>
  <si>
    <t>https://podminky.urs.cz/item/CS_URS_2023_02/998018002</t>
  </si>
  <si>
    <t>PSV</t>
  </si>
  <si>
    <t>Práce a dodávky PSV</t>
  </si>
  <si>
    <t>713</t>
  </si>
  <si>
    <t>Izolace tepelné</t>
  </si>
  <si>
    <t>99</t>
  </si>
  <si>
    <t>713121111</t>
  </si>
  <si>
    <t>Montáž tepelné izolace podlah rohožemi, pásy, deskami, dílci, bloky (izolační materiál ve specifikaci) kladenými volně jednovrstvá</t>
  </si>
  <si>
    <t>863795889</t>
  </si>
  <si>
    <t>https://podminky.urs.cz/item/CS_URS_2023_02/713121111</t>
  </si>
  <si>
    <t>10*1*2</t>
  </si>
  <si>
    <t>12*1,5*2</t>
  </si>
  <si>
    <t>1*4*2</t>
  </si>
  <si>
    <t>100</t>
  </si>
  <si>
    <t>69311081</t>
  </si>
  <si>
    <t>geotextilie netkaná separační, ochranná, filtrační, drenážní PES 300g/m2</t>
  </si>
  <si>
    <t>1253801538</t>
  </si>
  <si>
    <t>64*1,05 'Přepočtené koeficientem množství</t>
  </si>
  <si>
    <t>101</t>
  </si>
  <si>
    <t>713131121</t>
  </si>
  <si>
    <t>Montáž tepelné izolace stěn rohožemi, pásy, deskami, dílci, bloky (izolační materiál ve specifikaci) přichycením úchytnými dráty a závlačkami</t>
  </si>
  <si>
    <t>-733282433</t>
  </si>
  <si>
    <t>https://podminky.urs.cz/item/CS_URS_2023_02/713131121</t>
  </si>
  <si>
    <t>(10+1+10+1)*1</t>
  </si>
  <si>
    <t>(12+1,5+12+1,5)*1</t>
  </si>
  <si>
    <t>(4+1+4+1)*1</t>
  </si>
  <si>
    <t>102</t>
  </si>
  <si>
    <t>989489755</t>
  </si>
  <si>
    <t>59*1,05 'Přepočtené koeficientem množství</t>
  </si>
  <si>
    <t>103</t>
  </si>
  <si>
    <t>998713201</t>
  </si>
  <si>
    <t>Přesun hmot pro izolace tepelné stanovený procentní sazbou (%) z ceny vodorovná dopravní vzdálenost do 50 m v objektech výšky do 6 m</t>
  </si>
  <si>
    <t>%</t>
  </si>
  <si>
    <t>2131568380</t>
  </si>
  <si>
    <t>https://podminky.urs.cz/item/CS_URS_2023_02/998713201</t>
  </si>
  <si>
    <t>715</t>
  </si>
  <si>
    <t>Izolace proti chemickým vlivům</t>
  </si>
  <si>
    <t>104</t>
  </si>
  <si>
    <t>715134003</t>
  </si>
  <si>
    <t>Provedení izolace stavebních konstrukcí fóliemi lepenými celoplošně, s penetrací nádrží dna</t>
  </si>
  <si>
    <t>101582434</t>
  </si>
  <si>
    <t>https://podminky.urs.cz/item/CS_URS_2023_02/715134003</t>
  </si>
  <si>
    <t>1,85*2,6</t>
  </si>
  <si>
    <t>105</t>
  </si>
  <si>
    <t>28322035</t>
  </si>
  <si>
    <t>fólie k izolaci objektů určených pro manipulaci a dočasné skladování vybraných ropných látek z mPVC (typ T) tl 1,5mm</t>
  </si>
  <si>
    <t>-491440695</t>
  </si>
  <si>
    <t>4,81*1,1655 'Přepočtené koeficientem množství</t>
  </si>
  <si>
    <t>106</t>
  </si>
  <si>
    <t>715134004</t>
  </si>
  <si>
    <t>Provedení izolace stavebních konstrukcí fóliemi lepenými celoplošně, s penetrací nádrží stěn</t>
  </si>
  <si>
    <t>-784829102</t>
  </si>
  <si>
    <t>https://podminky.urs.cz/item/CS_URS_2023_02/715134004</t>
  </si>
  <si>
    <t>2,6*(1,85+2,6+1,85+2,6)</t>
  </si>
  <si>
    <t>107</t>
  </si>
  <si>
    <t>-1032949633</t>
  </si>
  <si>
    <t>23,14*1,221 'Přepočtené koeficientem množství</t>
  </si>
  <si>
    <t>108</t>
  </si>
  <si>
    <t>998715201</t>
  </si>
  <si>
    <t>Přesun hmot pro izolace proti chemickým vlivům stanovený procentní sazbou (%) z ceny vodorovná dopravní vzdálenost do 50 m v objektech výšky do 6 m</t>
  </si>
  <si>
    <t>-1257742538</t>
  </si>
  <si>
    <t>https://podminky.urs.cz/item/CS_URS_2023_02/998715201</t>
  </si>
  <si>
    <t>725</t>
  </si>
  <si>
    <t>Zdravotechnika - zařizovací předměty</t>
  </si>
  <si>
    <t>109</t>
  </si>
  <si>
    <t>725_RP_01</t>
  </si>
  <si>
    <t>X1_Zásobník na toaletní papír</t>
  </si>
  <si>
    <t>-364885051</t>
  </si>
  <si>
    <t>Poznámka k položce:
Na velkou roli do průměru 260mm, pro montáž na zeď,
chromniklová nerezová ocel 18/10, tloušťka materiálu 0,9mm,
povrchová úprava jemný mat, zámek, včetně montážního
materiálu.
průměr: 274mm
hloubka 122mm</t>
  </si>
  <si>
    <t>110</t>
  </si>
  <si>
    <t>725_RP_02</t>
  </si>
  <si>
    <t>X2_Zásobník na hygienické sáčky</t>
  </si>
  <si>
    <t>-363032930</t>
  </si>
  <si>
    <t>Poznámka k položce:
Pro montáž na zeď, chromniklová nerezová ocel 18/10,
tloušťka materiálu 0,8mm, povrchová úprava jemný mat,
bez svařovaných rohů, včetně montážního materiálu.
150x92x22mm</t>
  </si>
  <si>
    <t>111</t>
  </si>
  <si>
    <t>725_RP_03</t>
  </si>
  <si>
    <t>X3_Klozetový WC kartáč s držákem</t>
  </si>
  <si>
    <t>164524602</t>
  </si>
  <si>
    <t>Poznámka k položce:
Pro montáž na zeď, skryté upevnění, chromniklová nerezová
ocel 18/10, tloušťka materiálu 0,9mm, povrchová úprava jemný mat,
včetně montážního materiálu, nylonové stěrky, vyjímatelné misky.
výška: 372mm
průměr: 90mm</t>
  </si>
  <si>
    <t>112</t>
  </si>
  <si>
    <t>725_RP_04</t>
  </si>
  <si>
    <t>X4_Držák na toaletní papír</t>
  </si>
  <si>
    <t>122906910</t>
  </si>
  <si>
    <t>Poznámka k položce:
Pro montáž na zeď, skryté upevnění, chromniklová nerezová
ocel 18/10, povrchová úprava jemný mat,
včetně montážního materiálu.
výška: 140mm</t>
  </si>
  <si>
    <t>113</t>
  </si>
  <si>
    <t>725_RP_05</t>
  </si>
  <si>
    <t>X5_Automatický nerezový nástěnný dávkovač na dezinfekce a mýdla</t>
  </si>
  <si>
    <t>1601999226</t>
  </si>
  <si>
    <t>Poznámka k položce:
Pro montáž na zeď, skryté upevnění, chromniklová nerezová
ocel 18/10, povrchová úprava jemný mat, zámek, objem 0,85 l,
včetně montážního materiálu.
108x268x107mm</t>
  </si>
  <si>
    <t>114</t>
  </si>
  <si>
    <t>725_RP_06</t>
  </si>
  <si>
    <t>X6_Automatický bezdotykový osoušeč rukou</t>
  </si>
  <si>
    <t>1873530127</t>
  </si>
  <si>
    <t>Poznámka k položce:
S nerezovým matným krytem, pro montáž na zeď,
automatický - infračervený senzor, napájecí napětí 230V/50Hz,
příkon 2400 W, rychlost vzduchu 100 km/h, stupeň ochrany
třída I, IPX 1, automatické vypnutí, včetně montážního
materiálu.
280x248x202mm</t>
  </si>
  <si>
    <t>115</t>
  </si>
  <si>
    <t>725_RP_07</t>
  </si>
  <si>
    <t>X7_Věšák nástěnný - dvojitý.</t>
  </si>
  <si>
    <t>-2133980119</t>
  </si>
  <si>
    <t>Poznámka k položce:
Pro montáž na zeď, chromniklová nerezová ocel 18/10,
povrchová úprava jemný mat, včetně montážního materiálu</t>
  </si>
  <si>
    <t>116</t>
  </si>
  <si>
    <t>725_RP_08</t>
  </si>
  <si>
    <t>X8_Držák na ručníky otočný</t>
  </si>
  <si>
    <t>-544610515</t>
  </si>
  <si>
    <t>Poznámka k položce:
Otočný se dvěma rameny, pro montáž na zeď, chromniklová
nerezová ocel 18/10, povrchová úprava jemný mat, včetně
montážního materiálu.
délka: 413mm
výška: 162mm
hloubka: 67mm</t>
  </si>
  <si>
    <t>117</t>
  </si>
  <si>
    <t>725_RP_09</t>
  </si>
  <si>
    <t>X9_Odpadkový koš</t>
  </si>
  <si>
    <t>-1518684926</t>
  </si>
  <si>
    <t>Poznámka k položce:
Nerezový závěsný odpadkový koš s poklopem, na hygienické
potřeby. o objemu 4,5 litrů. Pro montáž na zeď, chromniklová
nerezová ocel 18/10, povrchová úprava jemný mat, včetně
montážního materiálu.
192x97x253mm</t>
  </si>
  <si>
    <t>118</t>
  </si>
  <si>
    <t>725_RP_10</t>
  </si>
  <si>
    <t>X10_Zrcadlo naklápěcí - nástěnné</t>
  </si>
  <si>
    <t>-1368495987</t>
  </si>
  <si>
    <t>Poznámka k položce:
Pro montáž na zeď, zrcadlo i držák kompletně z chromniklové
nerezové oceli 18/10, povrchová úprava jemný mat,zrcadlo
leštěné do vysokého lesku, včetně montážního materiálu.
600x600x120mm</t>
  </si>
  <si>
    <t>119</t>
  </si>
  <si>
    <t>725_RP_11</t>
  </si>
  <si>
    <t>X11_Zrcadlo - nástěnné</t>
  </si>
  <si>
    <t>373625302</t>
  </si>
  <si>
    <t>Poznámka k položce:
Zrcadlo nad umývadlo,pro montáž na zeď, dřevěný rám
masiv DUB tl. 80mm, včetně montážního materiálu.
600x800x30mm</t>
  </si>
  <si>
    <t>120</t>
  </si>
  <si>
    <t>725_RP_12</t>
  </si>
  <si>
    <t>X12_Madlo na stěnu pevné - k umývadlu</t>
  </si>
  <si>
    <t>1312490864</t>
  </si>
  <si>
    <t>Poznámka k položce:
Pro montáž na zeď, chromniklová nerezová ocel 18/10,
povrchová úprava jemný mat, včetně montážního materiálu.
100x616x250mm</t>
  </si>
  <si>
    <t>121</t>
  </si>
  <si>
    <t>725_RP_13</t>
  </si>
  <si>
    <t>X13_Madlo sklopné na stěnu s držákem na toaletní papír - k WC.</t>
  </si>
  <si>
    <t>339443272</t>
  </si>
  <si>
    <t>Poznámka k položce:
Pro montáž na zeď, chromniklová nerezová ocel 18/10,
povrchová úprava jemný mat, včetně montážního materiálu.
100x766x250mm</t>
  </si>
  <si>
    <t>122</t>
  </si>
  <si>
    <t>725_RP_14</t>
  </si>
  <si>
    <t>X14_Madlo sklopné na stěnu - k wc.</t>
  </si>
  <si>
    <t>1590138844</t>
  </si>
  <si>
    <t>123</t>
  </si>
  <si>
    <t>725_RP_15</t>
  </si>
  <si>
    <t>X15_Zásobník na papírové ručníky</t>
  </si>
  <si>
    <t>-682390105</t>
  </si>
  <si>
    <t>Poznámka k položce:
Nerezový závěsný zásobník na papírové ručníky, uzamykatelný,
rozměr náplně max 260x 100mm, kapacita 800 papírových utěrek.
Pro montáž na zeď, chromniklová nerezová ocel 18/10, povrchová
úprava jemný mat, včetně montážního materiálu.
340x110x265mm</t>
  </si>
  <si>
    <t>124</t>
  </si>
  <si>
    <t>725_RP_16</t>
  </si>
  <si>
    <t>X16_Přebalovací a odkládací pult sklopný</t>
  </si>
  <si>
    <t>-53875020</t>
  </si>
  <si>
    <t>Poznámka k položce:
Pro montáž na zeď, dřevěný, včetně montážního materiálu.
Nosnost minimálně 20 kg. Rozměr v otevřeném stavu: 900x500mm
Včetně montážního materiálu.
Rozměr zavřený
výška: 520mm
délka: 900mm
hloubka: 105mm</t>
  </si>
  <si>
    <t>125</t>
  </si>
  <si>
    <t>725_RP_17</t>
  </si>
  <si>
    <t>X17_Bezdrátová sada pro nouzovou signalizaci</t>
  </si>
  <si>
    <t>-440589515</t>
  </si>
  <si>
    <t>Poznámka k položce:
Sestava pro nouzové přivolání pomoci pro bezbariérové WC.
Kontrolní modul s alarmem na vnější straně kabiny,
tlačítko signalní tahové, tlačítko resetovací</t>
  </si>
  <si>
    <t>126</t>
  </si>
  <si>
    <t>998725201</t>
  </si>
  <si>
    <t>Přesun hmot pro zařizovací předměty stanovený procentní sazbou (%) z ceny vodorovná dopravní vzdálenost do 50 m v objektech výšky do 6 m</t>
  </si>
  <si>
    <t>1699390974</t>
  </si>
  <si>
    <t>https://podminky.urs.cz/item/CS_URS_2023_02/998725201</t>
  </si>
  <si>
    <t>127</t>
  </si>
  <si>
    <t>998725292</t>
  </si>
  <si>
    <t>Přesun hmot pro zařizovací předměty stanovený procentní sazbou (%) z ceny Příplatek k cenám za zvětšený přesun přes vymezenou největší dopravní vzdálenost do 100 m</t>
  </si>
  <si>
    <t>-2051653756</t>
  </si>
  <si>
    <t>https://podminky.urs.cz/item/CS_URS_2023_02/998725292</t>
  </si>
  <si>
    <t>741</t>
  </si>
  <si>
    <t>Elektroinstalace - silnoproud</t>
  </si>
  <si>
    <t>128</t>
  </si>
  <si>
    <t>741421811</t>
  </si>
  <si>
    <t>Demontáž hromosvodného vedení bez zachování funkčnosti svodových drátů nebo lan kolmého svodu, průměru do 8 mm</t>
  </si>
  <si>
    <t>-492240324</t>
  </si>
  <si>
    <t>https://podminky.urs.cz/item/CS_URS_2023_02/741421811</t>
  </si>
  <si>
    <t>3*8</t>
  </si>
  <si>
    <t>129</t>
  </si>
  <si>
    <t>741421831</t>
  </si>
  <si>
    <t>Demontáž hromosvodného vedení bez zachování funkčnosti svodových drátů nebo lan na šikmé střeše, průměru do 8 mm</t>
  </si>
  <si>
    <t>646761491</t>
  </si>
  <si>
    <t>https://podminky.urs.cz/item/CS_URS_2023_02/741421831</t>
  </si>
  <si>
    <t>5+6</t>
  </si>
  <si>
    <t>130</t>
  </si>
  <si>
    <t>741421853</t>
  </si>
  <si>
    <t>Demontáž hromosvodného vedení podpěr střešního vedení pod tašky</t>
  </si>
  <si>
    <t>-1003563912</t>
  </si>
  <si>
    <t>https://podminky.urs.cz/item/CS_URS_2023_02/741421853</t>
  </si>
  <si>
    <t>131</t>
  </si>
  <si>
    <t>741421863</t>
  </si>
  <si>
    <t>Demontáž hromosvodného vedení podpěr svislého vedení zazděného</t>
  </si>
  <si>
    <t>-722970725</t>
  </si>
  <si>
    <t>https://podminky.urs.cz/item/CS_URS_2023_02/741421863</t>
  </si>
  <si>
    <t>132</t>
  </si>
  <si>
    <t>741421871</t>
  </si>
  <si>
    <t>Demontáž hromosvodného vedení doplňků ochranných úhelníků, délky do 1,4 m</t>
  </si>
  <si>
    <t>1577584679</t>
  </si>
  <si>
    <t>https://podminky.urs.cz/item/CS_URS_2023_02/741421871</t>
  </si>
  <si>
    <t>783</t>
  </si>
  <si>
    <t>Dokončovací práce - nátěry</t>
  </si>
  <si>
    <t>133</t>
  </si>
  <si>
    <t>783801201</t>
  </si>
  <si>
    <t>Příprava podkladu omítek před provedením nátěru obroušení</t>
  </si>
  <si>
    <t>1961327282</t>
  </si>
  <si>
    <t>https://podminky.urs.cz/item/CS_URS_2023_02/783801201</t>
  </si>
  <si>
    <t>134</t>
  </si>
  <si>
    <t>783801403</t>
  </si>
  <si>
    <t>Příprava podkladu omítek před provedením nátěru oprášení</t>
  </si>
  <si>
    <t>-459960074</t>
  </si>
  <si>
    <t>https://podminky.urs.cz/item/CS_URS_2023_02/783801403</t>
  </si>
  <si>
    <t>135</t>
  </si>
  <si>
    <t>783823167</t>
  </si>
  <si>
    <t>Penetrační nátěr omítek hladkých omítek hladkých, zrnitých tenkovrstvých nebo štukových stupně členitosti 3 vápenný</t>
  </si>
  <si>
    <t>594076175</t>
  </si>
  <si>
    <t>https://podminky.urs.cz/item/CS_URS_2023_02/783823167</t>
  </si>
  <si>
    <t>136</t>
  </si>
  <si>
    <t>783823187</t>
  </si>
  <si>
    <t>Penetrační nátěr omítek hladkých omítek hladkých, zrnitých tenkovrstvých nebo štukových stupně členitosti 5 vápenný</t>
  </si>
  <si>
    <t>-1126461878</t>
  </si>
  <si>
    <t>https://podminky.urs.cz/item/CS_URS_2023_02/783823187</t>
  </si>
  <si>
    <t>137</t>
  </si>
  <si>
    <t>783827447</t>
  </si>
  <si>
    <t>Krycí (ochranný ) nátěr omítek dvojnásobný hladkých omítek hladkých, zrnitých tenkovrstvých nebo štukových stupně členitosti 3 vápenný</t>
  </si>
  <si>
    <t>-1299559949</t>
  </si>
  <si>
    <t>https://podminky.urs.cz/item/CS_URS_2023_02/783827447</t>
  </si>
  <si>
    <t>138</t>
  </si>
  <si>
    <t>783827487</t>
  </si>
  <si>
    <t>Krycí (ochranný ) nátěr omítek dvojnásobný hladkých omítek hladkých, zrnitých tenkovrstvých nebo štukových stupně členitosti 5 vápenný</t>
  </si>
  <si>
    <t>-1411279711</t>
  </si>
  <si>
    <t>https://podminky.urs.cz/item/CS_URS_2023_02/783827487</t>
  </si>
  <si>
    <t>795</t>
  </si>
  <si>
    <t>Lokální vytápění</t>
  </si>
  <si>
    <t>139</t>
  </si>
  <si>
    <t>795991001</t>
  </si>
  <si>
    <t>Umístění přenosných kamen na tuhá paliva, krbokamen a hotových sporáků hmotnosti do 100 kg</t>
  </si>
  <si>
    <t>-1437977191</t>
  </si>
  <si>
    <t>https://podminky.urs.cz/item/CS_URS_2023_02/795991001</t>
  </si>
  <si>
    <t>140</t>
  </si>
  <si>
    <t>RMAT0014</t>
  </si>
  <si>
    <t>kamna přenosná litinová o výkonu 4kW, kouřovod pr.150, účinnost 84%</t>
  </si>
  <si>
    <t>1436680588</t>
  </si>
  <si>
    <t>141</t>
  </si>
  <si>
    <t>998795201</t>
  </si>
  <si>
    <t>Přesun hmot pro lokální vytápění stanovený procentní sazbou (%) z ceny vodorovná dopravní vzdálenost do 50 m v objektech výšky do 6 m</t>
  </si>
  <si>
    <t>-1965615335</t>
  </si>
  <si>
    <t>https://podminky.urs.cz/item/CS_URS_2023_02/998795201</t>
  </si>
  <si>
    <t>711</t>
  </si>
  <si>
    <t>Izolace proti vodě, vlhkosti a plynům</t>
  </si>
  <si>
    <t>142</t>
  </si>
  <si>
    <t>711113011</t>
  </si>
  <si>
    <t>Provedení izolace proti zemní vlhkosti natěradly a tmely za studena podhledu P nátěrem suspensí asfaltovou</t>
  </si>
  <si>
    <t>66273288</t>
  </si>
  <si>
    <t>https://podminky.urs.cz/item/CS_URS_2023_02/711113011</t>
  </si>
  <si>
    <t>143</t>
  </si>
  <si>
    <t>11163346</t>
  </si>
  <si>
    <t>suspenze hydroizolační asfaltová</t>
  </si>
  <si>
    <t>1804054991</t>
  </si>
  <si>
    <t>1*0,0011 'Přepočtené koeficientem množství</t>
  </si>
  <si>
    <t>144</t>
  </si>
  <si>
    <t>711141559</t>
  </si>
  <si>
    <t>Provedení izolace proti zemní vlhkosti pásy přitavením NAIP na ploše vodorovné V</t>
  </si>
  <si>
    <t>10228872</t>
  </si>
  <si>
    <t>https://podminky.urs.cz/item/CS_URS_2023_02/711141559</t>
  </si>
  <si>
    <t>Izolace pod nové zdivo</t>
  </si>
  <si>
    <t>1*0,15</t>
  </si>
  <si>
    <t>(1,85+1,05)*0,15</t>
  </si>
  <si>
    <t>1,5*0,3</t>
  </si>
  <si>
    <t>0,9*0,36</t>
  </si>
  <si>
    <t>(2,7+1,05)*0,15</t>
  </si>
  <si>
    <t>1,14*0,3</t>
  </si>
  <si>
    <t>(2,7+1,45)*0,15</t>
  </si>
  <si>
    <t>(2,85+1,35)*0,25</t>
  </si>
  <si>
    <t>2,4*0,25</t>
  </si>
  <si>
    <t>145</t>
  </si>
  <si>
    <t>62832001</t>
  </si>
  <si>
    <t>pás asfaltový natavitelný oxidovaný s vložkou ze skleněné rohože typu V60 s jemnozrnným minerálním posypem tl 3,5mm</t>
  </si>
  <si>
    <t>1960731725</t>
  </si>
  <si>
    <t>5,55*1,1655 'Přepočtené koeficientem množství</t>
  </si>
  <si>
    <t>146</t>
  </si>
  <si>
    <t>711161273</t>
  </si>
  <si>
    <t>Provedení izolace proti zemní vlhkosti nopovou fólií na ploše svislé S z nopové fólie</t>
  </si>
  <si>
    <t>-1328328940</t>
  </si>
  <si>
    <t>https://podminky.urs.cz/item/CS_URS_2023_02/711161273</t>
  </si>
  <si>
    <t>Západ a sever (nádvoří)</t>
  </si>
  <si>
    <t>87,2*0,75</t>
  </si>
  <si>
    <t>Východ a jih (zahrada)</t>
  </si>
  <si>
    <t>75,65*0,75</t>
  </si>
  <si>
    <t>147</t>
  </si>
  <si>
    <t>711_RP_01</t>
  </si>
  <si>
    <t>Izolační provětrávaná tvarovka výšky nopu 100mm</t>
  </si>
  <si>
    <t>-399841950</t>
  </si>
  <si>
    <t>148</t>
  </si>
  <si>
    <t>711161383</t>
  </si>
  <si>
    <t>Izolace proti zemní vlhkosti a beztlakové vodě nopovými fóliemi ostatní ukončení izolace lištou</t>
  </si>
  <si>
    <t>-1457338504</t>
  </si>
  <si>
    <t>https://podminky.urs.cz/item/CS_URS_2023_02/711161383</t>
  </si>
  <si>
    <t>87,2+75,65</t>
  </si>
  <si>
    <t>149</t>
  </si>
  <si>
    <t>998711201</t>
  </si>
  <si>
    <t>Přesun hmot pro izolace proti vodě, vlhkosti a plynům stanovený procentní sazbou (%) z ceny vodorovná dopravní vzdálenost do 50 m v objektech výšky do 6 m</t>
  </si>
  <si>
    <t>544253284</t>
  </si>
  <si>
    <t>https://podminky.urs.cz/item/CS_URS_2023_02/998711201</t>
  </si>
  <si>
    <t>150</t>
  </si>
  <si>
    <t>998711292</t>
  </si>
  <si>
    <t>Přesun hmot pro izolace proti vodě, vlhkosti a plynům stanovený procentní sazbou (%) z ceny Příplatek k cenám za zvětšený přesun přes vymezenou největší dopravní vzdálenost do 100 m</t>
  </si>
  <si>
    <t>-827651823</t>
  </si>
  <si>
    <t>https://podminky.urs.cz/item/CS_URS_2023_02/998711292</t>
  </si>
  <si>
    <t>721</t>
  </si>
  <si>
    <t>Zdravotechnika - vnitřní kanalizace</t>
  </si>
  <si>
    <t>151</t>
  </si>
  <si>
    <t>721173315</t>
  </si>
  <si>
    <t>Potrubí z trub PVC SN4 dešťové DN 110</t>
  </si>
  <si>
    <t>-492940985</t>
  </si>
  <si>
    <t>https://podminky.urs.cz/item/CS_URS_2023_02/721173315</t>
  </si>
  <si>
    <t>4*2+4*1</t>
  </si>
  <si>
    <t>Odvětrání podlah výdechové</t>
  </si>
  <si>
    <t>2*1</t>
  </si>
  <si>
    <t>152</t>
  </si>
  <si>
    <t>998721201</t>
  </si>
  <si>
    <t>Přesun hmot pro vnitřní kanalizace stanovený procentní sazbou (%) z ceny vodorovná dopravní vzdálenost do 50 m v objektech výšky do 6 m</t>
  </si>
  <si>
    <t>100378392</t>
  </si>
  <si>
    <t>https://podminky.urs.cz/item/CS_URS_2023_02/998721201</t>
  </si>
  <si>
    <t>153</t>
  </si>
  <si>
    <t>998721292</t>
  </si>
  <si>
    <t>Přesun hmot pro vnitřní kanalizace stanovený procentní sazbou (%) z ceny Příplatek k cenám za zvětšený přesun přes vymezenou největší dopravní vzdálenost do 100 m</t>
  </si>
  <si>
    <t>-1172708407</t>
  </si>
  <si>
    <t>https://podminky.urs.cz/item/CS_URS_2023_02/998721292</t>
  </si>
  <si>
    <t>751</t>
  </si>
  <si>
    <t>Vzduchotechnika</t>
  </si>
  <si>
    <t>154</t>
  </si>
  <si>
    <t>751398041</t>
  </si>
  <si>
    <t>Montáž ostatních zařízení protidešťové žaluzie nebo žaluziové klapky na kruhové potrubí, průměru do 300 mm</t>
  </si>
  <si>
    <t>-1393980214</t>
  </si>
  <si>
    <t>https://podminky.urs.cz/item/CS_URS_2023_02/751398041</t>
  </si>
  <si>
    <t>Odvětrání VZT m.č.1.02b</t>
  </si>
  <si>
    <t>155</t>
  </si>
  <si>
    <t>42972901</t>
  </si>
  <si>
    <t>žaluzie protidešťová plastová s pevnými lamelami, pro potrubí D 160mm</t>
  </si>
  <si>
    <t>-503126665</t>
  </si>
  <si>
    <t>156</t>
  </si>
  <si>
    <t>751525053</t>
  </si>
  <si>
    <t>Montáž potrubí plastového kruhového s přírubou, průměru přes 200 do 300 mm</t>
  </si>
  <si>
    <t>-1530510598</t>
  </si>
  <si>
    <t>https://podminky.urs.cz/item/CS_URS_2023_02/751525053</t>
  </si>
  <si>
    <t>Přívod vzduchu pro m.č.1.02a</t>
  </si>
  <si>
    <t>6+1+1</t>
  </si>
  <si>
    <t>157</t>
  </si>
  <si>
    <t>28614710</t>
  </si>
  <si>
    <t>trubka PP, antibakteriální, DN 200mm</t>
  </si>
  <si>
    <t>-938273227</t>
  </si>
  <si>
    <t>158</t>
  </si>
  <si>
    <t>751526748</t>
  </si>
  <si>
    <t>Montáž protidešťové stříšky nebo výfukové hlavice do plastového potrubí kruhové bez příruby, průměru do 100 mm</t>
  </si>
  <si>
    <t>-657736051</t>
  </si>
  <si>
    <t>https://podminky.urs.cz/item/CS_URS_2023_02/751526748</t>
  </si>
  <si>
    <t>Odvětrání podlah</t>
  </si>
  <si>
    <t>159</t>
  </si>
  <si>
    <t>55341431</t>
  </si>
  <si>
    <t>mřížka větrací nerezová kruhová se síťovinou 100mm</t>
  </si>
  <si>
    <t>-1656257689</t>
  </si>
  <si>
    <t>160</t>
  </si>
  <si>
    <t>751526750</t>
  </si>
  <si>
    <t>Montáž protidešťové stříšky nebo výfukové hlavice do plastového potrubí kruhové bez příruby, průměru přes 200 do 300 mm</t>
  </si>
  <si>
    <t>-594017288</t>
  </si>
  <si>
    <t>https://podminky.urs.cz/item/CS_URS_2023_02/751526750</t>
  </si>
  <si>
    <t>161</t>
  </si>
  <si>
    <t>42972888_RP</t>
  </si>
  <si>
    <t>mřížka větrací kruhová nerezová se síťkou a krytem D 200mm</t>
  </si>
  <si>
    <t>1193348613</t>
  </si>
  <si>
    <t>162</t>
  </si>
  <si>
    <t>998751202</t>
  </si>
  <si>
    <t>Přesun hmot pro vzduchotechniku stanovený procentní sazbou (%) z ceny vodorovná dopravní vzdálenost do 50 m v objektech výšky přes 12 do 24 m</t>
  </si>
  <si>
    <t>300830776</t>
  </si>
  <si>
    <t>https://podminky.urs.cz/item/CS_URS_2023_02/998751202</t>
  </si>
  <si>
    <t>163</t>
  </si>
  <si>
    <t>998751291</t>
  </si>
  <si>
    <t>Přesun hmot pro vzduchotechniku stanovený procentní sazbou (%) z ceny Příplatek k cenám za zvětšený přesun přes vymezenou největší dopravní vzdálenost do 500 m</t>
  </si>
  <si>
    <t>-162134476</t>
  </si>
  <si>
    <t>https://podminky.urs.cz/item/CS_URS_2023_02/998751291</t>
  </si>
  <si>
    <t>762</t>
  </si>
  <si>
    <t>Konstrukce tesařské</t>
  </si>
  <si>
    <t>164</t>
  </si>
  <si>
    <t>762_RO_03</t>
  </si>
  <si>
    <t>Likvidace napadeného řeziva pálením</t>
  </si>
  <si>
    <t>1989640066</t>
  </si>
  <si>
    <t>165</t>
  </si>
  <si>
    <t>762_RP_01</t>
  </si>
  <si>
    <t>Hoblování hraněného řeziva ve staveništní dílně - ruční</t>
  </si>
  <si>
    <t>1960912056</t>
  </si>
  <si>
    <t>Půda - krokev 16/15</t>
  </si>
  <si>
    <t>3*34*0,16*0,15</t>
  </si>
  <si>
    <t>Půda - námětek 16/20</t>
  </si>
  <si>
    <t>2,2*39*0,16*0,2</t>
  </si>
  <si>
    <t>Půda - kráče 17/24</t>
  </si>
  <si>
    <t>1,5*41*0,17*0,24</t>
  </si>
  <si>
    <t>Půda - vazný trám 20/25</t>
  </si>
  <si>
    <t>2,5*5*0,2*0,25</t>
  </si>
  <si>
    <t>Půda - pozednice 24/20</t>
  </si>
  <si>
    <t>112*0,24*0,2</t>
  </si>
  <si>
    <t>Věž - krokev 18/20</t>
  </si>
  <si>
    <t>3*34*0,18*0,2</t>
  </si>
  <si>
    <t>Věž - námětek 16/20</t>
  </si>
  <si>
    <t>2,2*34*0,16*0,2</t>
  </si>
  <si>
    <t>Věž - kráčata 17/24</t>
  </si>
  <si>
    <t>1,5*45*0,17*0,24</t>
  </si>
  <si>
    <t>Věž - nárožní krokev 22/24</t>
  </si>
  <si>
    <t>3,5*6*0,22*0,24</t>
  </si>
  <si>
    <t>Věž - vazný trám 25/28</t>
  </si>
  <si>
    <t>3,5*6*0,25*0,28</t>
  </si>
  <si>
    <t>Věž - pozednice 24/20</t>
  </si>
  <si>
    <t>92,1*0,24*0,2</t>
  </si>
  <si>
    <t>166</t>
  </si>
  <si>
    <t>762_RP_02</t>
  </si>
  <si>
    <t>Vyrovnání krovu pod laťování</t>
  </si>
  <si>
    <t>2146118883</t>
  </si>
  <si>
    <t>167</t>
  </si>
  <si>
    <t>762083122</t>
  </si>
  <si>
    <t>Impregnace řeziva máčením proti dřevokaznému hmyzu, houbám a plísním, třída ohrožení 3 a 4 (dřevo v exteriéru)</t>
  </si>
  <si>
    <t>2106600046</t>
  </si>
  <si>
    <t>https://podminky.urs.cz/item/CS_URS_2023_02/762083122</t>
  </si>
  <si>
    <t>Hoblované řezivo</t>
  </si>
  <si>
    <t>29,524</t>
  </si>
  <si>
    <t>Laťování</t>
  </si>
  <si>
    <t>24,325</t>
  </si>
  <si>
    <t>168</t>
  </si>
  <si>
    <t>762321911</t>
  </si>
  <si>
    <t>Ztužení konstrukcí (materiál v ceně) prkny tl. do 32 mm</t>
  </si>
  <si>
    <t>-1945232300</t>
  </si>
  <si>
    <t>https://podminky.urs.cz/item/CS_URS_2023_02/762321911</t>
  </si>
  <si>
    <t>169</t>
  </si>
  <si>
    <t>762322911</t>
  </si>
  <si>
    <t>Ztužení konstrukcí (materiál v ceně) fošnami nebo hranolky průřezové plochy do 100 cm2</t>
  </si>
  <si>
    <t>-1343969123</t>
  </si>
  <si>
    <t>https://podminky.urs.cz/item/CS_URS_2023_02/762322911</t>
  </si>
  <si>
    <t>170</t>
  </si>
  <si>
    <t>762342311</t>
  </si>
  <si>
    <t>Montáž laťování střech složitých sklonu do 60° při osové vzdálenosti latí do 150 mm</t>
  </si>
  <si>
    <t>1837450403</t>
  </si>
  <si>
    <t>https://podminky.urs.cz/item/CS_URS_2023_02/762342311</t>
  </si>
  <si>
    <t>171</t>
  </si>
  <si>
    <t>60514106</t>
  </si>
  <si>
    <t>řezivo jehličnaté lať pevnostní třída S10-13 průřez 40x60mm</t>
  </si>
  <si>
    <t>368816228</t>
  </si>
  <si>
    <t>1430,909*0,017 'Přepočtené koeficientem množství</t>
  </si>
  <si>
    <t>172</t>
  </si>
  <si>
    <t>762342811</t>
  </si>
  <si>
    <t>Demontáž bednění a laťování laťování střech sklonu do 60° se všemi nadstřešními konstrukcemi, z latí průřezové plochy do 25 cm2 při osové vzdálenosti do 0,22 m</t>
  </si>
  <si>
    <t>-519071446</t>
  </si>
  <si>
    <t>https://podminky.urs.cz/item/CS_URS_2023_02/762342811</t>
  </si>
  <si>
    <t>173</t>
  </si>
  <si>
    <t>762354815</t>
  </si>
  <si>
    <t>Demontáž nadstřešních konstrukcí krovů střešních vikýřů volského oka</t>
  </si>
  <si>
    <t>1448458847</t>
  </si>
  <si>
    <t>https://podminky.urs.cz/item/CS_URS_2023_02/762354815</t>
  </si>
  <si>
    <t>174</t>
  </si>
  <si>
    <t>762381011</t>
  </si>
  <si>
    <t>Heverování a podepření tesařských konstrukcí krovů plná vazba, rozpětí do 9 m</t>
  </si>
  <si>
    <t>-863734996</t>
  </si>
  <si>
    <t>https://podminky.urs.cz/item/CS_URS_2023_02/762381011</t>
  </si>
  <si>
    <t>175</t>
  </si>
  <si>
    <t>762381013</t>
  </si>
  <si>
    <t>Heverování a podepření tesařských konstrukcí krovů plná vazba, rozpětí přes 12,5 do 15 m</t>
  </si>
  <si>
    <t>595257242</t>
  </si>
  <si>
    <t>https://podminky.urs.cz/item/CS_URS_2023_02/762381013</t>
  </si>
  <si>
    <t>176</t>
  </si>
  <si>
    <t>762382011</t>
  </si>
  <si>
    <t>Heverování a podepření tesařských konstrukcí krovů prázdná vazba, rozpětí do 9 m</t>
  </si>
  <si>
    <t>-537956848</t>
  </si>
  <si>
    <t>https://podminky.urs.cz/item/CS_URS_2023_02/762382011</t>
  </si>
  <si>
    <t>177</t>
  </si>
  <si>
    <t>762395000</t>
  </si>
  <si>
    <t>Spojovací prostředky krovů, bednění a laťování, nadstřešních konstrukcí svory, prkna, hřebíky, pásová ocel, vruty</t>
  </si>
  <si>
    <t>1848424211</t>
  </si>
  <si>
    <t>https://podminky.urs.cz/item/CS_URS_2023_02/762395000</t>
  </si>
  <si>
    <t>178</t>
  </si>
  <si>
    <t>762522812</t>
  </si>
  <si>
    <t>Demontáž podlah s polštáři z prken nebo fošen tl. přes 32 mm</t>
  </si>
  <si>
    <t>-1412328713</t>
  </si>
  <si>
    <t>https://podminky.urs.cz/item/CS_URS_2023_02/762522812</t>
  </si>
  <si>
    <t>M.č.1.05a, 1.05b, 1.06a, 1.06b, 1.07, 1.09</t>
  </si>
  <si>
    <t>14+2,5+13,3+2,5+55,6+12</t>
  </si>
  <si>
    <t>179</t>
  </si>
  <si>
    <t>762711931</t>
  </si>
  <si>
    <t>Vyřezání prostorových vázaných konstrukcí z řeziva hraněného nebo polohraněného průřezové plochy řeziva přes 224 do 288 cm2, délky vyřezané části prostorového prvku do 3 m</t>
  </si>
  <si>
    <t>-367365540</t>
  </si>
  <si>
    <t>https://podminky.urs.cz/item/CS_URS_2023_02/762711931</t>
  </si>
  <si>
    <t>3*34</t>
  </si>
  <si>
    <t>180</t>
  </si>
  <si>
    <t>762711941</t>
  </si>
  <si>
    <t>Vyřezání prostorových vázaných konstrukcí z řeziva hraněného nebo polohraněného průřezové plochy řeziva přes 288 do 450 cm2, délky vyřezané části prostorového prvku do 3 m</t>
  </si>
  <si>
    <t>-681090666</t>
  </si>
  <si>
    <t>https://podminky.urs.cz/item/CS_URS_2023_02/762711941</t>
  </si>
  <si>
    <t>2,2*39</t>
  </si>
  <si>
    <t>1,5*41</t>
  </si>
  <si>
    <t>2,2*34</t>
  </si>
  <si>
    <t>1,5*45</t>
  </si>
  <si>
    <t>181</t>
  </si>
  <si>
    <t>762711951</t>
  </si>
  <si>
    <t>Vyřezání prostorových vázaných konstrukcí z řeziva hraněného nebo polohraněného průřezové plochy řeziva přes 450 cm2, délky vyřezané části prostorového prvku do 3 m</t>
  </si>
  <si>
    <t>1536804095</t>
  </si>
  <si>
    <t>https://podminky.urs.cz/item/CS_URS_2023_02/762711951</t>
  </si>
  <si>
    <t>2,5*5</t>
  </si>
  <si>
    <t>182</t>
  </si>
  <si>
    <t>762711952</t>
  </si>
  <si>
    <t>Vyřezání prostorových vázaných konstrukcí z řeziva hraněného nebo polohraněného průřezové plochy řeziva přes 450 cm2, délky vyřezané části prostorového prvku přes 3 do 5 m</t>
  </si>
  <si>
    <t>-1106747776</t>
  </si>
  <si>
    <t>https://podminky.urs.cz/item/CS_URS_2023_02/762711952</t>
  </si>
  <si>
    <t>3,5*6</t>
  </si>
  <si>
    <t>183</t>
  </si>
  <si>
    <t>762711954</t>
  </si>
  <si>
    <t>Vyřezání prostorových vázaných konstrukcí z řeziva hraněného nebo polohraněného průřezové plochy řeziva přes 450 cm2, délky vyřezané části prostorového prvku přes 8 m</t>
  </si>
  <si>
    <t>1420927828</t>
  </si>
  <si>
    <t>https://podminky.urs.cz/item/CS_URS_2023_02/762711954</t>
  </si>
  <si>
    <t>184</t>
  </si>
  <si>
    <t>762712923</t>
  </si>
  <si>
    <t>Doplnění prostorových vázaných konstrukcí řezivem hraněným nebo polohraněným (materiál v ceně) průřezové plochy přes 224 do 288 cm2</t>
  </si>
  <si>
    <t>811412762</t>
  </si>
  <si>
    <t>https://podminky.urs.cz/item/CS_URS_2023_02/762712923</t>
  </si>
  <si>
    <t>185</t>
  </si>
  <si>
    <t>762712924</t>
  </si>
  <si>
    <t>Doplnění prostorových vázaných konstrukcí řezivem hraněným nebo polohraněným (materiál v ceně) průřezové plochy přes 288 do 450 cm2</t>
  </si>
  <si>
    <t>-1570715678</t>
  </si>
  <si>
    <t>https://podminky.urs.cz/item/CS_URS_2023_02/762712924</t>
  </si>
  <si>
    <t>186</t>
  </si>
  <si>
    <t>762712925</t>
  </si>
  <si>
    <t>Doplnění prostorových vázaných konstrukcí řezivem hraněným nebo polohraněným (materiál v ceně) průřezové plochy přes 450 do 600 cm2</t>
  </si>
  <si>
    <t>-1840024116</t>
  </si>
  <si>
    <t>https://podminky.urs.cz/item/CS_URS_2023_02/762712925</t>
  </si>
  <si>
    <t>187</t>
  </si>
  <si>
    <t>998762203</t>
  </si>
  <si>
    <t>Přesun hmot pro konstrukce tesařské stanovený procentní sazbou (%) z ceny vodorovná dopravní vzdálenost do 50 m v objektech výšky přes 12 do 24 m</t>
  </si>
  <si>
    <t>1969020555</t>
  </si>
  <si>
    <t>https://podminky.urs.cz/item/CS_URS_2023_02/998762203</t>
  </si>
  <si>
    <t>188</t>
  </si>
  <si>
    <t>998762294</t>
  </si>
  <si>
    <t>Přesun hmot pro konstrukce tesařské stanovený procentní sazbou (%) z ceny Příplatek k cenám za zvětšený přesun přes vymezenou největší dopravní vzdálenost do 1000 m</t>
  </si>
  <si>
    <t>306696656</t>
  </si>
  <si>
    <t>https://podminky.urs.cz/item/CS_URS_2023_02/998762294</t>
  </si>
  <si>
    <t>764</t>
  </si>
  <si>
    <t>Konstrukce klempířské</t>
  </si>
  <si>
    <t>189</t>
  </si>
  <si>
    <t>764331408</t>
  </si>
  <si>
    <t>Lemování zdí z měděného plechu boční nebo horní rovných, střech s krytinou prejzovou nebo vlnitou rš 750 mm</t>
  </si>
  <si>
    <t>-1762290349</t>
  </si>
  <si>
    <t>https://podminky.urs.cz/item/CS_URS_2023_02/764331408</t>
  </si>
  <si>
    <t>Půda/věž</t>
  </si>
  <si>
    <t>4*6</t>
  </si>
  <si>
    <t>Pultová střecha/věž</t>
  </si>
  <si>
    <t>15,8</t>
  </si>
  <si>
    <t>190</t>
  </si>
  <si>
    <t>764538423</t>
  </si>
  <si>
    <t>Svod z měděného plechu včetně objímek, kolen a odskoků kruhový, průměru 120 mm</t>
  </si>
  <si>
    <t>1529540678</t>
  </si>
  <si>
    <t>https://podminky.urs.cz/item/CS_URS_2023_02/764538423</t>
  </si>
  <si>
    <t>191</t>
  </si>
  <si>
    <t>765115302</t>
  </si>
  <si>
    <t>Montáž střešních doplňků krytiny keramické střešního výlezu plochy jednotlivě přes 0,25 m2</t>
  </si>
  <si>
    <t>478589824</t>
  </si>
  <si>
    <t>https://podminky.urs.cz/item/CS_URS_2023_02/765115302</t>
  </si>
  <si>
    <t>192</t>
  </si>
  <si>
    <t>764_RP_01</t>
  </si>
  <si>
    <t>KL4</t>
  </si>
  <si>
    <t>320244844</t>
  </si>
  <si>
    <t>Poznámka k položce:
NOVÝ VIKÝŘ Z MĚDĚNÉHO PLECHU, V OBDOBNÉM PROVEDENÍ JAKO VIKÝŘ NA PROTĚJŠÍM OBJEKTU FARY</t>
  </si>
  <si>
    <t>193</t>
  </si>
  <si>
    <t>764_RP_02</t>
  </si>
  <si>
    <t>KL6</t>
  </si>
  <si>
    <t>707149640</t>
  </si>
  <si>
    <t>Poznámka k položce:
NOVÝ VÝKLOPNÝ STŘEŠNÍ VÝLEZ, 60x60cm REPLIKA PŮVODNÍHO VÝLEZU, VNITŘNÍ ČÁST DŘEVĚNÝ RÁM A OSTĚNÍ, VNĚJŠÍ ČÁST LEMOVÁNÍ Z MĚDĚNÉHO PLECHU</t>
  </si>
  <si>
    <t>194</t>
  </si>
  <si>
    <t>764231472</t>
  </si>
  <si>
    <t>Oplechování střešních prvků z měděného plechu úžlabí rš 1000 mm</t>
  </si>
  <si>
    <t>-1179271302</t>
  </si>
  <si>
    <t>https://podminky.urs.cz/item/CS_URS_2023_02/764231472</t>
  </si>
  <si>
    <t>195</t>
  </si>
  <si>
    <t>764334412</t>
  </si>
  <si>
    <t>Lemování prostupů z měděného plechu bez lišty, střech s krytinou skládanou nebo z plechu</t>
  </si>
  <si>
    <t>370325126</t>
  </si>
  <si>
    <t>https://podminky.urs.cz/item/CS_URS_2023_02/764334412</t>
  </si>
  <si>
    <t>KL7</t>
  </si>
  <si>
    <t>2,34</t>
  </si>
  <si>
    <t>KL8</t>
  </si>
  <si>
    <t>2,67</t>
  </si>
  <si>
    <t>KL9</t>
  </si>
  <si>
    <t>196</t>
  </si>
  <si>
    <t>764531405</t>
  </si>
  <si>
    <t>Žlab podokapní z měděného plechu včetně háků a čel půlkruhový rš 400 mm</t>
  </si>
  <si>
    <t>-641509934</t>
  </si>
  <si>
    <t>https://podminky.urs.cz/item/CS_URS_2023_02/764531405</t>
  </si>
  <si>
    <t>197</t>
  </si>
  <si>
    <t>998764203</t>
  </si>
  <si>
    <t>Přesun hmot pro konstrukce klempířské stanovený procentní sazbou (%) z ceny vodorovná dopravní vzdálenost do 50 m v objektech výšky přes 12 do 24 m</t>
  </si>
  <si>
    <t>-1083448678</t>
  </si>
  <si>
    <t>https://podminky.urs.cz/item/CS_URS_2023_02/998764203</t>
  </si>
  <si>
    <t>198</t>
  </si>
  <si>
    <t>998764292</t>
  </si>
  <si>
    <t>Přesun hmot pro konstrukce klempířské stanovený procentní sazbou (%) z ceny Příplatek k cenám za zvětšený přesun přes vymezenou největší dopravní vzdálenost do 100 m</t>
  </si>
  <si>
    <t>828667587</t>
  </si>
  <si>
    <t>https://podminky.urs.cz/item/CS_URS_2023_02/998764292</t>
  </si>
  <si>
    <t>765</t>
  </si>
  <si>
    <t>Krytina skládaná</t>
  </si>
  <si>
    <t>199</t>
  </si>
  <si>
    <t>765_RP_01</t>
  </si>
  <si>
    <t>Zřízení pomocných montážních lávek</t>
  </si>
  <si>
    <t>-2004814239</t>
  </si>
  <si>
    <t>200</t>
  </si>
  <si>
    <t>765_RP_02</t>
  </si>
  <si>
    <t>Hydrofobizace maltování krytiny</t>
  </si>
  <si>
    <t>608914002</t>
  </si>
  <si>
    <t>74+52,1</t>
  </si>
  <si>
    <t>201</t>
  </si>
  <si>
    <t>765111431</t>
  </si>
  <si>
    <t>Montáž krytiny keramické speciálních tvarů z krytiny hladké volských ok</t>
  </si>
  <si>
    <t>1817050437</t>
  </si>
  <si>
    <t>https://podminky.urs.cz/item/CS_URS_2023_02/765111431</t>
  </si>
  <si>
    <t>4*12</t>
  </si>
  <si>
    <t>202</t>
  </si>
  <si>
    <t>765111504</t>
  </si>
  <si>
    <t>Montáž krytiny keramické Příplatek k cenám včetně připevňovacích prostředků za sklon přes 40 do 50°</t>
  </si>
  <si>
    <t>-763421803</t>
  </si>
  <si>
    <t>https://podminky.urs.cz/item/CS_URS_2023_02/765111504</t>
  </si>
  <si>
    <t>203</t>
  </si>
  <si>
    <t>765111821</t>
  </si>
  <si>
    <t>Demontáž krytiny keramické hladké (bobrovky), sklonu do 30° na sucho do suti</t>
  </si>
  <si>
    <t>-1694122489</t>
  </si>
  <si>
    <t>https://podminky.urs.cz/item/CS_URS_2023_02/765111821</t>
  </si>
  <si>
    <t>Půda západ</t>
  </si>
  <si>
    <t>41,73*11,1+2,44*5,16</t>
  </si>
  <si>
    <t>Půda východ</t>
  </si>
  <si>
    <t>15,05*11,1+15,05*11,1+2,44*5,16+6,055*8,5</t>
  </si>
  <si>
    <t>Vstupní rizalit</t>
  </si>
  <si>
    <t>(3,6+5,5)*8,3+12,11*4,9/2</t>
  </si>
  <si>
    <t>Pultová střecha východ</t>
  </si>
  <si>
    <t>15*4,05</t>
  </si>
  <si>
    <t>Věž</t>
  </si>
  <si>
    <t>(15,9+10,7)*4,9</t>
  </si>
  <si>
    <t>(15,8+10,6)*4,9</t>
  </si>
  <si>
    <t>10,7*7+10,6*7</t>
  </si>
  <si>
    <t>-3,45*5,16</t>
  </si>
  <si>
    <t>204</t>
  </si>
  <si>
    <t>765111831</t>
  </si>
  <si>
    <t>Demontáž krytiny keramické Příplatek k cenám za sklon přes 30° do suti</t>
  </si>
  <si>
    <t>2017778203</t>
  </si>
  <si>
    <t>https://podminky.urs.cz/item/CS_URS_2023_02/765111831</t>
  </si>
  <si>
    <t>205</t>
  </si>
  <si>
    <t>765111861</t>
  </si>
  <si>
    <t>Demontáž krytiny keramické hřebenů a nároží, sklonu do 30° z hřebenáčů na sucho do suti</t>
  </si>
  <si>
    <t>1838519784</t>
  </si>
  <si>
    <t>https://podminky.urs.cz/item/CS_URS_2023_02/765111861</t>
  </si>
  <si>
    <t>Půda</t>
  </si>
  <si>
    <t>46,6</t>
  </si>
  <si>
    <t>5,5+9+9</t>
  </si>
  <si>
    <t>14+14+14+14</t>
  </si>
  <si>
    <t>206</t>
  </si>
  <si>
    <t>765111881</t>
  </si>
  <si>
    <t>1498214269</t>
  </si>
  <si>
    <t>https://podminky.urs.cz/item/CS_URS_2023_02/765111881</t>
  </si>
  <si>
    <t>207</t>
  </si>
  <si>
    <t>765114061</t>
  </si>
  <si>
    <t>Krytina keramická hladká bobrovka sklonu střechy do 30° do malty šupinové krytí režná</t>
  </si>
  <si>
    <t>640654509</t>
  </si>
  <si>
    <t>https://podminky.urs.cz/item/CS_URS_2023_02/765114061</t>
  </si>
  <si>
    <t>208</t>
  </si>
  <si>
    <t>765114251</t>
  </si>
  <si>
    <t>Krytina keramická hladká bobrovka sklonu střechy do 30° nárožní hrana do malty, z hřebenáčů režných</t>
  </si>
  <si>
    <t>1034881561</t>
  </si>
  <si>
    <t>https://podminky.urs.cz/item/CS_URS_2023_02/765114251</t>
  </si>
  <si>
    <t>9+9</t>
  </si>
  <si>
    <t>209</t>
  </si>
  <si>
    <t>765114351</t>
  </si>
  <si>
    <t>Krytina keramická hladká bobrovka sklonu střechy do 30° hřeben zplna do malty, z hřebenáčů režných</t>
  </si>
  <si>
    <t>-1190524903</t>
  </si>
  <si>
    <t>https://podminky.urs.cz/item/CS_URS_2023_02/765114351</t>
  </si>
  <si>
    <t>5,5</t>
  </si>
  <si>
    <t>210</t>
  </si>
  <si>
    <t>765114589</t>
  </si>
  <si>
    <t>Krytina keramická hladká bobrovka Příplatek k cenám za sklon přes 50°</t>
  </si>
  <si>
    <t>-537179536</t>
  </si>
  <si>
    <t>https://podminky.urs.cz/item/CS_URS_2023_02/765114589</t>
  </si>
  <si>
    <t>211</t>
  </si>
  <si>
    <t>765115402</t>
  </si>
  <si>
    <t>Montáž střešních doplňků krytiny keramické protisněhové zábrany držáku (mříže sněholamu, kulatiny)</t>
  </si>
  <si>
    <t>-694139444</t>
  </si>
  <si>
    <t>https://podminky.urs.cz/item/CS_URS_2023_02/765115402</t>
  </si>
  <si>
    <t>Poznámka k položce:
SNĚHOVÁ ZÁBRANA / ZACHYTÁVAČ - DRŽÁK KULATINY - BOBROVKA - KOTVENY NA PŘÍDAVNOU LAŤ, MATERIÁL POZINKOVANÁ OCEL S POVRCHOVOU ÚPRAVOU, BARVA ČERNÁ, ROZMĚR 500x40mm, TLOUŠŤKA 6mm, DRŽÁKY OSAZENY CO NEJBLÍŽE KROKVÍM, V OSOVÉ VZDÁLENOSTI MAX. 90cm, SLOUŽÍ K UCHYCENÍ DŘEVĚNÉ KULATINY PRŮMĚRU 12cm, FRÉZOVANÁ JEDLOVÁ KULATINA (VÁLEC), OBA KONCE ROVNĚ ZAŘÍZNUTÉ, DÉLKA cca 3m, KULATINA JE PODÉLNĚ NAŘÍZNUTÁ (ZAMEZENÍ VZNIKU VELKÝCH VÝSUŠNÝCH TRHLIN), POVRCH KULATINY BUDE PERFOROVÁN (SNADNĚJŠÍ PRŮNIK IMPREGNAČNÍ LÁTKY), VAKUOVÁ IMPREGNACE HNĚDÁ</t>
  </si>
  <si>
    <t>138/0,9=153,33</t>
  </si>
  <si>
    <t>212</t>
  </si>
  <si>
    <t>59660886</t>
  </si>
  <si>
    <t>protisněhová zábrana držák kulatiny do D 120mm</t>
  </si>
  <si>
    <t>sada</t>
  </si>
  <si>
    <t>-1274850479</t>
  </si>
  <si>
    <t>213</t>
  </si>
  <si>
    <t>05217000</t>
  </si>
  <si>
    <t>kulatina dřevěná tlakově impregovaná protisněhová zábrana</t>
  </si>
  <si>
    <t>-1519845079</t>
  </si>
  <si>
    <t>214</t>
  </si>
  <si>
    <t>765192001</t>
  </si>
  <si>
    <t>Nouzové zakrytí střechy plachtou</t>
  </si>
  <si>
    <t>-1761953232</t>
  </si>
  <si>
    <t>https://podminky.urs.cz/item/CS_URS_2023_02/765192001</t>
  </si>
  <si>
    <t>12*15*10</t>
  </si>
  <si>
    <t>215</t>
  </si>
  <si>
    <t>998765203</t>
  </si>
  <si>
    <t>Přesun hmot pro krytiny skládané stanovený procentní sazbou (%) z ceny vodorovná dopravní vzdálenost do 50 m v objektech výšky přes 12 do 24 m</t>
  </si>
  <si>
    <t>2118329061</t>
  </si>
  <si>
    <t>https://podminky.urs.cz/item/CS_URS_2023_02/998765203</t>
  </si>
  <si>
    <t>216</t>
  </si>
  <si>
    <t>998765294</t>
  </si>
  <si>
    <t>Přesun hmot pro krytiny skládané stanovený procentní sazbou (%) z ceny Příplatek k cenám za zvětšený přesun přes vymezenou největší dopravní vzdálenost do 1000 m</t>
  </si>
  <si>
    <t>1564199491</t>
  </si>
  <si>
    <t>https://podminky.urs.cz/item/CS_URS_2023_02/998765294</t>
  </si>
  <si>
    <t>766</t>
  </si>
  <si>
    <t>Konstrukce truhlářské</t>
  </si>
  <si>
    <t>217</t>
  </si>
  <si>
    <t>766_RP_01</t>
  </si>
  <si>
    <t>T1 – 1100/1970</t>
  </si>
  <si>
    <t>-741210382</t>
  </si>
  <si>
    <t>Poznámka k položce:
Dodávka + montáž
Nové dveře vnitřní, protipožární typu EW30 DP3 + C, opatřený zpěňovací páskou,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200mm, hloubka do 150mm dle tloušťky zdi. Materiál smrkový masiv, osazení na PUR pěnu. Včetně dubového prahu. Velikost stavebního otvoru min. 1250/2040 mm. Dveře včetně kování a stavební vložky, zámek cylindrický, FAB, provedení kování klika/klika, materiál mosaz - ALT WIEN.</t>
  </si>
  <si>
    <t>218</t>
  </si>
  <si>
    <t>766_RP_02</t>
  </si>
  <si>
    <t>T2 – 900/1970</t>
  </si>
  <si>
    <t>1860337703</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</si>
  <si>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dubového prahu. Velikost stavebního otvoru min. 1050/2040 mm. Dveře včetně kování a stavební vložky, zámek cylindrický, FAB, provedení kování klika/klika, materiál mosaz - ALT WIEN.</t>
  </si>
  <si>
    <t>1*5 'Přepočtené koeficientem množství</t>
  </si>
  <si>
    <t>219</t>
  </si>
  <si>
    <t>766_RP_03</t>
  </si>
  <si>
    <t>T3 – 800/1970</t>
  </si>
  <si>
    <t>-333445251</t>
  </si>
  <si>
    <t>Poznámka k položce:
Dodávka + montáž
Nové dveře vnitřní s bezbariérovou úpravou, opatřeny vodorovným madlem ve výšce 850mm nad zemí,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nízkého dubového prahu. Velikost stavebního otvoru min. 950/2040 mm. Dveře včetně kování a stavební vložky, zámek WC (knoflík),provedení kování klika/klika, materiál mosaz - vzor ALT WIEN. Zámek dveří musí být odjistitelný zvenku.</t>
  </si>
  <si>
    <t>220</t>
  </si>
  <si>
    <t>766_RP_04</t>
  </si>
  <si>
    <t>T4 – 800/1970</t>
  </si>
  <si>
    <t>1147038656</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</si>
  <si>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dubového prahu. Velikost stavebního otvoru min. 950/2040 mm. Dveře včetně kování a stavební vložky, zámek cylindrický, FAB, provedení kování klika/klika, materiál mosaz - ALT WIEN.</t>
  </si>
  <si>
    <t>221</t>
  </si>
  <si>
    <t>766_RP_05</t>
  </si>
  <si>
    <t>T5 – 1060/1980+750</t>
  </si>
  <si>
    <t>1369511765</t>
  </si>
  <si>
    <t>Poznámka k položce:
Původní kazetové dveře s nadsvětlíkem, osazené ve stávající dřevěné zárubni. Dveře včetně zárubně a nadsvětlíku zůstávají zachovány. Dveře včetně zárubně, prahu a nadsvětlíku budou odborně truhlářsky repasovány, oprava provedena včetně kovářských prvků - madla, zámky, panty a podobně. Dveře vč. zárubně opatřeny polomatným nátěrem lazurou v hnědém odstínu. Kovářské prvky natřeny kovářskou černí. Nadsvětlík bude nově natřen syntetickým nátěrem v hnědé barvě.</t>
  </si>
  <si>
    <t>222</t>
  </si>
  <si>
    <t>766_RP_06</t>
  </si>
  <si>
    <t>T6 – 980/1960</t>
  </si>
  <si>
    <t>-1177241833</t>
  </si>
  <si>
    <t>Poznámka k položce:
Původní kazetové dveře, osazené ve stávající dřevěné zárubni. Dveře včetně zárubně zůstávají zachovány. Dveře včetně zárubně a prahu budou odborně truhlářsky repasovány, oprava provedena včetně kovářských prvků. V rámci stavebních úprav a úprav výšky podlahy budou dveře ve spodní části prodlouženy o 80 mm. Dveře vč. zárubně opatřeny polomatným nátěrem lazurou v hnědém odstínu. Nová stavební vložka, zámek cylindrický, FAB, provedení kování klika/klika, materiál mosaz - vzor ALT WIEN.</t>
  </si>
  <si>
    <t>223</t>
  </si>
  <si>
    <t>766_RP_07</t>
  </si>
  <si>
    <t>T7 – 700/1970</t>
  </si>
  <si>
    <t>909756086</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</si>
  <si>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nízkého dubového prahu. Velikost stavebního otvoru min. 850/2040 mm. Dveře včetně kování a stavební vložky, zámek WC (knoflík), provedení kování klika/klika, materiál mosaz - vzor ALT WIEN. Zámek dveří musí být odjistitelný zvenku.</t>
  </si>
  <si>
    <t>1*7 'Přepočtené koeficientem množství</t>
  </si>
  <si>
    <t>224</t>
  </si>
  <si>
    <t>766_RP_08</t>
  </si>
  <si>
    <t>T8 – 600/1600</t>
  </si>
  <si>
    <t>-679089696</t>
  </si>
  <si>
    <t>Poznámka k položce:
Dodávka + montáž
Nové vstupní dveře do sklepa, provedené ze smrkového masivu tl. 72mm, výplň 50mm. Dveře plné, osazené v obložkové zárubni. Dveře kazetové v obdobném provedení jako stávající dveře v objektu. Obdélníkové dělení. Dveře opatřeny polomatným nátěrem lazurou v odstínu ořech. Zárubně atypické, dodávané se dveřmi, šířka 160mm, hloubka 300mm dle tloušťky zdi.  Materiál smrkový masiv, osazení na PUR pěnu. Včetně dubového prahu. Velikost stavebního otvoru min. 750/1670 mm. Dveře včetně kování a stavební vložky, zámek cylindrický, FAB, provedení kování klika/klika, materiál mosaz - ALT WIEN.</t>
  </si>
  <si>
    <t>225</t>
  </si>
  <si>
    <t>766_RP_09</t>
  </si>
  <si>
    <t>T9 – 1060/1980</t>
  </si>
  <si>
    <t>2015602247</t>
  </si>
  <si>
    <t>Poznámka k položce:
Dodávka + montáž
Nové dveře vnitřní, plné, ze smrkového masivu - rám i výplň dveří. Rám tl. 40mm, výplň 25mm a zárubeň 40mm. Včetně obloukového nadsvětlíku, profil 45mm, dělení vodorovným a svislým poutcem na 4 tabulky, jednoduché fixní zasklení. Dveře kazetové v obdobném provedení jako stávající dveře v objektu. Obdélníkové dělení. Dveře i nadsvětlík opatřeny polomatným nátěrem lazurou v odstínu ořech. Zárubně atypické, dodávané se dveřmi, šířka 160mm, hloubka do 300mm dle tloušťky zdi. Materiál smrkový masiv, osazení na PUR pěnu. Včetně dubového prahu. Velikost stavebního otvoru min. 1200/2050 mm. Dveře včetně kování a stavební vložky, zámek cylindrický, FAB, provedení kování klika/klika, materiál mosaz - ALT WIEN.</t>
  </si>
  <si>
    <t>226</t>
  </si>
  <si>
    <t>766_RP_10</t>
  </si>
  <si>
    <t>T10 – 2000/3000</t>
  </si>
  <si>
    <t>-1778861674</t>
  </si>
  <si>
    <t>Poznámka k položce:
Dodávka + montáž
Nová dřevěná zástěna s otvorem s jednokřídlými, otevíravými dveřmi 800/1970. Včetně zastropení otvoru 2 x 0,5 m. Stěna i dveře provedené ze smrkového profilu tl.40mm, výplň 25mm, kazetové obdélníkové dělení, horní kazeta dveří zasklena lepeným sklem. Sklo osazeno na silikon a zajištěno profilovanými lištami. Včetně dubového prahu. Zástěna, rám i dveřní křídlo opatřeny polomatným nátěrem lazurou v bílém odstínu. Dveře včetně kování a stavební vložky, zámek cylindrický, FAB, provedení kování klika/klika, materiál mosaz - ALT WIEN.</t>
  </si>
  <si>
    <t>227</t>
  </si>
  <si>
    <t>766_RP_11</t>
  </si>
  <si>
    <t>T11 – 600+600/2200+1250/450</t>
  </si>
  <si>
    <t>-2060777775</t>
  </si>
  <si>
    <t>Poznámka k položce:
Dodávka + montáž
Nové vstupní dvoukřídlé dveře s nadsvětlíkem, provedené z dubového masivu tl. 72mm, výplň dveří 50mm. Dveře kazetové v obdobném provedení jako stávající dveře v objektu. Obdélníkové dělení. Dveře včetně rámu a nadsvětlíku opatřeny polomatným nátěrem lazurou v odstínu ořech. Nadsvětlík prosklen, sklo 4/16/4, U=1,2W/(m2.k). Dveře budou osazeny v nově provedeném kamenném portálu, portál K1. Včetně dubového prahu. Do kamenného ostění nadsvětlíku vložena kovaná mříž Z6. Dveře včetně kování a stavební vložky, zámek cylindrický, FAB, provedení kování klika/koule, materiál kované železo s matným černým nátěrem.</t>
  </si>
  <si>
    <t>228</t>
  </si>
  <si>
    <t>766_RP_12</t>
  </si>
  <si>
    <t>T12 – 1280/2490</t>
  </si>
  <si>
    <t>843658557</t>
  </si>
  <si>
    <t>Poznámka k položce:
Dodávka + montáž
Replika původních dveří - dvoukřídlé dveře vnitřní, protipožární ypu EW30 DP3 + C, opatřený zpěňovací páskou, plné, ze smrkového masivu - rám i výplň dveří. Rám tl. 40mm, výplň 25mm a zárubeň 40mm. Dveře kazetové v obdobném provedení jako původní dveře. Spodní a horní čtvrtina čtvercová, střed obdélníkový. Dveře opatřeny polomatným nátěrem lazurou v odstínu ořech. Zárubně atypické, dodávané se dveřmi, hloubka dle tloušťky zdi. Materiál smrkový masiv, osazení na PUR pěnu. Včetně dubového prahu. Velikost stavebního otvoru min. 1420/2560 mm. Použito původní kování včetně zastrčí, pantů, kliky a zámků. Nově bude vyroben prvek krytka na klíč dle detailů krytky kliky do dveří.</t>
  </si>
  <si>
    <t>229</t>
  </si>
  <si>
    <t>766_RP_13</t>
  </si>
  <si>
    <t>T13 – Dřevěné madlo</t>
  </si>
  <si>
    <t>1920080450</t>
  </si>
  <si>
    <t>Poznámka k položce:
Dodávka + montáž
Dřevěné madlo na zábradlí z 1NP do 2NP, profil 48x70mm, materiál dubový masiv. V obdobném provedení jako stávající madla v objektu. Madla opatřeny polomatným nátěrem lazurou v odstínu ořech. Včetně kovových držáku madla.</t>
  </si>
  <si>
    <t>2*4,75+2*1,9+2*4,65</t>
  </si>
  <si>
    <t>230</t>
  </si>
  <si>
    <t>766_RP_14</t>
  </si>
  <si>
    <t>T14 – Dřevěné schodiště</t>
  </si>
  <si>
    <t>kpl</t>
  </si>
  <si>
    <t>-803537863</t>
  </si>
  <si>
    <t>Poznámka k položce:
Dřevěné schodiště z 1NP do 2NP. Kompletní truhlářská repase, renovace - rozebrání, očištění, zbroušení, natření a opětovné sestavení. V chodbě bude první schod zrušen.</t>
  </si>
  <si>
    <t>231</t>
  </si>
  <si>
    <t>766_RP_15</t>
  </si>
  <si>
    <t>T15 – 1100/2050</t>
  </si>
  <si>
    <t>-575937853</t>
  </si>
  <si>
    <t>Poznámka k položce:
Dodávka + montáž
Sanitární oddělovací stěna s dveřmi. Z vysokotlakého laminátu (HPL). Barva bílá. Hrany olemovány profily z eloxovaného hliníku. Tloušťka stěny 13mm. Včetně stavitelných podpěrek z nerezové oceli. Součástí stěny jsou dveře šířky 60cm, kliky s ukazatelem volno/obsazeno.</t>
  </si>
  <si>
    <t>232</t>
  </si>
  <si>
    <t>766_RP_16</t>
  </si>
  <si>
    <t>T16 – 1000/2200+1000/700</t>
  </si>
  <si>
    <t>30321251</t>
  </si>
  <si>
    <t>Poznámka k položce:
Dodávka + montáž
Nové vstupní jednokřídlé dveře s nadsvětlíkem, provedené z dubového masivu tl. 72mm, výplň dveří 50mm. Včetně dubového prahu. Dveře kazetové v obdobném provedení jako stávající dveře v objektu. Obdélníkové dělení. Dveře včetně rámu a nadsvětlíku opatřeny polomatným nátěrem lazurou v odstínu ořech. Nadsvětlík prosklený, neotvíravý, sklo 4/16/4, U=1,2W/(m2.k), dělení nadsvětlíku na čtyři díly. Velikost stavebního otvoru min. 1160x2950 mm. Dveře včetně kování a stavební vložky, zámek cylindrický, FAB, provedení kování klika/koule, materiál kované železo s matným černým nátěrem.</t>
  </si>
  <si>
    <t>233</t>
  </si>
  <si>
    <t>766_RP_17</t>
  </si>
  <si>
    <t>T28 – 1260/1880</t>
  </si>
  <si>
    <t>604468067</t>
  </si>
  <si>
    <t>Poznámka k položce:
Dodávka + montáž
Replika fixní okenice, která vyplňuje falešná okna na fasádě. Provedeno z dřevěného masívu z borovice. Do dřevěného rámu kotvené fixní okenice s šikmými lamelami. Viz náčrt na další straně výpisu. Nátěr bude proveden syntetickým lazurovacím lakem v odstínu ořech.</t>
  </si>
  <si>
    <t>234</t>
  </si>
  <si>
    <t>766_RP_18</t>
  </si>
  <si>
    <t>T29 - 1350/2400</t>
  </si>
  <si>
    <t>641539689</t>
  </si>
  <si>
    <t>235</t>
  </si>
  <si>
    <t>766_RP_19</t>
  </si>
  <si>
    <t>T30 – 1200/500</t>
  </si>
  <si>
    <t>-1795800826</t>
  </si>
  <si>
    <t>236</t>
  </si>
  <si>
    <t>766_RP_20</t>
  </si>
  <si>
    <t>T31 – 2850+1050/2500</t>
  </si>
  <si>
    <t>-1097336567</t>
  </si>
  <si>
    <t>Poznámka k položce:
Dodávka + montáž
Dřevěný obklad, dýhovaná lakovaná deska opatřeno polomatným nátěrem lazurou v odstínu ořech. Obložení umýváren - imitace skříně. Není součástí dodávky stavby, je součástí dodávky nábytku.</t>
  </si>
  <si>
    <t>237</t>
  </si>
  <si>
    <t>766_RP_21</t>
  </si>
  <si>
    <t>T32 – cca 1500/300</t>
  </si>
  <si>
    <t>-1745707877</t>
  </si>
  <si>
    <t>Poznámka k položce:
Dodávka + montáž
Replika původního interiérového parapetu z dřevěného masivu z borovice s profilací. Tloušťka 30mm. Nátěr bude proveden syntetickým lakem v bílém odstínu.</t>
  </si>
  <si>
    <t>238</t>
  </si>
  <si>
    <t>766_RP_22</t>
  </si>
  <si>
    <t>Systém generálního klíče</t>
  </si>
  <si>
    <t>-1514353196</t>
  </si>
  <si>
    <t>Poznámka k položce:
V zámcích na dveřích bude instalován systém generálního klíče - ve třech úrovních. Každé dveře budou mít vlastní klíč (každé dveře 5ks klíčů), dále bude generální klíč pro přístup do všech místností (generální klíč 5ks) a tři skupinové klíče, první skupina - technická - 6 dveří (první skupina - 5ks klíčů), druhá skupina - zázemí lektor - 3 dveře (druhá skupina - 5ks klíčů) a třetí skupina - ateliéry - 6 dveří (třetí skupina - 5ks klíčů)</t>
  </si>
  <si>
    <t>239</t>
  </si>
  <si>
    <t>766621213</t>
  </si>
  <si>
    <t>Montáž oken dřevěných včetně montáže rámu plochy přes 1 m2 otevíravých do zdiva, výšky přes 2,5 m</t>
  </si>
  <si>
    <t>-665441641</t>
  </si>
  <si>
    <t>https://podminky.urs.cz/item/CS_URS_2023_02/766621213</t>
  </si>
  <si>
    <t>Tabulka výrobků - Truhlářské výrobky T17 - T 26</t>
  </si>
  <si>
    <t>1,16*1,8*5</t>
  </si>
  <si>
    <t>1,16*1,8*6</t>
  </si>
  <si>
    <t>1,16*1,8*16</t>
  </si>
  <si>
    <t>1,26*1,88*5</t>
  </si>
  <si>
    <t>1,26*2,38*23</t>
  </si>
  <si>
    <t>1,18*1,8*7</t>
  </si>
  <si>
    <t>1,18*1,8*2</t>
  </si>
  <si>
    <t>1,26*2,34*2</t>
  </si>
  <si>
    <t>1,16*2,4*11</t>
  </si>
  <si>
    <t>1*0,78*3</t>
  </si>
  <si>
    <t>1,26*2,36*3</t>
  </si>
  <si>
    <t>240</t>
  </si>
  <si>
    <t>RMAT0002</t>
  </si>
  <si>
    <t>T17 – 1160(1180)/1800</t>
  </si>
  <si>
    <t>657155582</t>
  </si>
  <si>
    <t>Poznámka k položce:
Replika stávajícího dřevěného okna, profil borovice tl. 45 mm. Okno špaletové, čtyřkřídlé, vnější okno otvíravé ven. Okno v 3/5 členěno vodorovným poutcem, křídla členěna na rastr 10 tabulek - spodní křídla po třech tabulkách, horní křídla dvoutabulkové. Vnější křídla zasklena jednoduchým sklem (tl. 4mm), osazené ve falcu a zakytována. Vnitřní křídla zasklena izolačním dvojsklem - sklo 4/16/4, U=1,2W/(m2.k).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ALT WIEN.</t>
  </si>
  <si>
    <t>241</t>
  </si>
  <si>
    <t>RMAT0003</t>
  </si>
  <si>
    <t>T18 – 1160(1180)/1800</t>
  </si>
  <si>
    <t>-22055266</t>
  </si>
  <si>
    <t>Poznámka k položce:
Stávající dřevěné okno. Okno špaletové, čtyřkřídlé, vnější okno otvíravé ven. Okno v 3/5 členěno vodorovným poutcem, křídla členěna na rastr 10 tabulek - spodní křídla po třech tabulkách, horní křídla dvoutabulkové. Vnitřní okna s rámem určená k repasi - opálení, odstranění starých nátěrů, obroušení, truhlářská oprava a následné sesazení okna, jednoduché zasklení. Vnější křídla a rám replika, zasklena jednoduchým sklem (tl.4mm), osazené ve falcu a zakytována.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</si>
  <si>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242</t>
  </si>
  <si>
    <t>RMAT0004</t>
  </si>
  <si>
    <t>T 19 - 1160/1800</t>
  </si>
  <si>
    <t>-239712138</t>
  </si>
  <si>
    <t>Poznámka k položce:
Replika stávajícího dřevěného okna, pouze vnějších křídel a rámu. Profil borovice tl. 45 mm. Okno špaletové, čtyřkřídlé, vnější okno otvíravé ven. Okno v 3/5 členěno vodorovným poutcem, křídla členěna na rastr 10 tabulek - spodní křídla po třech tabulkách, horní křídla dvoutabulkové. Vnější křídla zasklena jednoduchým sklem (tl. 4mm), osazené ve falcu a zakytována. Vnitřní křídla beze změny.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</si>
  <si>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243</t>
  </si>
  <si>
    <t>RMAT0005</t>
  </si>
  <si>
    <t>T 20 - 1260/1880</t>
  </si>
  <si>
    <t>-497228952</t>
  </si>
  <si>
    <t>244</t>
  </si>
  <si>
    <t>RMAT0006</t>
  </si>
  <si>
    <t>T21 – 1260/2360(2520)</t>
  </si>
  <si>
    <t>-1012473364</t>
  </si>
  <si>
    <t>Poznámka k položce:
Replika stávajícího dřevěného okna, pouze vnějších křídel a rámu. Profil borovice tl. 45 mm. Okno špaletové, čtyřkřídlé, vnější okno otvíravé ven. Okno v 1/2 členěno vodorovným poutcem, křídla členěna na rastr 12 tabulek - spodní i horní křídla po třech tabulkách. Vnější křídla zasklena jednoduchým sklem (tl. 4mm), osazené ve falcu a zakytována. Vnitřní křídla beze změny.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</si>
  <si>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245</t>
  </si>
  <si>
    <t>RMAT0007</t>
  </si>
  <si>
    <t>T22 – 1180/1800(1300/1900)</t>
  </si>
  <si>
    <t>-1540349096</t>
  </si>
  <si>
    <t>Poznámka k položce:
Replika stávajícího dřevěného okna. Okno bude provedeno z masivu, profil z borovice tl. 55 mm. Okno jednoduché, zaskleno izolačním dvojsklem 4/16/4, U=1,2W/(m2.k). Čtyřkřídlé, otvíravé dovnitř. Okno v 3/5 členěno vodorovným poutcem a uprostřed svislým poutcem, křídla členěna na rastr 20 tabulek - spodní křídla po šesti tabulkách, horní křídla čtyřtabulkové. Nátěr venkovní části (rámu i křídla) bude proveden syntetickým lazurovacím lakem v odstínu ořech, nátěr vnitřní části bude proveden syntetickým lakem v bílém odstínu. Kování bude provedeno v mosazi - vzor ALT WIEN.</t>
  </si>
  <si>
    <t>246</t>
  </si>
  <si>
    <t>RMAT0008</t>
  </si>
  <si>
    <t>T 23 - 1180/1800</t>
  </si>
  <si>
    <t>871330942</t>
  </si>
  <si>
    <t>Poznámka k položce:
Replika stávajícího dřevěného okna. Okno bude provedeno z masivu, profil z borovice tl. 55 mm. Okno jednoduché, zaskleno izolačním dvojsklem 4/16/4, U=1,2W/(m2.k). Čtyřkřídlé, otvíravé dovnitř. Okno v 3/5 členěno vodorovným poutcem a uprostřed svislým poutcem, křídla členěna na rastr 10 tabulek - spodní křídla po třech tabulkách, horní křídla dvoutabulkové. Nátěr venkovní části (rámu i křídla) bude proveden syntetickým lazurovacím lakem v odstínu ořech, nátěr vnitřní části bude proveden syntetickým lakem v bílém odstínu. Kování bude provedeno v mosazi - vzor ALT WIEN.</t>
  </si>
  <si>
    <t>247</t>
  </si>
  <si>
    <t>RMAT0009</t>
  </si>
  <si>
    <t>T 24 - 1260/2340</t>
  </si>
  <si>
    <t>2113537485</t>
  </si>
  <si>
    <t>248</t>
  </si>
  <si>
    <t>RMAT0010</t>
  </si>
  <si>
    <t>T 25 - 1160/2400</t>
  </si>
  <si>
    <t>909612884</t>
  </si>
  <si>
    <t>Poznámka k položce:
Repase stávajícího zdvojeného šroubovaného dřevěného okna, rámu a vnitřního parapetu. Tloušťka každého křídla 40mm, celková tloušťka 72mm. Okno čtyřkřídlé, otvíravé dovnitř. Okno v 1/2 členěno vodorovným a svislým poutcem, vnější křídla členěna na rastr 24 tabulek - každé křídlo po šesti tabulkách. Vnitřní křídla bez dělení. Bude provedeno opálení, odstranění starých nátěrů, obroušení, truhlářská oprava a následné sesazení okna, jednoduché zasklení. Nátěr venkovní části (rámu i křídla) bude proveden syntetickým lazurovacím lakem v odstínu ořech, nátěr vnitřní části bude proveden syntetickým lakem v bílém odstínu. Kování bude provedeno nově v mosazi - vzor ALT WIEN.</t>
  </si>
  <si>
    <t>249</t>
  </si>
  <si>
    <t>RMAT0011</t>
  </si>
  <si>
    <t>T 26 - 1000/780</t>
  </si>
  <si>
    <t>901761703</t>
  </si>
  <si>
    <t>Poznámka k položce:
Replika stávajícího jednoduchého fixního dřevěného okna. Profil borovice tloušťka 40mm. Rozděleno na dvě tabulky. Zaskleno jednoduchým sklem (tl. 4mm), skla osazena ve falcu a zakytována. Nátěr venkovní části bude proveden syntetickým lazurovacím lakem v odstínu ořech, nátěr vnitřní části bude proveden syntetickým lakem v bílém odstínu.</t>
  </si>
  <si>
    <t>250</t>
  </si>
  <si>
    <t>RMAT0012</t>
  </si>
  <si>
    <t>T27 – 1260/2360(2520)</t>
  </si>
  <si>
    <t>-278136514</t>
  </si>
  <si>
    <t>Poznámka k položce:
Repase stávajícího dřevěného okna, pouze vnějších křídel a rámu. Okno špaletové, čtyřkřídlé, vnější okno otvíravé ven. Okno v 1/2 členěno vodorovným poutcem, křídla členěna na rastr 12 tabulek - spodní i horní křídla po třech tabulkách. Bude provedeno opálení, odstranění starých nátěrů, obroušení, truhlářská oprava a následné sesazení okna, jednoduché zasklení. Vnitřní křídla beze změny. Meziokenní špaleta omítaná. Nátěr venkovní části vnějšího křídla a vnějšku rámu bude proveden syntetickým lazurovacím lakem v odstínu ořech, nátěr vnitřní části venkovního křídla bude proveden syntetickým lakem v bílém odstínu. Kování bude provedeno nově v mosazi - vzor ALT WIEN.</t>
  </si>
  <si>
    <t>251</t>
  </si>
  <si>
    <t>766622813</t>
  </si>
  <si>
    <t>Demontáž okenních konstrukcí k opětovnému použití rámu jednoduchých dřevěných, plochy otvoru přes 2 do 4 m2</t>
  </si>
  <si>
    <t>-839181408</t>
  </si>
  <si>
    <t>https://podminky.urs.cz/item/CS_URS_2023_02/766622813</t>
  </si>
  <si>
    <t>252</t>
  </si>
  <si>
    <t>766622861</t>
  </si>
  <si>
    <t>Demontáž okenních konstrukcí k opětovnému použití vyvěšení křídel dřevěných nebo plastových okenních, plochy otvoru do 1,5 m2</t>
  </si>
  <si>
    <t>-1433293568</t>
  </si>
  <si>
    <t>https://podminky.urs.cz/item/CS_URS_2023_02/766622861</t>
  </si>
  <si>
    <t>4*5</t>
  </si>
  <si>
    <t>4*16</t>
  </si>
  <si>
    <t>4*23</t>
  </si>
  <si>
    <t>4*7</t>
  </si>
  <si>
    <t>4*11</t>
  </si>
  <si>
    <t>2*3</t>
  </si>
  <si>
    <t>4*3</t>
  </si>
  <si>
    <t>253</t>
  </si>
  <si>
    <t>998766202</t>
  </si>
  <si>
    <t>Přesun hmot pro konstrukce truhlářské stanovený procentní sazbou (%) z ceny vodorovná dopravní vzdálenost do 50 m v objektech výšky přes 6 do 12 m</t>
  </si>
  <si>
    <t>648865038</t>
  </si>
  <si>
    <t>https://podminky.urs.cz/item/CS_URS_2023_02/998766202</t>
  </si>
  <si>
    <t>254</t>
  </si>
  <si>
    <t>998766292</t>
  </si>
  <si>
    <t>Přesun hmot pro konstrukce truhlářské stanovený procentní sazbou (%) z ceny Příplatek k cenám za zvětšený přesun přes vymezenou největší dopravní vzdálenost do 100 m</t>
  </si>
  <si>
    <t>2061685140</t>
  </si>
  <si>
    <t>https://podminky.urs.cz/item/CS_URS_2023_02/998766292</t>
  </si>
  <si>
    <t>767</t>
  </si>
  <si>
    <t>Konstrukce zámečnické</t>
  </si>
  <si>
    <t>255</t>
  </si>
  <si>
    <t>767_RP_01</t>
  </si>
  <si>
    <t>Z1 – 1300/1900 (1200/1800)</t>
  </si>
  <si>
    <t>761339285</t>
  </si>
  <si>
    <t>Poznámka k položce:
Stávající mříže v oknech v 1NP, bude provedena jejich demontáž, odborná zámečnická repase a zpětná montáž. Kompletní repase - očištění, narovnání, budou doplněny a vyspraveny chybějící či poškozené části. a proveden nátěr kovářskou černí, matná černá.</t>
  </si>
  <si>
    <t>256</t>
  </si>
  <si>
    <t>767_RP_02</t>
  </si>
  <si>
    <t>Z2 – 2310/4720</t>
  </si>
  <si>
    <t>406837702</t>
  </si>
  <si>
    <t>Poznámka k položce:
Stávající kované barokní mřížové dveře. Bude provedena kompletní zámečnická repase prováděná restaurátorem s příslušnou licencí. Před zahájením stavebních prací bude předložen restaurátorský záměr, který bude posouzen a odsouhlasen zástupci státní památkové péče. Očištění, narovnání, budou doplněny a vyspraveny chybějící či poškozené části. a proveden nátěr kovářskou černí, matná černá. Přesun mříže na mezipodestu.</t>
  </si>
  <si>
    <t>257</t>
  </si>
  <si>
    <t>767_RP_03</t>
  </si>
  <si>
    <t>Z3 – 700/550</t>
  </si>
  <si>
    <t>-1010754527</t>
  </si>
  <si>
    <t>Poznámka k položce:
Větrací okenička do sklepa, umístění na západní fasádě v severní části, repase kovového rámečku a okeničky, včetně doplnění litinové mřížky. Kompletní repase - očištění, narovnání, budou doplněny a vyspraveny chybějící či poškozené části a proveden nátěr kovářskou černí, matná černá.</t>
  </si>
  <si>
    <t>258</t>
  </si>
  <si>
    <t>767_RP_04</t>
  </si>
  <si>
    <t>Z4 – 400/300</t>
  </si>
  <si>
    <t>121876216</t>
  </si>
  <si>
    <t>Poznámka k položce:
Obnovení větracích průduchů ze sklepa. Větrací okennička do sklepa, umístění na západní fasádě v jižní části. Nově provedený kovový rámeček a okenička včetně litinové mřížky. Kovářské provedení. V obdobném provedení jako stávající okeničky v objektu. Okenička i rám budou žárově zinkovány a opatřeny nátěrem kovářskou černí, matná černá.</t>
  </si>
  <si>
    <t>259</t>
  </si>
  <si>
    <t>767_RP_05</t>
  </si>
  <si>
    <t>Z5 – 1000/1500</t>
  </si>
  <si>
    <t>1838587054</t>
  </si>
  <si>
    <t>Poznámka k položce:
Stávající skříň HUP. Stávající kované kovové dveře včetně rámečku budou obroušeny, očištěny a proveden nátěr kovářskou černí, matná černá.</t>
  </si>
  <si>
    <t>260</t>
  </si>
  <si>
    <t>767_RP_06</t>
  </si>
  <si>
    <t>Z6 - 1300</t>
  </si>
  <si>
    <t>1471393920</t>
  </si>
  <si>
    <t>Poznámka k položce:
Kovaná mříž do nadsvětlíku dveří T11, osazena v kamenném ostění K1. Kovaná tyč čtvercový průřez 15x15mm, délka 1300mm - 2x</t>
  </si>
  <si>
    <t>261</t>
  </si>
  <si>
    <t>767_RP_07</t>
  </si>
  <si>
    <t>Z7 – 770/1350</t>
  </si>
  <si>
    <t>-1882651382</t>
  </si>
  <si>
    <t>Poznámka k položce:
Obnovení otvoru ke komínově šachtě. Umístění v chodbě 1.12 Nově provedené kovové dvířka z kované pásoviny a plátového plechu. Ozdobeny středovou rozetou. Včetně dvou závěsných ok a kličky na otevírání. Osazeny v kamenném ostění K9 do závěsů. Kovářské provedení. V obdobném provedení jako stávající dvířka v objektu. Dvířka budou žárově zinkovány a opatřeny nátěrem kovářskou černí, matná černá.</t>
  </si>
  <si>
    <t>262</t>
  </si>
  <si>
    <t>998767202</t>
  </si>
  <si>
    <t>Přesun hmot pro zámečnické konstrukce stanovený procentní sazbou (%) z ceny vodorovná dopravní vzdálenost do 50 m v objektech výšky přes 6 do 12 m</t>
  </si>
  <si>
    <t>-1020128349</t>
  </si>
  <si>
    <t>https://podminky.urs.cz/item/CS_URS_2023_02/998767202</t>
  </si>
  <si>
    <t>263</t>
  </si>
  <si>
    <t>998767292</t>
  </si>
  <si>
    <t>Přesun hmot pro zámečnické konstrukce stanovený procentní sazbou (%) z ceny Příplatek k cenám za zvětšený přesun přes vymezenou největší dopravní vzdálenost do 100 m</t>
  </si>
  <si>
    <t>-264226210</t>
  </si>
  <si>
    <t>https://podminky.urs.cz/item/CS_URS_2023_02/998767292</t>
  </si>
  <si>
    <t>768</t>
  </si>
  <si>
    <t>Konstrukce kamenické</t>
  </si>
  <si>
    <t>264</t>
  </si>
  <si>
    <t>768_RP_01</t>
  </si>
  <si>
    <t>K1 – 1700/3100</t>
  </si>
  <si>
    <t>-1570712182</t>
  </si>
  <si>
    <t>Poznámka k položce:
Dodávka + montáž
Nové zřízený kamenný portál pro nové dveře do místnosti 1.11 Zázemí po lektory 2. Portál z kamene o průřezu 20/20 s profilací, bude proveden ze žlutého pískovce v provedení dle stávajících kamenných portálů v areálu. Portál bude kamenicky sestaven a zednicky osazen v líci fasády. Vnější vzhled portálu bude ponechán stávající, tj. bez nátěru do barvy okolních maleb s přiznaným kamenem. Vlastnosti pískovce: objemová hmotnost 2197 kg/m3, nasákavost 5,26 % hmotn., pevnost v tlaku 62 MPa, pevnost v ohybu 2,9 MPa, obrusnost 4,42 mm, koeficient mrazuvzdornosti 0,76.</t>
  </si>
  <si>
    <t>265</t>
  </si>
  <si>
    <t>768_RP_02</t>
  </si>
  <si>
    <t>K2 – 3050/3600</t>
  </si>
  <si>
    <t>1709759266</t>
  </si>
  <si>
    <t>Poznámka k položce:
Stávající kamenný portál vstupních vrat z východní světové strany bude odborně restaurován restaurátorem s příslušnou licencí. Průřez cca 300/250mm, s profilací, bude odborně očištěn, zbaven nevhodných tmelů a starších oprav a následně kamenicky opravena a restaurován. Vnější vzhled portálu bude ponechán stávající, tj. bez nátěru do barvy okolních maleb s přiznaným kamenem.</t>
  </si>
  <si>
    <t>266</t>
  </si>
  <si>
    <t>768_RP_03</t>
  </si>
  <si>
    <t>K3 – 3200/3850</t>
  </si>
  <si>
    <t>208327604</t>
  </si>
  <si>
    <t>Poznámka k položce:
Stávající kamenný portál vstupních vrat ze západní světové strany bude odborně restaurován restaurátorem s příslušnou licencí. Průřez cca 350/350mm, s profilací, bude odborně očištěn, zbaven nevhodných tmelů a starších oprav a následně kamenicky opravena a restaurován. Vnější vzhled portálu bude ponechán stávající, tj. bez nátěru do barvy okolních maleb s přiznaným kamenem.</t>
  </si>
  <si>
    <t>267</t>
  </si>
  <si>
    <t>768_RP_04</t>
  </si>
  <si>
    <t>K4 – 1600/180x180</t>
  </si>
  <si>
    <t>-1608874308</t>
  </si>
  <si>
    <t>Poznámka k položce:
Dodávka + montáž
Replika původního kamenného parapetu. Průřez 180/180mm,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</si>
  <si>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268</t>
  </si>
  <si>
    <t>768_RP_05</t>
  </si>
  <si>
    <t>K5 – 2100/280x200</t>
  </si>
  <si>
    <t>-800366433</t>
  </si>
  <si>
    <t>Poznámka k položce:
Dodávka + montáž
Replika původního kamenného parapetu. Průřez 280/200mm,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</si>
  <si>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269</t>
  </si>
  <si>
    <t>768_RP_06</t>
  </si>
  <si>
    <t>K6 – 2100/400x200</t>
  </si>
  <si>
    <t>-1961498800</t>
  </si>
  <si>
    <t>Poznámka k položce:
Dodávka + montáž
Replika původního kamenného parapetu. Průřez 400/200mm,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</si>
  <si>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270</t>
  </si>
  <si>
    <t>768_RP_07</t>
  </si>
  <si>
    <t>K7 – 2100/400x200</t>
  </si>
  <si>
    <t>-340476630</t>
  </si>
  <si>
    <t>Poznámka k položce:
Repase kamenného parapetu ze žlutého pískovce. Průřez 400/200mm, s profilací. Vnější vzhled parapetu bude proveden do barvy okolních maleb.</t>
  </si>
  <si>
    <t>271</t>
  </si>
  <si>
    <t>768_RP_08</t>
  </si>
  <si>
    <t>K8 – 1600/300x180</t>
  </si>
  <si>
    <t>-1878191265</t>
  </si>
  <si>
    <t>Poznámka k položce:
Dodávka + montáž
Nový kamenný schod u nových dveří do technické místnosti 1.02a. Schod z kamene o průřezu 300/180 s profilací, bude proveden ze žlutého pískovce. Schod osazen do štěrkového podsypu o tloušťce 0,5m. Vnější vzhled schodu bude ponechán stávající, tj. bez nátěru do barvy okolních maleb s přiznaným kamenem. Vlastnosti pískovce: objemová hmotnost 2197 kg/m3, nasákavost 5,26 % hmotn., pevnost v tlaku 62 MPa, pevnost v ohybu 2,9 MPa, obrusnost 4,42 mm, koeficient mrazuvzdornosti 0,76.</t>
  </si>
  <si>
    <t>272</t>
  </si>
  <si>
    <t>768_RP_09</t>
  </si>
  <si>
    <t>K9 – 1070/1500</t>
  </si>
  <si>
    <t>1692901503</t>
  </si>
  <si>
    <t>Poznámka k položce:
Dodávka + montáž
Replika původního kamenného portálu ke komínové šachtě. Portál z kamene o průřezu 15/15 s profilací, bude proveden ze žlutého pískovce v provedení dle stávajících kamenných portálů v areálu. Portál bude kamenicky sestaven a zednicky osazen v líci zdiva. Vnější vzhled portálu bude ponechán stávající, tj. bez nátěru do barvy okolních maleb s přiznaným kamenem. Vlastnosti pískovce: objemová hmotnost 2197 kg/m3, nasákavost 5,26 % hmotn., pevnost v tlaku 62 MPa, pevnost v ohybu 2,9 MPa, obrusnost 4,42 mm, koeficient mrazuvzdornosti 0,76.</t>
  </si>
  <si>
    <t>273</t>
  </si>
  <si>
    <t>768_RP_10</t>
  </si>
  <si>
    <t>-1598614950</t>
  </si>
  <si>
    <t>https://podminky.urs.cz/item/CS_URS_2023_02/768_RP_10</t>
  </si>
  <si>
    <t>274</t>
  </si>
  <si>
    <t>768_RP_11</t>
  </si>
  <si>
    <t>-1351982425</t>
  </si>
  <si>
    <t>https://podminky.urs.cz/item/CS_URS_2023_02/768_RP_11</t>
  </si>
  <si>
    <t>781</t>
  </si>
  <si>
    <t>Dokončovací práce - obklady</t>
  </si>
  <si>
    <t>275</t>
  </si>
  <si>
    <t>781111011</t>
  </si>
  <si>
    <t>Příprava podkladu před provedením obkladu oprášení (ometení) stěny</t>
  </si>
  <si>
    <t>-56756234</t>
  </si>
  <si>
    <t>https://podminky.urs.cz/item/CS_URS_2023_02/781111011</t>
  </si>
  <si>
    <t>123,432</t>
  </si>
  <si>
    <t>276</t>
  </si>
  <si>
    <t>781121011</t>
  </si>
  <si>
    <t>Příprava podkladu před provedením obkladu nátěr penetrační na stěnu</t>
  </si>
  <si>
    <t>188413537</t>
  </si>
  <si>
    <t>https://podminky.urs.cz/item/CS_URS_2023_02/781121011</t>
  </si>
  <si>
    <t>277</t>
  </si>
  <si>
    <t>781131112</t>
  </si>
  <si>
    <t>Izolace stěny pod obklad izolace nátěrem nebo stěrkou ve dvou vrstvách</t>
  </si>
  <si>
    <t>-2054806106</t>
  </si>
  <si>
    <t>https://podminky.urs.cz/item/CS_URS_2023_02/781131112</t>
  </si>
  <si>
    <t>278</t>
  </si>
  <si>
    <t>781131264</t>
  </si>
  <si>
    <t>Izolace stěny pod obklad izolace těsnícími izolačními pásy mezi podlahou a stěnu</t>
  </si>
  <si>
    <t>120854307</t>
  </si>
  <si>
    <t>https://podminky.urs.cz/item/CS_URS_2023_02/781131264</t>
  </si>
  <si>
    <t>Sprchy</t>
  </si>
  <si>
    <t>5*3</t>
  </si>
  <si>
    <t>279</t>
  </si>
  <si>
    <t>781471810</t>
  </si>
  <si>
    <t>Demontáž obkladů z dlaždic keramických kladených do malty</t>
  </si>
  <si>
    <t>-1155864936</t>
  </si>
  <si>
    <t>https://podminky.urs.cz/item/CS_URS_2023_02/781471810</t>
  </si>
  <si>
    <t>18,5*1,5</t>
  </si>
  <si>
    <t>280</t>
  </si>
  <si>
    <t>781474164</t>
  </si>
  <si>
    <t>Montáž obkladů vnitřních stěn z dlaždic keramických lepených flexibilním lepidlem velkoformátových reliéfních nebo z dekorů přes 4 do 6 ks/m2</t>
  </si>
  <si>
    <t>1289120350</t>
  </si>
  <si>
    <t>https://podminky.urs.cz/item/CS_URS_2023_02/781474164</t>
  </si>
  <si>
    <t>281</t>
  </si>
  <si>
    <t>59761060</t>
  </si>
  <si>
    <t>dekor keramický pro interiér i exteriér do 6ks/m2</t>
  </si>
  <si>
    <t>81370407</t>
  </si>
  <si>
    <t>123,432*1,15 'Přepočtené koeficientem množství</t>
  </si>
  <si>
    <t>282</t>
  </si>
  <si>
    <t>781492251</t>
  </si>
  <si>
    <t>Obklad - dokončující práce montáž profilu lepeného flexibilním cementovým lepidlem ukončovacího</t>
  </si>
  <si>
    <t>484348881</t>
  </si>
  <si>
    <t>https://podminky.urs.cz/item/CS_URS_2023_02/781492251</t>
  </si>
  <si>
    <t>M.č.1.01</t>
  </si>
  <si>
    <t>1,5+0,6+2+1,5</t>
  </si>
  <si>
    <t>1,5+1,6+0,5+1,5</t>
  </si>
  <si>
    <t>1,5+2+0,6+1,5</t>
  </si>
  <si>
    <t>m.č.1.08</t>
  </si>
  <si>
    <t>7,8</t>
  </si>
  <si>
    <t>6,4</t>
  </si>
  <si>
    <t>11,6</t>
  </si>
  <si>
    <t>283</t>
  </si>
  <si>
    <t>19416012</t>
  </si>
  <si>
    <t>lišta ukončovací nerezová 10mm</t>
  </si>
  <si>
    <t>-552128450</t>
  </si>
  <si>
    <t>50,1*1,05 'Přepočtené koeficientem množství</t>
  </si>
  <si>
    <t>284</t>
  </si>
  <si>
    <t>998781201</t>
  </si>
  <si>
    <t>Přesun hmot pro obklady keramické stanovený procentní sazbou (%) z ceny vodorovná dopravní vzdálenost do 50 m v objektech výšky do 6 m</t>
  </si>
  <si>
    <t>-223113783</t>
  </si>
  <si>
    <t>https://podminky.urs.cz/item/CS_URS_2023_02/998781201</t>
  </si>
  <si>
    <t>285</t>
  </si>
  <si>
    <t>998781292</t>
  </si>
  <si>
    <t>Přesun hmot pro obklady keramické stanovený procentní sazbou (%) z ceny Příplatek k cenám za zvětšený přesun přes vymezenou největší dopravní vzdálenost do 100 m</t>
  </si>
  <si>
    <t>1616253486</t>
  </si>
  <si>
    <t>https://podminky.urs.cz/item/CS_URS_2023_02/998781292</t>
  </si>
  <si>
    <t>784</t>
  </si>
  <si>
    <t>Dokončovací práce - malby a tapety</t>
  </si>
  <si>
    <t>286</t>
  </si>
  <si>
    <t>784111003</t>
  </si>
  <si>
    <t>Oprášení (ometení) podkladu v místnostech výšky přes 3,80 do 5,00 m</t>
  </si>
  <si>
    <t>-1611592219</t>
  </si>
  <si>
    <t>https://podminky.urs.cz/item/CS_URS_2023_02/784111003</t>
  </si>
  <si>
    <t>Klenby</t>
  </si>
  <si>
    <t>Stěny</t>
  </si>
  <si>
    <t>1264,377</t>
  </si>
  <si>
    <t>Obklady</t>
  </si>
  <si>
    <t>-123,432</t>
  </si>
  <si>
    <t>287</t>
  </si>
  <si>
    <t>784181013</t>
  </si>
  <si>
    <t>Pačokování dvojnásobné v místnostech výšky přes 3,80 do 5,00 m</t>
  </si>
  <si>
    <t>-1664034703</t>
  </si>
  <si>
    <t>https://podminky.urs.cz/item/CS_URS_2023_02/784181013</t>
  </si>
  <si>
    <t>288</t>
  </si>
  <si>
    <t>784312023</t>
  </si>
  <si>
    <t>Malby vápenné dvojnásobné, bílé v místnostech výšky přes 3,80 do 5,00 m</t>
  </si>
  <si>
    <t>279635531</t>
  </si>
  <si>
    <t>https://podminky.urs.cz/item/CS_URS_2023_02/784312023</t>
  </si>
  <si>
    <t>Skladba S1</t>
  </si>
  <si>
    <t>Podlaha prkenná</t>
  </si>
  <si>
    <t>289</t>
  </si>
  <si>
    <t>-858183056</t>
  </si>
  <si>
    <t>200*3 'Přepočtené koeficientem množství</t>
  </si>
  <si>
    <t>290</t>
  </si>
  <si>
    <t>69311088</t>
  </si>
  <si>
    <t>geotextilie netkaná separační, ochranná, filtrační, drenážní PES 500g/m2</t>
  </si>
  <si>
    <t>-297127020</t>
  </si>
  <si>
    <t>200*1,1 'Přepočtené koeficientem množství</t>
  </si>
  <si>
    <t>291</t>
  </si>
  <si>
    <t>69311080</t>
  </si>
  <si>
    <t>geotextilie netkaná separační, ochranná, filtrační, drenážní PES 200g/m2</t>
  </si>
  <si>
    <t>671044263</t>
  </si>
  <si>
    <t>400*1,1 'Přepočtené koeficientem množství</t>
  </si>
  <si>
    <t>292</t>
  </si>
  <si>
    <t>713111312</t>
  </si>
  <si>
    <t>Montáž tepelné izolace stropů izolačním zásypem vrchem mezi trámy volně sypaným, tloušťky vrstvy přes 100 do 200 mm</t>
  </si>
  <si>
    <t>-726668080</t>
  </si>
  <si>
    <t>https://podminky.urs.cz/item/CS_URS_2023_02/713111312</t>
  </si>
  <si>
    <t>293</t>
  </si>
  <si>
    <t>58765000</t>
  </si>
  <si>
    <t>izolace sypaná z pěnového skla</t>
  </si>
  <si>
    <t>-1479021280</t>
  </si>
  <si>
    <t>200*0,18</t>
  </si>
  <si>
    <t>-400*0,1*0,18</t>
  </si>
  <si>
    <t>294</t>
  </si>
  <si>
    <t>713111313</t>
  </si>
  <si>
    <t>Montáž tepelné izolace stropů izolačním zásypem vrchem mezi trámy volně sypaným, tloušťky vrstvy přes 200 mm</t>
  </si>
  <si>
    <t>671045202</t>
  </si>
  <si>
    <t>https://podminky.urs.cz/item/CS_URS_2023_02/713111313</t>
  </si>
  <si>
    <t>295</t>
  </si>
  <si>
    <t>-315926532</t>
  </si>
  <si>
    <t>200*0,3</t>
  </si>
  <si>
    <t>296</t>
  </si>
  <si>
    <t>762081150</t>
  </si>
  <si>
    <t>Hoblování hraněného řeziva přímo na staveništi ve staveništní dílně</t>
  </si>
  <si>
    <t>-1120507879</t>
  </si>
  <si>
    <t>https://podminky.urs.cz/item/CS_URS_2023_02/762081150</t>
  </si>
  <si>
    <t>400*0,1*0,18*1,1</t>
  </si>
  <si>
    <t>297</t>
  </si>
  <si>
    <t>762512261</t>
  </si>
  <si>
    <t>Podlahové konstrukce podkladové montáž roštu podkladového</t>
  </si>
  <si>
    <t>-119871264</t>
  </si>
  <si>
    <t>https://podminky.urs.cz/item/CS_URS_2023_02/762512261</t>
  </si>
  <si>
    <t>200*2 'Přepočtené koeficientem množství</t>
  </si>
  <si>
    <t>298</t>
  </si>
  <si>
    <t>60512130</t>
  </si>
  <si>
    <t>hranol stavební řezivo průřezu do 224cm2 do dl 6m</t>
  </si>
  <si>
    <t>750182096</t>
  </si>
  <si>
    <t>299</t>
  </si>
  <si>
    <t>762524108</t>
  </si>
  <si>
    <t>Položení podlah hoblovaných na pero drážku z fošen</t>
  </si>
  <si>
    <t>384042527</t>
  </si>
  <si>
    <t>https://podminky.urs.cz/item/CS_URS_2023_02/762524108</t>
  </si>
  <si>
    <t>M.č. 1.01, 1.04a, 1.05a, 1.06a, 1.07, 1.09, 1.10a, 1.11a</t>
  </si>
  <si>
    <t>40,3+25+14+13,3+55,6+12+18,9+20,9</t>
  </si>
  <si>
    <t>300</t>
  </si>
  <si>
    <t>60516111</t>
  </si>
  <si>
    <t>řezivo modřínové sušené tl 50mm</t>
  </si>
  <si>
    <t>1614095320</t>
  </si>
  <si>
    <t>200*0,05</t>
  </si>
  <si>
    <t>301</t>
  </si>
  <si>
    <t>762595001</t>
  </si>
  <si>
    <t>Spojovací prostředky podlah a podkladových konstrukcí hřebíky, vruty</t>
  </si>
  <si>
    <t>-369297423</t>
  </si>
  <si>
    <t>https://podminky.urs.cz/item/CS_URS_2023_02/762595001</t>
  </si>
  <si>
    <t>302</t>
  </si>
  <si>
    <t>S1_RP_01</t>
  </si>
  <si>
    <t>Opálení fošen + kartáčování + bezbarvá impregnace</t>
  </si>
  <si>
    <t>-744684970</t>
  </si>
  <si>
    <t>303</t>
  </si>
  <si>
    <t>998018001</t>
  </si>
  <si>
    <t>Přesun hmot pro budovy občanské výstavby, bydlení, výrobu a služby ruční - bez užití mechanizace vodorovná dopravní vzdálenost do 100 m pro budovy s jakoukoliv nosnou konstrukcí výšky do 6 m</t>
  </si>
  <si>
    <t>-931615693</t>
  </si>
  <si>
    <t>https://podminky.urs.cz/item/CS_URS_2023_02/998018001</t>
  </si>
  <si>
    <t>Skladba S2</t>
  </si>
  <si>
    <t>Podlaha keramická dlažba</t>
  </si>
  <si>
    <t>304</t>
  </si>
  <si>
    <t>631311125</t>
  </si>
  <si>
    <t>Mazanina z betonu prostého bez zvýšených nároků na prostředí tl. přes 80 do 120 mm tř. C 20/25</t>
  </si>
  <si>
    <t>-631600524</t>
  </si>
  <si>
    <t>https://podminky.urs.cz/item/CS_URS_2023_02/631311125</t>
  </si>
  <si>
    <t>20,2*0,1</t>
  </si>
  <si>
    <t>305</t>
  </si>
  <si>
    <t>631319012</t>
  </si>
  <si>
    <t>Příplatek k cenám mazanin za úpravu povrchu mazaniny přehlazením, mazanina tl. přes 80 do 120 mm</t>
  </si>
  <si>
    <t>-2131248614</t>
  </si>
  <si>
    <t>https://podminky.urs.cz/item/CS_URS_2023_02/631319012</t>
  </si>
  <si>
    <t>306</t>
  </si>
  <si>
    <t>631319196</t>
  </si>
  <si>
    <t>Příplatek k cenám mazanin za malou plochu do 5 m2 jednotlivě mazanina tl. přes 80 do 120 mm</t>
  </si>
  <si>
    <t>-2111239287</t>
  </si>
  <si>
    <t>https://podminky.urs.cz/item/CS_URS_2023_02/631319196</t>
  </si>
  <si>
    <t>307</t>
  </si>
  <si>
    <t>631362021</t>
  </si>
  <si>
    <t>Výztuž mazanin ze svařovaných sítí z drátů typu KARI</t>
  </si>
  <si>
    <t>-1962935556</t>
  </si>
  <si>
    <t>https://podminky.urs.cz/item/CS_URS_2023_02/631362021</t>
  </si>
  <si>
    <t>KH 30, 6/100/100, 26,64kg/6m2 = 4,44 kg/m2</t>
  </si>
  <si>
    <t>20,2*4,44*1,1/1000</t>
  </si>
  <si>
    <t>308</t>
  </si>
  <si>
    <t>-1766576780</t>
  </si>
  <si>
    <t>20,2*2 'Přepočtené koeficientem množství</t>
  </si>
  <si>
    <t>309</t>
  </si>
  <si>
    <t>2005954049</t>
  </si>
  <si>
    <t>20,2*1,1 'Přepočtené koeficientem množství</t>
  </si>
  <si>
    <t>310</t>
  </si>
  <si>
    <t>988934757</t>
  </si>
  <si>
    <t>311</t>
  </si>
  <si>
    <t>1426062886</t>
  </si>
  <si>
    <t>312</t>
  </si>
  <si>
    <t>-866294670</t>
  </si>
  <si>
    <t>20,2*0,4</t>
  </si>
  <si>
    <t>313</t>
  </si>
  <si>
    <t>771111011</t>
  </si>
  <si>
    <t>Příprava podkladu před provedením dlažby vysátí podlah</t>
  </si>
  <si>
    <t>-738287650</t>
  </si>
  <si>
    <t>https://podminky.urs.cz/item/CS_URS_2023_02/771111011</t>
  </si>
  <si>
    <t>M.č. 1.02b, 1.04b, 1.05b, 1.06b, 1.08, 1.10b, 1.11b, 1.11c</t>
  </si>
  <si>
    <t>1,6+2,5+2,5+2,5+3,5+3,2+2,6+1,8</t>
  </si>
  <si>
    <t>314</t>
  </si>
  <si>
    <t>771121011</t>
  </si>
  <si>
    <t>Příprava podkladu před provedením dlažby nátěr penetrační na podlahu</t>
  </si>
  <si>
    <t>240685547</t>
  </si>
  <si>
    <t>https://podminky.urs.cz/item/CS_URS_2023_02/771121011</t>
  </si>
  <si>
    <t>315</t>
  </si>
  <si>
    <t>771574262</t>
  </si>
  <si>
    <t>Montáž podlah z dlaždic keramických lepených flexibilním lepidlem velkoformátových pro vysoké mechanické zatížení protiskluzných nebo reliéfních (bezbariérových) přes 4 do 6 ks/m2</t>
  </si>
  <si>
    <t>CS ÚRS 2023 01</t>
  </si>
  <si>
    <t>1807237292</t>
  </si>
  <si>
    <t>https://podminky.urs.cz/item/CS_URS_2023_01/771574262</t>
  </si>
  <si>
    <t>316</t>
  </si>
  <si>
    <t>59761617</t>
  </si>
  <si>
    <t>dlažba keramická slinutá protiskluzná do interiéru i exteriéru pro vysoké mechanické namáhání do 9ks/m2</t>
  </si>
  <si>
    <t>-1023309434</t>
  </si>
  <si>
    <t>20,2*1,2 'Přepočtené koeficientem množství</t>
  </si>
  <si>
    <t>317</t>
  </si>
  <si>
    <t>771591112</t>
  </si>
  <si>
    <t>Izolace podlahy pod dlažbu nátěrem nebo stěrkou ve dvou vrstvách</t>
  </si>
  <si>
    <t>461889964</t>
  </si>
  <si>
    <t>https://podminky.urs.cz/item/CS_URS_2023_02/771591112</t>
  </si>
  <si>
    <t>318</t>
  </si>
  <si>
    <t>-1691874576</t>
  </si>
  <si>
    <t>Skladba S3</t>
  </si>
  <si>
    <t>Podlaha betonová</t>
  </si>
  <si>
    <t>319</t>
  </si>
  <si>
    <t>1907715122</t>
  </si>
  <si>
    <t>M.č. 1.02a</t>
  </si>
  <si>
    <t>25,7*0,1</t>
  </si>
  <si>
    <t>320</t>
  </si>
  <si>
    <t>582295578</t>
  </si>
  <si>
    <t>321</t>
  </si>
  <si>
    <t>-1005158719</t>
  </si>
  <si>
    <t>322</t>
  </si>
  <si>
    <t>-1355773957</t>
  </si>
  <si>
    <t>25,7*4,44*1,1/1000</t>
  </si>
  <si>
    <t>323</t>
  </si>
  <si>
    <t>633121111</t>
  </si>
  <si>
    <t>Povrchová úprava vsypovou směsí průmyslových betonových podlah středně těžký provoz s přísadou korundu, tl. 2 mm</t>
  </si>
  <si>
    <t>1161211474</t>
  </si>
  <si>
    <t>https://podminky.urs.cz/item/CS_URS_2023_02/633121111</t>
  </si>
  <si>
    <t>324</t>
  </si>
  <si>
    <t>-1895012733</t>
  </si>
  <si>
    <t>25,7*2 'Přepočtené koeficientem množství</t>
  </si>
  <si>
    <t>325</t>
  </si>
  <si>
    <t>1990856924</t>
  </si>
  <si>
    <t>25,7*1,1 'Přepočtené koeficientem množství</t>
  </si>
  <si>
    <t>326</t>
  </si>
  <si>
    <t>2090770678</t>
  </si>
  <si>
    <t>327</t>
  </si>
  <si>
    <t>-118437812</t>
  </si>
  <si>
    <t>328</t>
  </si>
  <si>
    <t>-670053636</t>
  </si>
  <si>
    <t>25,7*0,4</t>
  </si>
  <si>
    <t>329</t>
  </si>
  <si>
    <t>1009650818</t>
  </si>
  <si>
    <t>Skladba S4</t>
  </si>
  <si>
    <t>330</t>
  </si>
  <si>
    <t>621142001</t>
  </si>
  <si>
    <t>Potažení vnějších ploch pletivem v ploše nebo pruzích, na plném podkladu sklovláknitým vtlačením do tmelu podhledů</t>
  </si>
  <si>
    <t>-923093838</t>
  </si>
  <si>
    <t>https://podminky.urs.cz/item/CS_URS_2023_02/621142001</t>
  </si>
  <si>
    <t>331</t>
  </si>
  <si>
    <t>621211031</t>
  </si>
  <si>
    <t>Montáž kontaktního zateplení lepením a mechanickým kotvením z polystyrenových desek na vnější podhledy, na podklad betonový nebo z lehčeného betonu, z tvárnic keramických nebo vápenopískových, tloušťky desek přes 120 do 160 mm</t>
  </si>
  <si>
    <t>662500421</t>
  </si>
  <si>
    <t>https://podminky.urs.cz/item/CS_URS_2023_02/621211031</t>
  </si>
  <si>
    <t>332</t>
  </si>
  <si>
    <t>28376424</t>
  </si>
  <si>
    <t>deska XPS hrana polodrážková a hladký povrch 300kPA λ=0,035 tl 140mm</t>
  </si>
  <si>
    <t>456562076</t>
  </si>
  <si>
    <t>4,81*1,01 'Přepočtené koeficientem množství</t>
  </si>
  <si>
    <t>333</t>
  </si>
  <si>
    <t>632451254</t>
  </si>
  <si>
    <t>Potěr cementový samonivelační litý tř. C 30, tl. přes 45 do 50 mm</t>
  </si>
  <si>
    <t>-160026833</t>
  </si>
  <si>
    <t>https://podminky.urs.cz/item/CS_URS_2023_02/632451254</t>
  </si>
  <si>
    <t>334</t>
  </si>
  <si>
    <t>2122167706</t>
  </si>
  <si>
    <t>335</t>
  </si>
  <si>
    <t>-1429787778</t>
  </si>
  <si>
    <t>336</t>
  </si>
  <si>
    <t>711714111</t>
  </si>
  <si>
    <t>Provedení detailů natěradly a tmely za studena vytvoření adhezního můstku modifikovanou maltou</t>
  </si>
  <si>
    <t>516505293</t>
  </si>
  <si>
    <t>https://podminky.urs.cz/item/CS_URS_2023_02/711714111</t>
  </si>
  <si>
    <t>337</t>
  </si>
  <si>
    <t>58585000</t>
  </si>
  <si>
    <t>adhezní můstek pro savé i nesavé podklady</t>
  </si>
  <si>
    <t>kg</t>
  </si>
  <si>
    <t>1259097050</t>
  </si>
  <si>
    <t>8,7*0,2 'Přepočtené koeficientem množství</t>
  </si>
  <si>
    <t>338</t>
  </si>
  <si>
    <t>565914096</t>
  </si>
  <si>
    <t>339</t>
  </si>
  <si>
    <t>-1374350420</t>
  </si>
  <si>
    <t>340</t>
  </si>
  <si>
    <t>-1214275263</t>
  </si>
  <si>
    <t>341</t>
  </si>
  <si>
    <t>-131063377</t>
  </si>
  <si>
    <t>8,7*1,2 'Přepočtené koeficientem množství</t>
  </si>
  <si>
    <t>342</t>
  </si>
  <si>
    <t>-1912725180</t>
  </si>
  <si>
    <t>343</t>
  </si>
  <si>
    <t>31338872</t>
  </si>
  <si>
    <t>Skladba S5</t>
  </si>
  <si>
    <t>Podlaha umělý kámen s podlahovým vytápěním</t>
  </si>
  <si>
    <t>344</t>
  </si>
  <si>
    <t>271532213</t>
  </si>
  <si>
    <t>Podsyp pod základové konstrukce se zhutněním a urovnáním povrchu z kameniva hrubého, frakce 8 - 16 mm</t>
  </si>
  <si>
    <t>-129635879</t>
  </si>
  <si>
    <t>https://podminky.urs.cz/item/CS_URS_2023_02/271532213</t>
  </si>
  <si>
    <t>85,4*0,05</t>
  </si>
  <si>
    <t>345</t>
  </si>
  <si>
    <t>631311114</t>
  </si>
  <si>
    <t>Mazanina z betonu prostého bez zvýšených nároků na prostředí tl. přes 50 do 80 mm tř. C 16/20</t>
  </si>
  <si>
    <t>-1716780854</t>
  </si>
  <si>
    <t>https://podminky.urs.cz/item/CS_URS_2023_02/631311114</t>
  </si>
  <si>
    <t>346</t>
  </si>
  <si>
    <t>631311124</t>
  </si>
  <si>
    <t>Mazanina z betonu prostého bez zvýšených nároků na prostředí tl. přes 80 do 120 mm tř. C 16/20</t>
  </si>
  <si>
    <t>634048420</t>
  </si>
  <si>
    <t>https://podminky.urs.cz/item/CS_URS_2023_02/631311124</t>
  </si>
  <si>
    <t>85,4*0,1</t>
  </si>
  <si>
    <t>347</t>
  </si>
  <si>
    <t>-513597535</t>
  </si>
  <si>
    <t>85,4*4,44*1,1/1000</t>
  </si>
  <si>
    <t>KA17, 4/150/150, 8,12kg/6mě = 1,35 kg/m2</t>
  </si>
  <si>
    <t>85,4*1,35*1,1/1000</t>
  </si>
  <si>
    <t>348</t>
  </si>
  <si>
    <t>711161173</t>
  </si>
  <si>
    <t>Provedení izolace proti zemní vlhkosti nopovou fólií na ploše vodorovné V z nopové fólie</t>
  </si>
  <si>
    <t>-1192910387</t>
  </si>
  <si>
    <t>https://podminky.urs.cz/item/CS_URS_2023_02/711161173</t>
  </si>
  <si>
    <t>349</t>
  </si>
  <si>
    <t>961837875</t>
  </si>
  <si>
    <t>350</t>
  </si>
  <si>
    <t>711471053</t>
  </si>
  <si>
    <t>Provedení izolace proti povrchové a podpovrchové tlakové vodě termoplasty na ploše vodorovné V folií z nízkolehčeného PE položenou volně</t>
  </si>
  <si>
    <t>1316191602</t>
  </si>
  <si>
    <t>https://podminky.urs.cz/item/CS_URS_2023_02/711471053</t>
  </si>
  <si>
    <t>351</t>
  </si>
  <si>
    <t>28322004</t>
  </si>
  <si>
    <t>fólie hydroizolační pro spodní stavbu mPVC tl 1,5mm</t>
  </si>
  <si>
    <t>1714942078</t>
  </si>
  <si>
    <t>85,4*1,2 'Přepočtené koeficientem množství</t>
  </si>
  <si>
    <t>352</t>
  </si>
  <si>
    <t>-675263920</t>
  </si>
  <si>
    <t>85,4*3 'Přepočtené koeficientem množství</t>
  </si>
  <si>
    <t>353</t>
  </si>
  <si>
    <t>49357674</t>
  </si>
  <si>
    <t>85,4*2,1 'Přepočtené koeficientem množství</t>
  </si>
  <si>
    <t>354</t>
  </si>
  <si>
    <t>-845962175</t>
  </si>
  <si>
    <t>85,4*1,1 'Přepočtené koeficientem množství</t>
  </si>
  <si>
    <t>355</t>
  </si>
  <si>
    <t>713121121</t>
  </si>
  <si>
    <t>Montáž tepelné izolace podlah rohožemi, pásy, deskami, dílci, bloky (izolační materiál ve specifikaci) kladenými volně dvouvrstvá</t>
  </si>
  <si>
    <t>1425616234</t>
  </si>
  <si>
    <t>https://podminky.urs.cz/item/CS_URS_2023_02/713121121</t>
  </si>
  <si>
    <t>356</t>
  </si>
  <si>
    <t>28375910</t>
  </si>
  <si>
    <t>deska EPS 150 pro konstrukce s vysokým zatížením λ=0,035 tl 60mm</t>
  </si>
  <si>
    <t>2090937267</t>
  </si>
  <si>
    <t>357</t>
  </si>
  <si>
    <t>735511008</t>
  </si>
  <si>
    <t>Trubkové teplovodní podlahové vytápění rozvod v systémové desce systémová deska s tepelnou izolací, výšky 50 až 53 mm</t>
  </si>
  <si>
    <t>-73041956</t>
  </si>
  <si>
    <t>https://podminky.urs.cz/item/CS_URS_2023_02/735511008</t>
  </si>
  <si>
    <t>358</t>
  </si>
  <si>
    <t>772526150</t>
  </si>
  <si>
    <t>Kladení dlažby z kamene do malty z nepravidelných desek s řezanými stranami , tl. přes 30 do 50 mm</t>
  </si>
  <si>
    <t>2019505181</t>
  </si>
  <si>
    <t>https://podminky.urs.cz/item/CS_URS_2023_02/772526150</t>
  </si>
  <si>
    <t>359</t>
  </si>
  <si>
    <t>S5_RP_01</t>
  </si>
  <si>
    <t>VELKOFORMÁTOVÁ DLAŽBA Z UMĚLÉHO KÁMENE tl.40mm</t>
  </si>
  <si>
    <t>-130652135</t>
  </si>
  <si>
    <t>Poznámka k položce:
(V OBDOBNÉM PROVEDENÍ JAKO DLAŽBA V JIŽNÍ CHODBĚ)</t>
  </si>
  <si>
    <t>360</t>
  </si>
  <si>
    <t>-935022842</t>
  </si>
  <si>
    <t>Skladba S6</t>
  </si>
  <si>
    <t>Podlaha betonová s podlahovým vytápěním</t>
  </si>
  <si>
    <t>361</t>
  </si>
  <si>
    <t>1956686319</t>
  </si>
  <si>
    <t>43,7*0,05</t>
  </si>
  <si>
    <t>362</t>
  </si>
  <si>
    <t>-1070816535</t>
  </si>
  <si>
    <t>Nad a mezi nopy</t>
  </si>
  <si>
    <t>43,7*0,1</t>
  </si>
  <si>
    <t>Vrchní podlaha</t>
  </si>
  <si>
    <t>363</t>
  </si>
  <si>
    <t>-90969023</t>
  </si>
  <si>
    <t>364</t>
  </si>
  <si>
    <t>-377219203</t>
  </si>
  <si>
    <t>43,7*2*4,44*1,1/1000</t>
  </si>
  <si>
    <t>365</t>
  </si>
  <si>
    <t>271623305</t>
  </si>
  <si>
    <t>366</t>
  </si>
  <si>
    <t>-159826717</t>
  </si>
  <si>
    <t>367</t>
  </si>
  <si>
    <t>-38248026</t>
  </si>
  <si>
    <t>368</t>
  </si>
  <si>
    <t>-1729363305</t>
  </si>
  <si>
    <t>369</t>
  </si>
  <si>
    <t>758760941</t>
  </si>
  <si>
    <t>43,7*1,2 'Přepočtené koeficientem množství</t>
  </si>
  <si>
    <t>370</t>
  </si>
  <si>
    <t>1643352749</t>
  </si>
  <si>
    <t>43,7*3 'Přepočtené koeficientem množství</t>
  </si>
  <si>
    <t>371</t>
  </si>
  <si>
    <t>-313774892</t>
  </si>
  <si>
    <t>43,6*2,1 'Přepočtené koeficientem množství</t>
  </si>
  <si>
    <t>372</t>
  </si>
  <si>
    <t>50374828</t>
  </si>
  <si>
    <t>43,7</t>
  </si>
  <si>
    <t>43,7*1,1 'Přepočtené koeficientem množství</t>
  </si>
  <si>
    <t>373</t>
  </si>
  <si>
    <t>-2087586736</t>
  </si>
  <si>
    <t>374</t>
  </si>
  <si>
    <t>1120830655</t>
  </si>
  <si>
    <t>43,7*2,1 'Přepočtené koeficientem množství</t>
  </si>
  <si>
    <t>375</t>
  </si>
  <si>
    <t>-1133446978</t>
  </si>
  <si>
    <t>376</t>
  </si>
  <si>
    <t>64421089</t>
  </si>
  <si>
    <t>Skladba S7</t>
  </si>
  <si>
    <t>SCHODIŠTĚ - MRAMOROVÁ DLAŽBA</t>
  </si>
  <si>
    <t>377</t>
  </si>
  <si>
    <t>572627289</t>
  </si>
  <si>
    <t>378</t>
  </si>
  <si>
    <t>1793435643</t>
  </si>
  <si>
    <t>22,07*4,44*1,1/1000</t>
  </si>
  <si>
    <t>379</t>
  </si>
  <si>
    <t>711491471</t>
  </si>
  <si>
    <t>Provedení pojistné izolace proti vodě fólií položenou volně s přelepením spojů na ploše vodorovné V</t>
  </si>
  <si>
    <t>-1984212324</t>
  </si>
  <si>
    <t>https://podminky.urs.cz/item/CS_URS_2023_02/711491471</t>
  </si>
  <si>
    <t>380</t>
  </si>
  <si>
    <t>28329042</t>
  </si>
  <si>
    <t>fólie PE separační či ochranná tl 0,2mm</t>
  </si>
  <si>
    <t>1072157058</t>
  </si>
  <si>
    <t>20,07*1,1 'Přepočtené koeficientem množství</t>
  </si>
  <si>
    <t>381</t>
  </si>
  <si>
    <t>1793103890</t>
  </si>
  <si>
    <t>382</t>
  </si>
  <si>
    <t>772521140</t>
  </si>
  <si>
    <t>Kladení dlažby z kamene do malty z nejvýše dvou rozdílných druhů pravoúhlých desek nebo dlaždic ve skladbě se pravidelně opakujících, tl. do 30 mm</t>
  </si>
  <si>
    <t>-1585962797</t>
  </si>
  <si>
    <t>https://podminky.urs.cz/item/CS_URS_2023_02/772521140</t>
  </si>
  <si>
    <t>383</t>
  </si>
  <si>
    <t>58384650</t>
  </si>
  <si>
    <t>deska dlažební leštěná formátovaná mramor tl 20mm</t>
  </si>
  <si>
    <t>-1403523212</t>
  </si>
  <si>
    <t>22,07*1,1 'Přepočtené koeficientem množství</t>
  </si>
  <si>
    <t>384</t>
  </si>
  <si>
    <t>-1858188122</t>
  </si>
  <si>
    <t>Skladba S8</t>
  </si>
  <si>
    <t>STROP V UMÝVÁRNÁCH</t>
  </si>
  <si>
    <t>385</t>
  </si>
  <si>
    <t>713111111</t>
  </si>
  <si>
    <t>Montáž tepelné izolace stropů rohožemi, pásy, dílci, deskami, bloky (izolační materiál ve specifikaci) vrchem bez překrytí lepenkou kladenými volně</t>
  </si>
  <si>
    <t>-129556729</t>
  </si>
  <si>
    <t>https://podminky.urs.cz/item/CS_URS_2023_02/713111111</t>
  </si>
  <si>
    <t>9,1*2 'Přepočtené koeficientem množství</t>
  </si>
  <si>
    <t>386</t>
  </si>
  <si>
    <t>63166740</t>
  </si>
  <si>
    <t>pás tepelně izolační univerzální λ=0,038-0,039 tl 40mm</t>
  </si>
  <si>
    <t>644239726</t>
  </si>
  <si>
    <t>387</t>
  </si>
  <si>
    <t>63152148</t>
  </si>
  <si>
    <t>pás tepelně izolační univerzální λ=0,038-0,039 tl 160mm</t>
  </si>
  <si>
    <t>-959561850</t>
  </si>
  <si>
    <t>388</t>
  </si>
  <si>
    <t>713191411</t>
  </si>
  <si>
    <t>Montáž tepelné izolace stavebních konstrukcí - doplňky a konstrukční součásti střech šikmých provedení podkladového roštu pod krokve</t>
  </si>
  <si>
    <t>1497907430</t>
  </si>
  <si>
    <t>https://podminky.urs.cz/item/CS_URS_2023_02/713191411</t>
  </si>
  <si>
    <t>3*1,7*1</t>
  </si>
  <si>
    <t>3*2,7*3</t>
  </si>
  <si>
    <t>389</t>
  </si>
  <si>
    <t>-1159043124</t>
  </si>
  <si>
    <t>0,04*0,06*29,4*1,2</t>
  </si>
  <si>
    <t>390</t>
  </si>
  <si>
    <t>632412824</t>
  </si>
  <si>
    <t>0,085+0,211</t>
  </si>
  <si>
    <t>391</t>
  </si>
  <si>
    <t>762824120</t>
  </si>
  <si>
    <t>Montáž stropních trámů z lepených hranolů s trámovými výměnami, průřezové plochy přes 144 do 288 cm2</t>
  </si>
  <si>
    <t>-1499369232</t>
  </si>
  <si>
    <t>https://podminky.urs.cz/item/CS_URS_2023_02/762824120</t>
  </si>
  <si>
    <t>15*1,1</t>
  </si>
  <si>
    <t>392</t>
  </si>
  <si>
    <t>61223261</t>
  </si>
  <si>
    <t>hranol konstrukční KVH lepený průřezu 50x80-200mm nepohledový</t>
  </si>
  <si>
    <t>-87526393</t>
  </si>
  <si>
    <t>0,08*0,16*16,5</t>
  </si>
  <si>
    <t>393</t>
  </si>
  <si>
    <t>763131451</t>
  </si>
  <si>
    <t>Podhled ze sádrokartonových desek dvouvrstvá zavěšená spodní konstrukce z ocelových profilů CD, UD jednoduše opláštěná deskou impregnovanou H2, tl. 12,5 mm, bez izolace</t>
  </si>
  <si>
    <t>-601761787</t>
  </si>
  <si>
    <t>https://podminky.urs.cz/item/CS_URS_2023_02/763131451</t>
  </si>
  <si>
    <t>394</t>
  </si>
  <si>
    <t>763131751</t>
  </si>
  <si>
    <t>Podhled ze sádrokartonových desek ostatní práce a konstrukce na podhledech ze sádrokartonových desek montáž parotěsné zábrany</t>
  </si>
  <si>
    <t>-1930164643</t>
  </si>
  <si>
    <t>https://podminky.urs.cz/item/CS_URS_2023_02/763131751</t>
  </si>
  <si>
    <t>395</t>
  </si>
  <si>
    <t>28329282</t>
  </si>
  <si>
    <t>fólie PE vyztužená Al vrstvou pro parotěsnou vrstvu 170g/m2</t>
  </si>
  <si>
    <t>-2045759316</t>
  </si>
  <si>
    <t>9,1*1,1 'Přepočtené koeficientem množství</t>
  </si>
  <si>
    <t>396</t>
  </si>
  <si>
    <t>784185001</t>
  </si>
  <si>
    <t>Provedení penetrace podkladu jednonásobné v místnostech výšky do 3,80 m</t>
  </si>
  <si>
    <t>-1787888803</t>
  </si>
  <si>
    <t>https://podminky.urs.cz/item/CS_URS_2023_02/784185001</t>
  </si>
  <si>
    <t>397</t>
  </si>
  <si>
    <t>784215101</t>
  </si>
  <si>
    <t>Provedení malby ze standardních hmot dvojnásobné za mokra oděruvzdorné v místnostech výšky do 3,80 m</t>
  </si>
  <si>
    <t>-310703932</t>
  </si>
  <si>
    <t>https://podminky.urs.cz/item/CS_URS_2023_02/784215101</t>
  </si>
  <si>
    <t>398</t>
  </si>
  <si>
    <t>-1606946288</t>
  </si>
  <si>
    <t>Skladba S9</t>
  </si>
  <si>
    <t>STROP 2NP - OPRAVA</t>
  </si>
  <si>
    <t>399</t>
  </si>
  <si>
    <t>611142012</t>
  </si>
  <si>
    <t>Potažení vnitřních ploch pletivem v ploše nebo pruzích, na plném podkladu rabicovým provizorním přichycením stropů</t>
  </si>
  <si>
    <t>1233459215</t>
  </si>
  <si>
    <t>https://podminky.urs.cz/item/CS_URS_2023_02/611142012</t>
  </si>
  <si>
    <t>400</t>
  </si>
  <si>
    <t>611311141</t>
  </si>
  <si>
    <t>Omítka vápenná vnitřních ploch nanášená ručně dvouvrstvá štuková, tloušťky jádrové omítky do 10 mm a tloušťky štuku do 3 mm vodorovných konstrukcí stropů rovných</t>
  </si>
  <si>
    <t>795395720</t>
  </si>
  <si>
    <t>https://podminky.urs.cz/item/CS_URS_2023_02/611311141</t>
  </si>
  <si>
    <t>401</t>
  </si>
  <si>
    <t>611321191</t>
  </si>
  <si>
    <t>Omítka vápenocementová vnitřních ploch nanášená ručně Příplatek k cenám za každých dalších i započatých 5 mm tloušťky omítky přes 10 mm stropů</t>
  </si>
  <si>
    <t>1354818914</t>
  </si>
  <si>
    <t>https://podminky.urs.cz/item/CS_URS_2023_02/611321191</t>
  </si>
  <si>
    <t>402</t>
  </si>
  <si>
    <t>619999031</t>
  </si>
  <si>
    <t>Příplatky k cenám úprav vnitřních povrchů za zaoblení omítaných ploch poloměru do 100 mm nebo rozvinuté šířky do 150 mm</t>
  </si>
  <si>
    <t>1992847520</t>
  </si>
  <si>
    <t>https://podminky.urs.cz/item/CS_URS_2023_02/619999031</t>
  </si>
  <si>
    <t>19,26+19,26+3,67+3,67</t>
  </si>
  <si>
    <t>403</t>
  </si>
  <si>
    <t>635211121</t>
  </si>
  <si>
    <t>Násyp lehký pod podlahy s udusáním a urovnáním povrchu z keramzitu</t>
  </si>
  <si>
    <t>-136044933</t>
  </si>
  <si>
    <t>https://podminky.urs.cz/item/CS_URS_2023_02/635211121</t>
  </si>
  <si>
    <t>19,26*4,2*0,15</t>
  </si>
  <si>
    <t>404</t>
  </si>
  <si>
    <t>444955720</t>
  </si>
  <si>
    <t>405</t>
  </si>
  <si>
    <t>762823240</t>
  </si>
  <si>
    <t>Montáž stropních trámů z hoblovaného řeziva s trámovými výměnami, průřezové plochy přes 450 do 540 cm2</t>
  </si>
  <si>
    <t>-89281431</t>
  </si>
  <si>
    <t>https://podminky.urs.cz/item/CS_URS_2023_02/762823240</t>
  </si>
  <si>
    <t>406</t>
  </si>
  <si>
    <t>60512145</t>
  </si>
  <si>
    <t>hranol stavební řezivo průřezu nad 450cm2 do dl 6m</t>
  </si>
  <si>
    <t>-1171922184</t>
  </si>
  <si>
    <t>0,2*0,26*404,46</t>
  </si>
  <si>
    <t>407</t>
  </si>
  <si>
    <t>762823840</t>
  </si>
  <si>
    <t>Demontáž stropních trámů k dalšímu použití z hraněného řeziva, průřezové plochy přes 450 do 540 cm2</t>
  </si>
  <si>
    <t>-2119843916</t>
  </si>
  <si>
    <t>https://podminky.urs.cz/item/CS_URS_2023_02/762823840</t>
  </si>
  <si>
    <t>19,26/0,2*4,2</t>
  </si>
  <si>
    <t>408</t>
  </si>
  <si>
    <t>762895000</t>
  </si>
  <si>
    <t>Spojovací prostředky záklopu stropů, stropnic, podbíjení hřebíky, svory</t>
  </si>
  <si>
    <t>-185074411</t>
  </si>
  <si>
    <t>https://podminky.urs.cz/item/CS_URS_2023_02/762895000</t>
  </si>
  <si>
    <t>409</t>
  </si>
  <si>
    <t>771571116</t>
  </si>
  <si>
    <t>Montáž podlah z dlaždic keramických kladených do malty kladených do malty, tloušťky do 10 mm hladkých přes 22 do 25 ks/ m2</t>
  </si>
  <si>
    <t>-1348472216</t>
  </si>
  <si>
    <t>https://podminky.urs.cz/item/CS_URS_2023_02/771571116</t>
  </si>
  <si>
    <t>19,26*4,2</t>
  </si>
  <si>
    <t>410</t>
  </si>
  <si>
    <t>59631102</t>
  </si>
  <si>
    <t>dlažba ruční cihelná 200x200x30mm</t>
  </si>
  <si>
    <t>2032179146</t>
  </si>
  <si>
    <t>80,892/0,04</t>
  </si>
  <si>
    <t>411</t>
  </si>
  <si>
    <t>978012191</t>
  </si>
  <si>
    <t>Otlučení vápenných nebo vápenocementových omítek vnitřních ploch stropů rákosovaných, v rozsahu přes 50 do 100 %</t>
  </si>
  <si>
    <t>-2132302373</t>
  </si>
  <si>
    <t>https://podminky.urs.cz/item/CS_URS_2023_02/978012191</t>
  </si>
  <si>
    <t>412</t>
  </si>
  <si>
    <t>997013012</t>
  </si>
  <si>
    <t>Vyklizení ulehlé suti na vzdálenost do 3 m od okraje vyklízeného prostoru nebo s naložením na dopravní prostředek z prostorů o půdorysné ploše přes 15 m2 z výšky (hloubky) do 10 m</t>
  </si>
  <si>
    <t>1217177982</t>
  </si>
  <si>
    <t>https://podminky.urs.cz/item/CS_URS_2023_02/997013012</t>
  </si>
  <si>
    <t>70,68*0,2</t>
  </si>
  <si>
    <t>413</t>
  </si>
  <si>
    <t>997013311</t>
  </si>
  <si>
    <t>Doprava suti shozem montáž a demontáž shozu výšky do 10 m</t>
  </si>
  <si>
    <t>-313874022</t>
  </si>
  <si>
    <t>https://podminky.urs.cz/item/CS_URS_2023_02/997013311</t>
  </si>
  <si>
    <t>414</t>
  </si>
  <si>
    <t>997013321</t>
  </si>
  <si>
    <t>Doprava suti shozem montáž a demontáž shozu výšky Příplatek za první a každý další den použití shozu k ceně -3311</t>
  </si>
  <si>
    <t>1475567564</t>
  </si>
  <si>
    <t>https://podminky.urs.cz/item/CS_URS_2023_02/997013321</t>
  </si>
  <si>
    <t>10*10 'Přepočtené koeficientem množství</t>
  </si>
  <si>
    <t>415</t>
  </si>
  <si>
    <t>-491178045</t>
  </si>
  <si>
    <t>416</t>
  </si>
  <si>
    <t>-693249843</t>
  </si>
  <si>
    <t>417</t>
  </si>
  <si>
    <t>1127930658</t>
  </si>
  <si>
    <t>418</t>
  </si>
  <si>
    <t>-1188790890</t>
  </si>
  <si>
    <t>VRN</t>
  </si>
  <si>
    <t>Vedlejší rozpočtové náklady</t>
  </si>
  <si>
    <t>VRN1</t>
  </si>
  <si>
    <t>Průzkumné, geodetické a projektové práce</t>
  </si>
  <si>
    <t>419</t>
  </si>
  <si>
    <t>011224000</t>
  </si>
  <si>
    <t>Dendrologický průzkum</t>
  </si>
  <si>
    <t>1024</t>
  </si>
  <si>
    <t>-634093297</t>
  </si>
  <si>
    <t>https://podminky.urs.cz/item/CS_URS_2023_01/011224000</t>
  </si>
  <si>
    <t>420</t>
  </si>
  <si>
    <t>011314000</t>
  </si>
  <si>
    <t>Archeologický dohled</t>
  </si>
  <si>
    <t>1777922964</t>
  </si>
  <si>
    <t>https://podminky.urs.cz/item/CS_URS_2023_01/011314000</t>
  </si>
  <si>
    <t>421</t>
  </si>
  <si>
    <t>011534000</t>
  </si>
  <si>
    <t>Umělecko-historický průzkum</t>
  </si>
  <si>
    <t>571198660</t>
  </si>
  <si>
    <t>https://podminky.urs.cz/item/CS_URS_2023_02/011534000</t>
  </si>
  <si>
    <t>Poznámka k položce:
PŘEDZAHÁJENÍM STAVEBNÍCH PRACÍ BUDE ZHOTOVEN PASPORT STÁVAJÍCÍCH OKENNÍCH  A DVEŘNÍCH VÝPLNÍ S OHLEDEM NA JEJICH ČLENĚNÍ, DATACI A ZPŮSOB PROVEDENÍ, PRVKY KOVÁNÍ APOD.</t>
  </si>
  <si>
    <t>422</t>
  </si>
  <si>
    <t>011544000</t>
  </si>
  <si>
    <t>Průzkum restaurátorský</t>
  </si>
  <si>
    <t>2081524882</t>
  </si>
  <si>
    <t>https://podminky.urs.cz/item/CS_URS_2023_02/011544000</t>
  </si>
  <si>
    <t>Poznámka k položce:
Na fasádě bude stratigrafický průzkum prováděný na 95 místech a v interiéru v každé místnosti</t>
  </si>
  <si>
    <t>Místnosti</t>
  </si>
  <si>
    <t>423</t>
  </si>
  <si>
    <t>012103000</t>
  </si>
  <si>
    <t>Geodetické práce před výstavbou</t>
  </si>
  <si>
    <t>1827615478</t>
  </si>
  <si>
    <t>https://podminky.urs.cz/item/CS_URS_2023_01/012103000</t>
  </si>
  <si>
    <t>424</t>
  </si>
  <si>
    <t>012303000</t>
  </si>
  <si>
    <t>Geodetické práce po výstavbě</t>
  </si>
  <si>
    <t>-1944689043</t>
  </si>
  <si>
    <t>https://podminky.urs.cz/item/CS_URS_2023_01/012303000</t>
  </si>
  <si>
    <t>425</t>
  </si>
  <si>
    <t>013254000</t>
  </si>
  <si>
    <t>Dokumentace skutečného provedení stavby</t>
  </si>
  <si>
    <t>784531656</t>
  </si>
  <si>
    <t>https://podminky.urs.cz/item/CS_URS_2023_01/013254000</t>
  </si>
  <si>
    <t>VRN3</t>
  </si>
  <si>
    <t>Zařízení staveniště</t>
  </si>
  <si>
    <t>426</t>
  </si>
  <si>
    <t>032903000</t>
  </si>
  <si>
    <t>Náklady na provoz a údržbu vybavení staveniště</t>
  </si>
  <si>
    <t>503505196</t>
  </si>
  <si>
    <t>https://podminky.urs.cz/item/CS_URS_2023_01/032903000</t>
  </si>
  <si>
    <t>427</t>
  </si>
  <si>
    <t>039103000</t>
  </si>
  <si>
    <t>Rozebrání, bourání a odvoz zařízení staveniště</t>
  </si>
  <si>
    <t>-2110118883</t>
  </si>
  <si>
    <t>https://podminky.urs.cz/item/CS_URS_2023_01/039103000</t>
  </si>
  <si>
    <t>VRN4</t>
  </si>
  <si>
    <t>Inženýrská činnost</t>
  </si>
  <si>
    <t>428</t>
  </si>
  <si>
    <t>429</t>
  </si>
  <si>
    <t>043194000</t>
  </si>
  <si>
    <t>Ostatní zkoušky</t>
  </si>
  <si>
    <t>-113485501</t>
  </si>
  <si>
    <t>https://podminky.urs.cz/item/CS_URS_2023_01/043194000</t>
  </si>
  <si>
    <t>Poznámka k položce:
rozbor vzorků na přítomnost vodorozpustných solí, rozbor struktury historických maltovin – zrnitost a druh plniva, množství pojiva apod., dále stratigrafii povrchových vrstev na nábrusu</t>
  </si>
  <si>
    <t>430</t>
  </si>
  <si>
    <t>044002000</t>
  </si>
  <si>
    <t>Revize komínu na tuhá paliva včetně připojení spotřebiče</t>
  </si>
  <si>
    <t>831326622</t>
  </si>
  <si>
    <t>https://podminky.urs.cz/item/CS_URS_2023_02/044002000</t>
  </si>
  <si>
    <t>VRN9</t>
  </si>
  <si>
    <t>Ostatní náklady</t>
  </si>
  <si>
    <t>431</t>
  </si>
  <si>
    <t>091404000</t>
  </si>
  <si>
    <t>Práce na památkovém objektu</t>
  </si>
  <si>
    <t>78902362</t>
  </si>
  <si>
    <t>https://podminky.urs.cz/item/CS_URS_2023_01/091404000</t>
  </si>
  <si>
    <t>Poznámka k položce:
detailní fotodokumentace stávající fasády včetně výzdoby a sejmutí profilace říms</t>
  </si>
  <si>
    <t>432</t>
  </si>
  <si>
    <t>091504000</t>
  </si>
  <si>
    <t>Náklady související s publikační činností</t>
  </si>
  <si>
    <t>-1951883637</t>
  </si>
  <si>
    <t>https://podminky.urs.cz/item/CS_URS_2023_01/091504000</t>
  </si>
  <si>
    <t>17-2023_B - TZB_ELEKTROINSTALACE</t>
  </si>
  <si>
    <t>D1 - Hlavní rozvod el. energie</t>
  </si>
  <si>
    <t>D2 - 101 - světla a zásuvky</t>
  </si>
  <si>
    <t>D3 - 102 - světla a zásuvky</t>
  </si>
  <si>
    <t>D4 - 103 - světla a zásuvky</t>
  </si>
  <si>
    <t>D5 - 104 - světla a zásuvky</t>
  </si>
  <si>
    <t>D6 - 105 - světla a zásuvky</t>
  </si>
  <si>
    <t>D7 - 106 - světla a zásuvky</t>
  </si>
  <si>
    <t>D8 - 107 - světla a zásuvky</t>
  </si>
  <si>
    <t>D9 - 108 - světla a zásuvky</t>
  </si>
  <si>
    <t>D10 - 109 - světla a zásuvky</t>
  </si>
  <si>
    <t>D11 - 110 - světla a zásuvky</t>
  </si>
  <si>
    <t>D12 - 111 - světla a zásuvky</t>
  </si>
  <si>
    <t>D13 - 112 - světla a zásuvky</t>
  </si>
  <si>
    <t>D14 - 113 - světla a zásuvky</t>
  </si>
  <si>
    <t>D15 - Internet</t>
  </si>
  <si>
    <t>D16 - TV/R/SAT</t>
  </si>
  <si>
    <t>D17 - Zvonek</t>
  </si>
  <si>
    <t>D18 - Chráničky</t>
  </si>
  <si>
    <t>D19 - Montáž bytových rozváděčů</t>
  </si>
  <si>
    <t xml:space="preserve">    D20 - Vybavení rozvaděče - RB112</t>
  </si>
  <si>
    <t xml:space="preserve">    D21 - Vybavení rozvaděče - RB109</t>
  </si>
  <si>
    <t xml:space="preserve">    D22 - Vybavení rozvaděče - RB110</t>
  </si>
  <si>
    <t xml:space="preserve">    D23 - Vybavení rozvaděče - RB111</t>
  </si>
  <si>
    <t>D24 - Systém zabezpečení proti vloupání a systém detekce požáru</t>
  </si>
  <si>
    <t>D25 - ŘÍZENÍ A REGULACE VYTÁPĚNÍ</t>
  </si>
  <si>
    <t>D26 - Ostatní náklady</t>
  </si>
  <si>
    <t>D1</t>
  </si>
  <si>
    <t>Hlavní rozvod el. energie</t>
  </si>
  <si>
    <t>Pol1</t>
  </si>
  <si>
    <t>Montáž hlavních rozvodů kabelem CYKY-J 4x16, instalace bytových rozvaděčů</t>
  </si>
  <si>
    <t>hod</t>
  </si>
  <si>
    <t>Pol2</t>
  </si>
  <si>
    <t>Kabel pro hlavní rozvod el. energie CYKY-J 4x16</t>
  </si>
  <si>
    <t>Pol3</t>
  </si>
  <si>
    <t>Rozbočovací krabice se svorkami pro rozdělení hlavního vedení do bytových rozvaděčů</t>
  </si>
  <si>
    <t>ks</t>
  </si>
  <si>
    <t>Pol4</t>
  </si>
  <si>
    <t>RB112 - el. rozvaděč vestavný, 48 pozic</t>
  </si>
  <si>
    <t>Pol5</t>
  </si>
  <si>
    <t>RB109 - el. rozvaděč, vestavný, 24 pozic</t>
  </si>
  <si>
    <t>Pol6</t>
  </si>
  <si>
    <t>RB110 - el. rozvaděč, vestavný, 18 pozic</t>
  </si>
  <si>
    <t>Pol7</t>
  </si>
  <si>
    <t>RB111 - el. rozvaděč, vestavný, 18 pozic</t>
  </si>
  <si>
    <t>Pol8</t>
  </si>
  <si>
    <t>Žlutozelený vodič (CY 4)</t>
  </si>
  <si>
    <t>Pol9</t>
  </si>
  <si>
    <t>Žlutozelený vodič (CY 10)</t>
  </si>
  <si>
    <t>Pol10</t>
  </si>
  <si>
    <t>Žlutozelený vodič (CY 16)</t>
  </si>
  <si>
    <t>Pol11</t>
  </si>
  <si>
    <t>Zásuvková skříň pro montáž na zeď s proudovým chráničem</t>
  </si>
  <si>
    <t>Pol12</t>
  </si>
  <si>
    <t>Jistič 3-fázový B40 pro Hlavní el. rozvaděč</t>
  </si>
  <si>
    <t>D2</t>
  </si>
  <si>
    <t>101 - světla a zásuvky</t>
  </si>
  <si>
    <t>Pol13</t>
  </si>
  <si>
    <t>Montáž elektroinstalace - místnost 101</t>
  </si>
  <si>
    <t>Pol14</t>
  </si>
  <si>
    <t>Kabel pro světla CYKY-J 3x1,5</t>
  </si>
  <si>
    <t>Pol15</t>
  </si>
  <si>
    <t>Kabel pro zásuvky CYKY-J 3x2,5</t>
  </si>
  <si>
    <t>Pol16</t>
  </si>
  <si>
    <t>Strojek vypínače 1-pólový, č.1So</t>
  </si>
  <si>
    <t>Pol17</t>
  </si>
  <si>
    <t>Rámeček pro 1-pólový vypínač</t>
  </si>
  <si>
    <t>Pol18</t>
  </si>
  <si>
    <t>Kryt vypínače 1-pólového</t>
  </si>
  <si>
    <t>Pol19</t>
  </si>
  <si>
    <t>Led nástěnné světlo 20W</t>
  </si>
  <si>
    <t>Pol20</t>
  </si>
  <si>
    <t>Dvojitá zásuvka</t>
  </si>
  <si>
    <t>Pol21</t>
  </si>
  <si>
    <t>El. instalační krabice do zdi</t>
  </si>
  <si>
    <t>D3</t>
  </si>
  <si>
    <t>102 - světla a zásuvky</t>
  </si>
  <si>
    <t>Pol22</t>
  </si>
  <si>
    <t>Montáž elektroinstalace - místnost 102</t>
  </si>
  <si>
    <t>Pol23</t>
  </si>
  <si>
    <t>Kabel pro zapojení ventilátorů CYKY-J 5x1,5</t>
  </si>
  <si>
    <t>Pol24</t>
  </si>
  <si>
    <t>Kabel pro zásuvky CYKY-J 5x2,5</t>
  </si>
  <si>
    <t>Pol25</t>
  </si>
  <si>
    <t>Kabel - pohyblivý přívod 3x2,5</t>
  </si>
  <si>
    <t>Pol26</t>
  </si>
  <si>
    <t>Led nástěnné světlo 15W s pohyblivým senzorem</t>
  </si>
  <si>
    <t>Pol27</t>
  </si>
  <si>
    <t>Svorkovnice pro pohyblivý přívod pro montáž do zdi</t>
  </si>
  <si>
    <t>D4</t>
  </si>
  <si>
    <t>103 - světla a zásuvky</t>
  </si>
  <si>
    <t>Pol28</t>
  </si>
  <si>
    <t>Montáž elektroinstalace - místnost 103</t>
  </si>
  <si>
    <t>D5</t>
  </si>
  <si>
    <t>104 - světla a zásuvky</t>
  </si>
  <si>
    <t>Pol29</t>
  </si>
  <si>
    <t>Montáž elektroinstalace - místnost 104</t>
  </si>
  <si>
    <t>Pol30</t>
  </si>
  <si>
    <t>Jednonásobná zásuvka</t>
  </si>
  <si>
    <t>Pol31</t>
  </si>
  <si>
    <t>Rámeček pro jednonásobnou zásuvku</t>
  </si>
  <si>
    <t>D6</t>
  </si>
  <si>
    <t>105 - světla a zásuvky</t>
  </si>
  <si>
    <t>Pol32</t>
  </si>
  <si>
    <t>Montáž elektroinstalace - místnost 105</t>
  </si>
  <si>
    <t>D7</t>
  </si>
  <si>
    <t>106 - světla a zásuvky</t>
  </si>
  <si>
    <t>Pol33</t>
  </si>
  <si>
    <t>Montáž elektroinstalace - místnost 106</t>
  </si>
  <si>
    <t>D8</t>
  </si>
  <si>
    <t>107 - světla a zásuvky</t>
  </si>
  <si>
    <t>Pol34</t>
  </si>
  <si>
    <t>Montáž elektroinstalace - místnost 107</t>
  </si>
  <si>
    <t>D9</t>
  </si>
  <si>
    <t>108 - světla a zásuvky</t>
  </si>
  <si>
    <t>Pol35</t>
  </si>
  <si>
    <t>Montáž elektroinstalace - místnost 108</t>
  </si>
  <si>
    <t>D10</t>
  </si>
  <si>
    <t>109 - světla a zásuvky</t>
  </si>
  <si>
    <t>Pol36</t>
  </si>
  <si>
    <t>Montáž elektroinstalace - místnost 109</t>
  </si>
  <si>
    <t>Pol37</t>
  </si>
  <si>
    <t>Kabel pro pohyblivý přívod H05RR-F 3Gx2,5</t>
  </si>
  <si>
    <t>Pol38</t>
  </si>
  <si>
    <t>Kabel pro pohyblivý přívod H05RR-F 5Gx2,5</t>
  </si>
  <si>
    <t>Pol39</t>
  </si>
  <si>
    <t>Sporákový vypínač 3-fázový, 16A, se signalizací stavu</t>
  </si>
  <si>
    <t>Pol40</t>
  </si>
  <si>
    <t>Led světlo pro podsvícení kuchyňské linky</t>
  </si>
  <si>
    <t>D11</t>
  </si>
  <si>
    <t>110 - světla a zásuvky</t>
  </si>
  <si>
    <t>Pol41</t>
  </si>
  <si>
    <t>Montáž elektroinstalace - místnost 110</t>
  </si>
  <si>
    <t>Pol42</t>
  </si>
  <si>
    <t>Kabel pro zapojení ventilátoru CYKY-J 5x1,5</t>
  </si>
  <si>
    <t>D12</t>
  </si>
  <si>
    <t>111 - světla a zásuvky</t>
  </si>
  <si>
    <t>Pol43</t>
  </si>
  <si>
    <t>Montáž elektroinstalace - místnost 111</t>
  </si>
  <si>
    <t>D13</t>
  </si>
  <si>
    <t>112 - světla a zásuvky</t>
  </si>
  <si>
    <t>Pol44</t>
  </si>
  <si>
    <t>Montáž elektroinstalace - místnost 112</t>
  </si>
  <si>
    <t>Pol45</t>
  </si>
  <si>
    <t>Kabel pro světla CYKY-J 5x1,5</t>
  </si>
  <si>
    <t>Pol46</t>
  </si>
  <si>
    <t>Strojek vypínače 1-pólový, č.6So (střídavý)</t>
  </si>
  <si>
    <t>Pol47</t>
  </si>
  <si>
    <t>Strojek vypínače 1-pólový, č.7So (křížový)</t>
  </si>
  <si>
    <t>Pol48</t>
  </si>
  <si>
    <t>Vestavná zásuvka 3-fázová do zdi 5P/16A/400V/IP44</t>
  </si>
  <si>
    <t>D14</t>
  </si>
  <si>
    <t>113 - světla a zásuvky</t>
  </si>
  <si>
    <t>Pol49</t>
  </si>
  <si>
    <t>Montáž elektroinstalace - místnost 113</t>
  </si>
  <si>
    <t>Pol50</t>
  </si>
  <si>
    <t>Pol51</t>
  </si>
  <si>
    <t>Pol52</t>
  </si>
  <si>
    <t>Pol53</t>
  </si>
  <si>
    <t>Pol54</t>
  </si>
  <si>
    <t>D15</t>
  </si>
  <si>
    <t>Internet</t>
  </si>
  <si>
    <t>Pol55</t>
  </si>
  <si>
    <t>Montáže internetu + nastavení + zapojení zásuvek a AP zařízení</t>
  </si>
  <si>
    <t>Pol56</t>
  </si>
  <si>
    <t>Nástěnný rozvaděč (RACK) 19" výška 6U (332mm) H=400mm Š=530mm</t>
  </si>
  <si>
    <t>Pol57</t>
  </si>
  <si>
    <t>Patch panel 19" UTP 24 port CAT6 LSA 1U BK (3x8p)hor.zářez</t>
  </si>
  <si>
    <t>Pol58</t>
  </si>
  <si>
    <t>Switch s PoE a optickým připojením, 24xGb POE+ 250W</t>
  </si>
  <si>
    <t>Pol59</t>
  </si>
  <si>
    <t>Patch kabel UTP CAT6, 0,5m - šedý</t>
  </si>
  <si>
    <t>Pol60</t>
  </si>
  <si>
    <t>Ethernetová zásuvka CAT6 UTP 1 x RJ45 pod omítku, bílá</t>
  </si>
  <si>
    <t>Pol61</t>
  </si>
  <si>
    <t>Ethernetový kabel, FTP, Cat6, PVC</t>
  </si>
  <si>
    <t>Pol62</t>
  </si>
  <si>
    <t>Přístupový wifi modul tvz. Access Point s dostatečným dosahem signálu, PoE</t>
  </si>
  <si>
    <t>Pol63</t>
  </si>
  <si>
    <t>Konektory pro CAt6</t>
  </si>
  <si>
    <t>Pol64</t>
  </si>
  <si>
    <t>Optický kabel s připojovacím materiálem, pro připojení přívodu</t>
  </si>
  <si>
    <t>D16</t>
  </si>
  <si>
    <t>TV/R/SAT</t>
  </si>
  <si>
    <t>Pol65</t>
  </si>
  <si>
    <t>Montáže TV/T/SAT</t>
  </si>
  <si>
    <t>Pol66</t>
  </si>
  <si>
    <t>Koaxiální kabel</t>
  </si>
  <si>
    <t>Pol67</t>
  </si>
  <si>
    <t>Multiswitch pro distribuci signálu</t>
  </si>
  <si>
    <t>Pol68</t>
  </si>
  <si>
    <t>Kryt zásuvky anténní</t>
  </si>
  <si>
    <t>Pol69</t>
  </si>
  <si>
    <t>Přístroj zásuvky anténní televizní - koncové</t>
  </si>
  <si>
    <t>Pol70</t>
  </si>
  <si>
    <t>Rámeček pro přístroj anténní zásuvky</t>
  </si>
  <si>
    <t>D17</t>
  </si>
  <si>
    <t>Zvonek</t>
  </si>
  <si>
    <t>Pol71</t>
  </si>
  <si>
    <t>Montáže zvonků</t>
  </si>
  <si>
    <t>Pol72</t>
  </si>
  <si>
    <t>Zvonkový kabel</t>
  </si>
  <si>
    <t>Pol73</t>
  </si>
  <si>
    <t>Zvonek - akustický prvek do interiéru</t>
  </si>
  <si>
    <t>Pol74</t>
  </si>
  <si>
    <t>Tlačítkový panel se 4 tlačítky pro zvonky do exteriéru</t>
  </si>
  <si>
    <t>Pol75</t>
  </si>
  <si>
    <t>Oddělovací trafo pro zvonky</t>
  </si>
  <si>
    <t>D18</t>
  </si>
  <si>
    <t>Chráničky</t>
  </si>
  <si>
    <t>Pol76</t>
  </si>
  <si>
    <t>Montáž chrániček do podlah, popřípadě do zdi</t>
  </si>
  <si>
    <t>Pol77</t>
  </si>
  <si>
    <t>Chránička světle šedá 20mm pro instalaci do zdi či do podlahy</t>
  </si>
  <si>
    <t>Pol78</t>
  </si>
  <si>
    <t>Chránička červená 50mm pro instalaci do zdi či do podlahy - zpevněná</t>
  </si>
  <si>
    <t>D19</t>
  </si>
  <si>
    <t>Montáž bytových rozváděčů</t>
  </si>
  <si>
    <t>Pol79</t>
  </si>
  <si>
    <t>Zapojení bytových rozvaděčů + sestavení komponent</t>
  </si>
  <si>
    <t>D20</t>
  </si>
  <si>
    <t>Vybavení rozvaděče - RB112</t>
  </si>
  <si>
    <t>Pol80</t>
  </si>
  <si>
    <t>Jistič 3-fázový 32B</t>
  </si>
  <si>
    <t>Pol81</t>
  </si>
  <si>
    <t>Proudový chránič 1-fázový s nadproudovou ochranou 10B, 30mA</t>
  </si>
  <si>
    <t>Pol82</t>
  </si>
  <si>
    <t>Proudový chránič 3-fázový 40A, 30mA</t>
  </si>
  <si>
    <t>Pol83</t>
  </si>
  <si>
    <t>Jistič 1-fázový B16B</t>
  </si>
  <si>
    <t>Pol84</t>
  </si>
  <si>
    <t>Jistič 3-fázový B16B</t>
  </si>
  <si>
    <t>Pol85</t>
  </si>
  <si>
    <t>Propojovací lišty k jističům</t>
  </si>
  <si>
    <t>D21</t>
  </si>
  <si>
    <t>Vybavení rozvaděče - RB109</t>
  </si>
  <si>
    <t>434</t>
  </si>
  <si>
    <t>436</t>
  </si>
  <si>
    <t>438</t>
  </si>
  <si>
    <t>D22</t>
  </si>
  <si>
    <t>Vybavení rozvaděče - RB110</t>
  </si>
  <si>
    <t>440</t>
  </si>
  <si>
    <t>442</t>
  </si>
  <si>
    <t>444</t>
  </si>
  <si>
    <t>446</t>
  </si>
  <si>
    <t>448</t>
  </si>
  <si>
    <t>450</t>
  </si>
  <si>
    <t>D23</t>
  </si>
  <si>
    <t>Vybavení rozvaděče - RB111</t>
  </si>
  <si>
    <t>452</t>
  </si>
  <si>
    <t>454</t>
  </si>
  <si>
    <t>456</t>
  </si>
  <si>
    <t>458</t>
  </si>
  <si>
    <t>460</t>
  </si>
  <si>
    <t>462</t>
  </si>
  <si>
    <t>D24</t>
  </si>
  <si>
    <t>Systém zabezpečení proti vloupání a systém detekce požáru</t>
  </si>
  <si>
    <t>Pol86</t>
  </si>
  <si>
    <t>Montáže zabezpečení + programovací část terminálu</t>
  </si>
  <si>
    <t>464</t>
  </si>
  <si>
    <t>Pol87</t>
  </si>
  <si>
    <t>Ústredna s LAN + GSM komunikátor (Řídicí systém)</t>
  </si>
  <si>
    <t>466</t>
  </si>
  <si>
    <t>Pol88</t>
  </si>
  <si>
    <t>Sběrnicový prístupový modul s displ,klávesnicí a RFID</t>
  </si>
  <si>
    <t>468</t>
  </si>
  <si>
    <t>Pol89</t>
  </si>
  <si>
    <t>Sběrnicový PIR detektor pohybu</t>
  </si>
  <si>
    <t>470</t>
  </si>
  <si>
    <t>Pol90</t>
  </si>
  <si>
    <t>Sběrnicový kombinovaný detektor kouře a teploty</t>
  </si>
  <si>
    <t>472</t>
  </si>
  <si>
    <t>Pol91</t>
  </si>
  <si>
    <t>Akumulátor 12V 2,6Ah</t>
  </si>
  <si>
    <t>474</t>
  </si>
  <si>
    <t>Pol92</t>
  </si>
  <si>
    <t>Sběrnicová siréna vnitrní</t>
  </si>
  <si>
    <t>476</t>
  </si>
  <si>
    <t>Pol93</t>
  </si>
  <si>
    <t>Rozbočovač sběrnice pro propojení komponent</t>
  </si>
  <si>
    <t>478</t>
  </si>
  <si>
    <t>Pol94</t>
  </si>
  <si>
    <t>Instalační kabel pro propojení komponent, rozbočovačů a řídicího systému</t>
  </si>
  <si>
    <t>480</t>
  </si>
  <si>
    <t>D25</t>
  </si>
  <si>
    <t>ŘÍZENÍ A REGULACE VYTÁPĚNÍ</t>
  </si>
  <si>
    <t>Pol95</t>
  </si>
  <si>
    <t>Montáž a odladění systému regulace vytápění</t>
  </si>
  <si>
    <t>482</t>
  </si>
  <si>
    <t>Pol96</t>
  </si>
  <si>
    <t>Nástěnný rozvaděč pro technologii vytápění 500x500x210mm</t>
  </si>
  <si>
    <t>484</t>
  </si>
  <si>
    <t>Pol97</t>
  </si>
  <si>
    <t>Řídicí systém PLC + HMI pro řízení a regulaci technologie</t>
  </si>
  <si>
    <t>486</t>
  </si>
  <si>
    <t>Pol98</t>
  </si>
  <si>
    <t>Vybavení rozvaděče - relé, zdorj 24VDC, svorkovnice, žlaby, DIN lišty, jištění</t>
  </si>
  <si>
    <t>488</t>
  </si>
  <si>
    <t>Pol99</t>
  </si>
  <si>
    <t>UPS záložní zdroj pro oběhová čerpadla</t>
  </si>
  <si>
    <t>490</t>
  </si>
  <si>
    <t>Pol100</t>
  </si>
  <si>
    <t>Pokojové termostaty pro regulaci v místnostech s podlahovým topením</t>
  </si>
  <si>
    <t>492</t>
  </si>
  <si>
    <t>Pol101</t>
  </si>
  <si>
    <t>Kabeláž pro připojenís nímačů, ventilů, atd.</t>
  </si>
  <si>
    <t>494</t>
  </si>
  <si>
    <t>D26</t>
  </si>
  <si>
    <t>Pol102</t>
  </si>
  <si>
    <t>Drobný elektroinstalační materiál</t>
  </si>
  <si>
    <t>496</t>
  </si>
  <si>
    <t>Pol103</t>
  </si>
  <si>
    <t>Doprava meteriálu na stavbu</t>
  </si>
  <si>
    <t>498</t>
  </si>
  <si>
    <t>Pol104</t>
  </si>
  <si>
    <t>Dozor z hlediska el. instalace = cesty + konzultace</t>
  </si>
  <si>
    <t>500</t>
  </si>
  <si>
    <t>Pol105</t>
  </si>
  <si>
    <t>Revize</t>
  </si>
  <si>
    <t>502</t>
  </si>
  <si>
    <t>Pol106</t>
  </si>
  <si>
    <t>Náklady na dopravu a ubytování montérů</t>
  </si>
  <si>
    <t>504</t>
  </si>
  <si>
    <t>Pol107</t>
  </si>
  <si>
    <t>Projekt skutečného provedení stavby</t>
  </si>
  <si>
    <t>506</t>
  </si>
  <si>
    <t>17-2023_C - TZB_ZTI</t>
  </si>
  <si>
    <t>721 - ZTI - kanalizace</t>
  </si>
  <si>
    <t>722 - ZTI - vodovod</t>
  </si>
  <si>
    <t>725 - ZTI - zařizovací předměty</t>
  </si>
  <si>
    <t>1 - SPLAŠKOVÁ VENKOVNÍ KANALIZACE</t>
  </si>
  <si>
    <t>2 - DEŠŤOVÁ VENKOVNÍ KANALIZACE (bez vsakovacích objektů)</t>
  </si>
  <si>
    <t>3 - Zemní práce pro trubní venkovní vedení</t>
  </si>
  <si>
    <t>D2 - Splašková venkovní kanalizace</t>
  </si>
  <si>
    <t>D3 - Dešťová venkovní kanalizace (bez vsakování)</t>
  </si>
  <si>
    <t>ZTI - kanalizace</t>
  </si>
  <si>
    <t>721173401</t>
  </si>
  <si>
    <t>Potrubí kanalizační z PVC hrdlové ležaté vnitřní DN 110 systém KG (SN 4)</t>
  </si>
  <si>
    <t>721173402</t>
  </si>
  <si>
    <t>Potrubí kanalizační z PVC hrdlové ležaté vnitřní DN 125 systém KG (SN 4)</t>
  </si>
  <si>
    <t>721173403</t>
  </si>
  <si>
    <t>Potrubí kanalizační z PVC hrdlové ležaté vnitřní DN 160 systém KG (SN 4)</t>
  </si>
  <si>
    <t>721174042</t>
  </si>
  <si>
    <t>Potrubí kanalizační z PP hrdlové připojovací odpadní DN 40 - systém HT</t>
  </si>
  <si>
    <t>721174043</t>
  </si>
  <si>
    <t>Potrubí kanalizační z PP hrdlové připojovací odpadní DN 50 - systém HT</t>
  </si>
  <si>
    <t>721174025</t>
  </si>
  <si>
    <t>Potrubí kanaliz.z PP hrdlové odpadní DN 110 - systém HT</t>
  </si>
  <si>
    <t>spc721001</t>
  </si>
  <si>
    <t>Potrubí kanalizační nerezové DN 110 - systém trubka s hrdlem 110/1500mm + MTZ</t>
  </si>
  <si>
    <t>721194104</t>
  </si>
  <si>
    <t>Vyvedení a upevnění odpadních výpustek DN 40</t>
  </si>
  <si>
    <t>721194105</t>
  </si>
  <si>
    <t>Vyvedení a upevnění odpadních výpustek DN 50</t>
  </si>
  <si>
    <t>721194109</t>
  </si>
  <si>
    <t>Vyvedení a upevnění odpadních výpustek DN 110</t>
  </si>
  <si>
    <t>721290111</t>
  </si>
  <si>
    <t>Zkouška těsnosti potrubí kanalizace vodou do DN 125</t>
  </si>
  <si>
    <t>721290112</t>
  </si>
  <si>
    <t>Zkouška těsnosti potrubí kanalizace vodou DN 150</t>
  </si>
  <si>
    <t>spc721002</t>
  </si>
  <si>
    <t>Ventilační hlavice z nerezu DN 100 - atyp + MTZ</t>
  </si>
  <si>
    <t>spc721003</t>
  </si>
  <si>
    <t>Upínáky pro upevnění zavěšeného a stoupacího potrubí do DN 150 + MTZ</t>
  </si>
  <si>
    <t>spc721004</t>
  </si>
  <si>
    <t>Zaslepení stáv.potrubí ve 2.NP a u zařizovacích předmětů (provizorní) a vše I s materiálem</t>
  </si>
  <si>
    <t>spc721005</t>
  </si>
  <si>
    <t>Ponorná automatická vodárna s plovoucím sáním Qmax 5,7m3/hod, Hmax 46m + MTZ</t>
  </si>
  <si>
    <t>spc721006</t>
  </si>
  <si>
    <t>Výtlačné portubí PE 32 vč. elektrotvarovek SDR 11 k vodárně + MTZ</t>
  </si>
  <si>
    <t>hzs721001</t>
  </si>
  <si>
    <t>Drobné dosekání drážek do DN 50 a začištění již vytvořených prostupů či drážek stavbou</t>
  </si>
  <si>
    <t>Přesun hmot pro vnitřní kanalizace v objektech v do 6 m</t>
  </si>
  <si>
    <t>722</t>
  </si>
  <si>
    <t>ZTI - vodovod</t>
  </si>
  <si>
    <t>spc722001</t>
  </si>
  <si>
    <t>Vodovodní portubí PE 32 SDR 11 vč. elektrotvarovek a přechodů + MTZ</t>
  </si>
  <si>
    <t>722174022</t>
  </si>
  <si>
    <t>Potrubí z polypropylenu PPR - PN 20 - svařovaných polyfuzně D 20 x 3,4</t>
  </si>
  <si>
    <t>722174023</t>
  </si>
  <si>
    <t>Potrubí z polypropylenu PPR - PN 20 - svařovaných polyfuzně D 25 x 4,2</t>
  </si>
  <si>
    <t>722174024</t>
  </si>
  <si>
    <t>Potrubí z polypropylenu PPR - PN 20 - svařovaných polyfuzně D 32 x 5,4</t>
  </si>
  <si>
    <t>722174062</t>
  </si>
  <si>
    <t>Křížení potrubí z polypropylenu PPR - PN 20 - D 20 x 3,4</t>
  </si>
  <si>
    <t>722181211</t>
  </si>
  <si>
    <t>Ochrana vodovodního potrubí z plastů izolačními trubkami z PE tl.6mm do D 22 mm</t>
  </si>
  <si>
    <t>722181212</t>
  </si>
  <si>
    <t>Ochrana vodovodního potrubí z plastů izolačními trubkami z PE tl.6mm do D 32 mm</t>
  </si>
  <si>
    <t>722181241</t>
  </si>
  <si>
    <t>Ochrana vodovodního potrubí z plastů izolačními trubkami z PE tl.20mm do D 22 mm</t>
  </si>
  <si>
    <t>722190401</t>
  </si>
  <si>
    <t>Zřízení přípojek na potrubí - vyvedení a upevnění výpustek do DN 25</t>
  </si>
  <si>
    <t>722220152</t>
  </si>
  <si>
    <t>Nástěnky plastové PPR PN 20 DN 20 x G 1/2"</t>
  </si>
  <si>
    <t>722231203</t>
  </si>
  <si>
    <t>Ventil redukční tlakový mosazný do 25 stupňů DN 25 - 1" - bez manometru</t>
  </si>
  <si>
    <t>722232043</t>
  </si>
  <si>
    <t>Kohout kulový přímý chromovaný DN 15 - 1/2" - PN42 do 185st.C, vnitřní závit</t>
  </si>
  <si>
    <t>722232045</t>
  </si>
  <si>
    <t>Kohout kulový přímý chromovaný DN 25 - 1" - PN42 do 185st.C,vnitřní závit</t>
  </si>
  <si>
    <t>722262211</t>
  </si>
  <si>
    <t>Závitový horizontální vodoměr odpočtový G 1/2 x 80mm Qn 1,5</t>
  </si>
  <si>
    <t>722290226</t>
  </si>
  <si>
    <t>Zkouška těsnosti vodovodního potrubí do DN 50</t>
  </si>
  <si>
    <t>722290234</t>
  </si>
  <si>
    <t>Proplach a dezinfekce vodovodního potrubí do DN 80</t>
  </si>
  <si>
    <t>spc722001.1</t>
  </si>
  <si>
    <t>Objímky pro upevnění 20-32 + MTZ</t>
  </si>
  <si>
    <t>hzs</t>
  </si>
  <si>
    <t>Drobné dosekání drážek do PPR 25 a začištění již vytvořených prostupů či drážek stavbou</t>
  </si>
  <si>
    <t>998722201</t>
  </si>
  <si>
    <t>Přesun hmot pro vnitřní vodovod v objektech v do 6 m</t>
  </si>
  <si>
    <t>ZTI - zařizovací předměty</t>
  </si>
  <si>
    <t>726111041</t>
  </si>
  <si>
    <t>WC - předstěnový systém do lehkých stěn (nádržka závěs.WC) s ovl.zepředu vč.tlačítka</t>
  </si>
  <si>
    <t>726191001</t>
  </si>
  <si>
    <t>WC - Souprava zvukoizolační mezi klozet a stěnu</t>
  </si>
  <si>
    <t>spc725000</t>
  </si>
  <si>
    <t>WC - WC závěsný klozet - cca 360/525/350mm-hluboké splach.-bílé provedení vč.mont. sady</t>
  </si>
  <si>
    <t>spc725001</t>
  </si>
  <si>
    <t>WCi - WC závěsný klozet pro TP - cca 360/700/380mm-hlub.splach.-bílé prov. vč.mont. sady</t>
  </si>
  <si>
    <t>spc725002</t>
  </si>
  <si>
    <t>WCi - elektron.ovládání splachování WC pro vzdálené externí tlačátko vč.ovlád.tlačítka + MTZ</t>
  </si>
  <si>
    <t>spc725003</t>
  </si>
  <si>
    <t>WC - WC duroplastové sedátko s poklopem a s antib.úpravou, plast.úchty a zpomal.mech.</t>
  </si>
  <si>
    <t>726111204</t>
  </si>
  <si>
    <t>WC - Montáž klozetových mís závěsných</t>
  </si>
  <si>
    <t>725211602</t>
  </si>
  <si>
    <t>U - Umyvadlo šířky 550 mm s otvorem vč.montážní sady - bílé provedení</t>
  </si>
  <si>
    <t>spc725004</t>
  </si>
  <si>
    <t>UM - Umývátko šířky 450/370mm s otvorem vč.montážní sady - bílé provedení + MTZ</t>
  </si>
  <si>
    <t>spc725005</t>
  </si>
  <si>
    <t>Ui - Umyvadlo zdravotní pro TP šířky 550/délky 640 mm s otvorem vč.mont.sady - bílé + MTZ</t>
  </si>
  <si>
    <t>spc725006</t>
  </si>
  <si>
    <t>Ui - Umyvadlový podomítkový odpadní ventil pro zař.předmět do DN40</t>
  </si>
  <si>
    <t>spc725007</t>
  </si>
  <si>
    <t>Ui - Umyvadlový podomítkový sifon pro TP s odtokovou trubkoun z pochr.mosaz + MTZ</t>
  </si>
  <si>
    <t>725851325</t>
  </si>
  <si>
    <t>U - Umyvadlový odpadní ventil pro zař.předmět do DN40</t>
  </si>
  <si>
    <t>spc725008</t>
  </si>
  <si>
    <t>U - Umyvadlový sifon lahvový 5/4" - 32mm - v provedení chrom vč.manžety</t>
  </si>
  <si>
    <t>725869101</t>
  </si>
  <si>
    <t>U - Montáž zápachových uzávěrek umyvadlových do DN 40</t>
  </si>
  <si>
    <t>spc725009</t>
  </si>
  <si>
    <t>U - Baterie um.stoj.páková bez otvírání odpadu s otočným ústím 150mm s keram.kartuší s výškou baterie 120mm - mosaz / chrom</t>
  </si>
  <si>
    <t>725829131</t>
  </si>
  <si>
    <t>U - Montáž stojánkových baterií</t>
  </si>
  <si>
    <t>spc725010</t>
  </si>
  <si>
    <t>VL1 - Výlevka závěsná nerez + sifon -330/445mm,zadní stěna 380mm, inst.sada</t>
  </si>
  <si>
    <t>spc725011</t>
  </si>
  <si>
    <t>VL2 - Výlevka stojící keramická s plastovou mřížkou - 425/500/450 mm, instalační sada</t>
  </si>
  <si>
    <t>725339111</t>
  </si>
  <si>
    <t>V - Montáž výlevky</t>
  </si>
  <si>
    <t>spc725012</t>
  </si>
  <si>
    <t>VL1 - Baterie dřezová páková nástěnná rozteč 100mm, páková s plochým ramínkem 175 mm, chrom s keram.kartuší - mosaz/chrom</t>
  </si>
  <si>
    <t>spc725013</t>
  </si>
  <si>
    <t>VL2 - Baterie dřezová páková nástěnná rozteč 150mm, páková s plochým ramínkem 220 mm, chrom s keram.kartuší - mosaz/chrom</t>
  </si>
  <si>
    <t>725829101</t>
  </si>
  <si>
    <t>V - Montáž nástěnné baterie chrom dřezové pro výlevku</t>
  </si>
  <si>
    <t>spc725014</t>
  </si>
  <si>
    <t>D - Baterie dřezová stojánková chrom s ker.kartuší</t>
  </si>
  <si>
    <t>725829111</t>
  </si>
  <si>
    <t>D - Montáž stojánkové baterie chrom dřezové</t>
  </si>
  <si>
    <t>725851315</t>
  </si>
  <si>
    <t>D - Dřezový odpadní ventil pro zař.předmět DN50</t>
  </si>
  <si>
    <t>725862103</t>
  </si>
  <si>
    <t>D - Dřezová zápachová uzávěrka - sifon plastový lahvový</t>
  </si>
  <si>
    <t>725532114</t>
  </si>
  <si>
    <t>EO - Elektrický ohřívač zásobníkový 80 litrů / 3,0 kW o objemu 80litrů</t>
  </si>
  <si>
    <t>725532124</t>
  </si>
  <si>
    <t>EO - Elektrický ohřívač zásobníkový 160 litrů / 2,0 kW o objemu 160litrů</t>
  </si>
  <si>
    <t>725531101</t>
  </si>
  <si>
    <t>EO - Elektrický ohřívač zásobníkový beztlaký pod umyvadlo či dřez o objemu 5 litrů - 2,0 kW</t>
  </si>
  <si>
    <t>spc725015</t>
  </si>
  <si>
    <t>Nízkotlaká páková umyv.či dřez.baterie stojánková pro EO - chrom</t>
  </si>
  <si>
    <t>721212112</t>
  </si>
  <si>
    <t>S - Odtokový sprchový žlab délky 800mm se záp.uzáv.a krycím roštem</t>
  </si>
  <si>
    <t>725245192</t>
  </si>
  <si>
    <t>S - Sprch.zástěna posuvná se dvěma pos.díly s bez.sklem 4mm transp.šíř.900mm,bílý profil</t>
  </si>
  <si>
    <t>725841311</t>
  </si>
  <si>
    <t>S - Baterie sprchová nástěnná páková</t>
  </si>
  <si>
    <t>spc725016</t>
  </si>
  <si>
    <t>S - Sprchová tyč délky 600mm s posuvným držákem a mýdlenkou - mosaz/chrom + MTZ</t>
  </si>
  <si>
    <t>spc725017</t>
  </si>
  <si>
    <t>S - Ruční sprchová růžice průměru 100 mm , 5-ti polohová v provedení chrom/plast + MTZ</t>
  </si>
  <si>
    <t>spc725018</t>
  </si>
  <si>
    <t>S - Sprchová hadice 1,5m - mosazná s dvojitým zámkem, chrom + MTZ</t>
  </si>
  <si>
    <t>725849413</t>
  </si>
  <si>
    <t>S - Montáž sprchové nástěnné baterie</t>
  </si>
  <si>
    <t>721226511</t>
  </si>
  <si>
    <t>EO, K - Zápachová uzávěrka podomítková DN 50 s krycí deskou - pračkový sifon HL 400</t>
  </si>
  <si>
    <t>spc725019</t>
  </si>
  <si>
    <t>Vpusť podlahová HL 317 s nerez mřížkou 138/138mm DN 100 + MTZ</t>
  </si>
  <si>
    <t>725813111</t>
  </si>
  <si>
    <t>Rohový ventil s filtrem G 1/2" bez připojovací trubičky pro stoj.baterie, ventily a nádržky</t>
  </si>
  <si>
    <t>spc725020</t>
  </si>
  <si>
    <t>Mrazuvzdorný ventil pro zahradní hadici ARTIC 3/4" DN 20 + MTZ</t>
  </si>
  <si>
    <t>spc725021</t>
  </si>
  <si>
    <t>VV - Nerezový kohout výtokový PN 16 s vývodem pro hadici - G 1/2" DN 15 + MTZ</t>
  </si>
  <si>
    <t>725980123</t>
  </si>
  <si>
    <t>Dvířka do 300/300 ( čistící kusy, provizorní ukončení kanalizace, vodní uzávěry)</t>
  </si>
  <si>
    <t>Přesun hmot pro zařizovací předměty v objektech v do 6 m</t>
  </si>
  <si>
    <t>SPLAŠKOVÁ VENKOVNÍ KANALIZACE</t>
  </si>
  <si>
    <t>871310430</t>
  </si>
  <si>
    <t>Kanalizační potrubí z tvrdého PVC-systém KG tuhost třídy SN8 DN150 vč.MTZ</t>
  </si>
  <si>
    <t>877315211</t>
  </si>
  <si>
    <t>Montáž tvarovek v otevřeném výkopu jednoosých DN 150</t>
  </si>
  <si>
    <t>877375121</t>
  </si>
  <si>
    <t>Výřez a montáž odbočné tvarovky na stávající potrubí do DN 300</t>
  </si>
  <si>
    <t>spc877001</t>
  </si>
  <si>
    <t>Koleno KGB DN 150 - 45st.</t>
  </si>
  <si>
    <t>spc877002</t>
  </si>
  <si>
    <t>Přesuvka KG 150</t>
  </si>
  <si>
    <t>spc877003</t>
  </si>
  <si>
    <t>Přesuvka KG 200</t>
  </si>
  <si>
    <t>spc877004</t>
  </si>
  <si>
    <t>Přesuvka KG 250</t>
  </si>
  <si>
    <t>spc877005</t>
  </si>
  <si>
    <t>Odbočka KGEA 200/150</t>
  </si>
  <si>
    <t>spc877006</t>
  </si>
  <si>
    <t>Odbočka KGEA 250/150</t>
  </si>
  <si>
    <t>894812202</t>
  </si>
  <si>
    <t>Š - Šachtové dno DN 425/150 - průtočné 90</t>
  </si>
  <si>
    <t>894812231</t>
  </si>
  <si>
    <t>Š - Šachtová roura DN 425 korugovaná bez hrdla - 1500mm</t>
  </si>
  <si>
    <t>894812249</t>
  </si>
  <si>
    <t>Š - Příplatek za uříznutí šachtové roury DN 425</t>
  </si>
  <si>
    <t>894812261</t>
  </si>
  <si>
    <t>Š - Poklop litinový 3,0 tuny pro DN 425 s teleskopickou rourou</t>
  </si>
  <si>
    <t>spc877007</t>
  </si>
  <si>
    <t>998276101</t>
  </si>
  <si>
    <t>Přesun hmot pro trubní vedení z trub z plastických hmot otevřený výkop</t>
  </si>
  <si>
    <t>DEŠŤOVÁ VENKOVNÍ KANALIZACE (bez vsakovacích objektů)</t>
  </si>
  <si>
    <t>871265211</t>
  </si>
  <si>
    <t>Kanalizační potrubí z tvrdého PVC-systém KG tuhost třídy SN4 DN100 vč.MTZ</t>
  </si>
  <si>
    <t>871315221</t>
  </si>
  <si>
    <t>spc871001</t>
  </si>
  <si>
    <t>Drenážní vysokozátěžová trubka perforovaná DN150 vč.MTZ</t>
  </si>
  <si>
    <t>spc871002</t>
  </si>
  <si>
    <t>spc871003</t>
  </si>
  <si>
    <t>Redukce 150/100</t>
  </si>
  <si>
    <t>spc871004</t>
  </si>
  <si>
    <t>spc871005</t>
  </si>
  <si>
    <t>Odbočka KGEA 150/150</t>
  </si>
  <si>
    <t>894812001</t>
  </si>
  <si>
    <t>ŠD - Šachtové dno DN 400/150 - přímy tok</t>
  </si>
  <si>
    <t>894812031</t>
  </si>
  <si>
    <t>ŠD - Šachtová roura DN 400 korugovaná bez hrdla - 1000mm</t>
  </si>
  <si>
    <t>894812041</t>
  </si>
  <si>
    <t>ŠD - Příplatek za uříznutí šachtové roury DN 400</t>
  </si>
  <si>
    <t>894812061</t>
  </si>
  <si>
    <t>ŠD - Poklop litinový pochůzí 1,5 tuny pro DN 400</t>
  </si>
  <si>
    <t>721241102</t>
  </si>
  <si>
    <t>Lapač střešních naplavenin litinový DN 125</t>
  </si>
  <si>
    <t>721273153</t>
  </si>
  <si>
    <t>Ventilační hlavice z polypropylenu DN 110</t>
  </si>
  <si>
    <t>spc871006</t>
  </si>
  <si>
    <t>Filtrační šachta DN 400 a vyjímatelným košem DN 160 č.340020 + MTZ</t>
  </si>
  <si>
    <t>spc871007</t>
  </si>
  <si>
    <t>Zemní práce pro trubní venkovní vedení</t>
  </si>
  <si>
    <t>spc</t>
  </si>
  <si>
    <t>Vytýčení všech stávajících sítí s označením v místech všech výkopů pro trubní venk.vedení</t>
  </si>
  <si>
    <t>spc.1</t>
  </si>
  <si>
    <t>Zabezpečení všech výkopů a jejich označení či nočního nasvětlení</t>
  </si>
  <si>
    <t>spc.2</t>
  </si>
  <si>
    <t>Zaměření všech nových venkovních rozvodů geodetem</t>
  </si>
  <si>
    <t>Splašková venkovní kanalizace</t>
  </si>
  <si>
    <t>132251251</t>
  </si>
  <si>
    <t>Hloubení rýh š přes 800 do 2000 mm strojně s urov.dna do předep.profilu a spádu v hor.tř. 3</t>
  </si>
  <si>
    <t>132212221</t>
  </si>
  <si>
    <t>Rýha ručně v zapažené rýze š 800 do 2000 mm v hornině tř. 3</t>
  </si>
  <si>
    <t>151101101</t>
  </si>
  <si>
    <t>Zřízení příložného pažení a rozepření stěn rýh hl do 2 m</t>
  </si>
  <si>
    <t>151101111</t>
  </si>
  <si>
    <t>Odstranění příložného pažení a rozepření stěn rýh hl do 2 m</t>
  </si>
  <si>
    <t>162251102</t>
  </si>
  <si>
    <t>Vodorovné přemístění do 50 m výkopku z horniny tř. 1 až 3</t>
  </si>
  <si>
    <t>162751117</t>
  </si>
  <si>
    <t>Vodorovné přemístění do 10000 m výkopku z horniny tř. 1 až 4</t>
  </si>
  <si>
    <t>167151101</t>
  </si>
  <si>
    <t>Nakládání, skládání strojně výkopku z hornin tř. 1 až 3</t>
  </si>
  <si>
    <t>171201221</t>
  </si>
  <si>
    <t>Poplatek za uložení stavebního odpadu na skládce zeminy a kamení - odpad 170504</t>
  </si>
  <si>
    <t>171251201</t>
  </si>
  <si>
    <t>Uložení sypaniny na skládky bez hutnění s upravením sypaniny do předepsaného tvaru</t>
  </si>
  <si>
    <t>174151103</t>
  </si>
  <si>
    <t>Zásyp sypaninou z horniny strojně pro podzemní vedení se zhutněním ve vrstvách</t>
  </si>
  <si>
    <t>Obsyp potrubí ručně sypaninou z vhodných hornin bez prohození sypaniny - štěrkopískem</t>
  </si>
  <si>
    <t>58337303</t>
  </si>
  <si>
    <t>Štěrkopísek frakce 0/8 - (1,7 tuny na 1 m3)</t>
  </si>
  <si>
    <t>181152302</t>
  </si>
  <si>
    <t>Úprava pláně v zářezech v hornině tř. 1 až 4 se zhutněním</t>
  </si>
  <si>
    <t>451573111</t>
  </si>
  <si>
    <t>Lože pod potrubí otevřený výkop ze štěrkopísku</t>
  </si>
  <si>
    <t>Dešťová venkovní kanalizace (bez vsakování)</t>
  </si>
  <si>
    <t>132212221.1</t>
  </si>
  <si>
    <t>Rýha ručně š 800 do 2000 mm v hornině tř. 3</t>
  </si>
  <si>
    <t>787543982</t>
  </si>
  <si>
    <t>17-2023_D - TZB_UT</t>
  </si>
  <si>
    <t>D1 - Kotelny</t>
  </si>
  <si>
    <t>D2 - Strojovny</t>
  </si>
  <si>
    <t>D3 - Rozvod potrubí</t>
  </si>
  <si>
    <t>D4 - Armatury</t>
  </si>
  <si>
    <t>D5 - Otopná tělesa</t>
  </si>
  <si>
    <t>D6 - PODLAHOVÉ VYTÁPĚNÍ</t>
  </si>
  <si>
    <t>D7 - Nátěry</t>
  </si>
  <si>
    <t>D8 - Izolace tepelné</t>
  </si>
  <si>
    <t>D9 - Hodinové zúčtovací sazby</t>
  </si>
  <si>
    <t>Kotelny</t>
  </si>
  <si>
    <t>Pol108</t>
  </si>
  <si>
    <t>Montáž teplovodního kotle do 50 kW, včetně napojení na komín</t>
  </si>
  <si>
    <t>Pol109</t>
  </si>
  <si>
    <t>Teplovodní kotel na kusové dřevo, 50 kW, emisní třída IV., včetně kouřového hrdla průměr 150 mm</t>
  </si>
  <si>
    <t>Pol110</t>
  </si>
  <si>
    <t>Přesun hmot pro kotelny, výšky do 24 m</t>
  </si>
  <si>
    <t>Strojovny</t>
  </si>
  <si>
    <t>Pol111</t>
  </si>
  <si>
    <t>Montáž akumulační nádrže 1250 litrů</t>
  </si>
  <si>
    <t>sb</t>
  </si>
  <si>
    <t>Pol112</t>
  </si>
  <si>
    <t>Montáž tlakové expanzní nádoby 500 litrů</t>
  </si>
  <si>
    <t>Pol113</t>
  </si>
  <si>
    <t>Montáž oběhových čerpadel DN 32</t>
  </si>
  <si>
    <t>Pol114</t>
  </si>
  <si>
    <t>Montáž zařízení_Hydraulická armatura tvořící kotlový okruh pro udržení minimální teploty vratné vody do kotle a zabránění nízkoteplotní korozi</t>
  </si>
  <si>
    <t>Pol115</t>
  </si>
  <si>
    <t>Montáž kompaktního rozdělovače a sběrače pro dva směšované okruhy</t>
  </si>
  <si>
    <t>Pol116</t>
  </si>
  <si>
    <t>akumulační nádrž  1250 litrů, měřící</t>
  </si>
  <si>
    <t>Pol117</t>
  </si>
  <si>
    <t>akumulační nádrž  1250 litrů</t>
  </si>
  <si>
    <t>Pol118</t>
  </si>
  <si>
    <t>tlaková expanzní nádoba s membránou 500 litrů</t>
  </si>
  <si>
    <t>Pol119</t>
  </si>
  <si>
    <t>oběhové čerpadlo do potrubí DN32, Q=3,6 m3/hod, dispoziční tlak P=60 kPa</t>
  </si>
  <si>
    <t>Pol120</t>
  </si>
  <si>
    <t>hydraulická armatura tvořící kotlový okruh pro udržení minimální teploty vratné vody do kotle_Hydraulická armatura tvořící kotlový okruh pro udržení minimální teploty vratné vody do kotle a zabránění nízkoteplotní korozi</t>
  </si>
  <si>
    <t>Pol121</t>
  </si>
  <si>
    <t>Kompaktní rozdělovač a sběrač profil 120/80 pro přívod a tři topné okruhy, rozteč 200 mm, průtok max 6,5 m3/hod</t>
  </si>
  <si>
    <t>Pol122</t>
  </si>
  <si>
    <t>Přesun hmot pro strojovny, výšky do 24 m</t>
  </si>
  <si>
    <t>Rozvod potrubí</t>
  </si>
  <si>
    <t>Pol123</t>
  </si>
  <si>
    <t>potrubí z trubek závitových, ocelových, bezešvých, ČSN 42 0250, tvářených za tepla, jakost 11 353.0 , (dodávka + montáž ) DN 10</t>
  </si>
  <si>
    <t>Pol124</t>
  </si>
  <si>
    <t>potrubí z trubek závitových, ocelových, bezešvých, ČSN 42 0250, tvářených za tepla, jakost 11 353.0 , (dodávka + montáž ) DN 32</t>
  </si>
  <si>
    <t>Pol125</t>
  </si>
  <si>
    <t>potrubí z trubek závitových, ocelových, bezešvých, ČSN 42 0250, tvářených za tepla, jakost 11 353.0 , (dodávka + montáž )DN 40</t>
  </si>
  <si>
    <t>Pol126</t>
  </si>
  <si>
    <t>potrubí z trubek závitových, ocelových, bezešvých, ČSN 42 0250, tvářených za tepla, jakost 11 353.0 , (dodávka + montáž )DN 50</t>
  </si>
  <si>
    <t>Pol127</t>
  </si>
  <si>
    <t>Potrubí z tenkostěnných měděných trubek včetně tvarovek 15x1</t>
  </si>
  <si>
    <t>Pol128</t>
  </si>
  <si>
    <t>Potrubí z tenkostěnných měděných trubek včetně tvarovek 18x1</t>
  </si>
  <si>
    <t>Pol129</t>
  </si>
  <si>
    <t>Potrubí z tenkostěnných měděných trubek včetně tvarovek 22x1</t>
  </si>
  <si>
    <t>Pol130</t>
  </si>
  <si>
    <t>Potrubí z tenkostěnných měděných trubek včetně tvarovek 28x1</t>
  </si>
  <si>
    <t>Pol131</t>
  </si>
  <si>
    <t>Potrubí z tenkostěnných měděných trubek včetně tvarovek 35x1</t>
  </si>
  <si>
    <t>Pol132</t>
  </si>
  <si>
    <t>Přesun hmot pro rozvody potrubí, výšky do 24 m</t>
  </si>
  <si>
    <t>Armatury</t>
  </si>
  <si>
    <t>Pol133</t>
  </si>
  <si>
    <t>Kohout kulový napouštěcí a vypouštěcí DN 15</t>
  </si>
  <si>
    <t>Pol134</t>
  </si>
  <si>
    <t>filtr závitový DN 32</t>
  </si>
  <si>
    <t>Pol135</t>
  </si>
  <si>
    <t>zpětná klapka závitová DN 25</t>
  </si>
  <si>
    <t>Pol136</t>
  </si>
  <si>
    <t>zpětná klapka závitová DN 50</t>
  </si>
  <si>
    <t>Pol137</t>
  </si>
  <si>
    <t>Kohout kulový DN 10</t>
  </si>
  <si>
    <t>Pol138</t>
  </si>
  <si>
    <t>Kohout kulový DN 20</t>
  </si>
  <si>
    <t>Pol139</t>
  </si>
  <si>
    <t>Kohout kulový DN 32</t>
  </si>
  <si>
    <t>Pol140</t>
  </si>
  <si>
    <t>Kohout kulový DN 50</t>
  </si>
  <si>
    <t>Pol141</t>
  </si>
  <si>
    <t>automatický odvzdušňovací ventil DN10</t>
  </si>
  <si>
    <t>Pol142</t>
  </si>
  <si>
    <t>Vyvažovací ventil DN 20</t>
  </si>
  <si>
    <t>Pol143</t>
  </si>
  <si>
    <t>Vyvažovací ventil DN 25</t>
  </si>
  <si>
    <t>Pol144</t>
  </si>
  <si>
    <t>teploměr s pevným stonkem a jímkou rozsah 0 až 200 oC typ DTR o délce stonku 60 mm</t>
  </si>
  <si>
    <t>Pol145</t>
  </si>
  <si>
    <t>tlakoměr kontaktní kruhový B s bronzovou trubicí se spodním přípojem rozsah 0 - 600 kPa, včetně návarku M20x1,5, č. 03370 průměr 160</t>
  </si>
  <si>
    <t>Pol146</t>
  </si>
  <si>
    <t>Trojcestná směšovací klapka DN 25 s elektropohonem</t>
  </si>
  <si>
    <t>Pol147</t>
  </si>
  <si>
    <t>Pojistný ventil DN 25, otevírací přetlak 300 kPa, PN 0,6 Mpa</t>
  </si>
  <si>
    <t>Pol148</t>
  </si>
  <si>
    <t>Kabinetový změkčovací filtr s kapacitou 60 m3 x odH, objemové řízení umožňující také nucenou časovou regeneraci, maximální okamžitý průtok 2 m3/hod, objem změkčovací pryskyřice 15 l, napojení 1“, napájení 230 V / 50 Hz</t>
  </si>
  <si>
    <t>Pol149</t>
  </si>
  <si>
    <t>Přesun hmot pro armatury, výšky do 24 m</t>
  </si>
  <si>
    <t>Otopná tělesa</t>
  </si>
  <si>
    <t>Pol150</t>
  </si>
  <si>
    <t>Otopný deskový panel dvojitý se dvěmi přídavnými plochami, spodní připojení s integrovaným termostatickým ventilem a termostatickou hlavicí, přísl.výšky, délky, včetně připojovací armatury na potrubí, výška 700 mm, délka 900 mm</t>
  </si>
  <si>
    <t>Pol151</t>
  </si>
  <si>
    <t>Otopný deskový panel dvojitý se dvěmi přídavnými plochami, spodní připojení s integrovaným termostatickým ventilem a termostatickou hlavicí, přísl.výšky, délky , včetně připojovací armatury na potrubí, výška 900 mm, délka 700 mm</t>
  </si>
  <si>
    <t>Pol152</t>
  </si>
  <si>
    <t>Otopný deskový panel trojitý se třemi přídavnými plochami, spodní připojení s integrovaným termostatickým ventilem a termostatickou hlavicí, přísl.výšky, délky , včetně připojovací armatury na potrubí, výška 700 mm, délka 700 mm</t>
  </si>
  <si>
    <t>Pol153</t>
  </si>
  <si>
    <t>Otopný deskový panel trojitý se třemi přídavnými plochami, spodní připojení s integrovaným termostatickým ventilem a termostatickou hlavicí, přísl.výšky, délky , včetně připojovací armatury na potrubí, výška 700 mm, délka 900 mm</t>
  </si>
  <si>
    <t>Pol154</t>
  </si>
  <si>
    <t>Otopný deskový panel trojitý se třemi přídavnými plochami, spodní připojení s integrovaným termostatickým ventilem a termostatickou hlavicí, přísl.výšky, délky , včetně připojovací armatury na potrubí, výška 700 mm, délka 1000 mm</t>
  </si>
  <si>
    <t>Pol155</t>
  </si>
  <si>
    <t>Otopný deskový panel trojitý se třemi přídavnými plochami, spodní připojení s integrovaným termostatickým ventilem a termostatickou hlavicí, přísl.výšky, délky , včetně připojovací armatury na potrubí, výška 700 mm, délka 1200 mm</t>
  </si>
  <si>
    <t>Pol156</t>
  </si>
  <si>
    <t>Otopný deskový panel trojitý se třemi přídavnými plochami, spodní připojení s integrovaným termostatickým ventilem a termostatickou hlavicí, přísl.výšky, délky , včetně připojovací armatury na potrubí, výška 900 mm, délka 900 mm</t>
  </si>
  <si>
    <t>Pol157</t>
  </si>
  <si>
    <t>Trubkové těleso se středovým spodním připojením, speciálním ventilem s termostatickou hlavicí, š=600, v=1200</t>
  </si>
  <si>
    <t>Pol157b</t>
  </si>
  <si>
    <t>1505282816</t>
  </si>
  <si>
    <t>PODLAHOVÉ VYTÁPĚNÍ</t>
  </si>
  <si>
    <t>Pol158</t>
  </si>
  <si>
    <t>Polybutylenová trubka QSR 16x2 mm, role 500 m</t>
  </si>
  <si>
    <t>Pol159</t>
  </si>
  <si>
    <t>Rychloupínací lišta</t>
  </si>
  <si>
    <t>Pol160</t>
  </si>
  <si>
    <t>Okrajová dilatační páska</t>
  </si>
  <si>
    <t>Pol161</t>
  </si>
  <si>
    <t>Upínací plastové spony dlouhé RHL</t>
  </si>
  <si>
    <t>Pol162</t>
  </si>
  <si>
    <t>Integrální podložka IM - těžká vhodná pod anhydrid</t>
  </si>
  <si>
    <t>Pol163</t>
  </si>
  <si>
    <t>Plastifikátor do betonu</t>
  </si>
  <si>
    <t>Pol164</t>
  </si>
  <si>
    <t>Rozdělovač a sběrač s předregulací 9 okruhů</t>
  </si>
  <si>
    <t>Pol165</t>
  </si>
  <si>
    <t>Příslušenství k rozdělovači ( konzoly, odvzdušnění, a kulový kohout DN20 )</t>
  </si>
  <si>
    <t>Pol166</t>
  </si>
  <si>
    <t>Připojovací šroubení pro trubky 16x2</t>
  </si>
  <si>
    <t>Pol167</t>
  </si>
  <si>
    <t>Skříň rozdělovače do zdi VS 8</t>
  </si>
  <si>
    <t>Pol168</t>
  </si>
  <si>
    <t>Ukazatel průtoku jednotlivých smyček</t>
  </si>
  <si>
    <t>Pol169</t>
  </si>
  <si>
    <t>Termické pohony</t>
  </si>
  <si>
    <t>Pol170</t>
  </si>
  <si>
    <t>Přesun hmot pro otopná tělesa, výšky do 24 m</t>
  </si>
  <si>
    <t>Nátěry</t>
  </si>
  <si>
    <t>Pol171</t>
  </si>
  <si>
    <t>Nátěr syntet. potrubí do DN 50 mm Z+2x +1x email</t>
  </si>
  <si>
    <t>Pol172</t>
  </si>
  <si>
    <t>Nátěr syntetický potrubí do DN 50 mm základní</t>
  </si>
  <si>
    <t>Pol173</t>
  </si>
  <si>
    <t>Izolace tepelné tloušťka izolace dle vyhlášky č. 193 / 2007 pro potrubí včetně montáže rohož z minerální vlny s Al povrch, tloušťka 60 mm</t>
  </si>
  <si>
    <t>Pol174</t>
  </si>
  <si>
    <t>AL plech pro povrchovou izolaci potrubí</t>
  </si>
  <si>
    <t>Pol175</t>
  </si>
  <si>
    <t>Izolace tepelné akumulačních nádrží cpaním</t>
  </si>
  <si>
    <t>Pol176</t>
  </si>
  <si>
    <t>Izolace tepelné měděného potrubí návleky tloušťka izolace dle vyhlášky č. 193 / 2007 pro potrubí v délce, vč.montáže pro potrubí vedené v podlahách, 15x1</t>
  </si>
  <si>
    <t>Pol177</t>
  </si>
  <si>
    <t>Izolace tepelné měděného potrubí návleky tloušťka izolace dle vyhlášky č. 193 / 2007 pro potrubí v délce, vč.montáže pro potrubí vedené v podlahách, 18x1</t>
  </si>
  <si>
    <t>Pol178</t>
  </si>
  <si>
    <t>Izolace tepelné měděného potrubí návleky tloušťka izolace dle vyhlášky č. 193 / 2007 pro potrubí v délce, vč.montáže pro potrubí vedené v podlahách, 22x1</t>
  </si>
  <si>
    <t>Pol179</t>
  </si>
  <si>
    <t>Izolace tepelné měděného potrubí návleky tloušťka izolace dle vyhlášky č. 193 / 2007 pro potrubí v délce, vč.montáže pro potrubí vedené v podlahách, 28x1</t>
  </si>
  <si>
    <t>Pol180</t>
  </si>
  <si>
    <t>Izolace tepelné měděného potrubí návleky tloušťka izolace dle vyhlášky č. 193 / 2007 pro potrubí v délce, vč.montáže pro potrubí vedené v podlahách, 35x1</t>
  </si>
  <si>
    <t>Pol181</t>
  </si>
  <si>
    <t>Přesun hmot pro izolace tepelné, výšky do 24 m</t>
  </si>
  <si>
    <t>Hodinové zúčtovací sazby</t>
  </si>
  <si>
    <t>Pol182</t>
  </si>
  <si>
    <t>Zednické výpomoci, (průrazy, drážky)</t>
  </si>
  <si>
    <t>Pol183</t>
  </si>
  <si>
    <t>HZS-zkousky v ramci montážních praci topná a tlaková zkouška</t>
  </si>
  <si>
    <t>Pol184</t>
  </si>
  <si>
    <t>Montážní práce ostatní nezahrnuté v položkách</t>
  </si>
  <si>
    <t>Pol185</t>
  </si>
  <si>
    <t>Zaškolení obsluhy</t>
  </si>
  <si>
    <t>-908137231</t>
  </si>
  <si>
    <t>17-2023_E - TZB_VZT</t>
  </si>
  <si>
    <t>D1 - Odvětrání sociálních zařízení</t>
  </si>
  <si>
    <t>Odvětrání sociálních zařízení</t>
  </si>
  <si>
    <t>Pol186</t>
  </si>
  <si>
    <t>Malý radiální ventilátor do podhledu tichý s doběhem a vestavěnou zpětnou klapkou průtok Q=100 m3/hod, dispoziční tlak 200 Pa, U=230 V</t>
  </si>
  <si>
    <t>Pol187</t>
  </si>
  <si>
    <t>Malý radiální ventilátor do podhledu tichý s doběhem a vestavěnou zpětnou klapkou průtok Q=200 m3/hod, dispoziční tlak 200 Pa, U=230 V</t>
  </si>
  <si>
    <t>Poznámka k položce:
Potrubí kruhové plast</t>
  </si>
  <si>
    <t>Pol188</t>
  </si>
  <si>
    <t>Potrubí kruhové plast průměr 100</t>
  </si>
  <si>
    <t>Pol189</t>
  </si>
  <si>
    <t>Potrubí kruhové plast průměr 125</t>
  </si>
  <si>
    <t>Pol190</t>
  </si>
  <si>
    <t>Potrubí kruhové plast průměr 150</t>
  </si>
  <si>
    <t>Pol191</t>
  </si>
  <si>
    <t>Montáž</t>
  </si>
  <si>
    <t>Pol192</t>
  </si>
  <si>
    <t>Zprovoznění zařízení a konečné zaregulování</t>
  </si>
  <si>
    <t>Pol193</t>
  </si>
  <si>
    <t>Měření hluku a revizní zpráva</t>
  </si>
  <si>
    <t>1535924773</t>
  </si>
  <si>
    <t>17-2023_F - STATIKA</t>
  </si>
  <si>
    <t>272321311</t>
  </si>
  <si>
    <t>Základy z betonu železového (bez výztuže) klenby z betonu bez zvláštních nároků na prostředí tř. C 16/20</t>
  </si>
  <si>
    <t>-1132483960</t>
  </si>
  <si>
    <t>https://podminky.urs.cz/item/CS_URS_2023_02/272321311</t>
  </si>
  <si>
    <t>3,09*0,25*0,2</t>
  </si>
  <si>
    <t>2,35*0,25*0,2</t>
  </si>
  <si>
    <t>2,83*0,25*0,2</t>
  </si>
  <si>
    <t>272361821</t>
  </si>
  <si>
    <t>Výztuž základů kleneb z betonářské oceli 10 505 (R) nebo BSt 500</t>
  </si>
  <si>
    <t>-144008128</t>
  </si>
  <si>
    <t>https://podminky.urs.cz/item/CS_URS_2023_02/272361821</t>
  </si>
  <si>
    <t>položka 1</t>
  </si>
  <si>
    <t>0,83*150*0,395/1000</t>
  </si>
  <si>
    <t>položka 2</t>
  </si>
  <si>
    <t>3*12*0,888/1000</t>
  </si>
  <si>
    <t>položka 3</t>
  </si>
  <si>
    <t>2,74*12*0,88/1000</t>
  </si>
  <si>
    <t>položka 4</t>
  </si>
  <si>
    <t>2,76*12*0,888/1000</t>
  </si>
  <si>
    <t>274351121</t>
  </si>
  <si>
    <t>Bednění základů pasů rovné zřízení</t>
  </si>
  <si>
    <t>800228576</t>
  </si>
  <si>
    <t>https://podminky.urs.cz/item/CS_URS_2023_02/274351121</t>
  </si>
  <si>
    <t>0,2*(3,09+1,85+1,85+0,99+0,99+3,09+2,35+2,35)</t>
  </si>
  <si>
    <t>0,2*(2,83+0,99+0,99+1,59+1,59+2,35+2,35+2,83)</t>
  </si>
  <si>
    <t>274351122</t>
  </si>
  <si>
    <t>Bednění základů pasů rovné odstranění</t>
  </si>
  <si>
    <t>1714317458</t>
  </si>
  <si>
    <t>https://podminky.urs.cz/item/CS_URS_2023_02/274351122</t>
  </si>
  <si>
    <t>975022271</t>
  </si>
  <si>
    <t>Podchycení nadzákladového zdiva dřevěnou výztuhou v. podchycení do 3 m, při tl. zdiva do 450 mm a délce podchycení přes 5 m</t>
  </si>
  <si>
    <t>2090605333</t>
  </si>
  <si>
    <t>https://podminky.urs.cz/item/CS_URS_2023_02/975022271</t>
  </si>
  <si>
    <t>985141111</t>
  </si>
  <si>
    <t>Vyčištění trhlin nebo dutin ve zdivu šířky do 30 mm, hloubky do 150 mm</t>
  </si>
  <si>
    <t>593040293</t>
  </si>
  <si>
    <t>https://podminky.urs.cz/item/CS_URS_2023_02/985141111</t>
  </si>
  <si>
    <t>37+43</t>
  </si>
  <si>
    <t>M.č.1.02</t>
  </si>
  <si>
    <t>6+3</t>
  </si>
  <si>
    <t>2+23</t>
  </si>
  <si>
    <t>M.č.1.04</t>
  </si>
  <si>
    <t>9+8</t>
  </si>
  <si>
    <t>22,5+7,9</t>
  </si>
  <si>
    <t>43+13,7</t>
  </si>
  <si>
    <t>7,5+4,5</t>
  </si>
  <si>
    <t>985223310</t>
  </si>
  <si>
    <t>Přezdívání zdiva do vápenné nebo vápenocementové malty cihelného, objemu do 1 m3</t>
  </si>
  <si>
    <t>1625664473</t>
  </si>
  <si>
    <t>https://podminky.urs.cz/item/CS_URS_2023_02/985223310</t>
  </si>
  <si>
    <t>0,75</t>
  </si>
  <si>
    <t>0,3</t>
  </si>
  <si>
    <t>59610001</t>
  </si>
  <si>
    <t>cihla pálená plná do P15 290x140x65mm</t>
  </si>
  <si>
    <t>-1716687291</t>
  </si>
  <si>
    <t>1,05*320,25 'Přepočtené koeficientem množství</t>
  </si>
  <si>
    <t>985421121</t>
  </si>
  <si>
    <t>Injektáž trhlin v cihelném, kamenném nebo smíšeném zdivu nízkotlaká do 0,6 MP, včetně provedení vrtů aktivovanou cementovou maltou šířka trhlin přes 2 do 5 mm tloušťka zdiva do 300 mm</t>
  </si>
  <si>
    <t>-1199738109</t>
  </si>
  <si>
    <t>https://podminky.urs.cz/item/CS_URS_2023_02/985421121</t>
  </si>
  <si>
    <t>985441113</t>
  </si>
  <si>
    <t>Přídavná šroubovitá nerezová výztuž pro sanaci trhlin v drážce včetně vyfrézování a zalití kotevní maltou v cihelném nebo kamenném zdivu hloubky do 70 mm 1 táhlo průměru 8 mm</t>
  </si>
  <si>
    <t>-885553167</t>
  </si>
  <si>
    <t>https://podminky.urs.cz/item/CS_URS_2023_02/985441113</t>
  </si>
  <si>
    <t>Délka prasklin 245,1 bm, délka kotev 1,2bm, osová vzdálenost 300 - 600 mm</t>
  </si>
  <si>
    <t>Předpokládaný počet kotev 245,1*2,5=612,75=613</t>
  </si>
  <si>
    <t>1,2*613</t>
  </si>
  <si>
    <t>997013211</t>
  </si>
  <si>
    <t>Vnitrostaveništní doprava suti a vybouraných hmot vodorovně do 50 m svisle ručně pro budovy a haly výšky do 6 m</t>
  </si>
  <si>
    <t>97479392</t>
  </si>
  <si>
    <t>https://podminky.urs.cz/item/CS_URS_2023_02/997013211</t>
  </si>
  <si>
    <t>-1737661719</t>
  </si>
  <si>
    <t>425103263</t>
  </si>
  <si>
    <t>2,783*20 'Přepočtené koeficientem množství</t>
  </si>
  <si>
    <t>997013511</t>
  </si>
  <si>
    <t>Odvoz suti a vybouraných hmot z meziskládky na skládku s naložením a se složením, na vzdálenost do 1 km</t>
  </si>
  <si>
    <t>-413041710</t>
  </si>
  <si>
    <t>https://podminky.urs.cz/item/CS_URS_2023_02/997013511</t>
  </si>
  <si>
    <t>997013863</t>
  </si>
  <si>
    <t>Poplatek za uložení stavebního odpadu na recyklační skládce (skládkovné) cihelného zatříděného do Katalogu odpadů pod kódem 17 01 02</t>
  </si>
  <si>
    <t>-456371264</t>
  </si>
  <si>
    <t>https://podminky.urs.cz/item/CS_URS_2023_02/997013863</t>
  </si>
  <si>
    <t>561483849</t>
  </si>
  <si>
    <t>SEZNAM FIGUR</t>
  </si>
  <si>
    <t>Výměra</t>
  </si>
  <si>
    <t xml:space="preserve"> 17-2023_A</t>
  </si>
  <si>
    <t>Severní fasáda 1.NP</t>
  </si>
  <si>
    <t>18*5,04-(1,18*1,8*4)-(1,26*1,88)</t>
  </si>
  <si>
    <t>2*0,4*(1,8+1,18+1,8)+0,25*(1,88+1,26+1,88)</t>
  </si>
  <si>
    <t>Severní fasáda 2.NP</t>
  </si>
  <si>
    <t>18,27*6,18-(1,26*2,34*2)-(1,35*2,4)-(1,26*2,36*2)</t>
  </si>
  <si>
    <t>2*0,3*(2,34+1,26+2,34)+0,25*(2,4+1,35+2,4)</t>
  </si>
  <si>
    <t>Severní fasáda 3.NP</t>
  </si>
  <si>
    <t>14,97*4,6-(1,16*1,8*3)-(1,26*1,88)</t>
  </si>
  <si>
    <t>8,99-(1*0,78)</t>
  </si>
  <si>
    <t>0,3*(0,78+1+0,78)</t>
  </si>
  <si>
    <t>Mezisoučet</t>
  </si>
  <si>
    <t>Východní fasáda 1.NP</t>
  </si>
  <si>
    <t>68,51*5,04-(1,18*1,8*13)-(1,26*1,88*2)-5,28-9,99</t>
  </si>
  <si>
    <t>13*0,35*(1,8+1,18+1,8)+2*0,20*(1,88+1,26+1,88)</t>
  </si>
  <si>
    <t>Východní fasáda 2.NP</t>
  </si>
  <si>
    <t>68,51*6,18-(1,16*2,4*11)-(1,26*2,36*3)-(1,35*2,4*5)</t>
  </si>
  <si>
    <t>11*0,25*(2,4+1,16+2,4)+5*0,2*(2,4+1,35+2,4)</t>
  </si>
  <si>
    <t>Východní fasáda 3.NP</t>
  </si>
  <si>
    <t>14,75*1,74-(1*0,78)-(1,2*0,5*2)</t>
  </si>
  <si>
    <t>19,48-(1*0,78)</t>
  </si>
  <si>
    <t>16,05*1,14</t>
  </si>
  <si>
    <t>2*0,25*(0,78+1+0,78)+2*0,25*(0,5+1,2+0,5)</t>
  </si>
  <si>
    <t>Západní fasáda 1.NP</t>
  </si>
  <si>
    <t>74,69*5,26-(1,16*1,8*9)-(1,18*1,8*4)-(1,16*1,8*5)-10,22-(1,26*1,88)-(1*2,9)</t>
  </si>
  <si>
    <t>Západní fasáda 2.NP</t>
  </si>
  <si>
    <t>72,5*6,2-(1,26*2,36*21)</t>
  </si>
  <si>
    <t>Západní fasáda 3.NP</t>
  </si>
  <si>
    <t>15,14*5,3-(1,26*1,88*4)+7,84</t>
  </si>
  <si>
    <t>14,99*5,3-(1,16*1,8*4)+7,84</t>
  </si>
  <si>
    <t>Komín KL7</t>
  </si>
  <si>
    <t>(0,65+0,65+0,77+0,77)*4</t>
  </si>
  <si>
    <t>Komín KL8</t>
  </si>
  <si>
    <t>(0,76+0,76+0,94+0,94)*3,9</t>
  </si>
  <si>
    <t>Komín KL9</t>
  </si>
  <si>
    <t>(0,77+0,77+0,76+0,76)*3,5</t>
  </si>
  <si>
    <t>Použití figury:</t>
  </si>
  <si>
    <t>Oprava vnější vápenné omítky s celoplošným přeštukováním členitosti 5 v rozsahu přes 65 do 80 %</t>
  </si>
  <si>
    <t>Očištění vnějších ploch tlakovou vodou</t>
  </si>
  <si>
    <t>Obroušení omítek před provedením nátěru</t>
  </si>
  <si>
    <t>Oprášení omítek před provedením nátěru</t>
  </si>
  <si>
    <t>Penetrační vápenný nátěr omítek stupně členitosti 5</t>
  </si>
  <si>
    <t>Krycí dvojnásobný vápenný nátěr omítek stupně členitosti 5</t>
  </si>
  <si>
    <t>Otlučení (osekání) vnější vápenné nebo vápenocementové omítky stupně členitosti 3 až 5 v rozsahu přes 65 do 80 %</t>
  </si>
  <si>
    <t>Sever</t>
  </si>
  <si>
    <t>Východ</t>
  </si>
  <si>
    <t>(68,5-2,86)*0,65</t>
  </si>
  <si>
    <t>Západ</t>
  </si>
  <si>
    <t>(74,68-2,86)*0,8-(10*0,4*0,3)-(3*0,7*0,55)</t>
  </si>
  <si>
    <t>Vápenná omítka hrubá jednovrstvá zatřená vnějších stěn nanášená ručně</t>
  </si>
  <si>
    <t>Oprava vnější vápenné omítky s celoplošným přeštukováním členitosti 3 v rozsahu přes 80 do 100 %</t>
  </si>
  <si>
    <t>Penetrační vápenný nátěr omítek stupně členitosti 3</t>
  </si>
  <si>
    <t>Krycí dvojnásobný vápenný nátěr omítek stupně členitosti 3</t>
  </si>
  <si>
    <t>Otlučení (osekání) vnější vápenné nebo vápenocementové omítky stupně členitosti 3 až 5 vrozsahu přes 80 do 100 %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</si>
  <si>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</si>
  <si>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</si>
  <si>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</si>
  <si>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</si>
  <si>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</si>
  <si>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</si>
  <si>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</si>
  <si>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</si>
  <si>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</si>
  <si>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</si>
  <si>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</si>
  <si>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</si>
  <si>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</si>
  <si>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</si>
  <si>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</si>
  <si>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</si>
  <si>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</si>
  <si>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</si>
  <si>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</si>
  <si>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</si>
  <si>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</si>
  <si>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</si>
  <si>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</si>
  <si>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</si>
  <si>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</si>
  <si>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</si>
  <si>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</si>
  <si>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</si>
  <si>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</si>
  <si>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</si>
  <si>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</si>
  <si>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</si>
  <si>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</si>
  <si>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</si>
  <si>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</si>
  <si>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</si>
  <si>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</si>
  <si>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</si>
  <si>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</si>
  <si>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</si>
  <si>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</si>
  <si>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</si>
  <si>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</si>
  <si>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</si>
  <si>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</si>
  <si>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</si>
  <si>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</si>
  <si>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</si>
  <si>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</si>
  <si>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</si>
  <si>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</si>
  <si>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</si>
  <si>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</si>
  <si>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</si>
  <si>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</si>
  <si>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</si>
  <si>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</si>
  <si>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</si>
  <si>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</si>
  <si>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</si>
  <si>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</si>
  <si>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</si>
  <si>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</si>
  <si>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</si>
  <si>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</si>
  <si>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</si>
  <si>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</si>
  <si>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</si>
  <si>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</si>
  <si>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</si>
  <si>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</si>
  <si>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</si>
  <si>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</si>
  <si>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</si>
  <si>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</si>
  <si>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</si>
  <si>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</si>
  <si>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</si>
  <si>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</si>
  <si>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</si>
  <si>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</si>
  <si>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</si>
  <si>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</si>
  <si>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</si>
  <si>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</si>
  <si>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</si>
  <si>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</si>
  <si>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</si>
  <si>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</si>
  <si>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</si>
  <si>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</si>
  <si>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</si>
  <si>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</si>
  <si>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</si>
  <si>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</si>
  <si>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</si>
  <si>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</si>
  <si>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</si>
  <si>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</si>
  <si>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</si>
  <si>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</si>
  <si>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</si>
  <si>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</si>
  <si>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</si>
  <si>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</si>
  <si>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</si>
  <si>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</si>
  <si>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</si>
  <si>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</si>
  <si>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</si>
  <si>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</si>
  <si>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</si>
  <si>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</si>
  <si>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</si>
  <si>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</si>
  <si>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</si>
  <si>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</si>
  <si>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</si>
  <si>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</si>
  <si>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</si>
  <si>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</si>
  <si>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</si>
  <si>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</si>
  <si>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</si>
  <si>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</si>
  <si>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</si>
  <si>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</si>
  <si>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</si>
  <si>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</si>
  <si>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</si>
  <si>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</si>
  <si>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</si>
  <si>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</si>
  <si>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</si>
  <si>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</si>
  <si>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</si>
  <si>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</si>
  <si>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</si>
  <si>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</si>
  <si>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</si>
  <si>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</si>
  <si>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</si>
  <si>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</si>
  <si>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</si>
  <si>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</si>
  <si>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</si>
  <si>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</si>
  <si>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</si>
  <si>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</si>
  <si>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</si>
  <si>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</si>
  <si>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</si>
  <si>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</si>
  <si>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</si>
  <si>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</si>
  <si>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</si>
  <si>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</si>
  <si>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</si>
  <si>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</si>
  <si>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</si>
  <si>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</si>
  <si>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</si>
  <si>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</si>
  <si>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</si>
  <si>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</si>
  <si>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</si>
  <si>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</si>
  <si>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</si>
  <si>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</si>
  <si>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</si>
  <si>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</si>
  <si>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</si>
  <si>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</si>
  <si>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</si>
  <si>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</si>
  <si>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</si>
  <si>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</si>
  <si>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</si>
  <si>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</si>
  <si>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</si>
  <si>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</si>
  <si>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</si>
  <si>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</si>
  <si>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</si>
  <si>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kouřovod z černého plechu průměr 150, včetně kontrolního a čistícího otvoru, délky 1,5m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</si>
</sst>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0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30"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167" fontId="22"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5" fillId="0" borderId="0" xfId="0" applyFont="1" applyAlignment="1">
      <alignment horizontal="left" vertical="center" wrapText="1"/>
    </xf>
    <xf numFmtId="0" fontId="41" fillId="0" borderId="14"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0" fontId="22" fillId="4" borderId="7" xfId="0" applyFont="1" applyFill="1" applyBorder="1" applyAlignment="1" applyProtection="1">
      <alignment horizontal="center"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top" wrapText="1"/>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4"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31351100" TargetMode="External" /><Relationship Id="rId2" Type="http://schemas.openxmlformats.org/officeDocument/2006/relationships/hyperlink" Target="https://podminky.urs.cz/item/CS_URS_2023_02/132312131" TargetMode="External" /><Relationship Id="rId3" Type="http://schemas.openxmlformats.org/officeDocument/2006/relationships/hyperlink" Target="https://podminky.urs.cz/item/CS_URS_2023_02/139712111" TargetMode="External" /><Relationship Id="rId4" Type="http://schemas.openxmlformats.org/officeDocument/2006/relationships/hyperlink" Target="https://podminky.urs.cz/item/CS_URS_2023_02/162211321" TargetMode="External" /><Relationship Id="rId5" Type="http://schemas.openxmlformats.org/officeDocument/2006/relationships/hyperlink" Target="https://podminky.urs.cz/item/CS_URS_2023_02/162211329" TargetMode="External" /><Relationship Id="rId6" Type="http://schemas.openxmlformats.org/officeDocument/2006/relationships/hyperlink" Target="https://podminky.urs.cz/item/CS_URS_2023_02/162351104" TargetMode="External" /><Relationship Id="rId7" Type="http://schemas.openxmlformats.org/officeDocument/2006/relationships/hyperlink" Target="https://podminky.urs.cz/item/CS_URS_2023_02/174111101" TargetMode="External" /><Relationship Id="rId8" Type="http://schemas.openxmlformats.org/officeDocument/2006/relationships/hyperlink" Target="https://podminky.urs.cz/item/CS_URS_2023_02/174151101" TargetMode="External" /><Relationship Id="rId9" Type="http://schemas.openxmlformats.org/officeDocument/2006/relationships/hyperlink" Target="https://podminky.urs.cz/item/CS_URS_2023_02/174251101" TargetMode="External" /><Relationship Id="rId10" Type="http://schemas.openxmlformats.org/officeDocument/2006/relationships/hyperlink" Target="https://podminky.urs.cz/item/CS_URS_2023_02/181311104" TargetMode="External" /><Relationship Id="rId11" Type="http://schemas.openxmlformats.org/officeDocument/2006/relationships/hyperlink" Target="https://podminky.urs.cz/item/CS_URS_2023_02/132212132" TargetMode="External" /><Relationship Id="rId12" Type="http://schemas.openxmlformats.org/officeDocument/2006/relationships/hyperlink" Target="https://podminky.urs.cz/item/CS_URS_2023_02/162211311" TargetMode="External" /><Relationship Id="rId13" Type="http://schemas.openxmlformats.org/officeDocument/2006/relationships/hyperlink" Target="https://podminky.urs.cz/item/CS_URS_2023_02/162211319" TargetMode="External" /><Relationship Id="rId14" Type="http://schemas.openxmlformats.org/officeDocument/2006/relationships/hyperlink" Target="https://podminky.urs.cz/item/CS_URS_2023_02/174111102" TargetMode="External" /><Relationship Id="rId15" Type="http://schemas.openxmlformats.org/officeDocument/2006/relationships/hyperlink" Target="https://podminky.urs.cz/item/CS_URS_2023_02/175111101" TargetMode="External" /><Relationship Id="rId16" Type="http://schemas.openxmlformats.org/officeDocument/2006/relationships/hyperlink" Target="https://podminky.urs.cz/item/CS_URS_2023_02/974031164" TargetMode="External" /><Relationship Id="rId17" Type="http://schemas.openxmlformats.org/officeDocument/2006/relationships/hyperlink" Target="https://podminky.urs.cz/item/CS_URS_2023_02/977151122" TargetMode="External" /><Relationship Id="rId18" Type="http://schemas.openxmlformats.org/officeDocument/2006/relationships/hyperlink" Target="https://podminky.urs.cz/item/CS_URS_2023_02/977151125" TargetMode="External" /><Relationship Id="rId19" Type="http://schemas.openxmlformats.org/officeDocument/2006/relationships/hyperlink" Target="https://podminky.urs.cz/item/CS_URS_2023_02/274313711" TargetMode="External" /><Relationship Id="rId20" Type="http://schemas.openxmlformats.org/officeDocument/2006/relationships/hyperlink" Target="https://podminky.urs.cz/item/CS_URS_2023_02/311231115" TargetMode="External" /><Relationship Id="rId21" Type="http://schemas.openxmlformats.org/officeDocument/2006/relationships/hyperlink" Target="https://podminky.urs.cz/item/CS_URS_2023_02/311236131" TargetMode="External" /><Relationship Id="rId22" Type="http://schemas.openxmlformats.org/officeDocument/2006/relationships/hyperlink" Target="https://podminky.urs.cz/item/CS_URS_2023_02/311236151" TargetMode="External" /><Relationship Id="rId23" Type="http://schemas.openxmlformats.org/officeDocument/2006/relationships/hyperlink" Target="https://podminky.urs.cz/item/CS_URS_2023_02/317121251" TargetMode="External" /><Relationship Id="rId24" Type="http://schemas.openxmlformats.org/officeDocument/2006/relationships/hyperlink" Target="https://podminky.urs.cz/item/CS_URS_2023_02/317944323" TargetMode="External" /><Relationship Id="rId25" Type="http://schemas.openxmlformats.org/officeDocument/2006/relationships/hyperlink" Target="https://podminky.urs.cz/item/CS_URS_2023_02/319202114" TargetMode="External" /><Relationship Id="rId26" Type="http://schemas.openxmlformats.org/officeDocument/2006/relationships/hyperlink" Target="https://podminky.urs.cz/item/CS_URS_2023_02/342272235" TargetMode="External" /><Relationship Id="rId27" Type="http://schemas.openxmlformats.org/officeDocument/2006/relationships/hyperlink" Target="https://podminky.urs.cz/item/CS_URS_2023_02/346272256" TargetMode="External" /><Relationship Id="rId28" Type="http://schemas.openxmlformats.org/officeDocument/2006/relationships/hyperlink" Target="https://podminky.urs.cz/item/CS_URS_2023_02/591141111" TargetMode="External" /><Relationship Id="rId29" Type="http://schemas.openxmlformats.org/officeDocument/2006/relationships/hyperlink" Target="https://podminky.urs.cz/item/CS_URS_2023_02/611131100" TargetMode="External" /><Relationship Id="rId30" Type="http://schemas.openxmlformats.org/officeDocument/2006/relationships/hyperlink" Target="https://podminky.urs.cz/item/CS_URS_2023_02/611311143" TargetMode="External" /><Relationship Id="rId31" Type="http://schemas.openxmlformats.org/officeDocument/2006/relationships/hyperlink" Target="https://podminky.urs.cz/item/CS_URS_2023_02/611311191" TargetMode="External" /><Relationship Id="rId32" Type="http://schemas.openxmlformats.org/officeDocument/2006/relationships/hyperlink" Target="https://podminky.urs.cz/item/CS_URS_2023_02/612131100" TargetMode="External" /><Relationship Id="rId33" Type="http://schemas.openxmlformats.org/officeDocument/2006/relationships/hyperlink" Target="https://podminky.urs.cz/item/CS_URS_2023_02/612135101" TargetMode="External" /><Relationship Id="rId34" Type="http://schemas.openxmlformats.org/officeDocument/2006/relationships/hyperlink" Target="https://podminky.urs.cz/item/CS_URS_2023_02/612311101" TargetMode="External" /><Relationship Id="rId35" Type="http://schemas.openxmlformats.org/officeDocument/2006/relationships/hyperlink" Target="https://podminky.urs.cz/item/CS_URS_2023_02/612311141" TargetMode="External" /><Relationship Id="rId36" Type="http://schemas.openxmlformats.org/officeDocument/2006/relationships/hyperlink" Target="https://podminky.urs.cz/item/CS_URS_2023_02/612311191" TargetMode="External" /><Relationship Id="rId37" Type="http://schemas.openxmlformats.org/officeDocument/2006/relationships/hyperlink" Target="https://podminky.urs.cz/item/CS_URS_2023_02/612331121" TargetMode="External" /><Relationship Id="rId38" Type="http://schemas.openxmlformats.org/officeDocument/2006/relationships/hyperlink" Target="https://podminky.urs.cz/item/CS_URS_2023_02/622143001" TargetMode="External" /><Relationship Id="rId39" Type="http://schemas.openxmlformats.org/officeDocument/2006/relationships/hyperlink" Target="https://podminky.urs.cz/item/CS_URS_2023_02/622311111" TargetMode="External" /><Relationship Id="rId40" Type="http://schemas.openxmlformats.org/officeDocument/2006/relationships/hyperlink" Target="https://podminky.urs.cz/item/CS_URS_2023_02/622325459" TargetMode="External" /><Relationship Id="rId41" Type="http://schemas.openxmlformats.org/officeDocument/2006/relationships/hyperlink" Target="https://podminky.urs.cz/item/CS_URS_2023_02/622325658" TargetMode="External" /><Relationship Id="rId42" Type="http://schemas.openxmlformats.org/officeDocument/2006/relationships/hyperlink" Target="https://podminky.urs.cz/item/CS_URS_2023_02/629995101" TargetMode="External" /><Relationship Id="rId43" Type="http://schemas.openxmlformats.org/officeDocument/2006/relationships/hyperlink" Target="https://podminky.urs.cz/item/CS_URS_2023_02/631311214" TargetMode="External" /><Relationship Id="rId44" Type="http://schemas.openxmlformats.org/officeDocument/2006/relationships/hyperlink" Target="https://podminky.urs.cz/item/CS_URS_2023_02/634112115" TargetMode="External" /><Relationship Id="rId45" Type="http://schemas.openxmlformats.org/officeDocument/2006/relationships/hyperlink" Target="https://podminky.urs.cz/item/CS_URS_2023_02/941211112" TargetMode="External" /><Relationship Id="rId46" Type="http://schemas.openxmlformats.org/officeDocument/2006/relationships/hyperlink" Target="https://podminky.urs.cz/item/CS_URS_2023_02/941211212" TargetMode="External" /><Relationship Id="rId47" Type="http://schemas.openxmlformats.org/officeDocument/2006/relationships/hyperlink" Target="https://podminky.urs.cz/item/CS_URS_2023_02/941211812" TargetMode="External" /><Relationship Id="rId48" Type="http://schemas.openxmlformats.org/officeDocument/2006/relationships/hyperlink" Target="https://podminky.urs.cz/item/CS_URS_2023_02/941211331" TargetMode="External" /><Relationship Id="rId49" Type="http://schemas.openxmlformats.org/officeDocument/2006/relationships/hyperlink" Target="https://podminky.urs.cz/item/CS_URS_2023_02/943211111" TargetMode="External" /><Relationship Id="rId50" Type="http://schemas.openxmlformats.org/officeDocument/2006/relationships/hyperlink" Target="https://podminky.urs.cz/item/CS_URS_2023_02/943211211" TargetMode="External" /><Relationship Id="rId51" Type="http://schemas.openxmlformats.org/officeDocument/2006/relationships/hyperlink" Target="https://podminky.urs.cz/item/CS_URS_2023_02/943211811" TargetMode="External" /><Relationship Id="rId52" Type="http://schemas.openxmlformats.org/officeDocument/2006/relationships/hyperlink" Target="https://podminky.urs.cz/item/CS_URS_2023_02/943211311" TargetMode="External" /><Relationship Id="rId53" Type="http://schemas.openxmlformats.org/officeDocument/2006/relationships/hyperlink" Target="https://podminky.urs.cz/item/CS_URS_2023_02/952901221" TargetMode="External" /><Relationship Id="rId54" Type="http://schemas.openxmlformats.org/officeDocument/2006/relationships/hyperlink" Target="https://podminky.urs.cz/item/CS_URS_2023_02/952902121" TargetMode="External" /><Relationship Id="rId55" Type="http://schemas.openxmlformats.org/officeDocument/2006/relationships/hyperlink" Target="https://podminky.urs.cz/item/CS_URS_2023_02/953845211" TargetMode="External" /><Relationship Id="rId56" Type="http://schemas.openxmlformats.org/officeDocument/2006/relationships/hyperlink" Target="https://podminky.urs.cz/item/CS_URS_2023_02/953845213" TargetMode="External" /><Relationship Id="rId57" Type="http://schemas.openxmlformats.org/officeDocument/2006/relationships/hyperlink" Target="https://podminky.urs.cz/item/CS_URS_2023_02/953845214" TargetMode="External" /><Relationship Id="rId58" Type="http://schemas.openxmlformats.org/officeDocument/2006/relationships/hyperlink" Target="https://podminky.urs.cz/item/CS_URS_2023_02/953845221" TargetMode="External" /><Relationship Id="rId59" Type="http://schemas.openxmlformats.org/officeDocument/2006/relationships/hyperlink" Target="https://podminky.urs.cz/item/CS_URS_2023_02/953845223" TargetMode="External" /><Relationship Id="rId60" Type="http://schemas.openxmlformats.org/officeDocument/2006/relationships/hyperlink" Target="https://podminky.urs.cz/item/CS_URS_2023_02/953845224" TargetMode="External" /><Relationship Id="rId61" Type="http://schemas.openxmlformats.org/officeDocument/2006/relationships/hyperlink" Target="https://podminky.urs.cz/item/CS_URS_2023_02/953942425" TargetMode="External" /><Relationship Id="rId62" Type="http://schemas.openxmlformats.org/officeDocument/2006/relationships/hyperlink" Target="https://podminky.urs.cz/item/CS_URS_2023_02/953943211" TargetMode="External" /><Relationship Id="rId63" Type="http://schemas.openxmlformats.org/officeDocument/2006/relationships/hyperlink" Target="https://podminky.urs.cz/item/CS_URS_2023_02/962031133" TargetMode="External" /><Relationship Id="rId64" Type="http://schemas.openxmlformats.org/officeDocument/2006/relationships/hyperlink" Target="https://podminky.urs.cz/item/CS_URS_2023_02/962032230" TargetMode="External" /><Relationship Id="rId65" Type="http://schemas.openxmlformats.org/officeDocument/2006/relationships/hyperlink" Target="https://podminky.urs.cz/item/CS_URS_2023_02/965042141" TargetMode="External" /><Relationship Id="rId66" Type="http://schemas.openxmlformats.org/officeDocument/2006/relationships/hyperlink" Target="https://podminky.urs.cz/item/CS_URS_2023_02/965081223" TargetMode="External" /><Relationship Id="rId67" Type="http://schemas.openxmlformats.org/officeDocument/2006/relationships/hyperlink" Target="https://podminky.urs.cz/item/CS_URS_2023_02/965082941" TargetMode="External" /><Relationship Id="rId68" Type="http://schemas.openxmlformats.org/officeDocument/2006/relationships/hyperlink" Target="https://podminky.urs.cz/item/CS_URS_2023_02/968072455" TargetMode="External" /><Relationship Id="rId69" Type="http://schemas.openxmlformats.org/officeDocument/2006/relationships/hyperlink" Target="https://podminky.urs.cz/item/CS_URS_2023_02/971033261" TargetMode="External" /><Relationship Id="rId70" Type="http://schemas.openxmlformats.org/officeDocument/2006/relationships/hyperlink" Target="https://podminky.urs.cz/item/CS_URS_2023_02/971033641" TargetMode="External" /><Relationship Id="rId71" Type="http://schemas.openxmlformats.org/officeDocument/2006/relationships/hyperlink" Target="https://podminky.urs.cz/item/CS_URS_2023_02/974031384" TargetMode="External" /><Relationship Id="rId72" Type="http://schemas.openxmlformats.org/officeDocument/2006/relationships/hyperlink" Target="https://podminky.urs.cz/item/CS_URS_2023_02/976085411" TargetMode="External" /><Relationship Id="rId73" Type="http://schemas.openxmlformats.org/officeDocument/2006/relationships/hyperlink" Target="https://podminky.urs.cz/item/CS_URS_2023_02/978011191" TargetMode="External" /><Relationship Id="rId74" Type="http://schemas.openxmlformats.org/officeDocument/2006/relationships/hyperlink" Target="https://podminky.urs.cz/item/CS_URS_2023_02/978013191" TargetMode="External" /><Relationship Id="rId75" Type="http://schemas.openxmlformats.org/officeDocument/2006/relationships/hyperlink" Target="https://podminky.urs.cz/item/CS_URS_2023_02/978019381" TargetMode="External" /><Relationship Id="rId76" Type="http://schemas.openxmlformats.org/officeDocument/2006/relationships/hyperlink" Target="https://podminky.urs.cz/item/CS_URS_2023_02/978019391" TargetMode="External" /><Relationship Id="rId77" Type="http://schemas.openxmlformats.org/officeDocument/2006/relationships/hyperlink" Target="https://podminky.urs.cz/item/CS_URS_2023_02/978021191" TargetMode="External" /><Relationship Id="rId78" Type="http://schemas.openxmlformats.org/officeDocument/2006/relationships/hyperlink" Target="https://podminky.urs.cz/item/CS_URS_2023_02/985131111" TargetMode="External" /><Relationship Id="rId79" Type="http://schemas.openxmlformats.org/officeDocument/2006/relationships/hyperlink" Target="https://podminky.urs.cz/item/CS_URS_2023_02/985131411" TargetMode="External" /><Relationship Id="rId80" Type="http://schemas.openxmlformats.org/officeDocument/2006/relationships/hyperlink" Target="https://podminky.urs.cz/item/CS_URS_2023_02/985139111" TargetMode="External" /><Relationship Id="rId81" Type="http://schemas.openxmlformats.org/officeDocument/2006/relationships/hyperlink" Target="https://podminky.urs.cz/item/CS_URS_2023_02/993111111" TargetMode="External" /><Relationship Id="rId82" Type="http://schemas.openxmlformats.org/officeDocument/2006/relationships/hyperlink" Target="https://podminky.urs.cz/item/CS_URS_2023_02/993121111" TargetMode="External" /><Relationship Id="rId83" Type="http://schemas.openxmlformats.org/officeDocument/2006/relationships/hyperlink" Target="https://podminky.urs.cz/item/CS_URS_2023_02/997013212" TargetMode="External" /><Relationship Id="rId84" Type="http://schemas.openxmlformats.org/officeDocument/2006/relationships/hyperlink" Target="https://podminky.urs.cz/item/CS_URS_2023_02/997013501" TargetMode="External" /><Relationship Id="rId85" Type="http://schemas.openxmlformats.org/officeDocument/2006/relationships/hyperlink" Target="https://podminky.urs.cz/item/CS_URS_2023_02/997013509" TargetMode="External" /><Relationship Id="rId86" Type="http://schemas.openxmlformats.org/officeDocument/2006/relationships/hyperlink" Target="https://podminky.urs.cz/item/CS_URS_2023_02/997013869" TargetMode="External" /><Relationship Id="rId87" Type="http://schemas.openxmlformats.org/officeDocument/2006/relationships/hyperlink" Target="https://podminky.urs.cz/item/CS_URS_2023_02/998018002" TargetMode="External" /><Relationship Id="rId88" Type="http://schemas.openxmlformats.org/officeDocument/2006/relationships/hyperlink" Target="https://podminky.urs.cz/item/CS_URS_2023_02/713121111" TargetMode="External" /><Relationship Id="rId89" Type="http://schemas.openxmlformats.org/officeDocument/2006/relationships/hyperlink" Target="https://podminky.urs.cz/item/CS_URS_2023_02/713131121" TargetMode="External" /><Relationship Id="rId90" Type="http://schemas.openxmlformats.org/officeDocument/2006/relationships/hyperlink" Target="https://podminky.urs.cz/item/CS_URS_2023_02/998713201" TargetMode="External" /><Relationship Id="rId91" Type="http://schemas.openxmlformats.org/officeDocument/2006/relationships/hyperlink" Target="https://podminky.urs.cz/item/CS_URS_2023_02/715134003" TargetMode="External" /><Relationship Id="rId92" Type="http://schemas.openxmlformats.org/officeDocument/2006/relationships/hyperlink" Target="https://podminky.urs.cz/item/CS_URS_2023_02/715134004" TargetMode="External" /><Relationship Id="rId93" Type="http://schemas.openxmlformats.org/officeDocument/2006/relationships/hyperlink" Target="https://podminky.urs.cz/item/CS_URS_2023_02/998715201" TargetMode="External" /><Relationship Id="rId94" Type="http://schemas.openxmlformats.org/officeDocument/2006/relationships/hyperlink" Target="https://podminky.urs.cz/item/CS_URS_2023_02/998725201" TargetMode="External" /><Relationship Id="rId95" Type="http://schemas.openxmlformats.org/officeDocument/2006/relationships/hyperlink" Target="https://podminky.urs.cz/item/CS_URS_2023_02/998725292" TargetMode="External" /><Relationship Id="rId96" Type="http://schemas.openxmlformats.org/officeDocument/2006/relationships/hyperlink" Target="https://podminky.urs.cz/item/CS_URS_2023_02/741421811" TargetMode="External" /><Relationship Id="rId97" Type="http://schemas.openxmlformats.org/officeDocument/2006/relationships/hyperlink" Target="https://podminky.urs.cz/item/CS_URS_2023_02/741421831" TargetMode="External" /><Relationship Id="rId98" Type="http://schemas.openxmlformats.org/officeDocument/2006/relationships/hyperlink" Target="https://podminky.urs.cz/item/CS_URS_2023_02/741421853" TargetMode="External" /><Relationship Id="rId99" Type="http://schemas.openxmlformats.org/officeDocument/2006/relationships/hyperlink" Target="https://podminky.urs.cz/item/CS_URS_2023_02/741421863" TargetMode="External" /><Relationship Id="rId100" Type="http://schemas.openxmlformats.org/officeDocument/2006/relationships/hyperlink" Target="https://podminky.urs.cz/item/CS_URS_2023_02/741421871" TargetMode="External" /><Relationship Id="rId101" Type="http://schemas.openxmlformats.org/officeDocument/2006/relationships/hyperlink" Target="https://podminky.urs.cz/item/CS_URS_2023_02/783801201" TargetMode="External" /><Relationship Id="rId102" Type="http://schemas.openxmlformats.org/officeDocument/2006/relationships/hyperlink" Target="https://podminky.urs.cz/item/CS_URS_2023_02/783801403" TargetMode="External" /><Relationship Id="rId103" Type="http://schemas.openxmlformats.org/officeDocument/2006/relationships/hyperlink" Target="https://podminky.urs.cz/item/CS_URS_2023_02/783823167" TargetMode="External" /><Relationship Id="rId104" Type="http://schemas.openxmlformats.org/officeDocument/2006/relationships/hyperlink" Target="https://podminky.urs.cz/item/CS_URS_2023_02/783823187" TargetMode="External" /><Relationship Id="rId105" Type="http://schemas.openxmlformats.org/officeDocument/2006/relationships/hyperlink" Target="https://podminky.urs.cz/item/CS_URS_2023_02/783827447" TargetMode="External" /><Relationship Id="rId106" Type="http://schemas.openxmlformats.org/officeDocument/2006/relationships/hyperlink" Target="https://podminky.urs.cz/item/CS_URS_2023_02/783827487" TargetMode="External" /><Relationship Id="rId107" Type="http://schemas.openxmlformats.org/officeDocument/2006/relationships/hyperlink" Target="https://podminky.urs.cz/item/CS_URS_2023_02/795991001" TargetMode="External" /><Relationship Id="rId108" Type="http://schemas.openxmlformats.org/officeDocument/2006/relationships/hyperlink" Target="https://podminky.urs.cz/item/CS_URS_2023_02/998795201" TargetMode="External" /><Relationship Id="rId109" Type="http://schemas.openxmlformats.org/officeDocument/2006/relationships/hyperlink" Target="https://podminky.urs.cz/item/CS_URS_2023_02/711113011" TargetMode="External" /><Relationship Id="rId110" Type="http://schemas.openxmlformats.org/officeDocument/2006/relationships/hyperlink" Target="https://podminky.urs.cz/item/CS_URS_2023_02/711141559" TargetMode="External" /><Relationship Id="rId111" Type="http://schemas.openxmlformats.org/officeDocument/2006/relationships/hyperlink" Target="https://podminky.urs.cz/item/CS_URS_2023_02/711161273" TargetMode="External" /><Relationship Id="rId112" Type="http://schemas.openxmlformats.org/officeDocument/2006/relationships/hyperlink" Target="https://podminky.urs.cz/item/CS_URS_2023_02/711161383" TargetMode="External" /><Relationship Id="rId113" Type="http://schemas.openxmlformats.org/officeDocument/2006/relationships/hyperlink" Target="https://podminky.urs.cz/item/CS_URS_2023_02/998711201" TargetMode="External" /><Relationship Id="rId114" Type="http://schemas.openxmlformats.org/officeDocument/2006/relationships/hyperlink" Target="https://podminky.urs.cz/item/CS_URS_2023_02/998711292" TargetMode="External" /><Relationship Id="rId115" Type="http://schemas.openxmlformats.org/officeDocument/2006/relationships/hyperlink" Target="https://podminky.urs.cz/item/CS_URS_2023_02/721173315" TargetMode="External" /><Relationship Id="rId116" Type="http://schemas.openxmlformats.org/officeDocument/2006/relationships/hyperlink" Target="https://podminky.urs.cz/item/CS_URS_2023_02/998721201" TargetMode="External" /><Relationship Id="rId117" Type="http://schemas.openxmlformats.org/officeDocument/2006/relationships/hyperlink" Target="https://podminky.urs.cz/item/CS_URS_2023_02/998721292" TargetMode="External" /><Relationship Id="rId118" Type="http://schemas.openxmlformats.org/officeDocument/2006/relationships/hyperlink" Target="https://podminky.urs.cz/item/CS_URS_2023_02/751398041" TargetMode="External" /><Relationship Id="rId119" Type="http://schemas.openxmlformats.org/officeDocument/2006/relationships/hyperlink" Target="https://podminky.urs.cz/item/CS_URS_2023_02/751525053" TargetMode="External" /><Relationship Id="rId120" Type="http://schemas.openxmlformats.org/officeDocument/2006/relationships/hyperlink" Target="https://podminky.urs.cz/item/CS_URS_2023_02/751526748" TargetMode="External" /><Relationship Id="rId121" Type="http://schemas.openxmlformats.org/officeDocument/2006/relationships/hyperlink" Target="https://podminky.urs.cz/item/CS_URS_2023_02/751526750" TargetMode="External" /><Relationship Id="rId122" Type="http://schemas.openxmlformats.org/officeDocument/2006/relationships/hyperlink" Target="https://podminky.urs.cz/item/CS_URS_2023_02/998751202" TargetMode="External" /><Relationship Id="rId123" Type="http://schemas.openxmlformats.org/officeDocument/2006/relationships/hyperlink" Target="https://podminky.urs.cz/item/CS_URS_2023_02/998751291" TargetMode="External" /><Relationship Id="rId124" Type="http://schemas.openxmlformats.org/officeDocument/2006/relationships/hyperlink" Target="https://podminky.urs.cz/item/CS_URS_2023_02/762083122" TargetMode="External" /><Relationship Id="rId125" Type="http://schemas.openxmlformats.org/officeDocument/2006/relationships/hyperlink" Target="https://podminky.urs.cz/item/CS_URS_2023_02/762321911" TargetMode="External" /><Relationship Id="rId126" Type="http://schemas.openxmlformats.org/officeDocument/2006/relationships/hyperlink" Target="https://podminky.urs.cz/item/CS_URS_2023_02/762322911" TargetMode="External" /><Relationship Id="rId127" Type="http://schemas.openxmlformats.org/officeDocument/2006/relationships/hyperlink" Target="https://podminky.urs.cz/item/CS_URS_2023_02/762342311" TargetMode="External" /><Relationship Id="rId128" Type="http://schemas.openxmlformats.org/officeDocument/2006/relationships/hyperlink" Target="https://podminky.urs.cz/item/CS_URS_2023_02/762342811" TargetMode="External" /><Relationship Id="rId129" Type="http://schemas.openxmlformats.org/officeDocument/2006/relationships/hyperlink" Target="https://podminky.urs.cz/item/CS_URS_2023_02/762354815" TargetMode="External" /><Relationship Id="rId130" Type="http://schemas.openxmlformats.org/officeDocument/2006/relationships/hyperlink" Target="https://podminky.urs.cz/item/CS_URS_2023_02/762381011" TargetMode="External" /><Relationship Id="rId131" Type="http://schemas.openxmlformats.org/officeDocument/2006/relationships/hyperlink" Target="https://podminky.urs.cz/item/CS_URS_2023_02/762381013" TargetMode="External" /><Relationship Id="rId132" Type="http://schemas.openxmlformats.org/officeDocument/2006/relationships/hyperlink" Target="https://podminky.urs.cz/item/CS_URS_2023_02/762382011" TargetMode="External" /><Relationship Id="rId133" Type="http://schemas.openxmlformats.org/officeDocument/2006/relationships/hyperlink" Target="https://podminky.urs.cz/item/CS_URS_2023_02/762395000" TargetMode="External" /><Relationship Id="rId134" Type="http://schemas.openxmlformats.org/officeDocument/2006/relationships/hyperlink" Target="https://podminky.urs.cz/item/CS_URS_2023_02/762522812" TargetMode="External" /><Relationship Id="rId135" Type="http://schemas.openxmlformats.org/officeDocument/2006/relationships/hyperlink" Target="https://podminky.urs.cz/item/CS_URS_2023_02/762711931" TargetMode="External" /><Relationship Id="rId136" Type="http://schemas.openxmlformats.org/officeDocument/2006/relationships/hyperlink" Target="https://podminky.urs.cz/item/CS_URS_2023_02/762711941" TargetMode="External" /><Relationship Id="rId137" Type="http://schemas.openxmlformats.org/officeDocument/2006/relationships/hyperlink" Target="https://podminky.urs.cz/item/CS_URS_2023_02/762711951" TargetMode="External" /><Relationship Id="rId138" Type="http://schemas.openxmlformats.org/officeDocument/2006/relationships/hyperlink" Target="https://podminky.urs.cz/item/CS_URS_2023_02/762711952" TargetMode="External" /><Relationship Id="rId139" Type="http://schemas.openxmlformats.org/officeDocument/2006/relationships/hyperlink" Target="https://podminky.urs.cz/item/CS_URS_2023_02/762711954" TargetMode="External" /><Relationship Id="rId140" Type="http://schemas.openxmlformats.org/officeDocument/2006/relationships/hyperlink" Target="https://podminky.urs.cz/item/CS_URS_2023_02/762712923" TargetMode="External" /><Relationship Id="rId141" Type="http://schemas.openxmlformats.org/officeDocument/2006/relationships/hyperlink" Target="https://podminky.urs.cz/item/CS_URS_2023_02/762712924" TargetMode="External" /><Relationship Id="rId142" Type="http://schemas.openxmlformats.org/officeDocument/2006/relationships/hyperlink" Target="https://podminky.urs.cz/item/CS_URS_2023_02/762712925" TargetMode="External" /><Relationship Id="rId143" Type="http://schemas.openxmlformats.org/officeDocument/2006/relationships/hyperlink" Target="https://podminky.urs.cz/item/CS_URS_2023_02/998762203" TargetMode="External" /><Relationship Id="rId144" Type="http://schemas.openxmlformats.org/officeDocument/2006/relationships/hyperlink" Target="https://podminky.urs.cz/item/CS_URS_2023_02/998762294" TargetMode="External" /><Relationship Id="rId145" Type="http://schemas.openxmlformats.org/officeDocument/2006/relationships/hyperlink" Target="https://podminky.urs.cz/item/CS_URS_2023_02/764331408" TargetMode="External" /><Relationship Id="rId146" Type="http://schemas.openxmlformats.org/officeDocument/2006/relationships/hyperlink" Target="https://podminky.urs.cz/item/CS_URS_2023_02/764538423" TargetMode="External" /><Relationship Id="rId147" Type="http://schemas.openxmlformats.org/officeDocument/2006/relationships/hyperlink" Target="https://podminky.urs.cz/item/CS_URS_2023_02/765115302" TargetMode="External" /><Relationship Id="rId148" Type="http://schemas.openxmlformats.org/officeDocument/2006/relationships/hyperlink" Target="https://podminky.urs.cz/item/CS_URS_2023_02/764231472" TargetMode="External" /><Relationship Id="rId149" Type="http://schemas.openxmlformats.org/officeDocument/2006/relationships/hyperlink" Target="https://podminky.urs.cz/item/CS_URS_2023_02/764334412" TargetMode="External" /><Relationship Id="rId150" Type="http://schemas.openxmlformats.org/officeDocument/2006/relationships/hyperlink" Target="https://podminky.urs.cz/item/CS_URS_2023_02/764531405" TargetMode="External" /><Relationship Id="rId151" Type="http://schemas.openxmlformats.org/officeDocument/2006/relationships/hyperlink" Target="https://podminky.urs.cz/item/CS_URS_2023_02/998764203" TargetMode="External" /><Relationship Id="rId152" Type="http://schemas.openxmlformats.org/officeDocument/2006/relationships/hyperlink" Target="https://podminky.urs.cz/item/CS_URS_2023_02/998764292" TargetMode="External" /><Relationship Id="rId153" Type="http://schemas.openxmlformats.org/officeDocument/2006/relationships/hyperlink" Target="https://podminky.urs.cz/item/CS_URS_2023_02/765111431" TargetMode="External" /><Relationship Id="rId154" Type="http://schemas.openxmlformats.org/officeDocument/2006/relationships/hyperlink" Target="https://podminky.urs.cz/item/CS_URS_2023_02/765111504" TargetMode="External" /><Relationship Id="rId155" Type="http://schemas.openxmlformats.org/officeDocument/2006/relationships/hyperlink" Target="https://podminky.urs.cz/item/CS_URS_2023_02/765111821" TargetMode="External" /><Relationship Id="rId156" Type="http://schemas.openxmlformats.org/officeDocument/2006/relationships/hyperlink" Target="https://podminky.urs.cz/item/CS_URS_2023_02/765111831" TargetMode="External" /><Relationship Id="rId157" Type="http://schemas.openxmlformats.org/officeDocument/2006/relationships/hyperlink" Target="https://podminky.urs.cz/item/CS_URS_2023_02/765111861" TargetMode="External" /><Relationship Id="rId158" Type="http://schemas.openxmlformats.org/officeDocument/2006/relationships/hyperlink" Target="https://podminky.urs.cz/item/CS_URS_2023_02/765111881" TargetMode="External" /><Relationship Id="rId159" Type="http://schemas.openxmlformats.org/officeDocument/2006/relationships/hyperlink" Target="https://podminky.urs.cz/item/CS_URS_2023_02/765114061" TargetMode="External" /><Relationship Id="rId160" Type="http://schemas.openxmlformats.org/officeDocument/2006/relationships/hyperlink" Target="https://podminky.urs.cz/item/CS_URS_2023_02/765114251" TargetMode="External" /><Relationship Id="rId161" Type="http://schemas.openxmlformats.org/officeDocument/2006/relationships/hyperlink" Target="https://podminky.urs.cz/item/CS_URS_2023_02/765114351" TargetMode="External" /><Relationship Id="rId162" Type="http://schemas.openxmlformats.org/officeDocument/2006/relationships/hyperlink" Target="https://podminky.urs.cz/item/CS_URS_2023_02/765114589" TargetMode="External" /><Relationship Id="rId163" Type="http://schemas.openxmlformats.org/officeDocument/2006/relationships/hyperlink" Target="https://podminky.urs.cz/item/CS_URS_2023_02/765115402" TargetMode="External" /><Relationship Id="rId164" Type="http://schemas.openxmlformats.org/officeDocument/2006/relationships/hyperlink" Target="https://podminky.urs.cz/item/CS_URS_2023_02/765192001" TargetMode="External" /><Relationship Id="rId165" Type="http://schemas.openxmlformats.org/officeDocument/2006/relationships/hyperlink" Target="https://podminky.urs.cz/item/CS_URS_2023_02/998765203" TargetMode="External" /><Relationship Id="rId166" Type="http://schemas.openxmlformats.org/officeDocument/2006/relationships/hyperlink" Target="https://podminky.urs.cz/item/CS_URS_2023_02/998765294" TargetMode="External" /><Relationship Id="rId167" Type="http://schemas.openxmlformats.org/officeDocument/2006/relationships/hyperlink" Target="https://podminky.urs.cz/item/CS_URS_2023_02/766621213" TargetMode="External" /><Relationship Id="rId168" Type="http://schemas.openxmlformats.org/officeDocument/2006/relationships/hyperlink" Target="https://podminky.urs.cz/item/CS_URS_2023_02/766622813" TargetMode="External" /><Relationship Id="rId169" Type="http://schemas.openxmlformats.org/officeDocument/2006/relationships/hyperlink" Target="https://podminky.urs.cz/item/CS_URS_2023_02/766622861" TargetMode="External" /><Relationship Id="rId170" Type="http://schemas.openxmlformats.org/officeDocument/2006/relationships/hyperlink" Target="https://podminky.urs.cz/item/CS_URS_2023_02/998766202" TargetMode="External" /><Relationship Id="rId171" Type="http://schemas.openxmlformats.org/officeDocument/2006/relationships/hyperlink" Target="https://podminky.urs.cz/item/CS_URS_2023_02/998766292" TargetMode="External" /><Relationship Id="rId172" Type="http://schemas.openxmlformats.org/officeDocument/2006/relationships/hyperlink" Target="https://podminky.urs.cz/item/CS_URS_2023_02/998767202" TargetMode="External" /><Relationship Id="rId173" Type="http://schemas.openxmlformats.org/officeDocument/2006/relationships/hyperlink" Target="https://podminky.urs.cz/item/CS_URS_2023_02/998767292" TargetMode="External" /><Relationship Id="rId174" Type="http://schemas.openxmlformats.org/officeDocument/2006/relationships/hyperlink" Target="https://podminky.urs.cz/item/CS_URS_2023_02/768_RP_10" TargetMode="External" /><Relationship Id="rId175" Type="http://schemas.openxmlformats.org/officeDocument/2006/relationships/hyperlink" Target="https://podminky.urs.cz/item/CS_URS_2023_02/768_RP_11" TargetMode="External" /><Relationship Id="rId176" Type="http://schemas.openxmlformats.org/officeDocument/2006/relationships/hyperlink" Target="https://podminky.urs.cz/item/CS_URS_2023_02/781111011" TargetMode="External" /><Relationship Id="rId177" Type="http://schemas.openxmlformats.org/officeDocument/2006/relationships/hyperlink" Target="https://podminky.urs.cz/item/CS_URS_2023_02/781121011" TargetMode="External" /><Relationship Id="rId178" Type="http://schemas.openxmlformats.org/officeDocument/2006/relationships/hyperlink" Target="https://podminky.urs.cz/item/CS_URS_2023_02/781131112" TargetMode="External" /><Relationship Id="rId179" Type="http://schemas.openxmlformats.org/officeDocument/2006/relationships/hyperlink" Target="https://podminky.urs.cz/item/CS_URS_2023_02/781131264" TargetMode="External" /><Relationship Id="rId180" Type="http://schemas.openxmlformats.org/officeDocument/2006/relationships/hyperlink" Target="https://podminky.urs.cz/item/CS_URS_2023_02/781471810" TargetMode="External" /><Relationship Id="rId181" Type="http://schemas.openxmlformats.org/officeDocument/2006/relationships/hyperlink" Target="https://podminky.urs.cz/item/CS_URS_2023_02/781474164" TargetMode="External" /><Relationship Id="rId182" Type="http://schemas.openxmlformats.org/officeDocument/2006/relationships/hyperlink" Target="https://podminky.urs.cz/item/CS_URS_2023_02/781492251" TargetMode="External" /><Relationship Id="rId183" Type="http://schemas.openxmlformats.org/officeDocument/2006/relationships/hyperlink" Target="https://podminky.urs.cz/item/CS_URS_2023_02/998781201" TargetMode="External" /><Relationship Id="rId184" Type="http://schemas.openxmlformats.org/officeDocument/2006/relationships/hyperlink" Target="https://podminky.urs.cz/item/CS_URS_2023_02/998781292" TargetMode="External" /><Relationship Id="rId185" Type="http://schemas.openxmlformats.org/officeDocument/2006/relationships/hyperlink" Target="https://podminky.urs.cz/item/CS_URS_2023_02/784111003" TargetMode="External" /><Relationship Id="rId186" Type="http://schemas.openxmlformats.org/officeDocument/2006/relationships/hyperlink" Target="https://podminky.urs.cz/item/CS_URS_2023_02/784181013" TargetMode="External" /><Relationship Id="rId187" Type="http://schemas.openxmlformats.org/officeDocument/2006/relationships/hyperlink" Target="https://podminky.urs.cz/item/CS_URS_2023_02/784312023" TargetMode="External" /><Relationship Id="rId188" Type="http://schemas.openxmlformats.org/officeDocument/2006/relationships/hyperlink" Target="https://podminky.urs.cz/item/CS_URS_2023_02/713121111" TargetMode="External" /><Relationship Id="rId189" Type="http://schemas.openxmlformats.org/officeDocument/2006/relationships/hyperlink" Target="https://podminky.urs.cz/item/CS_URS_2023_02/713111312" TargetMode="External" /><Relationship Id="rId190" Type="http://schemas.openxmlformats.org/officeDocument/2006/relationships/hyperlink" Target="https://podminky.urs.cz/item/CS_URS_2023_02/713111313" TargetMode="External" /><Relationship Id="rId191" Type="http://schemas.openxmlformats.org/officeDocument/2006/relationships/hyperlink" Target="https://podminky.urs.cz/item/CS_URS_2023_02/762081150" TargetMode="External" /><Relationship Id="rId192" Type="http://schemas.openxmlformats.org/officeDocument/2006/relationships/hyperlink" Target="https://podminky.urs.cz/item/CS_URS_2023_02/762512261" TargetMode="External" /><Relationship Id="rId193" Type="http://schemas.openxmlformats.org/officeDocument/2006/relationships/hyperlink" Target="https://podminky.urs.cz/item/CS_URS_2023_02/762524108" TargetMode="External" /><Relationship Id="rId194" Type="http://schemas.openxmlformats.org/officeDocument/2006/relationships/hyperlink" Target="https://podminky.urs.cz/item/CS_URS_2023_02/762595001" TargetMode="External" /><Relationship Id="rId195" Type="http://schemas.openxmlformats.org/officeDocument/2006/relationships/hyperlink" Target="https://podminky.urs.cz/item/CS_URS_2023_02/998018001" TargetMode="External" /><Relationship Id="rId196" Type="http://schemas.openxmlformats.org/officeDocument/2006/relationships/hyperlink" Target="https://podminky.urs.cz/item/CS_URS_2023_02/631311125" TargetMode="External" /><Relationship Id="rId197" Type="http://schemas.openxmlformats.org/officeDocument/2006/relationships/hyperlink" Target="https://podminky.urs.cz/item/CS_URS_2023_02/631319012" TargetMode="External" /><Relationship Id="rId198" Type="http://schemas.openxmlformats.org/officeDocument/2006/relationships/hyperlink" Target="https://podminky.urs.cz/item/CS_URS_2023_02/631319196" TargetMode="External" /><Relationship Id="rId199" Type="http://schemas.openxmlformats.org/officeDocument/2006/relationships/hyperlink" Target="https://podminky.urs.cz/item/CS_URS_2023_02/631362021" TargetMode="External" /><Relationship Id="rId200" Type="http://schemas.openxmlformats.org/officeDocument/2006/relationships/hyperlink" Target="https://podminky.urs.cz/item/CS_URS_2023_02/713121111" TargetMode="External" /><Relationship Id="rId201" Type="http://schemas.openxmlformats.org/officeDocument/2006/relationships/hyperlink" Target="https://podminky.urs.cz/item/CS_URS_2023_02/713111313" TargetMode="External" /><Relationship Id="rId202" Type="http://schemas.openxmlformats.org/officeDocument/2006/relationships/hyperlink" Target="https://podminky.urs.cz/item/CS_URS_2023_02/771111011" TargetMode="External" /><Relationship Id="rId203" Type="http://schemas.openxmlformats.org/officeDocument/2006/relationships/hyperlink" Target="https://podminky.urs.cz/item/CS_URS_2023_02/771121011" TargetMode="External" /><Relationship Id="rId204" Type="http://schemas.openxmlformats.org/officeDocument/2006/relationships/hyperlink" Target="https://podminky.urs.cz/item/CS_URS_2023_01/771574262" TargetMode="External" /><Relationship Id="rId205" Type="http://schemas.openxmlformats.org/officeDocument/2006/relationships/hyperlink" Target="https://podminky.urs.cz/item/CS_URS_2023_02/771591112" TargetMode="External" /><Relationship Id="rId206" Type="http://schemas.openxmlformats.org/officeDocument/2006/relationships/hyperlink" Target="https://podminky.urs.cz/item/CS_URS_2023_02/998018001" TargetMode="External" /><Relationship Id="rId207" Type="http://schemas.openxmlformats.org/officeDocument/2006/relationships/hyperlink" Target="https://podminky.urs.cz/item/CS_URS_2023_02/631311125" TargetMode="External" /><Relationship Id="rId208" Type="http://schemas.openxmlformats.org/officeDocument/2006/relationships/hyperlink" Target="https://podminky.urs.cz/item/CS_URS_2023_02/631319012" TargetMode="External" /><Relationship Id="rId209" Type="http://schemas.openxmlformats.org/officeDocument/2006/relationships/hyperlink" Target="https://podminky.urs.cz/item/CS_URS_2023_02/631319196" TargetMode="External" /><Relationship Id="rId210" Type="http://schemas.openxmlformats.org/officeDocument/2006/relationships/hyperlink" Target="https://podminky.urs.cz/item/CS_URS_2023_02/631362021" TargetMode="External" /><Relationship Id="rId211" Type="http://schemas.openxmlformats.org/officeDocument/2006/relationships/hyperlink" Target="https://podminky.urs.cz/item/CS_URS_2023_02/633121111" TargetMode="External" /><Relationship Id="rId212" Type="http://schemas.openxmlformats.org/officeDocument/2006/relationships/hyperlink" Target="https://podminky.urs.cz/item/CS_URS_2023_02/713121111" TargetMode="External" /><Relationship Id="rId213" Type="http://schemas.openxmlformats.org/officeDocument/2006/relationships/hyperlink" Target="https://podminky.urs.cz/item/CS_URS_2023_02/713111313" TargetMode="External" /><Relationship Id="rId214" Type="http://schemas.openxmlformats.org/officeDocument/2006/relationships/hyperlink" Target="https://podminky.urs.cz/item/CS_URS_2023_02/998018001" TargetMode="External" /><Relationship Id="rId215" Type="http://schemas.openxmlformats.org/officeDocument/2006/relationships/hyperlink" Target="https://podminky.urs.cz/item/CS_URS_2023_02/621142001" TargetMode="External" /><Relationship Id="rId216" Type="http://schemas.openxmlformats.org/officeDocument/2006/relationships/hyperlink" Target="https://podminky.urs.cz/item/CS_URS_2023_02/621211031" TargetMode="External" /><Relationship Id="rId217" Type="http://schemas.openxmlformats.org/officeDocument/2006/relationships/hyperlink" Target="https://podminky.urs.cz/item/CS_URS_2023_02/632451254" TargetMode="External" /><Relationship Id="rId218" Type="http://schemas.openxmlformats.org/officeDocument/2006/relationships/hyperlink" Target="https://podminky.urs.cz/item/CS_URS_2023_02/711113011" TargetMode="External" /><Relationship Id="rId219" Type="http://schemas.openxmlformats.org/officeDocument/2006/relationships/hyperlink" Target="https://podminky.urs.cz/item/CS_URS_2023_02/711714111" TargetMode="External" /><Relationship Id="rId220" Type="http://schemas.openxmlformats.org/officeDocument/2006/relationships/hyperlink" Target="https://podminky.urs.cz/item/CS_URS_2023_02/771111011" TargetMode="External" /><Relationship Id="rId221" Type="http://schemas.openxmlformats.org/officeDocument/2006/relationships/hyperlink" Target="https://podminky.urs.cz/item/CS_URS_2023_02/771121011" TargetMode="External" /><Relationship Id="rId222" Type="http://schemas.openxmlformats.org/officeDocument/2006/relationships/hyperlink" Target="https://podminky.urs.cz/item/CS_URS_2023_01/771574262" TargetMode="External" /><Relationship Id="rId223" Type="http://schemas.openxmlformats.org/officeDocument/2006/relationships/hyperlink" Target="https://podminky.urs.cz/item/CS_URS_2023_02/771591112" TargetMode="External" /><Relationship Id="rId224" Type="http://schemas.openxmlformats.org/officeDocument/2006/relationships/hyperlink" Target="https://podminky.urs.cz/item/CS_URS_2023_02/998018001" TargetMode="External" /><Relationship Id="rId225" Type="http://schemas.openxmlformats.org/officeDocument/2006/relationships/hyperlink" Target="https://podminky.urs.cz/item/CS_URS_2023_02/271532213" TargetMode="External" /><Relationship Id="rId226" Type="http://schemas.openxmlformats.org/officeDocument/2006/relationships/hyperlink" Target="https://podminky.urs.cz/item/CS_URS_2023_02/631311114" TargetMode="External" /><Relationship Id="rId227" Type="http://schemas.openxmlformats.org/officeDocument/2006/relationships/hyperlink" Target="https://podminky.urs.cz/item/CS_URS_2023_02/631311124" TargetMode="External" /><Relationship Id="rId228" Type="http://schemas.openxmlformats.org/officeDocument/2006/relationships/hyperlink" Target="https://podminky.urs.cz/item/CS_URS_2023_02/631362021" TargetMode="External" /><Relationship Id="rId229" Type="http://schemas.openxmlformats.org/officeDocument/2006/relationships/hyperlink" Target="https://podminky.urs.cz/item/CS_URS_2023_02/711161173" TargetMode="External" /><Relationship Id="rId230" Type="http://schemas.openxmlformats.org/officeDocument/2006/relationships/hyperlink" Target="https://podminky.urs.cz/item/CS_URS_2023_02/711471053" TargetMode="External" /><Relationship Id="rId231" Type="http://schemas.openxmlformats.org/officeDocument/2006/relationships/hyperlink" Target="https://podminky.urs.cz/item/CS_URS_2023_02/713121111" TargetMode="External" /><Relationship Id="rId232" Type="http://schemas.openxmlformats.org/officeDocument/2006/relationships/hyperlink" Target="https://podminky.urs.cz/item/CS_URS_2023_02/713121121" TargetMode="External" /><Relationship Id="rId233" Type="http://schemas.openxmlformats.org/officeDocument/2006/relationships/hyperlink" Target="https://podminky.urs.cz/item/CS_URS_2023_02/735511008" TargetMode="External" /><Relationship Id="rId234" Type="http://schemas.openxmlformats.org/officeDocument/2006/relationships/hyperlink" Target="https://podminky.urs.cz/item/CS_URS_2023_02/772526150" TargetMode="External" /><Relationship Id="rId235" Type="http://schemas.openxmlformats.org/officeDocument/2006/relationships/hyperlink" Target="https://podminky.urs.cz/item/CS_URS_2023_02/998018001" TargetMode="External" /><Relationship Id="rId236" Type="http://schemas.openxmlformats.org/officeDocument/2006/relationships/hyperlink" Target="https://podminky.urs.cz/item/CS_URS_2023_02/271532213" TargetMode="External" /><Relationship Id="rId237" Type="http://schemas.openxmlformats.org/officeDocument/2006/relationships/hyperlink" Target="https://podminky.urs.cz/item/CS_URS_2023_02/631311124" TargetMode="External" /><Relationship Id="rId238" Type="http://schemas.openxmlformats.org/officeDocument/2006/relationships/hyperlink" Target="https://podminky.urs.cz/item/CS_URS_2023_02/631319012" TargetMode="External" /><Relationship Id="rId239" Type="http://schemas.openxmlformats.org/officeDocument/2006/relationships/hyperlink" Target="https://podminky.urs.cz/item/CS_URS_2023_02/631362021" TargetMode="External" /><Relationship Id="rId240" Type="http://schemas.openxmlformats.org/officeDocument/2006/relationships/hyperlink" Target="https://podminky.urs.cz/item/CS_URS_2023_02/633121111" TargetMode="External" /><Relationship Id="rId241" Type="http://schemas.openxmlformats.org/officeDocument/2006/relationships/hyperlink" Target="https://podminky.urs.cz/item/CS_URS_2023_02/711161173" TargetMode="External" /><Relationship Id="rId242" Type="http://schemas.openxmlformats.org/officeDocument/2006/relationships/hyperlink" Target="https://podminky.urs.cz/item/CS_URS_2023_02/711471053" TargetMode="External" /><Relationship Id="rId243" Type="http://schemas.openxmlformats.org/officeDocument/2006/relationships/hyperlink" Target="https://podminky.urs.cz/item/CS_URS_2023_02/713121111" TargetMode="External" /><Relationship Id="rId244" Type="http://schemas.openxmlformats.org/officeDocument/2006/relationships/hyperlink" Target="https://podminky.urs.cz/item/CS_URS_2023_02/713121121" TargetMode="External" /><Relationship Id="rId245" Type="http://schemas.openxmlformats.org/officeDocument/2006/relationships/hyperlink" Target="https://podminky.urs.cz/item/CS_URS_2023_02/735511008" TargetMode="External" /><Relationship Id="rId246" Type="http://schemas.openxmlformats.org/officeDocument/2006/relationships/hyperlink" Target="https://podminky.urs.cz/item/CS_URS_2023_02/998018001" TargetMode="External" /><Relationship Id="rId247" Type="http://schemas.openxmlformats.org/officeDocument/2006/relationships/hyperlink" Target="https://podminky.urs.cz/item/CS_URS_2023_02/631311114" TargetMode="External" /><Relationship Id="rId248" Type="http://schemas.openxmlformats.org/officeDocument/2006/relationships/hyperlink" Target="https://podminky.urs.cz/item/CS_URS_2023_02/631362021" TargetMode="External" /><Relationship Id="rId249" Type="http://schemas.openxmlformats.org/officeDocument/2006/relationships/hyperlink" Target="https://podminky.urs.cz/item/CS_URS_2023_02/711491471" TargetMode="External" /><Relationship Id="rId250" Type="http://schemas.openxmlformats.org/officeDocument/2006/relationships/hyperlink" Target="https://podminky.urs.cz/item/CS_URS_2023_02/771111011" TargetMode="External" /><Relationship Id="rId251" Type="http://schemas.openxmlformats.org/officeDocument/2006/relationships/hyperlink" Target="https://podminky.urs.cz/item/CS_URS_2023_02/772521140" TargetMode="External" /><Relationship Id="rId252" Type="http://schemas.openxmlformats.org/officeDocument/2006/relationships/hyperlink" Target="https://podminky.urs.cz/item/CS_URS_2023_02/998018001" TargetMode="External" /><Relationship Id="rId253" Type="http://schemas.openxmlformats.org/officeDocument/2006/relationships/hyperlink" Target="https://podminky.urs.cz/item/CS_URS_2023_02/713111111" TargetMode="External" /><Relationship Id="rId254" Type="http://schemas.openxmlformats.org/officeDocument/2006/relationships/hyperlink" Target="https://podminky.urs.cz/item/CS_URS_2023_02/713191411" TargetMode="External" /><Relationship Id="rId255" Type="http://schemas.openxmlformats.org/officeDocument/2006/relationships/hyperlink" Target="https://podminky.urs.cz/item/CS_URS_2023_02/762395000" TargetMode="External" /><Relationship Id="rId256" Type="http://schemas.openxmlformats.org/officeDocument/2006/relationships/hyperlink" Target="https://podminky.urs.cz/item/CS_URS_2023_02/762824120" TargetMode="External" /><Relationship Id="rId257" Type="http://schemas.openxmlformats.org/officeDocument/2006/relationships/hyperlink" Target="https://podminky.urs.cz/item/CS_URS_2023_02/763131451" TargetMode="External" /><Relationship Id="rId258" Type="http://schemas.openxmlformats.org/officeDocument/2006/relationships/hyperlink" Target="https://podminky.urs.cz/item/CS_URS_2023_02/763131751" TargetMode="External" /><Relationship Id="rId259" Type="http://schemas.openxmlformats.org/officeDocument/2006/relationships/hyperlink" Target="https://podminky.urs.cz/item/CS_URS_2023_02/784185001" TargetMode="External" /><Relationship Id="rId260" Type="http://schemas.openxmlformats.org/officeDocument/2006/relationships/hyperlink" Target="https://podminky.urs.cz/item/CS_URS_2023_02/784215101" TargetMode="External" /><Relationship Id="rId261" Type="http://schemas.openxmlformats.org/officeDocument/2006/relationships/hyperlink" Target="https://podminky.urs.cz/item/CS_URS_2023_02/998018001" TargetMode="External" /><Relationship Id="rId262" Type="http://schemas.openxmlformats.org/officeDocument/2006/relationships/hyperlink" Target="https://podminky.urs.cz/item/CS_URS_2023_02/611142012" TargetMode="External" /><Relationship Id="rId263" Type="http://schemas.openxmlformats.org/officeDocument/2006/relationships/hyperlink" Target="https://podminky.urs.cz/item/CS_URS_2023_02/611311141" TargetMode="External" /><Relationship Id="rId264" Type="http://schemas.openxmlformats.org/officeDocument/2006/relationships/hyperlink" Target="https://podminky.urs.cz/item/CS_URS_2023_02/611321191" TargetMode="External" /><Relationship Id="rId265" Type="http://schemas.openxmlformats.org/officeDocument/2006/relationships/hyperlink" Target="https://podminky.urs.cz/item/CS_URS_2023_02/619999031" TargetMode="External" /><Relationship Id="rId266" Type="http://schemas.openxmlformats.org/officeDocument/2006/relationships/hyperlink" Target="https://podminky.urs.cz/item/CS_URS_2023_02/635211121" TargetMode="External" /><Relationship Id="rId267" Type="http://schemas.openxmlformats.org/officeDocument/2006/relationships/hyperlink" Target="https://podminky.urs.cz/item/CS_URS_2023_02/762823240" TargetMode="External" /><Relationship Id="rId268" Type="http://schemas.openxmlformats.org/officeDocument/2006/relationships/hyperlink" Target="https://podminky.urs.cz/item/CS_URS_2023_02/762823840" TargetMode="External" /><Relationship Id="rId269" Type="http://schemas.openxmlformats.org/officeDocument/2006/relationships/hyperlink" Target="https://podminky.urs.cz/item/CS_URS_2023_02/762895000" TargetMode="External" /><Relationship Id="rId270" Type="http://schemas.openxmlformats.org/officeDocument/2006/relationships/hyperlink" Target="https://podminky.urs.cz/item/CS_URS_2023_02/771571116" TargetMode="External" /><Relationship Id="rId271" Type="http://schemas.openxmlformats.org/officeDocument/2006/relationships/hyperlink" Target="https://podminky.urs.cz/item/CS_URS_2023_02/978012191" TargetMode="External" /><Relationship Id="rId272" Type="http://schemas.openxmlformats.org/officeDocument/2006/relationships/hyperlink" Target="https://podminky.urs.cz/item/CS_URS_2023_02/997013012" TargetMode="External" /><Relationship Id="rId273" Type="http://schemas.openxmlformats.org/officeDocument/2006/relationships/hyperlink" Target="https://podminky.urs.cz/item/CS_URS_2023_02/997013311" TargetMode="External" /><Relationship Id="rId274" Type="http://schemas.openxmlformats.org/officeDocument/2006/relationships/hyperlink" Target="https://podminky.urs.cz/item/CS_URS_2023_02/997013321" TargetMode="External" /><Relationship Id="rId275" Type="http://schemas.openxmlformats.org/officeDocument/2006/relationships/hyperlink" Target="https://podminky.urs.cz/item/CS_URS_2023_02/784111003" TargetMode="External" /><Relationship Id="rId276" Type="http://schemas.openxmlformats.org/officeDocument/2006/relationships/hyperlink" Target="https://podminky.urs.cz/item/CS_URS_2023_02/784181013" TargetMode="External" /><Relationship Id="rId277" Type="http://schemas.openxmlformats.org/officeDocument/2006/relationships/hyperlink" Target="https://podminky.urs.cz/item/CS_URS_2023_02/784312023" TargetMode="External" /><Relationship Id="rId278" Type="http://schemas.openxmlformats.org/officeDocument/2006/relationships/hyperlink" Target="https://podminky.urs.cz/item/CS_URS_2023_02/998018001" TargetMode="External" /><Relationship Id="rId279" Type="http://schemas.openxmlformats.org/officeDocument/2006/relationships/hyperlink" Target="https://podminky.urs.cz/item/CS_URS_2023_01/011224000" TargetMode="External" /><Relationship Id="rId280" Type="http://schemas.openxmlformats.org/officeDocument/2006/relationships/hyperlink" Target="https://podminky.urs.cz/item/CS_URS_2023_01/011314000" TargetMode="External" /><Relationship Id="rId281" Type="http://schemas.openxmlformats.org/officeDocument/2006/relationships/hyperlink" Target="https://podminky.urs.cz/item/CS_URS_2023_02/011534000" TargetMode="External" /><Relationship Id="rId282" Type="http://schemas.openxmlformats.org/officeDocument/2006/relationships/hyperlink" Target="https://podminky.urs.cz/item/CS_URS_2023_02/011544000" TargetMode="External" /><Relationship Id="rId283" Type="http://schemas.openxmlformats.org/officeDocument/2006/relationships/hyperlink" Target="https://podminky.urs.cz/item/CS_URS_2023_01/012103000" TargetMode="External" /><Relationship Id="rId284" Type="http://schemas.openxmlformats.org/officeDocument/2006/relationships/hyperlink" Target="https://podminky.urs.cz/item/CS_URS_2023_01/012303000" TargetMode="External" /><Relationship Id="rId285" Type="http://schemas.openxmlformats.org/officeDocument/2006/relationships/hyperlink" Target="https://podminky.urs.cz/item/CS_URS_2023_01/013254000" TargetMode="External" /><Relationship Id="rId286" Type="http://schemas.openxmlformats.org/officeDocument/2006/relationships/hyperlink" Target="https://podminky.urs.cz/item/CS_URS_2023_01/032903000" TargetMode="External" /><Relationship Id="rId287" Type="http://schemas.openxmlformats.org/officeDocument/2006/relationships/hyperlink" Target="https://podminky.urs.cz/item/CS_URS_2023_01/039103000" TargetMode="External" /><Relationship Id="rId288" Type="http://schemas.openxmlformats.org/officeDocument/2006/relationships/hyperlink" Target="https://podminky.urs.cz/item/CS_URS_2023_01/043194000" TargetMode="External" /><Relationship Id="rId289" Type="http://schemas.openxmlformats.org/officeDocument/2006/relationships/hyperlink" Target="https://podminky.urs.cz/item/CS_URS_2023_02/044002000" TargetMode="External" /><Relationship Id="rId290" Type="http://schemas.openxmlformats.org/officeDocument/2006/relationships/hyperlink" Target="https://podminky.urs.cz/item/CS_URS_2023_01/091404000" TargetMode="External" /><Relationship Id="rId291" Type="http://schemas.openxmlformats.org/officeDocument/2006/relationships/hyperlink" Target="https://podminky.urs.cz/item/CS_URS_2023_01/091504000" TargetMode="External" /><Relationship Id="rId29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2/272321311" TargetMode="External" /><Relationship Id="rId2" Type="http://schemas.openxmlformats.org/officeDocument/2006/relationships/hyperlink" Target="https://podminky.urs.cz/item/CS_URS_2023_02/272361821" TargetMode="External" /><Relationship Id="rId3" Type="http://schemas.openxmlformats.org/officeDocument/2006/relationships/hyperlink" Target="https://podminky.urs.cz/item/CS_URS_2023_02/274351121" TargetMode="External" /><Relationship Id="rId4" Type="http://schemas.openxmlformats.org/officeDocument/2006/relationships/hyperlink" Target="https://podminky.urs.cz/item/CS_URS_2023_02/274351122" TargetMode="External" /><Relationship Id="rId5" Type="http://schemas.openxmlformats.org/officeDocument/2006/relationships/hyperlink" Target="https://podminky.urs.cz/item/CS_URS_2023_02/975022271" TargetMode="External" /><Relationship Id="rId6" Type="http://schemas.openxmlformats.org/officeDocument/2006/relationships/hyperlink" Target="https://podminky.urs.cz/item/CS_URS_2023_02/985141111" TargetMode="External" /><Relationship Id="rId7" Type="http://schemas.openxmlformats.org/officeDocument/2006/relationships/hyperlink" Target="https://podminky.urs.cz/item/CS_URS_2023_02/985223310" TargetMode="External" /><Relationship Id="rId8" Type="http://schemas.openxmlformats.org/officeDocument/2006/relationships/hyperlink" Target="https://podminky.urs.cz/item/CS_URS_2023_02/985421121" TargetMode="External" /><Relationship Id="rId9" Type="http://schemas.openxmlformats.org/officeDocument/2006/relationships/hyperlink" Target="https://podminky.urs.cz/item/CS_URS_2023_02/985441113" TargetMode="External" /><Relationship Id="rId10" Type="http://schemas.openxmlformats.org/officeDocument/2006/relationships/hyperlink" Target="https://podminky.urs.cz/item/CS_URS_2023_02/997013211" TargetMode="External" /><Relationship Id="rId11" Type="http://schemas.openxmlformats.org/officeDocument/2006/relationships/hyperlink" Target="https://podminky.urs.cz/item/CS_URS_2023_02/997013501" TargetMode="External" /><Relationship Id="rId12" Type="http://schemas.openxmlformats.org/officeDocument/2006/relationships/hyperlink" Target="https://podminky.urs.cz/item/CS_URS_2023_02/997013509" TargetMode="External" /><Relationship Id="rId13" Type="http://schemas.openxmlformats.org/officeDocument/2006/relationships/hyperlink" Target="https://podminky.urs.cz/item/CS_URS_2023_02/997013511" TargetMode="External" /><Relationship Id="rId14" Type="http://schemas.openxmlformats.org/officeDocument/2006/relationships/hyperlink" Target="https://podminky.urs.cz/item/CS_URS_2023_02/997013863" TargetMode="External" /><Relationship Id="rId15" Type="http://schemas.openxmlformats.org/officeDocument/2006/relationships/hyperlink" Target="https://podminky.urs.cz/item/CS_URS_2023_02/998018001" TargetMode="External" /><Relationship Id="rId16"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67"/>
      <c r="AS2" s="367"/>
      <c r="AT2" s="367"/>
      <c r="AU2" s="367"/>
      <c r="AV2" s="367"/>
      <c r="AW2" s="367"/>
      <c r="AX2" s="367"/>
      <c r="AY2" s="367"/>
      <c r="AZ2" s="367"/>
      <c r="BA2" s="367"/>
      <c r="BB2" s="367"/>
      <c r="BC2" s="367"/>
      <c r="BD2" s="367"/>
      <c r="BE2" s="367"/>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75" t="s">
        <v>14</v>
      </c>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23"/>
      <c r="AQ5" s="23"/>
      <c r="AR5" s="21"/>
      <c r="BE5" s="372" t="s">
        <v>15</v>
      </c>
      <c r="BS5" s="18" t="s">
        <v>6</v>
      </c>
    </row>
    <row r="6" spans="2:71" s="1" customFormat="1" ht="36.95" customHeight="1">
      <c r="B6" s="22"/>
      <c r="C6" s="23"/>
      <c r="D6" s="29" t="s">
        <v>16</v>
      </c>
      <c r="E6" s="23"/>
      <c r="F6" s="23"/>
      <c r="G6" s="23"/>
      <c r="H6" s="23"/>
      <c r="I6" s="23"/>
      <c r="J6" s="23"/>
      <c r="K6" s="377" t="s">
        <v>17</v>
      </c>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23"/>
      <c r="AQ6" s="23"/>
      <c r="AR6" s="21"/>
      <c r="BE6" s="373"/>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73"/>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73"/>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73"/>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73"/>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73"/>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73"/>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73"/>
      <c r="BS13" s="18" t="s">
        <v>6</v>
      </c>
    </row>
    <row r="14" spans="2:71" ht="12.75">
      <c r="B14" s="22"/>
      <c r="C14" s="23"/>
      <c r="D14" s="23"/>
      <c r="E14" s="378" t="s">
        <v>30</v>
      </c>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0" t="s">
        <v>28</v>
      </c>
      <c r="AL14" s="23"/>
      <c r="AM14" s="23"/>
      <c r="AN14" s="32" t="s">
        <v>30</v>
      </c>
      <c r="AO14" s="23"/>
      <c r="AP14" s="23"/>
      <c r="AQ14" s="23"/>
      <c r="AR14" s="21"/>
      <c r="BE14" s="373"/>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73"/>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32</v>
      </c>
      <c r="AO16" s="23"/>
      <c r="AP16" s="23"/>
      <c r="AQ16" s="23"/>
      <c r="AR16" s="21"/>
      <c r="BE16" s="373"/>
      <c r="BS16" s="18" t="s">
        <v>4</v>
      </c>
    </row>
    <row r="17" spans="2:71" s="1" customFormat="1" ht="18.4"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34</v>
      </c>
      <c r="AO17" s="23"/>
      <c r="AP17" s="23"/>
      <c r="AQ17" s="23"/>
      <c r="AR17" s="21"/>
      <c r="BE17" s="373"/>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73"/>
      <c r="BS18" s="18" t="s">
        <v>6</v>
      </c>
    </row>
    <row r="19" spans="2:71" s="1" customFormat="1" ht="12" customHeight="1">
      <c r="B19" s="22"/>
      <c r="C19" s="23"/>
      <c r="D19" s="30"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73"/>
      <c r="BS19" s="18" t="s">
        <v>6</v>
      </c>
    </row>
    <row r="20" spans="2:71" s="1" customFormat="1" ht="18.4" customHeight="1">
      <c r="B20" s="22"/>
      <c r="C20" s="23"/>
      <c r="D20" s="23"/>
      <c r="E20" s="28" t="s">
        <v>27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73"/>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73"/>
    </row>
    <row r="22" spans="2:57" s="1" customFormat="1"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73"/>
    </row>
    <row r="23" spans="2:57" s="1" customFormat="1" ht="119.25" customHeight="1">
      <c r="B23" s="22"/>
      <c r="C23" s="23"/>
      <c r="D23" s="23"/>
      <c r="E23" s="380" t="s">
        <v>38</v>
      </c>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23"/>
      <c r="AP23" s="23"/>
      <c r="AQ23" s="23"/>
      <c r="AR23" s="21"/>
      <c r="BE23" s="373"/>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73"/>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73"/>
    </row>
    <row r="26" spans="1:57" s="2" customFormat="1" ht="25.9" customHeight="1">
      <c r="A26" s="35"/>
      <c r="B26" s="36"/>
      <c r="C26" s="37"/>
      <c r="D26" s="38" t="s">
        <v>39</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64">
        <f>ROUND(AG54,2)</f>
        <v>0</v>
      </c>
      <c r="AL26" s="365"/>
      <c r="AM26" s="365"/>
      <c r="AN26" s="365"/>
      <c r="AO26" s="365"/>
      <c r="AP26" s="37"/>
      <c r="AQ26" s="37"/>
      <c r="AR26" s="40"/>
      <c r="BE26" s="373"/>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73"/>
    </row>
    <row r="28" spans="1:57" s="2" customFormat="1" ht="12.75">
      <c r="A28" s="35"/>
      <c r="B28" s="36"/>
      <c r="C28" s="37"/>
      <c r="D28" s="37"/>
      <c r="E28" s="37"/>
      <c r="F28" s="37"/>
      <c r="G28" s="37"/>
      <c r="H28" s="37"/>
      <c r="I28" s="37"/>
      <c r="J28" s="37"/>
      <c r="K28" s="37"/>
      <c r="L28" s="366" t="s">
        <v>40</v>
      </c>
      <c r="M28" s="366"/>
      <c r="N28" s="366"/>
      <c r="O28" s="366"/>
      <c r="P28" s="366"/>
      <c r="Q28" s="37"/>
      <c r="R28" s="37"/>
      <c r="S28" s="37"/>
      <c r="T28" s="37"/>
      <c r="U28" s="37"/>
      <c r="V28" s="37"/>
      <c r="W28" s="366" t="s">
        <v>41</v>
      </c>
      <c r="X28" s="366"/>
      <c r="Y28" s="366"/>
      <c r="Z28" s="366"/>
      <c r="AA28" s="366"/>
      <c r="AB28" s="366"/>
      <c r="AC28" s="366"/>
      <c r="AD28" s="366"/>
      <c r="AE28" s="366"/>
      <c r="AF28" s="37"/>
      <c r="AG28" s="37"/>
      <c r="AH28" s="37"/>
      <c r="AI28" s="37"/>
      <c r="AJ28" s="37"/>
      <c r="AK28" s="366" t="s">
        <v>42</v>
      </c>
      <c r="AL28" s="366"/>
      <c r="AM28" s="366"/>
      <c r="AN28" s="366"/>
      <c r="AO28" s="366"/>
      <c r="AP28" s="37"/>
      <c r="AQ28" s="37"/>
      <c r="AR28" s="40"/>
      <c r="BE28" s="373"/>
    </row>
    <row r="29" spans="2:57" s="3" customFormat="1" ht="14.45" customHeight="1">
      <c r="B29" s="41"/>
      <c r="C29" s="42"/>
      <c r="D29" s="30" t="s">
        <v>43</v>
      </c>
      <c r="E29" s="42"/>
      <c r="F29" s="30" t="s">
        <v>44</v>
      </c>
      <c r="G29" s="42"/>
      <c r="H29" s="42"/>
      <c r="I29" s="42"/>
      <c r="J29" s="42"/>
      <c r="K29" s="42"/>
      <c r="L29" s="360">
        <v>0.21</v>
      </c>
      <c r="M29" s="359"/>
      <c r="N29" s="359"/>
      <c r="O29" s="359"/>
      <c r="P29" s="359"/>
      <c r="Q29" s="42"/>
      <c r="R29" s="42"/>
      <c r="S29" s="42"/>
      <c r="T29" s="42"/>
      <c r="U29" s="42"/>
      <c r="V29" s="42"/>
      <c r="W29" s="358">
        <f>ROUND(AZ54,2)</f>
        <v>0</v>
      </c>
      <c r="X29" s="359"/>
      <c r="Y29" s="359"/>
      <c r="Z29" s="359"/>
      <c r="AA29" s="359"/>
      <c r="AB29" s="359"/>
      <c r="AC29" s="359"/>
      <c r="AD29" s="359"/>
      <c r="AE29" s="359"/>
      <c r="AF29" s="42"/>
      <c r="AG29" s="42"/>
      <c r="AH29" s="42"/>
      <c r="AI29" s="42"/>
      <c r="AJ29" s="42"/>
      <c r="AK29" s="358">
        <f>ROUND(AV54,2)</f>
        <v>0</v>
      </c>
      <c r="AL29" s="359"/>
      <c r="AM29" s="359"/>
      <c r="AN29" s="359"/>
      <c r="AO29" s="359"/>
      <c r="AP29" s="42"/>
      <c r="AQ29" s="42"/>
      <c r="AR29" s="43"/>
      <c r="BE29" s="374"/>
    </row>
    <row r="30" spans="2:57" s="3" customFormat="1" ht="14.45" customHeight="1">
      <c r="B30" s="41"/>
      <c r="C30" s="42"/>
      <c r="D30" s="42"/>
      <c r="E30" s="42"/>
      <c r="F30" s="30" t="s">
        <v>45</v>
      </c>
      <c r="G30" s="42"/>
      <c r="H30" s="42"/>
      <c r="I30" s="42"/>
      <c r="J30" s="42"/>
      <c r="K30" s="42"/>
      <c r="L30" s="360">
        <v>0.15</v>
      </c>
      <c r="M30" s="359"/>
      <c r="N30" s="359"/>
      <c r="O30" s="359"/>
      <c r="P30" s="359"/>
      <c r="Q30" s="42"/>
      <c r="R30" s="42"/>
      <c r="S30" s="42"/>
      <c r="T30" s="42"/>
      <c r="U30" s="42"/>
      <c r="V30" s="42"/>
      <c r="W30" s="358">
        <f>ROUND(BA54,2)</f>
        <v>0</v>
      </c>
      <c r="X30" s="359"/>
      <c r="Y30" s="359"/>
      <c r="Z30" s="359"/>
      <c r="AA30" s="359"/>
      <c r="AB30" s="359"/>
      <c r="AC30" s="359"/>
      <c r="AD30" s="359"/>
      <c r="AE30" s="359"/>
      <c r="AF30" s="42"/>
      <c r="AG30" s="42"/>
      <c r="AH30" s="42"/>
      <c r="AI30" s="42"/>
      <c r="AJ30" s="42"/>
      <c r="AK30" s="358">
        <f>ROUND(AW54,2)</f>
        <v>0</v>
      </c>
      <c r="AL30" s="359"/>
      <c r="AM30" s="359"/>
      <c r="AN30" s="359"/>
      <c r="AO30" s="359"/>
      <c r="AP30" s="42"/>
      <c r="AQ30" s="42"/>
      <c r="AR30" s="43"/>
      <c r="BE30" s="374"/>
    </row>
    <row r="31" spans="2:57" s="3" customFormat="1" ht="14.45" customHeight="1" hidden="1">
      <c r="B31" s="41"/>
      <c r="C31" s="42"/>
      <c r="D31" s="42"/>
      <c r="E31" s="42"/>
      <c r="F31" s="30" t="s">
        <v>46</v>
      </c>
      <c r="G31" s="42"/>
      <c r="H31" s="42"/>
      <c r="I31" s="42"/>
      <c r="J31" s="42"/>
      <c r="K31" s="42"/>
      <c r="L31" s="360">
        <v>0.21</v>
      </c>
      <c r="M31" s="359"/>
      <c r="N31" s="359"/>
      <c r="O31" s="359"/>
      <c r="P31" s="359"/>
      <c r="Q31" s="42"/>
      <c r="R31" s="42"/>
      <c r="S31" s="42"/>
      <c r="T31" s="42"/>
      <c r="U31" s="42"/>
      <c r="V31" s="42"/>
      <c r="W31" s="358">
        <f>ROUND(BB54,2)</f>
        <v>0</v>
      </c>
      <c r="X31" s="359"/>
      <c r="Y31" s="359"/>
      <c r="Z31" s="359"/>
      <c r="AA31" s="359"/>
      <c r="AB31" s="359"/>
      <c r="AC31" s="359"/>
      <c r="AD31" s="359"/>
      <c r="AE31" s="359"/>
      <c r="AF31" s="42"/>
      <c r="AG31" s="42"/>
      <c r="AH31" s="42"/>
      <c r="AI31" s="42"/>
      <c r="AJ31" s="42"/>
      <c r="AK31" s="358">
        <v>0</v>
      </c>
      <c r="AL31" s="359"/>
      <c r="AM31" s="359"/>
      <c r="AN31" s="359"/>
      <c r="AO31" s="359"/>
      <c r="AP31" s="42"/>
      <c r="AQ31" s="42"/>
      <c r="AR31" s="43"/>
      <c r="BE31" s="374"/>
    </row>
    <row r="32" spans="2:57" s="3" customFormat="1" ht="14.45" customHeight="1" hidden="1">
      <c r="B32" s="41"/>
      <c r="C32" s="42"/>
      <c r="D32" s="42"/>
      <c r="E32" s="42"/>
      <c r="F32" s="30" t="s">
        <v>47</v>
      </c>
      <c r="G32" s="42"/>
      <c r="H32" s="42"/>
      <c r="I32" s="42"/>
      <c r="J32" s="42"/>
      <c r="K32" s="42"/>
      <c r="L32" s="360">
        <v>0.15</v>
      </c>
      <c r="M32" s="359"/>
      <c r="N32" s="359"/>
      <c r="O32" s="359"/>
      <c r="P32" s="359"/>
      <c r="Q32" s="42"/>
      <c r="R32" s="42"/>
      <c r="S32" s="42"/>
      <c r="T32" s="42"/>
      <c r="U32" s="42"/>
      <c r="V32" s="42"/>
      <c r="W32" s="358">
        <f>ROUND(BC54,2)</f>
        <v>0</v>
      </c>
      <c r="X32" s="359"/>
      <c r="Y32" s="359"/>
      <c r="Z32" s="359"/>
      <c r="AA32" s="359"/>
      <c r="AB32" s="359"/>
      <c r="AC32" s="359"/>
      <c r="AD32" s="359"/>
      <c r="AE32" s="359"/>
      <c r="AF32" s="42"/>
      <c r="AG32" s="42"/>
      <c r="AH32" s="42"/>
      <c r="AI32" s="42"/>
      <c r="AJ32" s="42"/>
      <c r="AK32" s="358">
        <v>0</v>
      </c>
      <c r="AL32" s="359"/>
      <c r="AM32" s="359"/>
      <c r="AN32" s="359"/>
      <c r="AO32" s="359"/>
      <c r="AP32" s="42"/>
      <c r="AQ32" s="42"/>
      <c r="AR32" s="43"/>
      <c r="BE32" s="374"/>
    </row>
    <row r="33" spans="2:44" s="3" customFormat="1" ht="14.45" customHeight="1" hidden="1">
      <c r="B33" s="41"/>
      <c r="C33" s="42"/>
      <c r="D33" s="42"/>
      <c r="E33" s="42"/>
      <c r="F33" s="30" t="s">
        <v>48</v>
      </c>
      <c r="G33" s="42"/>
      <c r="H33" s="42"/>
      <c r="I33" s="42"/>
      <c r="J33" s="42"/>
      <c r="K33" s="42"/>
      <c r="L33" s="360">
        <v>0</v>
      </c>
      <c r="M33" s="359"/>
      <c r="N33" s="359"/>
      <c r="O33" s="359"/>
      <c r="P33" s="359"/>
      <c r="Q33" s="42"/>
      <c r="R33" s="42"/>
      <c r="S33" s="42"/>
      <c r="T33" s="42"/>
      <c r="U33" s="42"/>
      <c r="V33" s="42"/>
      <c r="W33" s="358">
        <f>ROUND(BD54,2)</f>
        <v>0</v>
      </c>
      <c r="X33" s="359"/>
      <c r="Y33" s="359"/>
      <c r="Z33" s="359"/>
      <c r="AA33" s="359"/>
      <c r="AB33" s="359"/>
      <c r="AC33" s="359"/>
      <c r="AD33" s="359"/>
      <c r="AE33" s="359"/>
      <c r="AF33" s="42"/>
      <c r="AG33" s="42"/>
      <c r="AH33" s="42"/>
      <c r="AI33" s="42"/>
      <c r="AJ33" s="42"/>
      <c r="AK33" s="358">
        <v>0</v>
      </c>
      <c r="AL33" s="359"/>
      <c r="AM33" s="359"/>
      <c r="AN33" s="359"/>
      <c r="AO33" s="359"/>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49</v>
      </c>
      <c r="E35" s="46"/>
      <c r="F35" s="46"/>
      <c r="G35" s="46"/>
      <c r="H35" s="46"/>
      <c r="I35" s="46"/>
      <c r="J35" s="46"/>
      <c r="K35" s="46"/>
      <c r="L35" s="46"/>
      <c r="M35" s="46"/>
      <c r="N35" s="46"/>
      <c r="O35" s="46"/>
      <c r="P35" s="46"/>
      <c r="Q35" s="46"/>
      <c r="R35" s="46"/>
      <c r="S35" s="46"/>
      <c r="T35" s="47" t="s">
        <v>50</v>
      </c>
      <c r="U35" s="46"/>
      <c r="V35" s="46"/>
      <c r="W35" s="46"/>
      <c r="X35" s="371" t="s">
        <v>51</v>
      </c>
      <c r="Y35" s="369"/>
      <c r="Z35" s="369"/>
      <c r="AA35" s="369"/>
      <c r="AB35" s="369"/>
      <c r="AC35" s="46"/>
      <c r="AD35" s="46"/>
      <c r="AE35" s="46"/>
      <c r="AF35" s="46"/>
      <c r="AG35" s="46"/>
      <c r="AH35" s="46"/>
      <c r="AI35" s="46"/>
      <c r="AJ35" s="46"/>
      <c r="AK35" s="368">
        <f>SUM(AK26:AK33)</f>
        <v>0</v>
      </c>
      <c r="AL35" s="369"/>
      <c r="AM35" s="369"/>
      <c r="AN35" s="369"/>
      <c r="AO35" s="370"/>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52</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17-2023</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61" t="str">
        <f>K6</f>
        <v>VZDĚLÁVACÍ INSTITUCE RAJHRAD, MEZINÁRODNÍ AKADEMIE SV. BENEDIKTA Z NURSIE PRO UMĚLECKÉ VZDĚLÁVÁNÍ</v>
      </c>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Rajhrad</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63" t="str">
        <f>IF(AN8="","",AN8)</f>
        <v>26. 9. 2023</v>
      </c>
      <c r="AN47" s="363"/>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 xml:space="preserve"> </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47" t="str">
        <f>IF(E17="","",E17)</f>
        <v>PEER COLLECTIVE s.r.o.</v>
      </c>
      <c r="AN49" s="348"/>
      <c r="AO49" s="348"/>
      <c r="AP49" s="348"/>
      <c r="AQ49" s="37"/>
      <c r="AR49" s="40"/>
      <c r="AS49" s="341" t="s">
        <v>53</v>
      </c>
      <c r="AT49" s="342"/>
      <c r="AU49" s="61"/>
      <c r="AV49" s="61"/>
      <c r="AW49" s="61"/>
      <c r="AX49" s="61"/>
      <c r="AY49" s="61"/>
      <c r="AZ49" s="61"/>
      <c r="BA49" s="61"/>
      <c r="BB49" s="61"/>
      <c r="BC49" s="61"/>
      <c r="BD49" s="62"/>
      <c r="BE49" s="35"/>
    </row>
    <row r="50" spans="1:57" s="2" customFormat="1" ht="15.2"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36</v>
      </c>
      <c r="AJ50" s="37"/>
      <c r="AK50" s="37"/>
      <c r="AL50" s="37"/>
      <c r="AM50" s="347" t="str">
        <f>IF(E20="","",E20)</f>
        <v xml:space="preserve"> </v>
      </c>
      <c r="AN50" s="348"/>
      <c r="AO50" s="348"/>
      <c r="AP50" s="348"/>
      <c r="AQ50" s="37"/>
      <c r="AR50" s="40"/>
      <c r="AS50" s="343"/>
      <c r="AT50" s="344"/>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45"/>
      <c r="AT51" s="346"/>
      <c r="AU51" s="65"/>
      <c r="AV51" s="65"/>
      <c r="AW51" s="65"/>
      <c r="AX51" s="65"/>
      <c r="AY51" s="65"/>
      <c r="AZ51" s="65"/>
      <c r="BA51" s="65"/>
      <c r="BB51" s="65"/>
      <c r="BC51" s="65"/>
      <c r="BD51" s="66"/>
      <c r="BE51" s="35"/>
    </row>
    <row r="52" spans="1:57" s="2" customFormat="1" ht="29.25" customHeight="1">
      <c r="A52" s="35"/>
      <c r="B52" s="36"/>
      <c r="C52" s="352" t="s">
        <v>54</v>
      </c>
      <c r="D52" s="353"/>
      <c r="E52" s="353"/>
      <c r="F52" s="353"/>
      <c r="G52" s="353"/>
      <c r="H52" s="67"/>
      <c r="I52" s="355" t="s">
        <v>55</v>
      </c>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t="s">
        <v>56</v>
      </c>
      <c r="AH52" s="353"/>
      <c r="AI52" s="353"/>
      <c r="AJ52" s="353"/>
      <c r="AK52" s="353"/>
      <c r="AL52" s="353"/>
      <c r="AM52" s="353"/>
      <c r="AN52" s="355" t="s">
        <v>57</v>
      </c>
      <c r="AO52" s="353"/>
      <c r="AP52" s="353"/>
      <c r="AQ52" s="68" t="s">
        <v>58</v>
      </c>
      <c r="AR52" s="40"/>
      <c r="AS52" s="69" t="s">
        <v>59</v>
      </c>
      <c r="AT52" s="70" t="s">
        <v>60</v>
      </c>
      <c r="AU52" s="70" t="s">
        <v>61</v>
      </c>
      <c r="AV52" s="70" t="s">
        <v>62</v>
      </c>
      <c r="AW52" s="70" t="s">
        <v>63</v>
      </c>
      <c r="AX52" s="70" t="s">
        <v>64</v>
      </c>
      <c r="AY52" s="70" t="s">
        <v>65</v>
      </c>
      <c r="AZ52" s="70" t="s">
        <v>66</v>
      </c>
      <c r="BA52" s="70" t="s">
        <v>67</v>
      </c>
      <c r="BB52" s="70" t="s">
        <v>68</v>
      </c>
      <c r="BC52" s="70" t="s">
        <v>69</v>
      </c>
      <c r="BD52" s="71" t="s">
        <v>70</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71</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56">
        <f>ROUND(SUM(AG55:AG60),2)</f>
        <v>0</v>
      </c>
      <c r="AH54" s="356"/>
      <c r="AI54" s="356"/>
      <c r="AJ54" s="356"/>
      <c r="AK54" s="356"/>
      <c r="AL54" s="356"/>
      <c r="AM54" s="356"/>
      <c r="AN54" s="357">
        <f aca="true" t="shared" si="0" ref="AN54:AN60">SUM(AG54,AT54)</f>
        <v>0</v>
      </c>
      <c r="AO54" s="357"/>
      <c r="AP54" s="357"/>
      <c r="AQ54" s="79" t="s">
        <v>19</v>
      </c>
      <c r="AR54" s="80"/>
      <c r="AS54" s="81">
        <f>ROUND(SUM(AS55:AS60),2)</f>
        <v>0</v>
      </c>
      <c r="AT54" s="82">
        <f aca="true" t="shared" si="1" ref="AT54:AT60">ROUND(SUM(AV54:AW54),2)</f>
        <v>0</v>
      </c>
      <c r="AU54" s="83">
        <f>ROUND(SUM(AU55:AU60),5)</f>
        <v>0</v>
      </c>
      <c r="AV54" s="82">
        <f>ROUND(AZ54*L29,2)</f>
        <v>0</v>
      </c>
      <c r="AW54" s="82">
        <f>ROUND(BA54*L30,2)</f>
        <v>0</v>
      </c>
      <c r="AX54" s="82">
        <f>ROUND(BB54*L29,2)</f>
        <v>0</v>
      </c>
      <c r="AY54" s="82">
        <f>ROUND(BC54*L30,2)</f>
        <v>0</v>
      </c>
      <c r="AZ54" s="82">
        <f>ROUND(SUM(AZ55:AZ60),2)</f>
        <v>0</v>
      </c>
      <c r="BA54" s="82">
        <f>ROUND(SUM(BA55:BA60),2)</f>
        <v>0</v>
      </c>
      <c r="BB54" s="82">
        <f>ROUND(SUM(BB55:BB60),2)</f>
        <v>0</v>
      </c>
      <c r="BC54" s="82">
        <f>ROUND(SUM(BC55:BC60),2)</f>
        <v>0</v>
      </c>
      <c r="BD54" s="84">
        <f>ROUND(SUM(BD55:BD60),2)</f>
        <v>0</v>
      </c>
      <c r="BS54" s="85" t="s">
        <v>72</v>
      </c>
      <c r="BT54" s="85" t="s">
        <v>73</v>
      </c>
      <c r="BU54" s="86" t="s">
        <v>74</v>
      </c>
      <c r="BV54" s="85" t="s">
        <v>75</v>
      </c>
      <c r="BW54" s="85" t="s">
        <v>5</v>
      </c>
      <c r="BX54" s="85" t="s">
        <v>76</v>
      </c>
      <c r="CL54" s="85" t="s">
        <v>19</v>
      </c>
    </row>
    <row r="55" spans="1:91" s="7" customFormat="1" ht="24.75" customHeight="1">
      <c r="A55" s="87" t="s">
        <v>77</v>
      </c>
      <c r="B55" s="88"/>
      <c r="C55" s="89"/>
      <c r="D55" s="349" t="s">
        <v>78</v>
      </c>
      <c r="E55" s="349"/>
      <c r="F55" s="349"/>
      <c r="G55" s="349"/>
      <c r="H55" s="349"/>
      <c r="I55" s="90"/>
      <c r="J55" s="349" t="s">
        <v>79</v>
      </c>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50">
        <f>'17-2023_A - Stavební část'!J30</f>
        <v>0</v>
      </c>
      <c r="AH55" s="351"/>
      <c r="AI55" s="351"/>
      <c r="AJ55" s="351"/>
      <c r="AK55" s="351"/>
      <c r="AL55" s="351"/>
      <c r="AM55" s="351"/>
      <c r="AN55" s="350">
        <f t="shared" si="0"/>
        <v>0</v>
      </c>
      <c r="AO55" s="351"/>
      <c r="AP55" s="351"/>
      <c r="AQ55" s="91" t="s">
        <v>80</v>
      </c>
      <c r="AR55" s="92"/>
      <c r="AS55" s="93">
        <v>0</v>
      </c>
      <c r="AT55" s="94">
        <f t="shared" si="1"/>
        <v>0</v>
      </c>
      <c r="AU55" s="95">
        <f>'17-2023_A - Stavební část'!P121</f>
        <v>0</v>
      </c>
      <c r="AV55" s="94">
        <f>'17-2023_A - Stavební část'!J33</f>
        <v>0</v>
      </c>
      <c r="AW55" s="94">
        <f>'17-2023_A - Stavební část'!J34</f>
        <v>0</v>
      </c>
      <c r="AX55" s="94">
        <f>'17-2023_A - Stavební část'!J35</f>
        <v>0</v>
      </c>
      <c r="AY55" s="94">
        <f>'17-2023_A - Stavební část'!J36</f>
        <v>0</v>
      </c>
      <c r="AZ55" s="94">
        <f>'17-2023_A - Stavební část'!F33</f>
        <v>0</v>
      </c>
      <c r="BA55" s="94">
        <f>'17-2023_A - Stavební část'!F34</f>
        <v>0</v>
      </c>
      <c r="BB55" s="94">
        <f>'17-2023_A - Stavební část'!F35</f>
        <v>0</v>
      </c>
      <c r="BC55" s="94">
        <f>'17-2023_A - Stavební část'!F36</f>
        <v>0</v>
      </c>
      <c r="BD55" s="96">
        <f>'17-2023_A - Stavební část'!F37</f>
        <v>0</v>
      </c>
      <c r="BT55" s="97" t="s">
        <v>81</v>
      </c>
      <c r="BV55" s="97" t="s">
        <v>75</v>
      </c>
      <c r="BW55" s="97" t="s">
        <v>82</v>
      </c>
      <c r="BX55" s="97" t="s">
        <v>5</v>
      </c>
      <c r="CL55" s="97" t="s">
        <v>19</v>
      </c>
      <c r="CM55" s="97" t="s">
        <v>83</v>
      </c>
    </row>
    <row r="56" spans="1:91" s="7" customFormat="1" ht="24.75" customHeight="1">
      <c r="A56" s="87" t="s">
        <v>77</v>
      </c>
      <c r="B56" s="88"/>
      <c r="C56" s="89"/>
      <c r="D56" s="349" t="s">
        <v>84</v>
      </c>
      <c r="E56" s="349"/>
      <c r="F56" s="349"/>
      <c r="G56" s="349"/>
      <c r="H56" s="349"/>
      <c r="I56" s="90"/>
      <c r="J56" s="349" t="s">
        <v>85</v>
      </c>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f>'17-2023_B - TZB_ELEKTROIN...'!J30</f>
        <v>0</v>
      </c>
      <c r="AH56" s="351"/>
      <c r="AI56" s="351"/>
      <c r="AJ56" s="351"/>
      <c r="AK56" s="351"/>
      <c r="AL56" s="351"/>
      <c r="AM56" s="351"/>
      <c r="AN56" s="350">
        <f t="shared" si="0"/>
        <v>0</v>
      </c>
      <c r="AO56" s="351"/>
      <c r="AP56" s="351"/>
      <c r="AQ56" s="91" t="s">
        <v>80</v>
      </c>
      <c r="AR56" s="92"/>
      <c r="AS56" s="93">
        <v>0</v>
      </c>
      <c r="AT56" s="94">
        <f t="shared" si="1"/>
        <v>0</v>
      </c>
      <c r="AU56" s="95">
        <f>'17-2023_B - TZB_ELEKTROIN...'!P105</f>
        <v>0</v>
      </c>
      <c r="AV56" s="94">
        <f>'17-2023_B - TZB_ELEKTROIN...'!J33</f>
        <v>0</v>
      </c>
      <c r="AW56" s="94">
        <f>'17-2023_B - TZB_ELEKTROIN...'!J34</f>
        <v>0</v>
      </c>
      <c r="AX56" s="94">
        <f>'17-2023_B - TZB_ELEKTROIN...'!J35</f>
        <v>0</v>
      </c>
      <c r="AY56" s="94">
        <f>'17-2023_B - TZB_ELEKTROIN...'!J36</f>
        <v>0</v>
      </c>
      <c r="AZ56" s="94">
        <f>'17-2023_B - TZB_ELEKTROIN...'!F33</f>
        <v>0</v>
      </c>
      <c r="BA56" s="94">
        <f>'17-2023_B - TZB_ELEKTROIN...'!F34</f>
        <v>0</v>
      </c>
      <c r="BB56" s="94">
        <f>'17-2023_B - TZB_ELEKTROIN...'!F35</f>
        <v>0</v>
      </c>
      <c r="BC56" s="94">
        <f>'17-2023_B - TZB_ELEKTROIN...'!F36</f>
        <v>0</v>
      </c>
      <c r="BD56" s="96">
        <f>'17-2023_B - TZB_ELEKTROIN...'!F37</f>
        <v>0</v>
      </c>
      <c r="BT56" s="97" t="s">
        <v>81</v>
      </c>
      <c r="BV56" s="97" t="s">
        <v>75</v>
      </c>
      <c r="BW56" s="97" t="s">
        <v>86</v>
      </c>
      <c r="BX56" s="97" t="s">
        <v>5</v>
      </c>
      <c r="CL56" s="97" t="s">
        <v>19</v>
      </c>
      <c r="CM56" s="97" t="s">
        <v>83</v>
      </c>
    </row>
    <row r="57" spans="1:91" s="7" customFormat="1" ht="24.75" customHeight="1">
      <c r="A57" s="87" t="s">
        <v>77</v>
      </c>
      <c r="B57" s="88"/>
      <c r="C57" s="89"/>
      <c r="D57" s="349" t="s">
        <v>87</v>
      </c>
      <c r="E57" s="349"/>
      <c r="F57" s="349"/>
      <c r="G57" s="349"/>
      <c r="H57" s="349"/>
      <c r="I57" s="90"/>
      <c r="J57" s="349" t="s">
        <v>88</v>
      </c>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50">
        <f>'17-2023_C - TZB_ZTI'!J30</f>
        <v>0</v>
      </c>
      <c r="AH57" s="351"/>
      <c r="AI57" s="351"/>
      <c r="AJ57" s="351"/>
      <c r="AK57" s="351"/>
      <c r="AL57" s="351"/>
      <c r="AM57" s="351"/>
      <c r="AN57" s="350">
        <f t="shared" si="0"/>
        <v>0</v>
      </c>
      <c r="AO57" s="351"/>
      <c r="AP57" s="351"/>
      <c r="AQ57" s="91" t="s">
        <v>80</v>
      </c>
      <c r="AR57" s="92"/>
      <c r="AS57" s="93">
        <v>0</v>
      </c>
      <c r="AT57" s="94">
        <f t="shared" si="1"/>
        <v>0</v>
      </c>
      <c r="AU57" s="95">
        <f>'17-2023_C - TZB_ZTI'!P89</f>
        <v>0</v>
      </c>
      <c r="AV57" s="94">
        <f>'17-2023_C - TZB_ZTI'!J33</f>
        <v>0</v>
      </c>
      <c r="AW57" s="94">
        <f>'17-2023_C - TZB_ZTI'!J34</f>
        <v>0</v>
      </c>
      <c r="AX57" s="94">
        <f>'17-2023_C - TZB_ZTI'!J35</f>
        <v>0</v>
      </c>
      <c r="AY57" s="94">
        <f>'17-2023_C - TZB_ZTI'!J36</f>
        <v>0</v>
      </c>
      <c r="AZ57" s="94">
        <f>'17-2023_C - TZB_ZTI'!F33</f>
        <v>0</v>
      </c>
      <c r="BA57" s="94">
        <f>'17-2023_C - TZB_ZTI'!F34</f>
        <v>0</v>
      </c>
      <c r="BB57" s="94">
        <f>'17-2023_C - TZB_ZTI'!F35</f>
        <v>0</v>
      </c>
      <c r="BC57" s="94">
        <f>'17-2023_C - TZB_ZTI'!F36</f>
        <v>0</v>
      </c>
      <c r="BD57" s="96">
        <f>'17-2023_C - TZB_ZTI'!F37</f>
        <v>0</v>
      </c>
      <c r="BT57" s="97" t="s">
        <v>81</v>
      </c>
      <c r="BV57" s="97" t="s">
        <v>75</v>
      </c>
      <c r="BW57" s="97" t="s">
        <v>89</v>
      </c>
      <c r="BX57" s="97" t="s">
        <v>5</v>
      </c>
      <c r="CL57" s="97" t="s">
        <v>19</v>
      </c>
      <c r="CM57" s="97" t="s">
        <v>83</v>
      </c>
    </row>
    <row r="58" spans="1:91" s="7" customFormat="1" ht="24.75" customHeight="1">
      <c r="A58" s="87" t="s">
        <v>77</v>
      </c>
      <c r="B58" s="88"/>
      <c r="C58" s="89"/>
      <c r="D58" s="349" t="s">
        <v>90</v>
      </c>
      <c r="E58" s="349"/>
      <c r="F58" s="349"/>
      <c r="G58" s="349"/>
      <c r="H58" s="349"/>
      <c r="I58" s="90"/>
      <c r="J58" s="349" t="s">
        <v>91</v>
      </c>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50">
        <f>'17-2023_D - TZB_UT'!J30</f>
        <v>0</v>
      </c>
      <c r="AH58" s="351"/>
      <c r="AI58" s="351"/>
      <c r="AJ58" s="351"/>
      <c r="AK58" s="351"/>
      <c r="AL58" s="351"/>
      <c r="AM58" s="351"/>
      <c r="AN58" s="350">
        <f t="shared" si="0"/>
        <v>0</v>
      </c>
      <c r="AO58" s="351"/>
      <c r="AP58" s="351"/>
      <c r="AQ58" s="91" t="s">
        <v>80</v>
      </c>
      <c r="AR58" s="92"/>
      <c r="AS58" s="93">
        <v>0</v>
      </c>
      <c r="AT58" s="94">
        <f t="shared" si="1"/>
        <v>0</v>
      </c>
      <c r="AU58" s="95">
        <f>'17-2023_D - TZB_UT'!P90</f>
        <v>0</v>
      </c>
      <c r="AV58" s="94">
        <f>'17-2023_D - TZB_UT'!J33</f>
        <v>0</v>
      </c>
      <c r="AW58" s="94">
        <f>'17-2023_D - TZB_UT'!J34</f>
        <v>0</v>
      </c>
      <c r="AX58" s="94">
        <f>'17-2023_D - TZB_UT'!J35</f>
        <v>0</v>
      </c>
      <c r="AY58" s="94">
        <f>'17-2023_D - TZB_UT'!J36</f>
        <v>0</v>
      </c>
      <c r="AZ58" s="94">
        <f>'17-2023_D - TZB_UT'!F33</f>
        <v>0</v>
      </c>
      <c r="BA58" s="94">
        <f>'17-2023_D - TZB_UT'!F34</f>
        <v>0</v>
      </c>
      <c r="BB58" s="94">
        <f>'17-2023_D - TZB_UT'!F35</f>
        <v>0</v>
      </c>
      <c r="BC58" s="94">
        <f>'17-2023_D - TZB_UT'!F36</f>
        <v>0</v>
      </c>
      <c r="BD58" s="96">
        <f>'17-2023_D - TZB_UT'!F37</f>
        <v>0</v>
      </c>
      <c r="BT58" s="97" t="s">
        <v>81</v>
      </c>
      <c r="BV58" s="97" t="s">
        <v>75</v>
      </c>
      <c r="BW58" s="97" t="s">
        <v>92</v>
      </c>
      <c r="BX58" s="97" t="s">
        <v>5</v>
      </c>
      <c r="CL58" s="97" t="s">
        <v>19</v>
      </c>
      <c r="CM58" s="97" t="s">
        <v>83</v>
      </c>
    </row>
    <row r="59" spans="1:91" s="7" customFormat="1" ht="24.75" customHeight="1">
      <c r="A59" s="87" t="s">
        <v>77</v>
      </c>
      <c r="B59" s="88"/>
      <c r="C59" s="89"/>
      <c r="D59" s="349" t="s">
        <v>93</v>
      </c>
      <c r="E59" s="349"/>
      <c r="F59" s="349"/>
      <c r="G59" s="349"/>
      <c r="H59" s="349"/>
      <c r="I59" s="90"/>
      <c r="J59" s="349" t="s">
        <v>94</v>
      </c>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50">
        <f>'17-2023_E - TZB_VZT'!J30</f>
        <v>0</v>
      </c>
      <c r="AH59" s="351"/>
      <c r="AI59" s="351"/>
      <c r="AJ59" s="351"/>
      <c r="AK59" s="351"/>
      <c r="AL59" s="351"/>
      <c r="AM59" s="351"/>
      <c r="AN59" s="350">
        <f t="shared" si="0"/>
        <v>0</v>
      </c>
      <c r="AO59" s="351"/>
      <c r="AP59" s="351"/>
      <c r="AQ59" s="91" t="s">
        <v>80</v>
      </c>
      <c r="AR59" s="92"/>
      <c r="AS59" s="93">
        <v>0</v>
      </c>
      <c r="AT59" s="94">
        <f t="shared" si="1"/>
        <v>0</v>
      </c>
      <c r="AU59" s="95">
        <f>'17-2023_E - TZB_VZT'!P82</f>
        <v>0</v>
      </c>
      <c r="AV59" s="94">
        <f>'17-2023_E - TZB_VZT'!J33</f>
        <v>0</v>
      </c>
      <c r="AW59" s="94">
        <f>'17-2023_E - TZB_VZT'!J34</f>
        <v>0</v>
      </c>
      <c r="AX59" s="94">
        <f>'17-2023_E - TZB_VZT'!J35</f>
        <v>0</v>
      </c>
      <c r="AY59" s="94">
        <f>'17-2023_E - TZB_VZT'!J36</f>
        <v>0</v>
      </c>
      <c r="AZ59" s="94">
        <f>'17-2023_E - TZB_VZT'!F33</f>
        <v>0</v>
      </c>
      <c r="BA59" s="94">
        <f>'17-2023_E - TZB_VZT'!F34</f>
        <v>0</v>
      </c>
      <c r="BB59" s="94">
        <f>'17-2023_E - TZB_VZT'!F35</f>
        <v>0</v>
      </c>
      <c r="BC59" s="94">
        <f>'17-2023_E - TZB_VZT'!F36</f>
        <v>0</v>
      </c>
      <c r="BD59" s="96">
        <f>'17-2023_E - TZB_VZT'!F37</f>
        <v>0</v>
      </c>
      <c r="BT59" s="97" t="s">
        <v>81</v>
      </c>
      <c r="BV59" s="97" t="s">
        <v>75</v>
      </c>
      <c r="BW59" s="97" t="s">
        <v>95</v>
      </c>
      <c r="BX59" s="97" t="s">
        <v>5</v>
      </c>
      <c r="CL59" s="97" t="s">
        <v>19</v>
      </c>
      <c r="CM59" s="97" t="s">
        <v>83</v>
      </c>
    </row>
    <row r="60" spans="1:91" s="7" customFormat="1" ht="24.75" customHeight="1">
      <c r="A60" s="87" t="s">
        <v>77</v>
      </c>
      <c r="B60" s="88"/>
      <c r="C60" s="89"/>
      <c r="D60" s="349" t="s">
        <v>96</v>
      </c>
      <c r="E60" s="349"/>
      <c r="F60" s="349"/>
      <c r="G60" s="349"/>
      <c r="H60" s="349"/>
      <c r="I60" s="90"/>
      <c r="J60" s="349" t="s">
        <v>97</v>
      </c>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50">
        <f>'17-2023_F - STATIKA'!J30</f>
        <v>0</v>
      </c>
      <c r="AH60" s="351"/>
      <c r="AI60" s="351"/>
      <c r="AJ60" s="351"/>
      <c r="AK60" s="351"/>
      <c r="AL60" s="351"/>
      <c r="AM60" s="351"/>
      <c r="AN60" s="350">
        <f t="shared" si="0"/>
        <v>0</v>
      </c>
      <c r="AO60" s="351"/>
      <c r="AP60" s="351"/>
      <c r="AQ60" s="91" t="s">
        <v>80</v>
      </c>
      <c r="AR60" s="92"/>
      <c r="AS60" s="98">
        <v>0</v>
      </c>
      <c r="AT60" s="99">
        <f t="shared" si="1"/>
        <v>0</v>
      </c>
      <c r="AU60" s="100">
        <f>'17-2023_F - STATIKA'!P84</f>
        <v>0</v>
      </c>
      <c r="AV60" s="99">
        <f>'17-2023_F - STATIKA'!J33</f>
        <v>0</v>
      </c>
      <c r="AW60" s="99">
        <f>'17-2023_F - STATIKA'!J34</f>
        <v>0</v>
      </c>
      <c r="AX60" s="99">
        <f>'17-2023_F - STATIKA'!J35</f>
        <v>0</v>
      </c>
      <c r="AY60" s="99">
        <f>'17-2023_F - STATIKA'!J36</f>
        <v>0</v>
      </c>
      <c r="AZ60" s="99">
        <f>'17-2023_F - STATIKA'!F33</f>
        <v>0</v>
      </c>
      <c r="BA60" s="99">
        <f>'17-2023_F - STATIKA'!F34</f>
        <v>0</v>
      </c>
      <c r="BB60" s="99">
        <f>'17-2023_F - STATIKA'!F35</f>
        <v>0</v>
      </c>
      <c r="BC60" s="99">
        <f>'17-2023_F - STATIKA'!F36</f>
        <v>0</v>
      </c>
      <c r="BD60" s="101">
        <f>'17-2023_F - STATIKA'!F37</f>
        <v>0</v>
      </c>
      <c r="BT60" s="97" t="s">
        <v>81</v>
      </c>
      <c r="BV60" s="97" t="s">
        <v>75</v>
      </c>
      <c r="BW60" s="97" t="s">
        <v>98</v>
      </c>
      <c r="BX60" s="97" t="s">
        <v>5</v>
      </c>
      <c r="CL60" s="97" t="s">
        <v>19</v>
      </c>
      <c r="CM60" s="97" t="s">
        <v>83</v>
      </c>
    </row>
    <row r="61" spans="1:57" s="2" customFormat="1" ht="30" customHeight="1">
      <c r="A61" s="35"/>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40"/>
      <c r="AS61" s="35"/>
      <c r="AT61" s="35"/>
      <c r="AU61" s="35"/>
      <c r="AV61" s="35"/>
      <c r="AW61" s="35"/>
      <c r="AX61" s="35"/>
      <c r="AY61" s="35"/>
      <c r="AZ61" s="35"/>
      <c r="BA61" s="35"/>
      <c r="BB61" s="35"/>
      <c r="BC61" s="35"/>
      <c r="BD61" s="35"/>
      <c r="BE61" s="35"/>
    </row>
    <row r="62" spans="1:57" s="2" customFormat="1" ht="6.95" customHeight="1">
      <c r="A62" s="35"/>
      <c r="B62" s="48"/>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0"/>
      <c r="AS62" s="35"/>
      <c r="AT62" s="35"/>
      <c r="AU62" s="35"/>
      <c r="AV62" s="35"/>
      <c r="AW62" s="35"/>
      <c r="AX62" s="35"/>
      <c r="AY62" s="35"/>
      <c r="AZ62" s="35"/>
      <c r="BA62" s="35"/>
      <c r="BB62" s="35"/>
      <c r="BC62" s="35"/>
      <c r="BD62" s="35"/>
      <c r="BE62" s="35"/>
    </row>
  </sheetData>
  <sheetProtection algorithmName="SHA-512" hashValue="I5aaWZXx8ho6Cj/ZzflONiLfWl+UHAEt8KxfHcI8swPdgA8NYrwbBK7x1PDLfTeybv66A2zJzS5qQdIO5bYvbw==" saltValue="itTvkmpH4tWmmRKtcuxSiJF4y6rGt3G/oh5xd+AUua4gguVeveW0Pybgl3G1l+kktaWSF2ChK8d5lqXbtnqoPg=="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AN57:AP57"/>
    <mergeCell ref="AN52:AP52"/>
    <mergeCell ref="AN55:AP55"/>
    <mergeCell ref="L45:AO45"/>
    <mergeCell ref="AM47:AN47"/>
    <mergeCell ref="AM49:AP49"/>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S49:AT51"/>
    <mergeCell ref="AM50:AP50"/>
    <mergeCell ref="D57:H57"/>
    <mergeCell ref="J57:AF57"/>
    <mergeCell ref="AG57:AM57"/>
    <mergeCell ref="C52:G52"/>
    <mergeCell ref="AG52:AM52"/>
    <mergeCell ref="I52:AF52"/>
    <mergeCell ref="D55:H55"/>
    <mergeCell ref="AG55:AM55"/>
    <mergeCell ref="J55:AF55"/>
  </mergeCells>
  <hyperlinks>
    <hyperlink ref="A55" location="'17-2023_A - Stavební část'!C2" display="/"/>
    <hyperlink ref="A56" location="'17-2023_B - TZB_ELEKTROIN...'!C2" display="/"/>
    <hyperlink ref="A57" location="'17-2023_C - TZB_ZTI'!C2" display="/"/>
    <hyperlink ref="A58" location="'17-2023_D - TZB_UT'!C2" display="/"/>
    <hyperlink ref="A59" location="'17-2023_E - TZB_VZT'!C2" display="/"/>
    <hyperlink ref="A60" location="'17-2023_F - STATIKA'!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67"/>
      <c r="M2" s="367"/>
      <c r="N2" s="367"/>
      <c r="O2" s="367"/>
      <c r="P2" s="367"/>
      <c r="Q2" s="367"/>
      <c r="R2" s="367"/>
      <c r="S2" s="367"/>
      <c r="T2" s="367"/>
      <c r="U2" s="367"/>
      <c r="V2" s="367"/>
      <c r="AT2" s="18" t="s">
        <v>82</v>
      </c>
      <c r="AZ2" s="102" t="s">
        <v>99</v>
      </c>
      <c r="BA2" s="102" t="s">
        <v>100</v>
      </c>
      <c r="BB2" s="102" t="s">
        <v>19</v>
      </c>
      <c r="BC2" s="102" t="s">
        <v>101</v>
      </c>
      <c r="BD2" s="102" t="s">
        <v>102</v>
      </c>
    </row>
    <row r="3" spans="2:56" s="1" customFormat="1" ht="6.95" customHeight="1">
      <c r="B3" s="103"/>
      <c r="C3" s="104"/>
      <c r="D3" s="104"/>
      <c r="E3" s="104"/>
      <c r="F3" s="104"/>
      <c r="G3" s="104"/>
      <c r="H3" s="104"/>
      <c r="I3" s="104"/>
      <c r="J3" s="104"/>
      <c r="K3" s="104"/>
      <c r="L3" s="21"/>
      <c r="AT3" s="18" t="s">
        <v>83</v>
      </c>
      <c r="AZ3" s="102" t="s">
        <v>103</v>
      </c>
      <c r="BA3" s="102" t="s">
        <v>104</v>
      </c>
      <c r="BB3" s="102" t="s">
        <v>19</v>
      </c>
      <c r="BC3" s="102" t="s">
        <v>105</v>
      </c>
      <c r="BD3" s="102" t="s">
        <v>102</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108</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83.25" customHeight="1">
      <c r="A27" s="111"/>
      <c r="B27" s="112"/>
      <c r="C27" s="111"/>
      <c r="D27" s="111"/>
      <c r="E27" s="390" t="s">
        <v>109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ROUND(J121,2)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ROUND((SUM(BE121:BE1760)),2)</f>
        <v>0</v>
      </c>
      <c r="G33" s="35"/>
      <c r="H33" s="35"/>
      <c r="I33" s="120">
        <v>0.21</v>
      </c>
      <c r="J33" s="119">
        <f>ROUND(((SUM(BE121:BE1760))*I33),2)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ROUND((SUM(BF121:BF1760)),2)</f>
        <v>0</v>
      </c>
      <c r="G34" s="35"/>
      <c r="H34" s="35"/>
      <c r="I34" s="120">
        <v>0.15</v>
      </c>
      <c r="J34" s="119">
        <f>ROUND(((SUM(BF121:BF1760))*I34),2)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ROUND((SUM(BG121:BG1760)),2)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ROUND((SUM(BH121:BH1760)),2)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ROUND((SUM(BI121:BI1760)),2)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17-2023_A - Stavební část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J121</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114</v>
      </c>
      <c r="E60" s="139"/>
      <c r="F60" s="139"/>
      <c r="G60" s="139"/>
      <c r="H60" s="139"/>
      <c r="I60" s="139"/>
      <c r="J60" s="140">
        <f>J122</f>
        <v>0</v>
      </c>
      <c r="K60" s="137"/>
      <c r="L60" s="141"/>
    </row>
    <row r="61" spans="2:12" s="10" customFormat="1" ht="19.9" customHeight="1">
      <c r="B61" s="142"/>
      <c r="C61" s="143"/>
      <c r="D61" s="144" t="s">
        <v>115</v>
      </c>
      <c r="E61" s="145"/>
      <c r="F61" s="145"/>
      <c r="G61" s="145"/>
      <c r="H61" s="145"/>
      <c r="I61" s="145"/>
      <c r="J61" s="146">
        <f>J123</f>
        <v>0</v>
      </c>
      <c r="K61" s="143"/>
      <c r="L61" s="147"/>
    </row>
    <row r="62" spans="2:12" s="10" customFormat="1" ht="19.9" customHeight="1">
      <c r="B62" s="142"/>
      <c r="C62" s="143"/>
      <c r="D62" s="144" t="s">
        <v>116</v>
      </c>
      <c r="E62" s="145"/>
      <c r="F62" s="145"/>
      <c r="G62" s="145"/>
      <c r="H62" s="145"/>
      <c r="I62" s="145"/>
      <c r="J62" s="146">
        <f>J207</f>
        <v>0</v>
      </c>
      <c r="K62" s="143"/>
      <c r="L62" s="147"/>
    </row>
    <row r="63" spans="2:12" s="10" customFormat="1" ht="19.9" customHeight="1">
      <c r="B63" s="142"/>
      <c r="C63" s="143"/>
      <c r="D63" s="144" t="s">
        <v>117</v>
      </c>
      <c r="E63" s="145"/>
      <c r="F63" s="145"/>
      <c r="G63" s="145"/>
      <c r="H63" s="145"/>
      <c r="I63" s="145"/>
      <c r="J63" s="146">
        <f>J286</f>
        <v>0</v>
      </c>
      <c r="K63" s="143"/>
      <c r="L63" s="147"/>
    </row>
    <row r="64" spans="2:12" s="10" customFormat="1" ht="19.9" customHeight="1">
      <c r="B64" s="142"/>
      <c r="C64" s="143"/>
      <c r="D64" s="144" t="s">
        <v>118</v>
      </c>
      <c r="E64" s="145"/>
      <c r="F64" s="145"/>
      <c r="G64" s="145"/>
      <c r="H64" s="145"/>
      <c r="I64" s="145"/>
      <c r="J64" s="146">
        <f>J310</f>
        <v>0</v>
      </c>
      <c r="K64" s="143"/>
      <c r="L64" s="147"/>
    </row>
    <row r="65" spans="2:12" s="10" customFormat="1" ht="19.9" customHeight="1">
      <c r="B65" s="142"/>
      <c r="C65" s="143"/>
      <c r="D65" s="144" t="s">
        <v>119</v>
      </c>
      <c r="E65" s="145"/>
      <c r="F65" s="145"/>
      <c r="G65" s="145"/>
      <c r="H65" s="145"/>
      <c r="I65" s="145"/>
      <c r="J65" s="146">
        <f>J400</f>
        <v>0</v>
      </c>
      <c r="K65" s="143"/>
      <c r="L65" s="147"/>
    </row>
    <row r="66" spans="2:12" s="10" customFormat="1" ht="19.9" customHeight="1">
      <c r="B66" s="142"/>
      <c r="C66" s="143"/>
      <c r="D66" s="144" t="s">
        <v>120</v>
      </c>
      <c r="E66" s="145"/>
      <c r="F66" s="145"/>
      <c r="G66" s="145"/>
      <c r="H66" s="145"/>
      <c r="I66" s="145"/>
      <c r="J66" s="146">
        <f>J407</f>
        <v>0</v>
      </c>
      <c r="K66" s="143"/>
      <c r="L66" s="147"/>
    </row>
    <row r="67" spans="2:12" s="10" customFormat="1" ht="19.9" customHeight="1">
      <c r="B67" s="142"/>
      <c r="C67" s="143"/>
      <c r="D67" s="144" t="s">
        <v>121</v>
      </c>
      <c r="E67" s="145"/>
      <c r="F67" s="145"/>
      <c r="G67" s="145"/>
      <c r="H67" s="145"/>
      <c r="I67" s="145"/>
      <c r="J67" s="146">
        <f>J501</f>
        <v>0</v>
      </c>
      <c r="K67" s="143"/>
      <c r="L67" s="147"/>
    </row>
    <row r="68" spans="2:12" s="10" customFormat="1" ht="19.9" customHeight="1">
      <c r="B68" s="142"/>
      <c r="C68" s="143"/>
      <c r="D68" s="144" t="s">
        <v>122</v>
      </c>
      <c r="E68" s="145"/>
      <c r="F68" s="145"/>
      <c r="G68" s="145"/>
      <c r="H68" s="145"/>
      <c r="I68" s="145"/>
      <c r="J68" s="146">
        <f>J749</f>
        <v>0</v>
      </c>
      <c r="K68" s="143"/>
      <c r="L68" s="147"/>
    </row>
    <row r="69" spans="2:12" s="10" customFormat="1" ht="19.9" customHeight="1">
      <c r="B69" s="142"/>
      <c r="C69" s="143"/>
      <c r="D69" s="144" t="s">
        <v>123</v>
      </c>
      <c r="E69" s="145"/>
      <c r="F69" s="145"/>
      <c r="G69" s="145"/>
      <c r="H69" s="145"/>
      <c r="I69" s="145"/>
      <c r="J69" s="146">
        <f>J759</f>
        <v>0</v>
      </c>
      <c r="K69" s="143"/>
      <c r="L69" s="147"/>
    </row>
    <row r="70" spans="2:12" s="9" customFormat="1" ht="24.95" customHeight="1">
      <c r="B70" s="136"/>
      <c r="C70" s="137"/>
      <c r="D70" s="138" t="s">
        <v>124</v>
      </c>
      <c r="E70" s="139"/>
      <c r="F70" s="139"/>
      <c r="G70" s="139"/>
      <c r="H70" s="139"/>
      <c r="I70" s="139"/>
      <c r="J70" s="140">
        <f>J762</f>
        <v>0</v>
      </c>
      <c r="K70" s="137"/>
      <c r="L70" s="141"/>
    </row>
    <row r="71" spans="2:12" s="10" customFormat="1" ht="19.9" customHeight="1">
      <c r="B71" s="142"/>
      <c r="C71" s="143"/>
      <c r="D71" s="144" t="s">
        <v>125</v>
      </c>
      <c r="E71" s="145"/>
      <c r="F71" s="145"/>
      <c r="G71" s="145"/>
      <c r="H71" s="145"/>
      <c r="I71" s="145"/>
      <c r="J71" s="146">
        <f>J763</f>
        <v>0</v>
      </c>
      <c r="K71" s="143"/>
      <c r="L71" s="147"/>
    </row>
    <row r="72" spans="2:12" s="10" customFormat="1" ht="19.9" customHeight="1">
      <c r="B72" s="142"/>
      <c r="C72" s="143"/>
      <c r="D72" s="144" t="s">
        <v>126</v>
      </c>
      <c r="E72" s="145"/>
      <c r="F72" s="145"/>
      <c r="G72" s="145"/>
      <c r="H72" s="145"/>
      <c r="I72" s="145"/>
      <c r="J72" s="146">
        <f>J788</f>
        <v>0</v>
      </c>
      <c r="K72" s="143"/>
      <c r="L72" s="147"/>
    </row>
    <row r="73" spans="2:12" s="10" customFormat="1" ht="19.9" customHeight="1">
      <c r="B73" s="142"/>
      <c r="C73" s="143"/>
      <c r="D73" s="144" t="s">
        <v>127</v>
      </c>
      <c r="E73" s="145"/>
      <c r="F73" s="145"/>
      <c r="G73" s="145"/>
      <c r="H73" s="145"/>
      <c r="I73" s="145"/>
      <c r="J73" s="146">
        <f>J803</f>
        <v>0</v>
      </c>
      <c r="K73" s="143"/>
      <c r="L73" s="147"/>
    </row>
    <row r="74" spans="2:12" s="10" customFormat="1" ht="19.9" customHeight="1">
      <c r="B74" s="142"/>
      <c r="C74" s="143"/>
      <c r="D74" s="144" t="s">
        <v>128</v>
      </c>
      <c r="E74" s="145"/>
      <c r="F74" s="145"/>
      <c r="G74" s="145"/>
      <c r="H74" s="145"/>
      <c r="I74" s="145"/>
      <c r="J74" s="146">
        <f>J842</f>
        <v>0</v>
      </c>
      <c r="K74" s="143"/>
      <c r="L74" s="147"/>
    </row>
    <row r="75" spans="2:12" s="10" customFormat="1" ht="19.9" customHeight="1">
      <c r="B75" s="142"/>
      <c r="C75" s="143"/>
      <c r="D75" s="144" t="s">
        <v>129</v>
      </c>
      <c r="E75" s="145"/>
      <c r="F75" s="145"/>
      <c r="G75" s="145"/>
      <c r="H75" s="145"/>
      <c r="I75" s="145"/>
      <c r="J75" s="146">
        <f>J855</f>
        <v>0</v>
      </c>
      <c r="K75" s="143"/>
      <c r="L75" s="147"/>
    </row>
    <row r="76" spans="2:12" s="10" customFormat="1" ht="19.9" customHeight="1">
      <c r="B76" s="142"/>
      <c r="C76" s="143"/>
      <c r="D76" s="144" t="s">
        <v>130</v>
      </c>
      <c r="E76" s="145"/>
      <c r="F76" s="145"/>
      <c r="G76" s="145"/>
      <c r="H76" s="145"/>
      <c r="I76" s="145"/>
      <c r="J76" s="146">
        <f>J874</f>
        <v>0</v>
      </c>
      <c r="K76" s="143"/>
      <c r="L76" s="147"/>
    </row>
    <row r="77" spans="2:12" s="10" customFormat="1" ht="19.9" customHeight="1">
      <c r="B77" s="142"/>
      <c r="C77" s="143"/>
      <c r="D77" s="144" t="s">
        <v>131</v>
      </c>
      <c r="E77" s="145"/>
      <c r="F77" s="145"/>
      <c r="G77" s="145"/>
      <c r="H77" s="145"/>
      <c r="I77" s="145"/>
      <c r="J77" s="146">
        <f>J880</f>
        <v>0</v>
      </c>
      <c r="K77" s="143"/>
      <c r="L77" s="147"/>
    </row>
    <row r="78" spans="2:12" s="10" customFormat="1" ht="19.9" customHeight="1">
      <c r="B78" s="142"/>
      <c r="C78" s="143"/>
      <c r="D78" s="144" t="s">
        <v>132</v>
      </c>
      <c r="E78" s="145"/>
      <c r="F78" s="145"/>
      <c r="G78" s="145"/>
      <c r="H78" s="145"/>
      <c r="I78" s="145"/>
      <c r="J78" s="146">
        <f>J926</f>
        <v>0</v>
      </c>
      <c r="K78" s="143"/>
      <c r="L78" s="147"/>
    </row>
    <row r="79" spans="2:12" s="10" customFormat="1" ht="19.9" customHeight="1">
      <c r="B79" s="142"/>
      <c r="C79" s="143"/>
      <c r="D79" s="144" t="s">
        <v>133</v>
      </c>
      <c r="E79" s="145"/>
      <c r="F79" s="145"/>
      <c r="G79" s="145"/>
      <c r="H79" s="145"/>
      <c r="I79" s="145"/>
      <c r="J79" s="146">
        <f>J942</f>
        <v>0</v>
      </c>
      <c r="K79" s="143"/>
      <c r="L79" s="147"/>
    </row>
    <row r="80" spans="2:12" s="10" customFormat="1" ht="19.9" customHeight="1">
      <c r="B80" s="142"/>
      <c r="C80" s="143"/>
      <c r="D80" s="144" t="s">
        <v>134</v>
      </c>
      <c r="E80" s="145"/>
      <c r="F80" s="145"/>
      <c r="G80" s="145"/>
      <c r="H80" s="145"/>
      <c r="I80" s="145"/>
      <c r="J80" s="146">
        <f>J967</f>
        <v>0</v>
      </c>
      <c r="K80" s="143"/>
      <c r="L80" s="147"/>
    </row>
    <row r="81" spans="2:12" s="10" customFormat="1" ht="19.9" customHeight="1">
      <c r="B81" s="142"/>
      <c r="C81" s="143"/>
      <c r="D81" s="144" t="s">
        <v>135</v>
      </c>
      <c r="E81" s="145"/>
      <c r="F81" s="145"/>
      <c r="G81" s="145"/>
      <c r="H81" s="145"/>
      <c r="I81" s="145"/>
      <c r="J81" s="146">
        <f>J1072</f>
        <v>0</v>
      </c>
      <c r="K81" s="143"/>
      <c r="L81" s="147"/>
    </row>
    <row r="82" spans="2:12" s="10" customFormat="1" ht="19.9" customHeight="1">
      <c r="B82" s="142"/>
      <c r="C82" s="143"/>
      <c r="D82" s="144" t="s">
        <v>136</v>
      </c>
      <c r="E82" s="145"/>
      <c r="F82" s="145"/>
      <c r="G82" s="145"/>
      <c r="H82" s="145"/>
      <c r="I82" s="145"/>
      <c r="J82" s="146">
        <f>J1105</f>
        <v>0</v>
      </c>
      <c r="K82" s="143"/>
      <c r="L82" s="147"/>
    </row>
    <row r="83" spans="2:12" s="10" customFormat="1" ht="19.9" customHeight="1">
      <c r="B83" s="142"/>
      <c r="C83" s="143"/>
      <c r="D83" s="144" t="s">
        <v>137</v>
      </c>
      <c r="E83" s="145"/>
      <c r="F83" s="145"/>
      <c r="G83" s="145"/>
      <c r="H83" s="145"/>
      <c r="I83" s="145"/>
      <c r="J83" s="146">
        <f>J1175</f>
        <v>0</v>
      </c>
      <c r="K83" s="143"/>
      <c r="L83" s="147"/>
    </row>
    <row r="84" spans="2:12" s="10" customFormat="1" ht="19.9" customHeight="1">
      <c r="B84" s="142"/>
      <c r="C84" s="143"/>
      <c r="D84" s="144" t="s">
        <v>138</v>
      </c>
      <c r="E84" s="145"/>
      <c r="F84" s="145"/>
      <c r="G84" s="145"/>
      <c r="H84" s="145"/>
      <c r="I84" s="145"/>
      <c r="J84" s="146">
        <f>J1294</f>
        <v>0</v>
      </c>
      <c r="K84" s="143"/>
      <c r="L84" s="147"/>
    </row>
    <row r="85" spans="2:12" s="10" customFormat="1" ht="19.9" customHeight="1">
      <c r="B85" s="142"/>
      <c r="C85" s="143"/>
      <c r="D85" s="144" t="s">
        <v>139</v>
      </c>
      <c r="E85" s="145"/>
      <c r="F85" s="145"/>
      <c r="G85" s="145"/>
      <c r="H85" s="145"/>
      <c r="I85" s="145"/>
      <c r="J85" s="146">
        <f>J1313</f>
        <v>0</v>
      </c>
      <c r="K85" s="143"/>
      <c r="L85" s="147"/>
    </row>
    <row r="86" spans="2:12" s="10" customFormat="1" ht="19.9" customHeight="1">
      <c r="B86" s="142"/>
      <c r="C86" s="143"/>
      <c r="D86" s="144" t="s">
        <v>140</v>
      </c>
      <c r="E86" s="145"/>
      <c r="F86" s="145"/>
      <c r="G86" s="145"/>
      <c r="H86" s="145"/>
      <c r="I86" s="145"/>
      <c r="J86" s="146">
        <f>J1336</f>
        <v>0</v>
      </c>
      <c r="K86" s="143"/>
      <c r="L86" s="147"/>
    </row>
    <row r="87" spans="2:12" s="10" customFormat="1" ht="19.9" customHeight="1">
      <c r="B87" s="142"/>
      <c r="C87" s="143"/>
      <c r="D87" s="144" t="s">
        <v>141</v>
      </c>
      <c r="E87" s="145"/>
      <c r="F87" s="145"/>
      <c r="G87" s="145"/>
      <c r="H87" s="145"/>
      <c r="I87" s="145"/>
      <c r="J87" s="146">
        <f>J1386</f>
        <v>0</v>
      </c>
      <c r="K87" s="143"/>
      <c r="L87" s="147"/>
    </row>
    <row r="88" spans="2:12" s="10" customFormat="1" ht="19.9" customHeight="1">
      <c r="B88" s="142"/>
      <c r="C88" s="143"/>
      <c r="D88" s="144" t="s">
        <v>142</v>
      </c>
      <c r="E88" s="145"/>
      <c r="F88" s="145"/>
      <c r="G88" s="145"/>
      <c r="H88" s="145"/>
      <c r="I88" s="145"/>
      <c r="J88" s="146">
        <f>J1400</f>
        <v>0</v>
      </c>
      <c r="K88" s="143"/>
      <c r="L88" s="147"/>
    </row>
    <row r="89" spans="2:12" s="10" customFormat="1" ht="19.9" customHeight="1">
      <c r="B89" s="142"/>
      <c r="C89" s="143"/>
      <c r="D89" s="144" t="s">
        <v>143</v>
      </c>
      <c r="E89" s="145"/>
      <c r="F89" s="145"/>
      <c r="G89" s="145"/>
      <c r="H89" s="145"/>
      <c r="I89" s="145"/>
      <c r="J89" s="146">
        <f>J1437</f>
        <v>0</v>
      </c>
      <c r="K89" s="143"/>
      <c r="L89" s="147"/>
    </row>
    <row r="90" spans="2:12" s="10" customFormat="1" ht="19.9" customHeight="1">
      <c r="B90" s="142"/>
      <c r="C90" s="143"/>
      <c r="D90" s="144" t="s">
        <v>144</v>
      </c>
      <c r="E90" s="145"/>
      <c r="F90" s="145"/>
      <c r="G90" s="145"/>
      <c r="H90" s="145"/>
      <c r="I90" s="145"/>
      <c r="J90" s="146">
        <f>J1475</f>
        <v>0</v>
      </c>
      <c r="K90" s="143"/>
      <c r="L90" s="147"/>
    </row>
    <row r="91" spans="2:12" s="10" customFormat="1" ht="19.9" customHeight="1">
      <c r="B91" s="142"/>
      <c r="C91" s="143"/>
      <c r="D91" s="144" t="s">
        <v>145</v>
      </c>
      <c r="E91" s="145"/>
      <c r="F91" s="145"/>
      <c r="G91" s="145"/>
      <c r="H91" s="145"/>
      <c r="I91" s="145"/>
      <c r="J91" s="146">
        <f>J1504</f>
        <v>0</v>
      </c>
      <c r="K91" s="143"/>
      <c r="L91" s="147"/>
    </row>
    <row r="92" spans="2:12" s="10" customFormat="1" ht="19.9" customHeight="1">
      <c r="B92" s="142"/>
      <c r="C92" s="143"/>
      <c r="D92" s="144" t="s">
        <v>146</v>
      </c>
      <c r="E92" s="145"/>
      <c r="F92" s="145"/>
      <c r="G92" s="145"/>
      <c r="H92" s="145"/>
      <c r="I92" s="145"/>
      <c r="J92" s="146">
        <f>J1534</f>
        <v>0</v>
      </c>
      <c r="K92" s="143"/>
      <c r="L92" s="147"/>
    </row>
    <row r="93" spans="2:12" s="10" customFormat="1" ht="19.9" customHeight="1">
      <c r="B93" s="142"/>
      <c r="C93" s="143"/>
      <c r="D93" s="144" t="s">
        <v>147</v>
      </c>
      <c r="E93" s="145"/>
      <c r="F93" s="145"/>
      <c r="G93" s="145"/>
      <c r="H93" s="145"/>
      <c r="I93" s="145"/>
      <c r="J93" s="146">
        <f>J1579</f>
        <v>0</v>
      </c>
      <c r="K93" s="143"/>
      <c r="L93" s="147"/>
    </row>
    <row r="94" spans="2:12" s="10" customFormat="1" ht="19.9" customHeight="1">
      <c r="B94" s="142"/>
      <c r="C94" s="143"/>
      <c r="D94" s="144" t="s">
        <v>148</v>
      </c>
      <c r="E94" s="145"/>
      <c r="F94" s="145"/>
      <c r="G94" s="145"/>
      <c r="H94" s="145"/>
      <c r="I94" s="145"/>
      <c r="J94" s="146">
        <f>J1622</f>
        <v>0</v>
      </c>
      <c r="K94" s="143"/>
      <c r="L94" s="147"/>
    </row>
    <row r="95" spans="2:12" s="10" customFormat="1" ht="19.9" customHeight="1">
      <c r="B95" s="142"/>
      <c r="C95" s="143"/>
      <c r="D95" s="144" t="s">
        <v>149</v>
      </c>
      <c r="E95" s="145"/>
      <c r="F95" s="145"/>
      <c r="G95" s="145"/>
      <c r="H95" s="145"/>
      <c r="I95" s="145"/>
      <c r="J95" s="146">
        <f>J1642</f>
        <v>0</v>
      </c>
      <c r="K95" s="143"/>
      <c r="L95" s="147"/>
    </row>
    <row r="96" spans="2:12" s="10" customFormat="1" ht="19.9" customHeight="1">
      <c r="B96" s="142"/>
      <c r="C96" s="143"/>
      <c r="D96" s="144" t="s">
        <v>150</v>
      </c>
      <c r="E96" s="145"/>
      <c r="F96" s="145"/>
      <c r="G96" s="145"/>
      <c r="H96" s="145"/>
      <c r="I96" s="145"/>
      <c r="J96" s="146">
        <f>J1675</f>
        <v>0</v>
      </c>
      <c r="K96" s="143"/>
      <c r="L96" s="147"/>
    </row>
    <row r="97" spans="2:12" s="9" customFormat="1" ht="24.95" customHeight="1">
      <c r="B97" s="136"/>
      <c r="C97" s="137"/>
      <c r="D97" s="138" t="s">
        <v>151</v>
      </c>
      <c r="E97" s="139"/>
      <c r="F97" s="139"/>
      <c r="G97" s="139"/>
      <c r="H97" s="139"/>
      <c r="I97" s="139"/>
      <c r="J97" s="140">
        <f>J1721</f>
        <v>0</v>
      </c>
      <c r="K97" s="137"/>
      <c r="L97" s="141"/>
    </row>
    <row r="98" spans="2:12" s="10" customFormat="1" ht="19.9" customHeight="1">
      <c r="B98" s="142"/>
      <c r="C98" s="143"/>
      <c r="D98" s="144" t="s">
        <v>152</v>
      </c>
      <c r="E98" s="145"/>
      <c r="F98" s="145"/>
      <c r="G98" s="145"/>
      <c r="H98" s="145"/>
      <c r="I98" s="145"/>
      <c r="J98" s="146">
        <f>J1722</f>
        <v>0</v>
      </c>
      <c r="K98" s="143"/>
      <c r="L98" s="147"/>
    </row>
    <row r="99" spans="2:12" s="10" customFormat="1" ht="19.9" customHeight="1">
      <c r="B99" s="142"/>
      <c r="C99" s="143"/>
      <c r="D99" s="144" t="s">
        <v>153</v>
      </c>
      <c r="E99" s="145"/>
      <c r="F99" s="145"/>
      <c r="G99" s="145"/>
      <c r="H99" s="145"/>
      <c r="I99" s="145"/>
      <c r="J99" s="146">
        <f>J1744</f>
        <v>0</v>
      </c>
      <c r="K99" s="143"/>
      <c r="L99" s="147"/>
    </row>
    <row r="100" spans="2:12" s="10" customFormat="1" ht="19.9" customHeight="1">
      <c r="B100" s="142"/>
      <c r="C100" s="143"/>
      <c r="D100" s="144" t="s">
        <v>154</v>
      </c>
      <c r="E100" s="145"/>
      <c r="F100" s="145"/>
      <c r="G100" s="145"/>
      <c r="H100" s="145"/>
      <c r="I100" s="145"/>
      <c r="J100" s="146">
        <f>J1749</f>
        <v>0</v>
      </c>
      <c r="K100" s="143"/>
      <c r="L100" s="147"/>
    </row>
    <row r="101" spans="2:12" s="10" customFormat="1" ht="19.9" customHeight="1">
      <c r="B101" s="142"/>
      <c r="C101" s="143"/>
      <c r="D101" s="144" t="s">
        <v>155</v>
      </c>
      <c r="E101" s="145"/>
      <c r="F101" s="145"/>
      <c r="G101" s="145"/>
      <c r="H101" s="145"/>
      <c r="I101" s="145"/>
      <c r="J101" s="146">
        <f>J1755</f>
        <v>0</v>
      </c>
      <c r="K101" s="143"/>
      <c r="L101" s="147"/>
    </row>
    <row r="102" spans="1:31" s="2" customFormat="1" ht="21.75" customHeight="1">
      <c r="A102" s="35"/>
      <c r="B102" s="36"/>
      <c r="C102" s="37"/>
      <c r="D102" s="37"/>
      <c r="E102" s="37"/>
      <c r="F102" s="37"/>
      <c r="G102" s="37"/>
      <c r="H102" s="37"/>
      <c r="I102" s="37"/>
      <c r="J102" s="37"/>
      <c r="K102" s="37"/>
      <c r="L102" s="108"/>
      <c r="S102" s="35"/>
      <c r="T102" s="35"/>
      <c r="U102" s="35"/>
      <c r="V102" s="35"/>
      <c r="W102" s="35"/>
      <c r="X102" s="35"/>
      <c r="Y102" s="35"/>
      <c r="Z102" s="35"/>
      <c r="AA102" s="35"/>
      <c r="AB102" s="35"/>
      <c r="AC102" s="35"/>
      <c r="AD102" s="35"/>
      <c r="AE102" s="35"/>
    </row>
    <row r="103" spans="1:31" s="2" customFormat="1" ht="6.95" customHeight="1">
      <c r="A103" s="35"/>
      <c r="B103" s="48"/>
      <c r="C103" s="49"/>
      <c r="D103" s="49"/>
      <c r="E103" s="49"/>
      <c r="F103" s="49"/>
      <c r="G103" s="49"/>
      <c r="H103" s="49"/>
      <c r="I103" s="49"/>
      <c r="J103" s="49"/>
      <c r="K103" s="49"/>
      <c r="L103" s="108"/>
      <c r="S103" s="35"/>
      <c r="T103" s="35"/>
      <c r="U103" s="35"/>
      <c r="V103" s="35"/>
      <c r="W103" s="35"/>
      <c r="X103" s="35"/>
      <c r="Y103" s="35"/>
      <c r="Z103" s="35"/>
      <c r="AA103" s="35"/>
      <c r="AB103" s="35"/>
      <c r="AC103" s="35"/>
      <c r="AD103" s="35"/>
      <c r="AE103" s="35"/>
    </row>
    <row r="107" spans="1:31" s="2" customFormat="1" ht="6.95" customHeight="1">
      <c r="A107" s="35"/>
      <c r="B107" s="50"/>
      <c r="C107" s="51"/>
      <c r="D107" s="51"/>
      <c r="E107" s="51"/>
      <c r="F107" s="51"/>
      <c r="G107" s="51"/>
      <c r="H107" s="51"/>
      <c r="I107" s="51"/>
      <c r="J107" s="51"/>
      <c r="K107" s="51"/>
      <c r="L107" s="108"/>
      <c r="S107" s="35"/>
      <c r="T107" s="35"/>
      <c r="U107" s="35"/>
      <c r="V107" s="35"/>
      <c r="W107" s="35"/>
      <c r="X107" s="35"/>
      <c r="Y107" s="35"/>
      <c r="Z107" s="35"/>
      <c r="AA107" s="35"/>
      <c r="AB107" s="35"/>
      <c r="AC107" s="35"/>
      <c r="AD107" s="35"/>
      <c r="AE107" s="35"/>
    </row>
    <row r="108" spans="1:31" s="2" customFormat="1" ht="24.95" customHeight="1">
      <c r="A108" s="35"/>
      <c r="B108" s="36"/>
      <c r="C108" s="24" t="s">
        <v>156</v>
      </c>
      <c r="D108" s="37"/>
      <c r="E108" s="37"/>
      <c r="F108" s="37"/>
      <c r="G108" s="37"/>
      <c r="H108" s="37"/>
      <c r="I108" s="37"/>
      <c r="J108" s="37"/>
      <c r="K108" s="37"/>
      <c r="L108" s="108"/>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108"/>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108"/>
      <c r="S110" s="35"/>
      <c r="T110" s="35"/>
      <c r="U110" s="35"/>
      <c r="V110" s="35"/>
      <c r="W110" s="35"/>
      <c r="X110" s="35"/>
      <c r="Y110" s="35"/>
      <c r="Z110" s="35"/>
      <c r="AA110" s="35"/>
      <c r="AB110" s="35"/>
      <c r="AC110" s="35"/>
      <c r="AD110" s="35"/>
      <c r="AE110" s="35"/>
    </row>
    <row r="111" spans="1:31" s="2" customFormat="1" ht="26.25" customHeight="1">
      <c r="A111" s="35"/>
      <c r="B111" s="36"/>
      <c r="C111" s="37"/>
      <c r="D111" s="37"/>
      <c r="E111" s="382" t="str">
        <f>E7</f>
        <v>VZDĚLÁVACÍ INSTITUCE RAJHRAD, MEZINÁRODNÍ AKADEMIE SV. BENEDIKTA Z NURSIE PRO UMĚLECKÉ VZDĚLÁVÁNÍ</v>
      </c>
      <c r="F111" s="383"/>
      <c r="G111" s="383"/>
      <c r="H111" s="383"/>
      <c r="I111" s="37"/>
      <c r="J111" s="37"/>
      <c r="K111" s="37"/>
      <c r="L111" s="108"/>
      <c r="S111" s="35"/>
      <c r="T111" s="35"/>
      <c r="U111" s="35"/>
      <c r="V111" s="35"/>
      <c r="W111" s="35"/>
      <c r="X111" s="35"/>
      <c r="Y111" s="35"/>
      <c r="Z111" s="35"/>
      <c r="AA111" s="35"/>
      <c r="AB111" s="35"/>
      <c r="AC111" s="35"/>
      <c r="AD111" s="35"/>
      <c r="AE111" s="35"/>
    </row>
    <row r="112" spans="1:31" s="2" customFormat="1" ht="12" customHeight="1">
      <c r="A112" s="35"/>
      <c r="B112" s="36"/>
      <c r="C112" s="30" t="s">
        <v>107</v>
      </c>
      <c r="D112" s="37"/>
      <c r="E112" s="37"/>
      <c r="F112" s="37"/>
      <c r="G112" s="37"/>
      <c r="H112" s="37"/>
      <c r="I112" s="37"/>
      <c r="J112" s="37"/>
      <c r="K112" s="37"/>
      <c r="L112" s="108"/>
      <c r="S112" s="35"/>
      <c r="T112" s="35"/>
      <c r="U112" s="35"/>
      <c r="V112" s="35"/>
      <c r="W112" s="35"/>
      <c r="X112" s="35"/>
      <c r="Y112" s="35"/>
      <c r="Z112" s="35"/>
      <c r="AA112" s="35"/>
      <c r="AB112" s="35"/>
      <c r="AC112" s="35"/>
      <c r="AD112" s="35"/>
      <c r="AE112" s="35"/>
    </row>
    <row r="113" spans="1:31" s="2" customFormat="1" ht="16.5" customHeight="1">
      <c r="A113" s="35"/>
      <c r="B113" s="36"/>
      <c r="C113" s="37"/>
      <c r="D113" s="37"/>
      <c r="E113" s="361" t="str">
        <f>E9</f>
        <v>17-2023_A - Stavební část</v>
      </c>
      <c r="F113" s="381"/>
      <c r="G113" s="381"/>
      <c r="H113" s="381"/>
      <c r="I113" s="37"/>
      <c r="J113" s="37"/>
      <c r="K113" s="37"/>
      <c r="L113" s="108"/>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108"/>
      <c r="S114" s="35"/>
      <c r="T114" s="35"/>
      <c r="U114" s="35"/>
      <c r="V114" s="35"/>
      <c r="W114" s="35"/>
      <c r="X114" s="35"/>
      <c r="Y114" s="35"/>
      <c r="Z114" s="35"/>
      <c r="AA114" s="35"/>
      <c r="AB114" s="35"/>
      <c r="AC114" s="35"/>
      <c r="AD114" s="35"/>
      <c r="AE114" s="35"/>
    </row>
    <row r="115" spans="1:31" s="2" customFormat="1" ht="12" customHeight="1">
      <c r="A115" s="35"/>
      <c r="B115" s="36"/>
      <c r="C115" s="30" t="s">
        <v>21</v>
      </c>
      <c r="D115" s="37"/>
      <c r="E115" s="37"/>
      <c r="F115" s="28" t="str">
        <f>F12</f>
        <v>Rajhrad</v>
      </c>
      <c r="G115" s="37"/>
      <c r="H115" s="37"/>
      <c r="I115" s="30" t="s">
        <v>23</v>
      </c>
      <c r="J115" s="60" t="str">
        <f>IF(J12="","",J12)</f>
        <v>26. 9. 2023</v>
      </c>
      <c r="K115" s="37"/>
      <c r="L115" s="108"/>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108"/>
      <c r="S116" s="35"/>
      <c r="T116" s="35"/>
      <c r="U116" s="35"/>
      <c r="V116" s="35"/>
      <c r="W116" s="35"/>
      <c r="X116" s="35"/>
      <c r="Y116" s="35"/>
      <c r="Z116" s="35"/>
      <c r="AA116" s="35"/>
      <c r="AB116" s="35"/>
      <c r="AC116" s="35"/>
      <c r="AD116" s="35"/>
      <c r="AE116" s="35"/>
    </row>
    <row r="117" spans="1:31" s="2" customFormat="1" ht="25.7" customHeight="1">
      <c r="A117" s="35"/>
      <c r="B117" s="36"/>
      <c r="C117" s="30" t="s">
        <v>25</v>
      </c>
      <c r="D117" s="37"/>
      <c r="E117" s="37"/>
      <c r="F117" s="28" t="str">
        <f>E15</f>
        <v xml:space="preserve"> </v>
      </c>
      <c r="G117" s="37"/>
      <c r="H117" s="37"/>
      <c r="I117" s="30" t="s">
        <v>31</v>
      </c>
      <c r="J117" s="33" t="str">
        <f>E21</f>
        <v>PEER COLLECTIVE s.r.o.</v>
      </c>
      <c r="K117" s="37"/>
      <c r="L117" s="108"/>
      <c r="S117" s="35"/>
      <c r="T117" s="35"/>
      <c r="U117" s="35"/>
      <c r="V117" s="35"/>
      <c r="W117" s="35"/>
      <c r="X117" s="35"/>
      <c r="Y117" s="35"/>
      <c r="Z117" s="35"/>
      <c r="AA117" s="35"/>
      <c r="AB117" s="35"/>
      <c r="AC117" s="35"/>
      <c r="AD117" s="35"/>
      <c r="AE117" s="35"/>
    </row>
    <row r="118" spans="1:31" s="2" customFormat="1" ht="15.2" customHeight="1">
      <c r="A118" s="35"/>
      <c r="B118" s="36"/>
      <c r="C118" s="30" t="s">
        <v>29</v>
      </c>
      <c r="D118" s="37"/>
      <c r="E118" s="37"/>
      <c r="F118" s="28" t="str">
        <f>IF(E18="","",E18)</f>
        <v>Vyplň údaj</v>
      </c>
      <c r="G118" s="37"/>
      <c r="H118" s="37"/>
      <c r="I118" s="30" t="s">
        <v>36</v>
      </c>
      <c r="J118" s="33" t="str">
        <f>E24</f>
        <v xml:space="preserve"> </v>
      </c>
      <c r="K118" s="37"/>
      <c r="L118" s="108"/>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108"/>
      <c r="S119" s="35"/>
      <c r="T119" s="35"/>
      <c r="U119" s="35"/>
      <c r="V119" s="35"/>
      <c r="W119" s="35"/>
      <c r="X119" s="35"/>
      <c r="Y119" s="35"/>
      <c r="Z119" s="35"/>
      <c r="AA119" s="35"/>
      <c r="AB119" s="35"/>
      <c r="AC119" s="35"/>
      <c r="AD119" s="35"/>
      <c r="AE119" s="35"/>
    </row>
    <row r="120" spans="1:31" s="11" customFormat="1" ht="29.25" customHeight="1">
      <c r="A120" s="148"/>
      <c r="B120" s="149"/>
      <c r="C120" s="150" t="s">
        <v>157</v>
      </c>
      <c r="D120" s="151" t="s">
        <v>58</v>
      </c>
      <c r="E120" s="151" t="s">
        <v>54</v>
      </c>
      <c r="F120" s="151" t="s">
        <v>55</v>
      </c>
      <c r="G120" s="151" t="s">
        <v>158</v>
      </c>
      <c r="H120" s="151" t="s">
        <v>159</v>
      </c>
      <c r="I120" s="151" t="s">
        <v>160</v>
      </c>
      <c r="J120" s="151" t="s">
        <v>112</v>
      </c>
      <c r="K120" s="152" t="s">
        <v>161</v>
      </c>
      <c r="L120" s="153"/>
      <c r="M120" s="69" t="s">
        <v>19</v>
      </c>
      <c r="N120" s="70" t="s">
        <v>43</v>
      </c>
      <c r="O120" s="70" t="s">
        <v>162</v>
      </c>
      <c r="P120" s="70" t="s">
        <v>163</v>
      </c>
      <c r="Q120" s="70" t="s">
        <v>164</v>
      </c>
      <c r="R120" s="70" t="s">
        <v>165</v>
      </c>
      <c r="S120" s="70" t="s">
        <v>166</v>
      </c>
      <c r="T120" s="71" t="s">
        <v>167</v>
      </c>
      <c r="U120" s="148"/>
      <c r="V120" s="148"/>
      <c r="W120" s="148"/>
      <c r="X120" s="148"/>
      <c r="Y120" s="148"/>
      <c r="Z120" s="148"/>
      <c r="AA120" s="148"/>
      <c r="AB120" s="148"/>
      <c r="AC120" s="148"/>
      <c r="AD120" s="148"/>
      <c r="AE120" s="148"/>
    </row>
    <row r="121" spans="1:63" s="2" customFormat="1" ht="22.9" customHeight="1">
      <c r="A121" s="35"/>
      <c r="B121" s="36"/>
      <c r="C121" s="76" t="s">
        <v>168</v>
      </c>
      <c r="D121" s="37"/>
      <c r="E121" s="37"/>
      <c r="F121" s="37"/>
      <c r="G121" s="37"/>
      <c r="H121" s="37"/>
      <c r="I121" s="37"/>
      <c r="J121" s="154">
        <f>BK121</f>
        <v>0</v>
      </c>
      <c r="K121" s="37"/>
      <c r="L121" s="40"/>
      <c r="M121" s="72"/>
      <c r="N121" s="155"/>
      <c r="O121" s="73"/>
      <c r="P121" s="156">
        <f>P122+P762+P1721</f>
        <v>0</v>
      </c>
      <c r="Q121" s="73"/>
      <c r="R121" s="156">
        <f>R122+R762+R1721</f>
        <v>740.4784192999999</v>
      </c>
      <c r="S121" s="73"/>
      <c r="T121" s="157">
        <f>T122+T762+T1721</f>
        <v>775.5080185999999</v>
      </c>
      <c r="U121" s="35"/>
      <c r="V121" s="35"/>
      <c r="W121" s="35"/>
      <c r="X121" s="35"/>
      <c r="Y121" s="35"/>
      <c r="Z121" s="35"/>
      <c r="AA121" s="35"/>
      <c r="AB121" s="35"/>
      <c r="AC121" s="35"/>
      <c r="AD121" s="35"/>
      <c r="AE121" s="35"/>
      <c r="AT121" s="18" t="s">
        <v>72</v>
      </c>
      <c r="AU121" s="18" t="s">
        <v>113</v>
      </c>
      <c r="BK121" s="158">
        <f>BK122+BK762+BK1721</f>
        <v>0</v>
      </c>
    </row>
    <row r="122" spans="2:63" s="12" customFormat="1" ht="25.9" customHeight="1">
      <c r="B122" s="159"/>
      <c r="C122" s="160"/>
      <c r="D122" s="161" t="s">
        <v>72</v>
      </c>
      <c r="E122" s="162" t="s">
        <v>169</v>
      </c>
      <c r="F122" s="162" t="s">
        <v>170</v>
      </c>
      <c r="G122" s="160"/>
      <c r="H122" s="160"/>
      <c r="I122" s="163"/>
      <c r="J122" s="164">
        <f>BK122</f>
        <v>0</v>
      </c>
      <c r="K122" s="160"/>
      <c r="L122" s="165"/>
      <c r="M122" s="166"/>
      <c r="N122" s="167"/>
      <c r="O122" s="167"/>
      <c r="P122" s="168">
        <f>P123+P207+P286+P310+P400+P407+P501+P749+P759</f>
        <v>0</v>
      </c>
      <c r="Q122" s="167"/>
      <c r="R122" s="168">
        <f>R123+R207+R286+R310+R400+R407+R501+R749+R759</f>
        <v>442.28201753999997</v>
      </c>
      <c r="S122" s="167"/>
      <c r="T122" s="169">
        <f>T123+T207+T286+T310+T400+T407+T501+T749+T759</f>
        <v>605.4174059999999</v>
      </c>
      <c r="AR122" s="170" t="s">
        <v>81</v>
      </c>
      <c r="AT122" s="171" t="s">
        <v>72</v>
      </c>
      <c r="AU122" s="171" t="s">
        <v>73</v>
      </c>
      <c r="AY122" s="170" t="s">
        <v>171</v>
      </c>
      <c r="BK122" s="172">
        <f>BK123+BK207+BK286+BK310+BK400+BK407+BK501+BK749+BK759</f>
        <v>0</v>
      </c>
    </row>
    <row r="123" spans="2:63" s="12" customFormat="1" ht="22.9" customHeight="1">
      <c r="B123" s="159"/>
      <c r="C123" s="160"/>
      <c r="D123" s="161" t="s">
        <v>72</v>
      </c>
      <c r="E123" s="173" t="s">
        <v>81</v>
      </c>
      <c r="F123" s="173" t="s">
        <v>172</v>
      </c>
      <c r="G123" s="160"/>
      <c r="H123" s="160"/>
      <c r="I123" s="163"/>
      <c r="J123" s="174">
        <f>BK123</f>
        <v>0</v>
      </c>
      <c r="K123" s="160"/>
      <c r="L123" s="165"/>
      <c r="M123" s="166"/>
      <c r="N123" s="167"/>
      <c r="O123" s="167"/>
      <c r="P123" s="168">
        <f>SUM(P124:P206)</f>
        <v>0</v>
      </c>
      <c r="Q123" s="167"/>
      <c r="R123" s="168">
        <f>SUM(R124:R206)</f>
        <v>54.509</v>
      </c>
      <c r="S123" s="167"/>
      <c r="T123" s="169">
        <f>SUM(T124:T206)</f>
        <v>0</v>
      </c>
      <c r="AR123" s="170" t="s">
        <v>81</v>
      </c>
      <c r="AT123" s="171" t="s">
        <v>72</v>
      </c>
      <c r="AU123" s="171" t="s">
        <v>81</v>
      </c>
      <c r="AY123" s="170" t="s">
        <v>171</v>
      </c>
      <c r="BK123" s="172">
        <f>SUM(BK124:BK206)</f>
        <v>0</v>
      </c>
    </row>
    <row r="124" spans="1:65" s="2" customFormat="1" ht="44.25" customHeight="1">
      <c r="A124" s="35"/>
      <c r="B124" s="36"/>
      <c r="C124" s="175" t="s">
        <v>81</v>
      </c>
      <c r="D124" s="175" t="s">
        <v>173</v>
      </c>
      <c r="E124" s="176" t="s">
        <v>174</v>
      </c>
      <c r="F124" s="177" t="s">
        <v>175</v>
      </c>
      <c r="G124" s="178" t="s">
        <v>176</v>
      </c>
      <c r="H124" s="179">
        <v>48</v>
      </c>
      <c r="I124" s="180"/>
      <c r="J124" s="181">
        <f>ROUND(I124*H124,2)</f>
        <v>0</v>
      </c>
      <c r="K124" s="177" t="s">
        <v>177</v>
      </c>
      <c r="L124" s="40"/>
      <c r="M124" s="182" t="s">
        <v>19</v>
      </c>
      <c r="N124" s="183" t="s">
        <v>44</v>
      </c>
      <c r="O124" s="65"/>
      <c r="P124" s="184">
        <f>O124*H124</f>
        <v>0</v>
      </c>
      <c r="Q124" s="184">
        <v>0</v>
      </c>
      <c r="R124" s="184">
        <f>Q124*H124</f>
        <v>0</v>
      </c>
      <c r="S124" s="184">
        <v>0</v>
      </c>
      <c r="T124" s="185">
        <f>S124*H124</f>
        <v>0</v>
      </c>
      <c r="U124" s="35"/>
      <c r="V124" s="35"/>
      <c r="W124" s="35"/>
      <c r="X124" s="35"/>
      <c r="Y124" s="35"/>
      <c r="Z124" s="35"/>
      <c r="AA124" s="35"/>
      <c r="AB124" s="35"/>
      <c r="AC124" s="35"/>
      <c r="AD124" s="35"/>
      <c r="AE124" s="35"/>
      <c r="AR124" s="186" t="s">
        <v>178</v>
      </c>
      <c r="AT124" s="186" t="s">
        <v>173</v>
      </c>
      <c r="AU124" s="186" t="s">
        <v>83</v>
      </c>
      <c r="AY124" s="18" t="s">
        <v>171</v>
      </c>
      <c r="BE124" s="187">
        <f>IF(N124="základní",J124,0)</f>
        <v>0</v>
      </c>
      <c r="BF124" s="187">
        <f>IF(N124="snížená",J124,0)</f>
        <v>0</v>
      </c>
      <c r="BG124" s="187">
        <f>IF(N124="zákl. přenesená",J124,0)</f>
        <v>0</v>
      </c>
      <c r="BH124" s="187">
        <f>IF(N124="sníž. přenesená",J124,0)</f>
        <v>0</v>
      </c>
      <c r="BI124" s="187">
        <f>IF(N124="nulová",J124,0)</f>
        <v>0</v>
      </c>
      <c r="BJ124" s="18" t="s">
        <v>81</v>
      </c>
      <c r="BK124" s="187">
        <f>ROUND(I124*H124,2)</f>
        <v>0</v>
      </c>
      <c r="BL124" s="18" t="s">
        <v>178</v>
      </c>
      <c r="BM124" s="186" t="s">
        <v>179</v>
      </c>
    </row>
    <row r="125" spans="1:47" s="2" customFormat="1" ht="12">
      <c r="A125" s="35"/>
      <c r="B125" s="36"/>
      <c r="C125" s="37"/>
      <c r="D125" s="188" t="s">
        <v>180</v>
      </c>
      <c r="E125" s="37"/>
      <c r="F125" s="189" t="s">
        <v>181</v>
      </c>
      <c r="G125" s="37"/>
      <c r="H125" s="37"/>
      <c r="I125" s="190"/>
      <c r="J125" s="37"/>
      <c r="K125" s="37"/>
      <c r="L125" s="40"/>
      <c r="M125" s="191"/>
      <c r="N125" s="192"/>
      <c r="O125" s="65"/>
      <c r="P125" s="65"/>
      <c r="Q125" s="65"/>
      <c r="R125" s="65"/>
      <c r="S125" s="65"/>
      <c r="T125" s="66"/>
      <c r="U125" s="35"/>
      <c r="V125" s="35"/>
      <c r="W125" s="35"/>
      <c r="X125" s="35"/>
      <c r="Y125" s="35"/>
      <c r="Z125" s="35"/>
      <c r="AA125" s="35"/>
      <c r="AB125" s="35"/>
      <c r="AC125" s="35"/>
      <c r="AD125" s="35"/>
      <c r="AE125" s="35"/>
      <c r="AT125" s="18" t="s">
        <v>180</v>
      </c>
      <c r="AU125" s="18" t="s">
        <v>83</v>
      </c>
    </row>
    <row r="126" spans="2:51" s="13" customFormat="1" ht="12">
      <c r="B126" s="193"/>
      <c r="C126" s="194"/>
      <c r="D126" s="195" t="s">
        <v>182</v>
      </c>
      <c r="E126" s="196" t="s">
        <v>19</v>
      </c>
      <c r="F126" s="197" t="s">
        <v>183</v>
      </c>
      <c r="G126" s="194"/>
      <c r="H126" s="196" t="s">
        <v>19</v>
      </c>
      <c r="I126" s="198"/>
      <c r="J126" s="194"/>
      <c r="K126" s="194"/>
      <c r="L126" s="199"/>
      <c r="M126" s="200"/>
      <c r="N126" s="201"/>
      <c r="O126" s="201"/>
      <c r="P126" s="201"/>
      <c r="Q126" s="201"/>
      <c r="R126" s="201"/>
      <c r="S126" s="201"/>
      <c r="T126" s="202"/>
      <c r="AT126" s="203" t="s">
        <v>182</v>
      </c>
      <c r="AU126" s="203" t="s">
        <v>83</v>
      </c>
      <c r="AV126" s="13" t="s">
        <v>81</v>
      </c>
      <c r="AW126" s="13" t="s">
        <v>35</v>
      </c>
      <c r="AX126" s="13" t="s">
        <v>73</v>
      </c>
      <c r="AY126" s="203" t="s">
        <v>171</v>
      </c>
    </row>
    <row r="127" spans="2:51" s="14" customFormat="1" ht="12">
      <c r="B127" s="204"/>
      <c r="C127" s="205"/>
      <c r="D127" s="195" t="s">
        <v>182</v>
      </c>
      <c r="E127" s="206" t="s">
        <v>19</v>
      </c>
      <c r="F127" s="207" t="s">
        <v>184</v>
      </c>
      <c r="G127" s="205"/>
      <c r="H127" s="208">
        <v>15</v>
      </c>
      <c r="I127" s="209"/>
      <c r="J127" s="205"/>
      <c r="K127" s="205"/>
      <c r="L127" s="210"/>
      <c r="M127" s="211"/>
      <c r="N127" s="212"/>
      <c r="O127" s="212"/>
      <c r="P127" s="212"/>
      <c r="Q127" s="212"/>
      <c r="R127" s="212"/>
      <c r="S127" s="212"/>
      <c r="T127" s="213"/>
      <c r="AT127" s="214" t="s">
        <v>182</v>
      </c>
      <c r="AU127" s="214" t="s">
        <v>83</v>
      </c>
      <c r="AV127" s="14" t="s">
        <v>83</v>
      </c>
      <c r="AW127" s="14" t="s">
        <v>35</v>
      </c>
      <c r="AX127" s="14" t="s">
        <v>73</v>
      </c>
      <c r="AY127" s="214" t="s">
        <v>171</v>
      </c>
    </row>
    <row r="128" spans="2:51" s="13" customFormat="1" ht="12">
      <c r="B128" s="193"/>
      <c r="C128" s="194"/>
      <c r="D128" s="195" t="s">
        <v>182</v>
      </c>
      <c r="E128" s="196" t="s">
        <v>19</v>
      </c>
      <c r="F128" s="197" t="s">
        <v>185</v>
      </c>
      <c r="G128" s="194"/>
      <c r="H128" s="196" t="s">
        <v>19</v>
      </c>
      <c r="I128" s="198"/>
      <c r="J128" s="194"/>
      <c r="K128" s="194"/>
      <c r="L128" s="199"/>
      <c r="M128" s="200"/>
      <c r="N128" s="201"/>
      <c r="O128" s="201"/>
      <c r="P128" s="201"/>
      <c r="Q128" s="201"/>
      <c r="R128" s="201"/>
      <c r="S128" s="201"/>
      <c r="T128" s="202"/>
      <c r="AT128" s="203" t="s">
        <v>182</v>
      </c>
      <c r="AU128" s="203" t="s">
        <v>83</v>
      </c>
      <c r="AV128" s="13" t="s">
        <v>81</v>
      </c>
      <c r="AW128" s="13" t="s">
        <v>35</v>
      </c>
      <c r="AX128" s="13" t="s">
        <v>73</v>
      </c>
      <c r="AY128" s="203" t="s">
        <v>171</v>
      </c>
    </row>
    <row r="129" spans="2:51" s="14" customFormat="1" ht="12">
      <c r="B129" s="204"/>
      <c r="C129" s="205"/>
      <c r="D129" s="195" t="s">
        <v>182</v>
      </c>
      <c r="E129" s="206" t="s">
        <v>19</v>
      </c>
      <c r="F129" s="207" t="s">
        <v>186</v>
      </c>
      <c r="G129" s="205"/>
      <c r="H129" s="208">
        <v>27</v>
      </c>
      <c r="I129" s="209"/>
      <c r="J129" s="205"/>
      <c r="K129" s="205"/>
      <c r="L129" s="210"/>
      <c r="M129" s="211"/>
      <c r="N129" s="212"/>
      <c r="O129" s="212"/>
      <c r="P129" s="212"/>
      <c r="Q129" s="212"/>
      <c r="R129" s="212"/>
      <c r="S129" s="212"/>
      <c r="T129" s="213"/>
      <c r="AT129" s="214" t="s">
        <v>182</v>
      </c>
      <c r="AU129" s="214" t="s">
        <v>83</v>
      </c>
      <c r="AV129" s="14" t="s">
        <v>83</v>
      </c>
      <c r="AW129" s="14" t="s">
        <v>35</v>
      </c>
      <c r="AX129" s="14" t="s">
        <v>73</v>
      </c>
      <c r="AY129" s="214" t="s">
        <v>171</v>
      </c>
    </row>
    <row r="130" spans="2:51" s="13" customFormat="1" ht="12">
      <c r="B130" s="193"/>
      <c r="C130" s="194"/>
      <c r="D130" s="195" t="s">
        <v>182</v>
      </c>
      <c r="E130" s="196" t="s">
        <v>19</v>
      </c>
      <c r="F130" s="197" t="s">
        <v>187</v>
      </c>
      <c r="G130" s="194"/>
      <c r="H130" s="196" t="s">
        <v>19</v>
      </c>
      <c r="I130" s="198"/>
      <c r="J130" s="194"/>
      <c r="K130" s="194"/>
      <c r="L130" s="199"/>
      <c r="M130" s="200"/>
      <c r="N130" s="201"/>
      <c r="O130" s="201"/>
      <c r="P130" s="201"/>
      <c r="Q130" s="201"/>
      <c r="R130" s="201"/>
      <c r="S130" s="201"/>
      <c r="T130" s="202"/>
      <c r="AT130" s="203" t="s">
        <v>182</v>
      </c>
      <c r="AU130" s="203" t="s">
        <v>83</v>
      </c>
      <c r="AV130" s="13" t="s">
        <v>81</v>
      </c>
      <c r="AW130" s="13" t="s">
        <v>35</v>
      </c>
      <c r="AX130" s="13" t="s">
        <v>73</v>
      </c>
      <c r="AY130" s="203" t="s">
        <v>171</v>
      </c>
    </row>
    <row r="131" spans="2:51" s="14" customFormat="1" ht="12">
      <c r="B131" s="204"/>
      <c r="C131" s="205"/>
      <c r="D131" s="195" t="s">
        <v>182</v>
      </c>
      <c r="E131" s="206" t="s">
        <v>19</v>
      </c>
      <c r="F131" s="207" t="s">
        <v>188</v>
      </c>
      <c r="G131" s="205"/>
      <c r="H131" s="208">
        <v>6</v>
      </c>
      <c r="I131" s="209"/>
      <c r="J131" s="205"/>
      <c r="K131" s="205"/>
      <c r="L131" s="210"/>
      <c r="M131" s="211"/>
      <c r="N131" s="212"/>
      <c r="O131" s="212"/>
      <c r="P131" s="212"/>
      <c r="Q131" s="212"/>
      <c r="R131" s="212"/>
      <c r="S131" s="212"/>
      <c r="T131" s="213"/>
      <c r="AT131" s="214" t="s">
        <v>182</v>
      </c>
      <c r="AU131" s="214" t="s">
        <v>83</v>
      </c>
      <c r="AV131" s="14" t="s">
        <v>83</v>
      </c>
      <c r="AW131" s="14" t="s">
        <v>35</v>
      </c>
      <c r="AX131" s="14" t="s">
        <v>73</v>
      </c>
      <c r="AY131" s="214" t="s">
        <v>171</v>
      </c>
    </row>
    <row r="132" spans="2:51" s="15" customFormat="1" ht="12">
      <c r="B132" s="215"/>
      <c r="C132" s="216"/>
      <c r="D132" s="195" t="s">
        <v>182</v>
      </c>
      <c r="E132" s="217" t="s">
        <v>19</v>
      </c>
      <c r="F132" s="218" t="s">
        <v>189</v>
      </c>
      <c r="G132" s="216"/>
      <c r="H132" s="219">
        <v>48</v>
      </c>
      <c r="I132" s="220"/>
      <c r="J132" s="216"/>
      <c r="K132" s="216"/>
      <c r="L132" s="221"/>
      <c r="M132" s="222"/>
      <c r="N132" s="223"/>
      <c r="O132" s="223"/>
      <c r="P132" s="223"/>
      <c r="Q132" s="223"/>
      <c r="R132" s="223"/>
      <c r="S132" s="223"/>
      <c r="T132" s="224"/>
      <c r="AT132" s="225" t="s">
        <v>182</v>
      </c>
      <c r="AU132" s="225" t="s">
        <v>83</v>
      </c>
      <c r="AV132" s="15" t="s">
        <v>178</v>
      </c>
      <c r="AW132" s="15" t="s">
        <v>35</v>
      </c>
      <c r="AX132" s="15" t="s">
        <v>81</v>
      </c>
      <c r="AY132" s="225" t="s">
        <v>171</v>
      </c>
    </row>
    <row r="133" spans="1:65" s="2" customFormat="1" ht="44.25" customHeight="1">
      <c r="A133" s="35"/>
      <c r="B133" s="36"/>
      <c r="C133" s="175" t="s">
        <v>83</v>
      </c>
      <c r="D133" s="175" t="s">
        <v>173</v>
      </c>
      <c r="E133" s="176" t="s">
        <v>190</v>
      </c>
      <c r="F133" s="177" t="s">
        <v>191</v>
      </c>
      <c r="G133" s="178" t="s">
        <v>176</v>
      </c>
      <c r="H133" s="179">
        <v>97.71</v>
      </c>
      <c r="I133" s="180"/>
      <c r="J133" s="181">
        <f>ROUND(I133*H133,2)</f>
        <v>0</v>
      </c>
      <c r="K133" s="177" t="s">
        <v>177</v>
      </c>
      <c r="L133" s="40"/>
      <c r="M133" s="182" t="s">
        <v>19</v>
      </c>
      <c r="N133" s="183" t="s">
        <v>44</v>
      </c>
      <c r="O133" s="65"/>
      <c r="P133" s="184">
        <f>O133*H133</f>
        <v>0</v>
      </c>
      <c r="Q133" s="184">
        <v>0</v>
      </c>
      <c r="R133" s="184">
        <f>Q133*H133</f>
        <v>0</v>
      </c>
      <c r="S133" s="184">
        <v>0</v>
      </c>
      <c r="T133" s="185">
        <f>S133*H133</f>
        <v>0</v>
      </c>
      <c r="U133" s="35"/>
      <c r="V133" s="35"/>
      <c r="W133" s="35"/>
      <c r="X133" s="35"/>
      <c r="Y133" s="35"/>
      <c r="Z133" s="35"/>
      <c r="AA133" s="35"/>
      <c r="AB133" s="35"/>
      <c r="AC133" s="35"/>
      <c r="AD133" s="35"/>
      <c r="AE133" s="35"/>
      <c r="AR133" s="186" t="s">
        <v>178</v>
      </c>
      <c r="AT133" s="186" t="s">
        <v>173</v>
      </c>
      <c r="AU133" s="186" t="s">
        <v>83</v>
      </c>
      <c r="AY133" s="18" t="s">
        <v>171</v>
      </c>
      <c r="BE133" s="187">
        <f>IF(N133="základní",J133,0)</f>
        <v>0</v>
      </c>
      <c r="BF133" s="187">
        <f>IF(N133="snížená",J133,0)</f>
        <v>0</v>
      </c>
      <c r="BG133" s="187">
        <f>IF(N133="zákl. přenesená",J133,0)</f>
        <v>0</v>
      </c>
      <c r="BH133" s="187">
        <f>IF(N133="sníž. přenesená",J133,0)</f>
        <v>0</v>
      </c>
      <c r="BI133" s="187">
        <f>IF(N133="nulová",J133,0)</f>
        <v>0</v>
      </c>
      <c r="BJ133" s="18" t="s">
        <v>81</v>
      </c>
      <c r="BK133" s="187">
        <f>ROUND(I133*H133,2)</f>
        <v>0</v>
      </c>
      <c r="BL133" s="18" t="s">
        <v>178</v>
      </c>
      <c r="BM133" s="186" t="s">
        <v>192</v>
      </c>
    </row>
    <row r="134" spans="1:47" s="2" customFormat="1" ht="12">
      <c r="A134" s="35"/>
      <c r="B134" s="36"/>
      <c r="C134" s="37"/>
      <c r="D134" s="188" t="s">
        <v>180</v>
      </c>
      <c r="E134" s="37"/>
      <c r="F134" s="189" t="s">
        <v>193</v>
      </c>
      <c r="G134" s="37"/>
      <c r="H134" s="37"/>
      <c r="I134" s="190"/>
      <c r="J134" s="37"/>
      <c r="K134" s="37"/>
      <c r="L134" s="40"/>
      <c r="M134" s="191"/>
      <c r="N134" s="192"/>
      <c r="O134" s="65"/>
      <c r="P134" s="65"/>
      <c r="Q134" s="65"/>
      <c r="R134" s="65"/>
      <c r="S134" s="65"/>
      <c r="T134" s="66"/>
      <c r="U134" s="35"/>
      <c r="V134" s="35"/>
      <c r="W134" s="35"/>
      <c r="X134" s="35"/>
      <c r="Y134" s="35"/>
      <c r="Z134" s="35"/>
      <c r="AA134" s="35"/>
      <c r="AB134" s="35"/>
      <c r="AC134" s="35"/>
      <c r="AD134" s="35"/>
      <c r="AE134" s="35"/>
      <c r="AT134" s="18" t="s">
        <v>180</v>
      </c>
      <c r="AU134" s="18" t="s">
        <v>83</v>
      </c>
    </row>
    <row r="135" spans="2:51" s="13" customFormat="1" ht="12">
      <c r="B135" s="193"/>
      <c r="C135" s="194"/>
      <c r="D135" s="195" t="s">
        <v>182</v>
      </c>
      <c r="E135" s="196" t="s">
        <v>19</v>
      </c>
      <c r="F135" s="197" t="s">
        <v>194</v>
      </c>
      <c r="G135" s="194"/>
      <c r="H135" s="196" t="s">
        <v>19</v>
      </c>
      <c r="I135" s="198"/>
      <c r="J135" s="194"/>
      <c r="K135" s="194"/>
      <c r="L135" s="199"/>
      <c r="M135" s="200"/>
      <c r="N135" s="201"/>
      <c r="O135" s="201"/>
      <c r="P135" s="201"/>
      <c r="Q135" s="201"/>
      <c r="R135" s="201"/>
      <c r="S135" s="201"/>
      <c r="T135" s="202"/>
      <c r="AT135" s="203" t="s">
        <v>182</v>
      </c>
      <c r="AU135" s="203" t="s">
        <v>83</v>
      </c>
      <c r="AV135" s="13" t="s">
        <v>81</v>
      </c>
      <c r="AW135" s="13" t="s">
        <v>35</v>
      </c>
      <c r="AX135" s="13" t="s">
        <v>73</v>
      </c>
      <c r="AY135" s="203" t="s">
        <v>171</v>
      </c>
    </row>
    <row r="136" spans="2:51" s="14" customFormat="1" ht="12">
      <c r="B136" s="204"/>
      <c r="C136" s="205"/>
      <c r="D136" s="195" t="s">
        <v>182</v>
      </c>
      <c r="E136" s="206" t="s">
        <v>19</v>
      </c>
      <c r="F136" s="207" t="s">
        <v>195</v>
      </c>
      <c r="G136" s="205"/>
      <c r="H136" s="208">
        <v>97.71</v>
      </c>
      <c r="I136" s="209"/>
      <c r="J136" s="205"/>
      <c r="K136" s="205"/>
      <c r="L136" s="210"/>
      <c r="M136" s="211"/>
      <c r="N136" s="212"/>
      <c r="O136" s="212"/>
      <c r="P136" s="212"/>
      <c r="Q136" s="212"/>
      <c r="R136" s="212"/>
      <c r="S136" s="212"/>
      <c r="T136" s="213"/>
      <c r="AT136" s="214" t="s">
        <v>182</v>
      </c>
      <c r="AU136" s="214" t="s">
        <v>83</v>
      </c>
      <c r="AV136" s="14" t="s">
        <v>83</v>
      </c>
      <c r="AW136" s="14" t="s">
        <v>35</v>
      </c>
      <c r="AX136" s="14" t="s">
        <v>81</v>
      </c>
      <c r="AY136" s="214" t="s">
        <v>171</v>
      </c>
    </row>
    <row r="137" spans="1:65" s="2" customFormat="1" ht="24.2" customHeight="1">
      <c r="A137" s="35"/>
      <c r="B137" s="36"/>
      <c r="C137" s="175" t="s">
        <v>102</v>
      </c>
      <c r="D137" s="175" t="s">
        <v>173</v>
      </c>
      <c r="E137" s="176" t="s">
        <v>196</v>
      </c>
      <c r="F137" s="177" t="s">
        <v>197</v>
      </c>
      <c r="G137" s="178" t="s">
        <v>176</v>
      </c>
      <c r="H137" s="179">
        <v>6.869</v>
      </c>
      <c r="I137" s="180"/>
      <c r="J137" s="181">
        <f>ROUND(I137*H137,2)</f>
        <v>0</v>
      </c>
      <c r="K137" s="177" t="s">
        <v>177</v>
      </c>
      <c r="L137" s="40"/>
      <c r="M137" s="182" t="s">
        <v>19</v>
      </c>
      <c r="N137" s="183" t="s">
        <v>44</v>
      </c>
      <c r="O137" s="65"/>
      <c r="P137" s="184">
        <f>O137*H137</f>
        <v>0</v>
      </c>
      <c r="Q137" s="184">
        <v>0</v>
      </c>
      <c r="R137" s="184">
        <f>Q137*H137</f>
        <v>0</v>
      </c>
      <c r="S137" s="184">
        <v>0</v>
      </c>
      <c r="T137" s="185">
        <f>S137*H137</f>
        <v>0</v>
      </c>
      <c r="U137" s="35"/>
      <c r="V137" s="35"/>
      <c r="W137" s="35"/>
      <c r="X137" s="35"/>
      <c r="Y137" s="35"/>
      <c r="Z137" s="35"/>
      <c r="AA137" s="35"/>
      <c r="AB137" s="35"/>
      <c r="AC137" s="35"/>
      <c r="AD137" s="35"/>
      <c r="AE137" s="35"/>
      <c r="AR137" s="186" t="s">
        <v>178</v>
      </c>
      <c r="AT137" s="186" t="s">
        <v>173</v>
      </c>
      <c r="AU137" s="186" t="s">
        <v>83</v>
      </c>
      <c r="AY137" s="18" t="s">
        <v>171</v>
      </c>
      <c r="BE137" s="187">
        <f>IF(N137="základní",J137,0)</f>
        <v>0</v>
      </c>
      <c r="BF137" s="187">
        <f>IF(N137="snížená",J137,0)</f>
        <v>0</v>
      </c>
      <c r="BG137" s="187">
        <f>IF(N137="zákl. přenesená",J137,0)</f>
        <v>0</v>
      </c>
      <c r="BH137" s="187">
        <f>IF(N137="sníž. přenesená",J137,0)</f>
        <v>0</v>
      </c>
      <c r="BI137" s="187">
        <f>IF(N137="nulová",J137,0)</f>
        <v>0</v>
      </c>
      <c r="BJ137" s="18" t="s">
        <v>81</v>
      </c>
      <c r="BK137" s="187">
        <f>ROUND(I137*H137,2)</f>
        <v>0</v>
      </c>
      <c r="BL137" s="18" t="s">
        <v>178</v>
      </c>
      <c r="BM137" s="186" t="s">
        <v>198</v>
      </c>
    </row>
    <row r="138" spans="1:47" s="2" customFormat="1" ht="12">
      <c r="A138" s="35"/>
      <c r="B138" s="36"/>
      <c r="C138" s="37"/>
      <c r="D138" s="188" t="s">
        <v>180</v>
      </c>
      <c r="E138" s="37"/>
      <c r="F138" s="189" t="s">
        <v>199</v>
      </c>
      <c r="G138" s="37"/>
      <c r="H138" s="37"/>
      <c r="I138" s="190"/>
      <c r="J138" s="37"/>
      <c r="K138" s="37"/>
      <c r="L138" s="40"/>
      <c r="M138" s="191"/>
      <c r="N138" s="192"/>
      <c r="O138" s="65"/>
      <c r="P138" s="65"/>
      <c r="Q138" s="65"/>
      <c r="R138" s="65"/>
      <c r="S138" s="65"/>
      <c r="T138" s="66"/>
      <c r="U138" s="35"/>
      <c r="V138" s="35"/>
      <c r="W138" s="35"/>
      <c r="X138" s="35"/>
      <c r="Y138" s="35"/>
      <c r="Z138" s="35"/>
      <c r="AA138" s="35"/>
      <c r="AB138" s="35"/>
      <c r="AC138" s="35"/>
      <c r="AD138" s="35"/>
      <c r="AE138" s="35"/>
      <c r="AT138" s="18" t="s">
        <v>180</v>
      </c>
      <c r="AU138" s="18" t="s">
        <v>83</v>
      </c>
    </row>
    <row r="139" spans="2:51" s="13" customFormat="1" ht="12">
      <c r="B139" s="193"/>
      <c r="C139" s="194"/>
      <c r="D139" s="195" t="s">
        <v>182</v>
      </c>
      <c r="E139" s="196" t="s">
        <v>19</v>
      </c>
      <c r="F139" s="197" t="s">
        <v>200</v>
      </c>
      <c r="G139" s="194"/>
      <c r="H139" s="196" t="s">
        <v>19</v>
      </c>
      <c r="I139" s="198"/>
      <c r="J139" s="194"/>
      <c r="K139" s="194"/>
      <c r="L139" s="199"/>
      <c r="M139" s="200"/>
      <c r="N139" s="201"/>
      <c r="O139" s="201"/>
      <c r="P139" s="201"/>
      <c r="Q139" s="201"/>
      <c r="R139" s="201"/>
      <c r="S139" s="201"/>
      <c r="T139" s="202"/>
      <c r="AT139" s="203" t="s">
        <v>182</v>
      </c>
      <c r="AU139" s="203" t="s">
        <v>83</v>
      </c>
      <c r="AV139" s="13" t="s">
        <v>81</v>
      </c>
      <c r="AW139" s="13" t="s">
        <v>35</v>
      </c>
      <c r="AX139" s="13" t="s">
        <v>73</v>
      </c>
      <c r="AY139" s="203" t="s">
        <v>171</v>
      </c>
    </row>
    <row r="140" spans="2:51" s="14" customFormat="1" ht="12">
      <c r="B140" s="204"/>
      <c r="C140" s="205"/>
      <c r="D140" s="195" t="s">
        <v>182</v>
      </c>
      <c r="E140" s="206" t="s">
        <v>19</v>
      </c>
      <c r="F140" s="207" t="s">
        <v>201</v>
      </c>
      <c r="G140" s="205"/>
      <c r="H140" s="208">
        <v>0.659</v>
      </c>
      <c r="I140" s="209"/>
      <c r="J140" s="205"/>
      <c r="K140" s="205"/>
      <c r="L140" s="210"/>
      <c r="M140" s="211"/>
      <c r="N140" s="212"/>
      <c r="O140" s="212"/>
      <c r="P140" s="212"/>
      <c r="Q140" s="212"/>
      <c r="R140" s="212"/>
      <c r="S140" s="212"/>
      <c r="T140" s="213"/>
      <c r="AT140" s="214" t="s">
        <v>182</v>
      </c>
      <c r="AU140" s="214" t="s">
        <v>83</v>
      </c>
      <c r="AV140" s="14" t="s">
        <v>83</v>
      </c>
      <c r="AW140" s="14" t="s">
        <v>35</v>
      </c>
      <c r="AX140" s="14" t="s">
        <v>73</v>
      </c>
      <c r="AY140" s="214" t="s">
        <v>171</v>
      </c>
    </row>
    <row r="141" spans="2:51" s="13" customFormat="1" ht="12">
      <c r="B141" s="193"/>
      <c r="C141" s="194"/>
      <c r="D141" s="195" t="s">
        <v>182</v>
      </c>
      <c r="E141" s="196" t="s">
        <v>19</v>
      </c>
      <c r="F141" s="197" t="s">
        <v>202</v>
      </c>
      <c r="G141" s="194"/>
      <c r="H141" s="196" t="s">
        <v>19</v>
      </c>
      <c r="I141" s="198"/>
      <c r="J141" s="194"/>
      <c r="K141" s="194"/>
      <c r="L141" s="199"/>
      <c r="M141" s="200"/>
      <c r="N141" s="201"/>
      <c r="O141" s="201"/>
      <c r="P141" s="201"/>
      <c r="Q141" s="201"/>
      <c r="R141" s="201"/>
      <c r="S141" s="201"/>
      <c r="T141" s="202"/>
      <c r="AT141" s="203" t="s">
        <v>182</v>
      </c>
      <c r="AU141" s="203" t="s">
        <v>83</v>
      </c>
      <c r="AV141" s="13" t="s">
        <v>81</v>
      </c>
      <c r="AW141" s="13" t="s">
        <v>35</v>
      </c>
      <c r="AX141" s="13" t="s">
        <v>73</v>
      </c>
      <c r="AY141" s="203" t="s">
        <v>171</v>
      </c>
    </row>
    <row r="142" spans="2:51" s="14" customFormat="1" ht="12">
      <c r="B142" s="204"/>
      <c r="C142" s="205"/>
      <c r="D142" s="195" t="s">
        <v>182</v>
      </c>
      <c r="E142" s="206" t="s">
        <v>19</v>
      </c>
      <c r="F142" s="207" t="s">
        <v>203</v>
      </c>
      <c r="G142" s="205"/>
      <c r="H142" s="208">
        <v>0.417</v>
      </c>
      <c r="I142" s="209"/>
      <c r="J142" s="205"/>
      <c r="K142" s="205"/>
      <c r="L142" s="210"/>
      <c r="M142" s="211"/>
      <c r="N142" s="212"/>
      <c r="O142" s="212"/>
      <c r="P142" s="212"/>
      <c r="Q142" s="212"/>
      <c r="R142" s="212"/>
      <c r="S142" s="212"/>
      <c r="T142" s="213"/>
      <c r="AT142" s="214" t="s">
        <v>182</v>
      </c>
      <c r="AU142" s="214" t="s">
        <v>83</v>
      </c>
      <c r="AV142" s="14" t="s">
        <v>83</v>
      </c>
      <c r="AW142" s="14" t="s">
        <v>35</v>
      </c>
      <c r="AX142" s="14" t="s">
        <v>73</v>
      </c>
      <c r="AY142" s="214" t="s">
        <v>171</v>
      </c>
    </row>
    <row r="143" spans="2:51" s="13" customFormat="1" ht="12">
      <c r="B143" s="193"/>
      <c r="C143" s="194"/>
      <c r="D143" s="195" t="s">
        <v>182</v>
      </c>
      <c r="E143" s="196" t="s">
        <v>19</v>
      </c>
      <c r="F143" s="197" t="s">
        <v>204</v>
      </c>
      <c r="G143" s="194"/>
      <c r="H143" s="196" t="s">
        <v>19</v>
      </c>
      <c r="I143" s="198"/>
      <c r="J143" s="194"/>
      <c r="K143" s="194"/>
      <c r="L143" s="199"/>
      <c r="M143" s="200"/>
      <c r="N143" s="201"/>
      <c r="O143" s="201"/>
      <c r="P143" s="201"/>
      <c r="Q143" s="201"/>
      <c r="R143" s="201"/>
      <c r="S143" s="201"/>
      <c r="T143" s="202"/>
      <c r="AT143" s="203" t="s">
        <v>182</v>
      </c>
      <c r="AU143" s="203" t="s">
        <v>83</v>
      </c>
      <c r="AV143" s="13" t="s">
        <v>81</v>
      </c>
      <c r="AW143" s="13" t="s">
        <v>35</v>
      </c>
      <c r="AX143" s="13" t="s">
        <v>73</v>
      </c>
      <c r="AY143" s="203" t="s">
        <v>171</v>
      </c>
    </row>
    <row r="144" spans="2:51" s="14" customFormat="1" ht="12">
      <c r="B144" s="204"/>
      <c r="C144" s="205"/>
      <c r="D144" s="195" t="s">
        <v>182</v>
      </c>
      <c r="E144" s="206" t="s">
        <v>19</v>
      </c>
      <c r="F144" s="207" t="s">
        <v>205</v>
      </c>
      <c r="G144" s="205"/>
      <c r="H144" s="208">
        <v>0.875</v>
      </c>
      <c r="I144" s="209"/>
      <c r="J144" s="205"/>
      <c r="K144" s="205"/>
      <c r="L144" s="210"/>
      <c r="M144" s="211"/>
      <c r="N144" s="212"/>
      <c r="O144" s="212"/>
      <c r="P144" s="212"/>
      <c r="Q144" s="212"/>
      <c r="R144" s="212"/>
      <c r="S144" s="212"/>
      <c r="T144" s="213"/>
      <c r="AT144" s="214" t="s">
        <v>182</v>
      </c>
      <c r="AU144" s="214" t="s">
        <v>83</v>
      </c>
      <c r="AV144" s="14" t="s">
        <v>83</v>
      </c>
      <c r="AW144" s="14" t="s">
        <v>35</v>
      </c>
      <c r="AX144" s="14" t="s">
        <v>73</v>
      </c>
      <c r="AY144" s="214" t="s">
        <v>171</v>
      </c>
    </row>
    <row r="145" spans="2:51" s="14" customFormat="1" ht="12">
      <c r="B145" s="204"/>
      <c r="C145" s="205"/>
      <c r="D145" s="195" t="s">
        <v>182</v>
      </c>
      <c r="E145" s="206" t="s">
        <v>19</v>
      </c>
      <c r="F145" s="207" t="s">
        <v>206</v>
      </c>
      <c r="G145" s="205"/>
      <c r="H145" s="208">
        <v>1.313</v>
      </c>
      <c r="I145" s="209"/>
      <c r="J145" s="205"/>
      <c r="K145" s="205"/>
      <c r="L145" s="210"/>
      <c r="M145" s="211"/>
      <c r="N145" s="212"/>
      <c r="O145" s="212"/>
      <c r="P145" s="212"/>
      <c r="Q145" s="212"/>
      <c r="R145" s="212"/>
      <c r="S145" s="212"/>
      <c r="T145" s="213"/>
      <c r="AT145" s="214" t="s">
        <v>182</v>
      </c>
      <c r="AU145" s="214" t="s">
        <v>83</v>
      </c>
      <c r="AV145" s="14" t="s">
        <v>83</v>
      </c>
      <c r="AW145" s="14" t="s">
        <v>35</v>
      </c>
      <c r="AX145" s="14" t="s">
        <v>73</v>
      </c>
      <c r="AY145" s="214" t="s">
        <v>171</v>
      </c>
    </row>
    <row r="146" spans="2:51" s="14" customFormat="1" ht="12">
      <c r="B146" s="204"/>
      <c r="C146" s="205"/>
      <c r="D146" s="195" t="s">
        <v>182</v>
      </c>
      <c r="E146" s="206" t="s">
        <v>19</v>
      </c>
      <c r="F146" s="207" t="s">
        <v>205</v>
      </c>
      <c r="G146" s="205"/>
      <c r="H146" s="208">
        <v>0.875</v>
      </c>
      <c r="I146" s="209"/>
      <c r="J146" s="205"/>
      <c r="K146" s="205"/>
      <c r="L146" s="210"/>
      <c r="M146" s="211"/>
      <c r="N146" s="212"/>
      <c r="O146" s="212"/>
      <c r="P146" s="212"/>
      <c r="Q146" s="212"/>
      <c r="R146" s="212"/>
      <c r="S146" s="212"/>
      <c r="T146" s="213"/>
      <c r="AT146" s="214" t="s">
        <v>182</v>
      </c>
      <c r="AU146" s="214" t="s">
        <v>83</v>
      </c>
      <c r="AV146" s="14" t="s">
        <v>83</v>
      </c>
      <c r="AW146" s="14" t="s">
        <v>35</v>
      </c>
      <c r="AX146" s="14" t="s">
        <v>73</v>
      </c>
      <c r="AY146" s="214" t="s">
        <v>171</v>
      </c>
    </row>
    <row r="147" spans="2:51" s="14" customFormat="1" ht="12">
      <c r="B147" s="204"/>
      <c r="C147" s="205"/>
      <c r="D147" s="195" t="s">
        <v>182</v>
      </c>
      <c r="E147" s="206" t="s">
        <v>19</v>
      </c>
      <c r="F147" s="207" t="s">
        <v>207</v>
      </c>
      <c r="G147" s="205"/>
      <c r="H147" s="208">
        <v>0.203</v>
      </c>
      <c r="I147" s="209"/>
      <c r="J147" s="205"/>
      <c r="K147" s="205"/>
      <c r="L147" s="210"/>
      <c r="M147" s="211"/>
      <c r="N147" s="212"/>
      <c r="O147" s="212"/>
      <c r="P147" s="212"/>
      <c r="Q147" s="212"/>
      <c r="R147" s="212"/>
      <c r="S147" s="212"/>
      <c r="T147" s="213"/>
      <c r="AT147" s="214" t="s">
        <v>182</v>
      </c>
      <c r="AU147" s="214" t="s">
        <v>83</v>
      </c>
      <c r="AV147" s="14" t="s">
        <v>83</v>
      </c>
      <c r="AW147" s="14" t="s">
        <v>35</v>
      </c>
      <c r="AX147" s="14" t="s">
        <v>73</v>
      </c>
      <c r="AY147" s="214" t="s">
        <v>171</v>
      </c>
    </row>
    <row r="148" spans="2:51" s="13" customFormat="1" ht="12">
      <c r="B148" s="193"/>
      <c r="C148" s="194"/>
      <c r="D148" s="195" t="s">
        <v>182</v>
      </c>
      <c r="E148" s="196" t="s">
        <v>19</v>
      </c>
      <c r="F148" s="197" t="s">
        <v>208</v>
      </c>
      <c r="G148" s="194"/>
      <c r="H148" s="196" t="s">
        <v>19</v>
      </c>
      <c r="I148" s="198"/>
      <c r="J148" s="194"/>
      <c r="K148" s="194"/>
      <c r="L148" s="199"/>
      <c r="M148" s="200"/>
      <c r="N148" s="201"/>
      <c r="O148" s="201"/>
      <c r="P148" s="201"/>
      <c r="Q148" s="201"/>
      <c r="R148" s="201"/>
      <c r="S148" s="201"/>
      <c r="T148" s="202"/>
      <c r="AT148" s="203" t="s">
        <v>182</v>
      </c>
      <c r="AU148" s="203" t="s">
        <v>83</v>
      </c>
      <c r="AV148" s="13" t="s">
        <v>81</v>
      </c>
      <c r="AW148" s="13" t="s">
        <v>35</v>
      </c>
      <c r="AX148" s="13" t="s">
        <v>73</v>
      </c>
      <c r="AY148" s="203" t="s">
        <v>171</v>
      </c>
    </row>
    <row r="149" spans="2:51" s="14" customFormat="1" ht="12">
      <c r="B149" s="204"/>
      <c r="C149" s="205"/>
      <c r="D149" s="195" t="s">
        <v>182</v>
      </c>
      <c r="E149" s="206" t="s">
        <v>19</v>
      </c>
      <c r="F149" s="207" t="s">
        <v>209</v>
      </c>
      <c r="G149" s="205"/>
      <c r="H149" s="208">
        <v>0.563</v>
      </c>
      <c r="I149" s="209"/>
      <c r="J149" s="205"/>
      <c r="K149" s="205"/>
      <c r="L149" s="210"/>
      <c r="M149" s="211"/>
      <c r="N149" s="212"/>
      <c r="O149" s="212"/>
      <c r="P149" s="212"/>
      <c r="Q149" s="212"/>
      <c r="R149" s="212"/>
      <c r="S149" s="212"/>
      <c r="T149" s="213"/>
      <c r="AT149" s="214" t="s">
        <v>182</v>
      </c>
      <c r="AU149" s="214" t="s">
        <v>83</v>
      </c>
      <c r="AV149" s="14" t="s">
        <v>83</v>
      </c>
      <c r="AW149" s="14" t="s">
        <v>35</v>
      </c>
      <c r="AX149" s="14" t="s">
        <v>73</v>
      </c>
      <c r="AY149" s="214" t="s">
        <v>171</v>
      </c>
    </row>
    <row r="150" spans="2:51" s="14" customFormat="1" ht="12">
      <c r="B150" s="204"/>
      <c r="C150" s="205"/>
      <c r="D150" s="195" t="s">
        <v>182</v>
      </c>
      <c r="E150" s="206" t="s">
        <v>19</v>
      </c>
      <c r="F150" s="207" t="s">
        <v>210</v>
      </c>
      <c r="G150" s="205"/>
      <c r="H150" s="208">
        <v>0.393</v>
      </c>
      <c r="I150" s="209"/>
      <c r="J150" s="205"/>
      <c r="K150" s="205"/>
      <c r="L150" s="210"/>
      <c r="M150" s="211"/>
      <c r="N150" s="212"/>
      <c r="O150" s="212"/>
      <c r="P150" s="212"/>
      <c r="Q150" s="212"/>
      <c r="R150" s="212"/>
      <c r="S150" s="212"/>
      <c r="T150" s="213"/>
      <c r="AT150" s="214" t="s">
        <v>182</v>
      </c>
      <c r="AU150" s="214" t="s">
        <v>83</v>
      </c>
      <c r="AV150" s="14" t="s">
        <v>83</v>
      </c>
      <c r="AW150" s="14" t="s">
        <v>35</v>
      </c>
      <c r="AX150" s="14" t="s">
        <v>73</v>
      </c>
      <c r="AY150" s="214" t="s">
        <v>171</v>
      </c>
    </row>
    <row r="151" spans="2:51" s="13" customFormat="1" ht="12">
      <c r="B151" s="193"/>
      <c r="C151" s="194"/>
      <c r="D151" s="195" t="s">
        <v>182</v>
      </c>
      <c r="E151" s="196" t="s">
        <v>19</v>
      </c>
      <c r="F151" s="197" t="s">
        <v>211</v>
      </c>
      <c r="G151" s="194"/>
      <c r="H151" s="196" t="s">
        <v>19</v>
      </c>
      <c r="I151" s="198"/>
      <c r="J151" s="194"/>
      <c r="K151" s="194"/>
      <c r="L151" s="199"/>
      <c r="M151" s="200"/>
      <c r="N151" s="201"/>
      <c r="O151" s="201"/>
      <c r="P151" s="201"/>
      <c r="Q151" s="201"/>
      <c r="R151" s="201"/>
      <c r="S151" s="201"/>
      <c r="T151" s="202"/>
      <c r="AT151" s="203" t="s">
        <v>182</v>
      </c>
      <c r="AU151" s="203" t="s">
        <v>83</v>
      </c>
      <c r="AV151" s="13" t="s">
        <v>81</v>
      </c>
      <c r="AW151" s="13" t="s">
        <v>35</v>
      </c>
      <c r="AX151" s="13" t="s">
        <v>73</v>
      </c>
      <c r="AY151" s="203" t="s">
        <v>171</v>
      </c>
    </row>
    <row r="152" spans="2:51" s="14" customFormat="1" ht="12">
      <c r="B152" s="204"/>
      <c r="C152" s="205"/>
      <c r="D152" s="195" t="s">
        <v>182</v>
      </c>
      <c r="E152" s="206" t="s">
        <v>19</v>
      </c>
      <c r="F152" s="207" t="s">
        <v>212</v>
      </c>
      <c r="G152" s="205"/>
      <c r="H152" s="208">
        <v>0.266</v>
      </c>
      <c r="I152" s="209"/>
      <c r="J152" s="205"/>
      <c r="K152" s="205"/>
      <c r="L152" s="210"/>
      <c r="M152" s="211"/>
      <c r="N152" s="212"/>
      <c r="O152" s="212"/>
      <c r="P152" s="212"/>
      <c r="Q152" s="212"/>
      <c r="R152" s="212"/>
      <c r="S152" s="212"/>
      <c r="T152" s="213"/>
      <c r="AT152" s="214" t="s">
        <v>182</v>
      </c>
      <c r="AU152" s="214" t="s">
        <v>83</v>
      </c>
      <c r="AV152" s="14" t="s">
        <v>83</v>
      </c>
      <c r="AW152" s="14" t="s">
        <v>35</v>
      </c>
      <c r="AX152" s="14" t="s">
        <v>73</v>
      </c>
      <c r="AY152" s="214" t="s">
        <v>171</v>
      </c>
    </row>
    <row r="153" spans="2:51" s="13" customFormat="1" ht="12">
      <c r="B153" s="193"/>
      <c r="C153" s="194"/>
      <c r="D153" s="195" t="s">
        <v>182</v>
      </c>
      <c r="E153" s="196" t="s">
        <v>19</v>
      </c>
      <c r="F153" s="197" t="s">
        <v>213</v>
      </c>
      <c r="G153" s="194"/>
      <c r="H153" s="196" t="s">
        <v>19</v>
      </c>
      <c r="I153" s="198"/>
      <c r="J153" s="194"/>
      <c r="K153" s="194"/>
      <c r="L153" s="199"/>
      <c r="M153" s="200"/>
      <c r="N153" s="201"/>
      <c r="O153" s="201"/>
      <c r="P153" s="201"/>
      <c r="Q153" s="201"/>
      <c r="R153" s="201"/>
      <c r="S153" s="201"/>
      <c r="T153" s="202"/>
      <c r="AT153" s="203" t="s">
        <v>182</v>
      </c>
      <c r="AU153" s="203" t="s">
        <v>83</v>
      </c>
      <c r="AV153" s="13" t="s">
        <v>81</v>
      </c>
      <c r="AW153" s="13" t="s">
        <v>35</v>
      </c>
      <c r="AX153" s="13" t="s">
        <v>73</v>
      </c>
      <c r="AY153" s="203" t="s">
        <v>171</v>
      </c>
    </row>
    <row r="154" spans="2:51" s="13" customFormat="1" ht="12">
      <c r="B154" s="193"/>
      <c r="C154" s="194"/>
      <c r="D154" s="195" t="s">
        <v>182</v>
      </c>
      <c r="E154" s="196" t="s">
        <v>19</v>
      </c>
      <c r="F154" s="197" t="s">
        <v>214</v>
      </c>
      <c r="G154" s="194"/>
      <c r="H154" s="196" t="s">
        <v>19</v>
      </c>
      <c r="I154" s="198"/>
      <c r="J154" s="194"/>
      <c r="K154" s="194"/>
      <c r="L154" s="199"/>
      <c r="M154" s="200"/>
      <c r="N154" s="201"/>
      <c r="O154" s="201"/>
      <c r="P154" s="201"/>
      <c r="Q154" s="201"/>
      <c r="R154" s="201"/>
      <c r="S154" s="201"/>
      <c r="T154" s="202"/>
      <c r="AT154" s="203" t="s">
        <v>182</v>
      </c>
      <c r="AU154" s="203" t="s">
        <v>83</v>
      </c>
      <c r="AV154" s="13" t="s">
        <v>81</v>
      </c>
      <c r="AW154" s="13" t="s">
        <v>35</v>
      </c>
      <c r="AX154" s="13" t="s">
        <v>73</v>
      </c>
      <c r="AY154" s="203" t="s">
        <v>171</v>
      </c>
    </row>
    <row r="155" spans="2:51" s="13" customFormat="1" ht="12">
      <c r="B155" s="193"/>
      <c r="C155" s="194"/>
      <c r="D155" s="195" t="s">
        <v>182</v>
      </c>
      <c r="E155" s="196" t="s">
        <v>19</v>
      </c>
      <c r="F155" s="197" t="s">
        <v>215</v>
      </c>
      <c r="G155" s="194"/>
      <c r="H155" s="196" t="s">
        <v>19</v>
      </c>
      <c r="I155" s="198"/>
      <c r="J155" s="194"/>
      <c r="K155" s="194"/>
      <c r="L155" s="199"/>
      <c r="M155" s="200"/>
      <c r="N155" s="201"/>
      <c r="O155" s="201"/>
      <c r="P155" s="201"/>
      <c r="Q155" s="201"/>
      <c r="R155" s="201"/>
      <c r="S155" s="201"/>
      <c r="T155" s="202"/>
      <c r="AT155" s="203" t="s">
        <v>182</v>
      </c>
      <c r="AU155" s="203" t="s">
        <v>83</v>
      </c>
      <c r="AV155" s="13" t="s">
        <v>81</v>
      </c>
      <c r="AW155" s="13" t="s">
        <v>35</v>
      </c>
      <c r="AX155" s="13" t="s">
        <v>73</v>
      </c>
      <c r="AY155" s="203" t="s">
        <v>171</v>
      </c>
    </row>
    <row r="156" spans="2:51" s="14" customFormat="1" ht="12">
      <c r="B156" s="204"/>
      <c r="C156" s="205"/>
      <c r="D156" s="195" t="s">
        <v>182</v>
      </c>
      <c r="E156" s="206" t="s">
        <v>19</v>
      </c>
      <c r="F156" s="207" t="s">
        <v>216</v>
      </c>
      <c r="G156" s="205"/>
      <c r="H156" s="208">
        <v>0.643</v>
      </c>
      <c r="I156" s="209"/>
      <c r="J156" s="205"/>
      <c r="K156" s="205"/>
      <c r="L156" s="210"/>
      <c r="M156" s="211"/>
      <c r="N156" s="212"/>
      <c r="O156" s="212"/>
      <c r="P156" s="212"/>
      <c r="Q156" s="212"/>
      <c r="R156" s="212"/>
      <c r="S156" s="212"/>
      <c r="T156" s="213"/>
      <c r="AT156" s="214" t="s">
        <v>182</v>
      </c>
      <c r="AU156" s="214" t="s">
        <v>83</v>
      </c>
      <c r="AV156" s="14" t="s">
        <v>83</v>
      </c>
      <c r="AW156" s="14" t="s">
        <v>35</v>
      </c>
      <c r="AX156" s="14" t="s">
        <v>73</v>
      </c>
      <c r="AY156" s="214" t="s">
        <v>171</v>
      </c>
    </row>
    <row r="157" spans="2:51" s="13" customFormat="1" ht="12">
      <c r="B157" s="193"/>
      <c r="C157" s="194"/>
      <c r="D157" s="195" t="s">
        <v>182</v>
      </c>
      <c r="E157" s="196" t="s">
        <v>19</v>
      </c>
      <c r="F157" s="197" t="s">
        <v>217</v>
      </c>
      <c r="G157" s="194"/>
      <c r="H157" s="196" t="s">
        <v>19</v>
      </c>
      <c r="I157" s="198"/>
      <c r="J157" s="194"/>
      <c r="K157" s="194"/>
      <c r="L157" s="199"/>
      <c r="M157" s="200"/>
      <c r="N157" s="201"/>
      <c r="O157" s="201"/>
      <c r="P157" s="201"/>
      <c r="Q157" s="201"/>
      <c r="R157" s="201"/>
      <c r="S157" s="201"/>
      <c r="T157" s="202"/>
      <c r="AT157" s="203" t="s">
        <v>182</v>
      </c>
      <c r="AU157" s="203" t="s">
        <v>83</v>
      </c>
      <c r="AV157" s="13" t="s">
        <v>81</v>
      </c>
      <c r="AW157" s="13" t="s">
        <v>35</v>
      </c>
      <c r="AX157" s="13" t="s">
        <v>73</v>
      </c>
      <c r="AY157" s="203" t="s">
        <v>171</v>
      </c>
    </row>
    <row r="158" spans="2:51" s="14" customFormat="1" ht="12">
      <c r="B158" s="204"/>
      <c r="C158" s="205"/>
      <c r="D158" s="195" t="s">
        <v>182</v>
      </c>
      <c r="E158" s="206" t="s">
        <v>19</v>
      </c>
      <c r="F158" s="207" t="s">
        <v>218</v>
      </c>
      <c r="G158" s="205"/>
      <c r="H158" s="208">
        <v>0.662</v>
      </c>
      <c r="I158" s="209"/>
      <c r="J158" s="205"/>
      <c r="K158" s="205"/>
      <c r="L158" s="210"/>
      <c r="M158" s="211"/>
      <c r="N158" s="212"/>
      <c r="O158" s="212"/>
      <c r="P158" s="212"/>
      <c r="Q158" s="212"/>
      <c r="R158" s="212"/>
      <c r="S158" s="212"/>
      <c r="T158" s="213"/>
      <c r="AT158" s="214" t="s">
        <v>182</v>
      </c>
      <c r="AU158" s="214" t="s">
        <v>83</v>
      </c>
      <c r="AV158" s="14" t="s">
        <v>83</v>
      </c>
      <c r="AW158" s="14" t="s">
        <v>35</v>
      </c>
      <c r="AX158" s="14" t="s">
        <v>73</v>
      </c>
      <c r="AY158" s="214" t="s">
        <v>171</v>
      </c>
    </row>
    <row r="159" spans="2:51" s="15" customFormat="1" ht="12">
      <c r="B159" s="215"/>
      <c r="C159" s="216"/>
      <c r="D159" s="195" t="s">
        <v>182</v>
      </c>
      <c r="E159" s="217" t="s">
        <v>19</v>
      </c>
      <c r="F159" s="218" t="s">
        <v>189</v>
      </c>
      <c r="G159" s="216"/>
      <c r="H159" s="219">
        <v>6.869</v>
      </c>
      <c r="I159" s="220"/>
      <c r="J159" s="216"/>
      <c r="K159" s="216"/>
      <c r="L159" s="221"/>
      <c r="M159" s="222"/>
      <c r="N159" s="223"/>
      <c r="O159" s="223"/>
      <c r="P159" s="223"/>
      <c r="Q159" s="223"/>
      <c r="R159" s="223"/>
      <c r="S159" s="223"/>
      <c r="T159" s="224"/>
      <c r="AT159" s="225" t="s">
        <v>182</v>
      </c>
      <c r="AU159" s="225" t="s">
        <v>83</v>
      </c>
      <c r="AV159" s="15" t="s">
        <v>178</v>
      </c>
      <c r="AW159" s="15" t="s">
        <v>35</v>
      </c>
      <c r="AX159" s="15" t="s">
        <v>81</v>
      </c>
      <c r="AY159" s="225" t="s">
        <v>171</v>
      </c>
    </row>
    <row r="160" spans="1:65" s="2" customFormat="1" ht="55.5" customHeight="1">
      <c r="A160" s="35"/>
      <c r="B160" s="36"/>
      <c r="C160" s="175" t="s">
        <v>178</v>
      </c>
      <c r="D160" s="175" t="s">
        <v>173</v>
      </c>
      <c r="E160" s="176" t="s">
        <v>219</v>
      </c>
      <c r="F160" s="177" t="s">
        <v>220</v>
      </c>
      <c r="G160" s="178" t="s">
        <v>176</v>
      </c>
      <c r="H160" s="179">
        <v>104.579</v>
      </c>
      <c r="I160" s="180"/>
      <c r="J160" s="181">
        <f>ROUND(I160*H160,2)</f>
        <v>0</v>
      </c>
      <c r="K160" s="177" t="s">
        <v>177</v>
      </c>
      <c r="L160" s="40"/>
      <c r="M160" s="182" t="s">
        <v>19</v>
      </c>
      <c r="N160" s="183" t="s">
        <v>44</v>
      </c>
      <c r="O160" s="65"/>
      <c r="P160" s="184">
        <f>O160*H160</f>
        <v>0</v>
      </c>
      <c r="Q160" s="184">
        <v>0</v>
      </c>
      <c r="R160" s="184">
        <f>Q160*H160</f>
        <v>0</v>
      </c>
      <c r="S160" s="184">
        <v>0</v>
      </c>
      <c r="T160" s="185">
        <f>S160*H160</f>
        <v>0</v>
      </c>
      <c r="U160" s="35"/>
      <c r="V160" s="35"/>
      <c r="W160" s="35"/>
      <c r="X160" s="35"/>
      <c r="Y160" s="35"/>
      <c r="Z160" s="35"/>
      <c r="AA160" s="35"/>
      <c r="AB160" s="35"/>
      <c r="AC160" s="35"/>
      <c r="AD160" s="35"/>
      <c r="AE160" s="35"/>
      <c r="AR160" s="186" t="s">
        <v>178</v>
      </c>
      <c r="AT160" s="186" t="s">
        <v>173</v>
      </c>
      <c r="AU160" s="186" t="s">
        <v>83</v>
      </c>
      <c r="AY160" s="18" t="s">
        <v>171</v>
      </c>
      <c r="BE160" s="187">
        <f>IF(N160="základní",J160,0)</f>
        <v>0</v>
      </c>
      <c r="BF160" s="187">
        <f>IF(N160="snížená",J160,0)</f>
        <v>0</v>
      </c>
      <c r="BG160" s="187">
        <f>IF(N160="zákl. přenesená",J160,0)</f>
        <v>0</v>
      </c>
      <c r="BH160" s="187">
        <f>IF(N160="sníž. přenesená",J160,0)</f>
        <v>0</v>
      </c>
      <c r="BI160" s="187">
        <f>IF(N160="nulová",J160,0)</f>
        <v>0</v>
      </c>
      <c r="BJ160" s="18" t="s">
        <v>81</v>
      </c>
      <c r="BK160" s="187">
        <f>ROUND(I160*H160,2)</f>
        <v>0</v>
      </c>
      <c r="BL160" s="18" t="s">
        <v>178</v>
      </c>
      <c r="BM160" s="186" t="s">
        <v>221</v>
      </c>
    </row>
    <row r="161" spans="1:47" s="2" customFormat="1" ht="12">
      <c r="A161" s="35"/>
      <c r="B161" s="36"/>
      <c r="C161" s="37"/>
      <c r="D161" s="188" t="s">
        <v>180</v>
      </c>
      <c r="E161" s="37"/>
      <c r="F161" s="189" t="s">
        <v>222</v>
      </c>
      <c r="G161" s="37"/>
      <c r="H161" s="37"/>
      <c r="I161" s="190"/>
      <c r="J161" s="37"/>
      <c r="K161" s="37"/>
      <c r="L161" s="40"/>
      <c r="M161" s="191"/>
      <c r="N161" s="192"/>
      <c r="O161" s="65"/>
      <c r="P161" s="65"/>
      <c r="Q161" s="65"/>
      <c r="R161" s="65"/>
      <c r="S161" s="65"/>
      <c r="T161" s="66"/>
      <c r="U161" s="35"/>
      <c r="V161" s="35"/>
      <c r="W161" s="35"/>
      <c r="X161" s="35"/>
      <c r="Y161" s="35"/>
      <c r="Z161" s="35"/>
      <c r="AA161" s="35"/>
      <c r="AB161" s="35"/>
      <c r="AC161" s="35"/>
      <c r="AD161" s="35"/>
      <c r="AE161" s="35"/>
      <c r="AT161" s="18" t="s">
        <v>180</v>
      </c>
      <c r="AU161" s="18" t="s">
        <v>83</v>
      </c>
    </row>
    <row r="162" spans="2:51" s="13" customFormat="1" ht="12">
      <c r="B162" s="193"/>
      <c r="C162" s="194"/>
      <c r="D162" s="195" t="s">
        <v>182</v>
      </c>
      <c r="E162" s="196" t="s">
        <v>19</v>
      </c>
      <c r="F162" s="197" t="s">
        <v>194</v>
      </c>
      <c r="G162" s="194"/>
      <c r="H162" s="196" t="s">
        <v>19</v>
      </c>
      <c r="I162" s="198"/>
      <c r="J162" s="194"/>
      <c r="K162" s="194"/>
      <c r="L162" s="199"/>
      <c r="M162" s="200"/>
      <c r="N162" s="201"/>
      <c r="O162" s="201"/>
      <c r="P162" s="201"/>
      <c r="Q162" s="201"/>
      <c r="R162" s="201"/>
      <c r="S162" s="201"/>
      <c r="T162" s="202"/>
      <c r="AT162" s="203" t="s">
        <v>182</v>
      </c>
      <c r="AU162" s="203" t="s">
        <v>83</v>
      </c>
      <c r="AV162" s="13" t="s">
        <v>81</v>
      </c>
      <c r="AW162" s="13" t="s">
        <v>35</v>
      </c>
      <c r="AX162" s="13" t="s">
        <v>73</v>
      </c>
      <c r="AY162" s="203" t="s">
        <v>171</v>
      </c>
    </row>
    <row r="163" spans="2:51" s="14" customFormat="1" ht="12">
      <c r="B163" s="204"/>
      <c r="C163" s="205"/>
      <c r="D163" s="195" t="s">
        <v>182</v>
      </c>
      <c r="E163" s="206" t="s">
        <v>19</v>
      </c>
      <c r="F163" s="207" t="s">
        <v>195</v>
      </c>
      <c r="G163" s="205"/>
      <c r="H163" s="208">
        <v>97.71</v>
      </c>
      <c r="I163" s="209"/>
      <c r="J163" s="205"/>
      <c r="K163" s="205"/>
      <c r="L163" s="210"/>
      <c r="M163" s="211"/>
      <c r="N163" s="212"/>
      <c r="O163" s="212"/>
      <c r="P163" s="212"/>
      <c r="Q163" s="212"/>
      <c r="R163" s="212"/>
      <c r="S163" s="212"/>
      <c r="T163" s="213"/>
      <c r="AT163" s="214" t="s">
        <v>182</v>
      </c>
      <c r="AU163" s="214" t="s">
        <v>83</v>
      </c>
      <c r="AV163" s="14" t="s">
        <v>83</v>
      </c>
      <c r="AW163" s="14" t="s">
        <v>35</v>
      </c>
      <c r="AX163" s="14" t="s">
        <v>73</v>
      </c>
      <c r="AY163" s="214" t="s">
        <v>171</v>
      </c>
    </row>
    <row r="164" spans="2:51" s="13" customFormat="1" ht="12">
      <c r="B164" s="193"/>
      <c r="C164" s="194"/>
      <c r="D164" s="195" t="s">
        <v>182</v>
      </c>
      <c r="E164" s="196" t="s">
        <v>19</v>
      </c>
      <c r="F164" s="197" t="s">
        <v>223</v>
      </c>
      <c r="G164" s="194"/>
      <c r="H164" s="196" t="s">
        <v>19</v>
      </c>
      <c r="I164" s="198"/>
      <c r="J164" s="194"/>
      <c r="K164" s="194"/>
      <c r="L164" s="199"/>
      <c r="M164" s="200"/>
      <c r="N164" s="201"/>
      <c r="O164" s="201"/>
      <c r="P164" s="201"/>
      <c r="Q164" s="201"/>
      <c r="R164" s="201"/>
      <c r="S164" s="201"/>
      <c r="T164" s="202"/>
      <c r="AT164" s="203" t="s">
        <v>182</v>
      </c>
      <c r="AU164" s="203" t="s">
        <v>83</v>
      </c>
      <c r="AV164" s="13" t="s">
        <v>81</v>
      </c>
      <c r="AW164" s="13" t="s">
        <v>35</v>
      </c>
      <c r="AX164" s="13" t="s">
        <v>73</v>
      </c>
      <c r="AY164" s="203" t="s">
        <v>171</v>
      </c>
    </row>
    <row r="165" spans="2:51" s="14" customFormat="1" ht="12">
      <c r="B165" s="204"/>
      <c r="C165" s="205"/>
      <c r="D165" s="195" t="s">
        <v>182</v>
      </c>
      <c r="E165" s="206" t="s">
        <v>19</v>
      </c>
      <c r="F165" s="207" t="s">
        <v>224</v>
      </c>
      <c r="G165" s="205"/>
      <c r="H165" s="208">
        <v>6.869</v>
      </c>
      <c r="I165" s="209"/>
      <c r="J165" s="205"/>
      <c r="K165" s="205"/>
      <c r="L165" s="210"/>
      <c r="M165" s="211"/>
      <c r="N165" s="212"/>
      <c r="O165" s="212"/>
      <c r="P165" s="212"/>
      <c r="Q165" s="212"/>
      <c r="R165" s="212"/>
      <c r="S165" s="212"/>
      <c r="T165" s="213"/>
      <c r="AT165" s="214" t="s">
        <v>182</v>
      </c>
      <c r="AU165" s="214" t="s">
        <v>83</v>
      </c>
      <c r="AV165" s="14" t="s">
        <v>83</v>
      </c>
      <c r="AW165" s="14" t="s">
        <v>35</v>
      </c>
      <c r="AX165" s="14" t="s">
        <v>73</v>
      </c>
      <c r="AY165" s="214" t="s">
        <v>171</v>
      </c>
    </row>
    <row r="166" spans="2:51" s="15" customFormat="1" ht="12">
      <c r="B166" s="215"/>
      <c r="C166" s="216"/>
      <c r="D166" s="195" t="s">
        <v>182</v>
      </c>
      <c r="E166" s="217" t="s">
        <v>19</v>
      </c>
      <c r="F166" s="218" t="s">
        <v>189</v>
      </c>
      <c r="G166" s="216"/>
      <c r="H166" s="219">
        <v>104.579</v>
      </c>
      <c r="I166" s="220"/>
      <c r="J166" s="216"/>
      <c r="K166" s="216"/>
      <c r="L166" s="221"/>
      <c r="M166" s="222"/>
      <c r="N166" s="223"/>
      <c r="O166" s="223"/>
      <c r="P166" s="223"/>
      <c r="Q166" s="223"/>
      <c r="R166" s="223"/>
      <c r="S166" s="223"/>
      <c r="T166" s="224"/>
      <c r="AT166" s="225" t="s">
        <v>182</v>
      </c>
      <c r="AU166" s="225" t="s">
        <v>83</v>
      </c>
      <c r="AV166" s="15" t="s">
        <v>178</v>
      </c>
      <c r="AW166" s="15" t="s">
        <v>35</v>
      </c>
      <c r="AX166" s="15" t="s">
        <v>81</v>
      </c>
      <c r="AY166" s="225" t="s">
        <v>171</v>
      </c>
    </row>
    <row r="167" spans="1:65" s="2" customFormat="1" ht="62.65" customHeight="1">
      <c r="A167" s="35"/>
      <c r="B167" s="36"/>
      <c r="C167" s="175" t="s">
        <v>225</v>
      </c>
      <c r="D167" s="175" t="s">
        <v>173</v>
      </c>
      <c r="E167" s="176" t="s">
        <v>226</v>
      </c>
      <c r="F167" s="177" t="s">
        <v>227</v>
      </c>
      <c r="G167" s="178" t="s">
        <v>176</v>
      </c>
      <c r="H167" s="179">
        <v>68.69</v>
      </c>
      <c r="I167" s="180"/>
      <c r="J167" s="181">
        <f>ROUND(I167*H167,2)</f>
        <v>0</v>
      </c>
      <c r="K167" s="177" t="s">
        <v>177</v>
      </c>
      <c r="L167" s="40"/>
      <c r="M167" s="182" t="s">
        <v>19</v>
      </c>
      <c r="N167" s="183" t="s">
        <v>44</v>
      </c>
      <c r="O167" s="65"/>
      <c r="P167" s="184">
        <f>O167*H167</f>
        <v>0</v>
      </c>
      <c r="Q167" s="184">
        <v>0</v>
      </c>
      <c r="R167" s="184">
        <f>Q167*H167</f>
        <v>0</v>
      </c>
      <c r="S167" s="184">
        <v>0</v>
      </c>
      <c r="T167" s="185">
        <f>S167*H167</f>
        <v>0</v>
      </c>
      <c r="U167" s="35"/>
      <c r="V167" s="35"/>
      <c r="W167" s="35"/>
      <c r="X167" s="35"/>
      <c r="Y167" s="35"/>
      <c r="Z167" s="35"/>
      <c r="AA167" s="35"/>
      <c r="AB167" s="35"/>
      <c r="AC167" s="35"/>
      <c r="AD167" s="35"/>
      <c r="AE167" s="35"/>
      <c r="AR167" s="186" t="s">
        <v>178</v>
      </c>
      <c r="AT167" s="186" t="s">
        <v>173</v>
      </c>
      <c r="AU167" s="186" t="s">
        <v>83</v>
      </c>
      <c r="AY167" s="18" t="s">
        <v>171</v>
      </c>
      <c r="BE167" s="187">
        <f>IF(N167="základní",J167,0)</f>
        <v>0</v>
      </c>
      <c r="BF167" s="187">
        <f>IF(N167="snížená",J167,0)</f>
        <v>0</v>
      </c>
      <c r="BG167" s="187">
        <f>IF(N167="zákl. přenesená",J167,0)</f>
        <v>0</v>
      </c>
      <c r="BH167" s="187">
        <f>IF(N167="sníž. přenesená",J167,0)</f>
        <v>0</v>
      </c>
      <c r="BI167" s="187">
        <f>IF(N167="nulová",J167,0)</f>
        <v>0</v>
      </c>
      <c r="BJ167" s="18" t="s">
        <v>81</v>
      </c>
      <c r="BK167" s="187">
        <f>ROUND(I167*H167,2)</f>
        <v>0</v>
      </c>
      <c r="BL167" s="18" t="s">
        <v>178</v>
      </c>
      <c r="BM167" s="186" t="s">
        <v>228</v>
      </c>
    </row>
    <row r="168" spans="1:47" s="2" customFormat="1" ht="12">
      <c r="A168" s="35"/>
      <c r="B168" s="36"/>
      <c r="C168" s="37"/>
      <c r="D168" s="188" t="s">
        <v>180</v>
      </c>
      <c r="E168" s="37"/>
      <c r="F168" s="189" t="s">
        <v>229</v>
      </c>
      <c r="G168" s="37"/>
      <c r="H168" s="37"/>
      <c r="I168" s="190"/>
      <c r="J168" s="37"/>
      <c r="K168" s="37"/>
      <c r="L168" s="40"/>
      <c r="M168" s="191"/>
      <c r="N168" s="192"/>
      <c r="O168" s="65"/>
      <c r="P168" s="65"/>
      <c r="Q168" s="65"/>
      <c r="R168" s="65"/>
      <c r="S168" s="65"/>
      <c r="T168" s="66"/>
      <c r="U168" s="35"/>
      <c r="V168" s="35"/>
      <c r="W168" s="35"/>
      <c r="X168" s="35"/>
      <c r="Y168" s="35"/>
      <c r="Z168" s="35"/>
      <c r="AA168" s="35"/>
      <c r="AB168" s="35"/>
      <c r="AC168" s="35"/>
      <c r="AD168" s="35"/>
      <c r="AE168" s="35"/>
      <c r="AT168" s="18" t="s">
        <v>180</v>
      </c>
      <c r="AU168" s="18" t="s">
        <v>83</v>
      </c>
    </row>
    <row r="169" spans="2:51" s="14" customFormat="1" ht="12">
      <c r="B169" s="204"/>
      <c r="C169" s="205"/>
      <c r="D169" s="195" t="s">
        <v>182</v>
      </c>
      <c r="E169" s="205"/>
      <c r="F169" s="207" t="s">
        <v>230</v>
      </c>
      <c r="G169" s="205"/>
      <c r="H169" s="208">
        <v>68.69</v>
      </c>
      <c r="I169" s="209"/>
      <c r="J169" s="205"/>
      <c r="K169" s="205"/>
      <c r="L169" s="210"/>
      <c r="M169" s="211"/>
      <c r="N169" s="212"/>
      <c r="O169" s="212"/>
      <c r="P169" s="212"/>
      <c r="Q169" s="212"/>
      <c r="R169" s="212"/>
      <c r="S169" s="212"/>
      <c r="T169" s="213"/>
      <c r="AT169" s="214" t="s">
        <v>182</v>
      </c>
      <c r="AU169" s="214" t="s">
        <v>83</v>
      </c>
      <c r="AV169" s="14" t="s">
        <v>83</v>
      </c>
      <c r="AW169" s="14" t="s">
        <v>4</v>
      </c>
      <c r="AX169" s="14" t="s">
        <v>81</v>
      </c>
      <c r="AY169" s="214" t="s">
        <v>171</v>
      </c>
    </row>
    <row r="170" spans="1:65" s="2" customFormat="1" ht="62.65" customHeight="1">
      <c r="A170" s="35"/>
      <c r="B170" s="36"/>
      <c r="C170" s="175" t="s">
        <v>231</v>
      </c>
      <c r="D170" s="175" t="s">
        <v>173</v>
      </c>
      <c r="E170" s="176" t="s">
        <v>232</v>
      </c>
      <c r="F170" s="177" t="s">
        <v>233</v>
      </c>
      <c r="G170" s="178" t="s">
        <v>176</v>
      </c>
      <c r="H170" s="179">
        <v>136.579</v>
      </c>
      <c r="I170" s="180"/>
      <c r="J170" s="181">
        <f>ROUND(I170*H170,2)</f>
        <v>0</v>
      </c>
      <c r="K170" s="177" t="s">
        <v>177</v>
      </c>
      <c r="L170" s="40"/>
      <c r="M170" s="182" t="s">
        <v>19</v>
      </c>
      <c r="N170" s="183" t="s">
        <v>44</v>
      </c>
      <c r="O170" s="65"/>
      <c r="P170" s="184">
        <f>O170*H170</f>
        <v>0</v>
      </c>
      <c r="Q170" s="184">
        <v>0</v>
      </c>
      <c r="R170" s="184">
        <f>Q170*H170</f>
        <v>0</v>
      </c>
      <c r="S170" s="184">
        <v>0</v>
      </c>
      <c r="T170" s="185">
        <f>S170*H170</f>
        <v>0</v>
      </c>
      <c r="U170" s="35"/>
      <c r="V170" s="35"/>
      <c r="W170" s="35"/>
      <c r="X170" s="35"/>
      <c r="Y170" s="35"/>
      <c r="Z170" s="35"/>
      <c r="AA170" s="35"/>
      <c r="AB170" s="35"/>
      <c r="AC170" s="35"/>
      <c r="AD170" s="35"/>
      <c r="AE170" s="35"/>
      <c r="AR170" s="186" t="s">
        <v>178</v>
      </c>
      <c r="AT170" s="186" t="s">
        <v>173</v>
      </c>
      <c r="AU170" s="186" t="s">
        <v>83</v>
      </c>
      <c r="AY170" s="18" t="s">
        <v>171</v>
      </c>
      <c r="BE170" s="187">
        <f>IF(N170="základní",J170,0)</f>
        <v>0</v>
      </c>
      <c r="BF170" s="187">
        <f>IF(N170="snížená",J170,0)</f>
        <v>0</v>
      </c>
      <c r="BG170" s="187">
        <f>IF(N170="zákl. přenesená",J170,0)</f>
        <v>0</v>
      </c>
      <c r="BH170" s="187">
        <f>IF(N170="sníž. přenesená",J170,0)</f>
        <v>0</v>
      </c>
      <c r="BI170" s="187">
        <f>IF(N170="nulová",J170,0)</f>
        <v>0</v>
      </c>
      <c r="BJ170" s="18" t="s">
        <v>81</v>
      </c>
      <c r="BK170" s="187">
        <f>ROUND(I170*H170,2)</f>
        <v>0</v>
      </c>
      <c r="BL170" s="18" t="s">
        <v>178</v>
      </c>
      <c r="BM170" s="186" t="s">
        <v>234</v>
      </c>
    </row>
    <row r="171" spans="1:47" s="2" customFormat="1" ht="12">
      <c r="A171" s="35"/>
      <c r="B171" s="36"/>
      <c r="C171" s="37"/>
      <c r="D171" s="188" t="s">
        <v>180</v>
      </c>
      <c r="E171" s="37"/>
      <c r="F171" s="189" t="s">
        <v>235</v>
      </c>
      <c r="G171" s="37"/>
      <c r="H171" s="37"/>
      <c r="I171" s="190"/>
      <c r="J171" s="37"/>
      <c r="K171" s="37"/>
      <c r="L171" s="40"/>
      <c r="M171" s="191"/>
      <c r="N171" s="192"/>
      <c r="O171" s="65"/>
      <c r="P171" s="65"/>
      <c r="Q171" s="65"/>
      <c r="R171" s="65"/>
      <c r="S171" s="65"/>
      <c r="T171" s="66"/>
      <c r="U171" s="35"/>
      <c r="V171" s="35"/>
      <c r="W171" s="35"/>
      <c r="X171" s="35"/>
      <c r="Y171" s="35"/>
      <c r="Z171" s="35"/>
      <c r="AA171" s="35"/>
      <c r="AB171" s="35"/>
      <c r="AC171" s="35"/>
      <c r="AD171" s="35"/>
      <c r="AE171" s="35"/>
      <c r="AT171" s="18" t="s">
        <v>180</v>
      </c>
      <c r="AU171" s="18" t="s">
        <v>83</v>
      </c>
    </row>
    <row r="172" spans="2:51" s="13" customFormat="1" ht="12">
      <c r="B172" s="193"/>
      <c r="C172" s="194"/>
      <c r="D172" s="195" t="s">
        <v>182</v>
      </c>
      <c r="E172" s="196" t="s">
        <v>19</v>
      </c>
      <c r="F172" s="197" t="s">
        <v>194</v>
      </c>
      <c r="G172" s="194"/>
      <c r="H172" s="196" t="s">
        <v>19</v>
      </c>
      <c r="I172" s="198"/>
      <c r="J172" s="194"/>
      <c r="K172" s="194"/>
      <c r="L172" s="199"/>
      <c r="M172" s="200"/>
      <c r="N172" s="201"/>
      <c r="O172" s="201"/>
      <c r="P172" s="201"/>
      <c r="Q172" s="201"/>
      <c r="R172" s="201"/>
      <c r="S172" s="201"/>
      <c r="T172" s="202"/>
      <c r="AT172" s="203" t="s">
        <v>182</v>
      </c>
      <c r="AU172" s="203" t="s">
        <v>83</v>
      </c>
      <c r="AV172" s="13" t="s">
        <v>81</v>
      </c>
      <c r="AW172" s="13" t="s">
        <v>35</v>
      </c>
      <c r="AX172" s="13" t="s">
        <v>73</v>
      </c>
      <c r="AY172" s="203" t="s">
        <v>171</v>
      </c>
    </row>
    <row r="173" spans="2:51" s="14" customFormat="1" ht="12">
      <c r="B173" s="204"/>
      <c r="C173" s="205"/>
      <c r="D173" s="195" t="s">
        <v>182</v>
      </c>
      <c r="E173" s="206" t="s">
        <v>19</v>
      </c>
      <c r="F173" s="207" t="s">
        <v>195</v>
      </c>
      <c r="G173" s="205"/>
      <c r="H173" s="208">
        <v>97.71</v>
      </c>
      <c r="I173" s="209"/>
      <c r="J173" s="205"/>
      <c r="K173" s="205"/>
      <c r="L173" s="210"/>
      <c r="M173" s="211"/>
      <c r="N173" s="212"/>
      <c r="O173" s="212"/>
      <c r="P173" s="212"/>
      <c r="Q173" s="212"/>
      <c r="R173" s="212"/>
      <c r="S173" s="212"/>
      <c r="T173" s="213"/>
      <c r="AT173" s="214" t="s">
        <v>182</v>
      </c>
      <c r="AU173" s="214" t="s">
        <v>83</v>
      </c>
      <c r="AV173" s="14" t="s">
        <v>83</v>
      </c>
      <c r="AW173" s="14" t="s">
        <v>35</v>
      </c>
      <c r="AX173" s="14" t="s">
        <v>73</v>
      </c>
      <c r="AY173" s="214" t="s">
        <v>171</v>
      </c>
    </row>
    <row r="174" spans="2:51" s="13" customFormat="1" ht="12">
      <c r="B174" s="193"/>
      <c r="C174" s="194"/>
      <c r="D174" s="195" t="s">
        <v>182</v>
      </c>
      <c r="E174" s="196" t="s">
        <v>19</v>
      </c>
      <c r="F174" s="197" t="s">
        <v>223</v>
      </c>
      <c r="G174" s="194"/>
      <c r="H174" s="196" t="s">
        <v>19</v>
      </c>
      <c r="I174" s="198"/>
      <c r="J174" s="194"/>
      <c r="K174" s="194"/>
      <c r="L174" s="199"/>
      <c r="M174" s="200"/>
      <c r="N174" s="201"/>
      <c r="O174" s="201"/>
      <c r="P174" s="201"/>
      <c r="Q174" s="201"/>
      <c r="R174" s="201"/>
      <c r="S174" s="201"/>
      <c r="T174" s="202"/>
      <c r="AT174" s="203" t="s">
        <v>182</v>
      </c>
      <c r="AU174" s="203" t="s">
        <v>83</v>
      </c>
      <c r="AV174" s="13" t="s">
        <v>81</v>
      </c>
      <c r="AW174" s="13" t="s">
        <v>35</v>
      </c>
      <c r="AX174" s="13" t="s">
        <v>73</v>
      </c>
      <c r="AY174" s="203" t="s">
        <v>171</v>
      </c>
    </row>
    <row r="175" spans="2:51" s="14" customFormat="1" ht="12">
      <c r="B175" s="204"/>
      <c r="C175" s="205"/>
      <c r="D175" s="195" t="s">
        <v>182</v>
      </c>
      <c r="E175" s="206" t="s">
        <v>19</v>
      </c>
      <c r="F175" s="207" t="s">
        <v>224</v>
      </c>
      <c r="G175" s="205"/>
      <c r="H175" s="208">
        <v>6.869</v>
      </c>
      <c r="I175" s="209"/>
      <c r="J175" s="205"/>
      <c r="K175" s="205"/>
      <c r="L175" s="210"/>
      <c r="M175" s="211"/>
      <c r="N175" s="212"/>
      <c r="O175" s="212"/>
      <c r="P175" s="212"/>
      <c r="Q175" s="212"/>
      <c r="R175" s="212"/>
      <c r="S175" s="212"/>
      <c r="T175" s="213"/>
      <c r="AT175" s="214" t="s">
        <v>182</v>
      </c>
      <c r="AU175" s="214" t="s">
        <v>83</v>
      </c>
      <c r="AV175" s="14" t="s">
        <v>83</v>
      </c>
      <c r="AW175" s="14" t="s">
        <v>35</v>
      </c>
      <c r="AX175" s="14" t="s">
        <v>73</v>
      </c>
      <c r="AY175" s="214" t="s">
        <v>171</v>
      </c>
    </row>
    <row r="176" spans="2:51" s="13" customFormat="1" ht="12">
      <c r="B176" s="193"/>
      <c r="C176" s="194"/>
      <c r="D176" s="195" t="s">
        <v>182</v>
      </c>
      <c r="E176" s="196" t="s">
        <v>19</v>
      </c>
      <c r="F176" s="197" t="s">
        <v>236</v>
      </c>
      <c r="G176" s="194"/>
      <c r="H176" s="196" t="s">
        <v>19</v>
      </c>
      <c r="I176" s="198"/>
      <c r="J176" s="194"/>
      <c r="K176" s="194"/>
      <c r="L176" s="199"/>
      <c r="M176" s="200"/>
      <c r="N176" s="201"/>
      <c r="O176" s="201"/>
      <c r="P176" s="201"/>
      <c r="Q176" s="201"/>
      <c r="R176" s="201"/>
      <c r="S176" s="201"/>
      <c r="T176" s="202"/>
      <c r="AT176" s="203" t="s">
        <v>182</v>
      </c>
      <c r="AU176" s="203" t="s">
        <v>83</v>
      </c>
      <c r="AV176" s="13" t="s">
        <v>81</v>
      </c>
      <c r="AW176" s="13" t="s">
        <v>35</v>
      </c>
      <c r="AX176" s="13" t="s">
        <v>73</v>
      </c>
      <c r="AY176" s="203" t="s">
        <v>171</v>
      </c>
    </row>
    <row r="177" spans="2:51" s="14" customFormat="1" ht="12">
      <c r="B177" s="204"/>
      <c r="C177" s="205"/>
      <c r="D177" s="195" t="s">
        <v>182</v>
      </c>
      <c r="E177" s="206" t="s">
        <v>19</v>
      </c>
      <c r="F177" s="207" t="s">
        <v>237</v>
      </c>
      <c r="G177" s="205"/>
      <c r="H177" s="208">
        <v>32</v>
      </c>
      <c r="I177" s="209"/>
      <c r="J177" s="205"/>
      <c r="K177" s="205"/>
      <c r="L177" s="210"/>
      <c r="M177" s="211"/>
      <c r="N177" s="212"/>
      <c r="O177" s="212"/>
      <c r="P177" s="212"/>
      <c r="Q177" s="212"/>
      <c r="R177" s="212"/>
      <c r="S177" s="212"/>
      <c r="T177" s="213"/>
      <c r="AT177" s="214" t="s">
        <v>182</v>
      </c>
      <c r="AU177" s="214" t="s">
        <v>83</v>
      </c>
      <c r="AV177" s="14" t="s">
        <v>83</v>
      </c>
      <c r="AW177" s="14" t="s">
        <v>35</v>
      </c>
      <c r="AX177" s="14" t="s">
        <v>73</v>
      </c>
      <c r="AY177" s="214" t="s">
        <v>171</v>
      </c>
    </row>
    <row r="178" spans="2:51" s="15" customFormat="1" ht="12">
      <c r="B178" s="215"/>
      <c r="C178" s="216"/>
      <c r="D178" s="195" t="s">
        <v>182</v>
      </c>
      <c r="E178" s="217" t="s">
        <v>19</v>
      </c>
      <c r="F178" s="218" t="s">
        <v>189</v>
      </c>
      <c r="G178" s="216"/>
      <c r="H178" s="219">
        <v>136.579</v>
      </c>
      <c r="I178" s="220"/>
      <c r="J178" s="216"/>
      <c r="K178" s="216"/>
      <c r="L178" s="221"/>
      <c r="M178" s="222"/>
      <c r="N178" s="223"/>
      <c r="O178" s="223"/>
      <c r="P178" s="223"/>
      <c r="Q178" s="223"/>
      <c r="R178" s="223"/>
      <c r="S178" s="223"/>
      <c r="T178" s="224"/>
      <c r="AT178" s="225" t="s">
        <v>182</v>
      </c>
      <c r="AU178" s="225" t="s">
        <v>83</v>
      </c>
      <c r="AV178" s="15" t="s">
        <v>178</v>
      </c>
      <c r="AW178" s="15" t="s">
        <v>35</v>
      </c>
      <c r="AX178" s="15" t="s">
        <v>81</v>
      </c>
      <c r="AY178" s="225" t="s">
        <v>171</v>
      </c>
    </row>
    <row r="179" spans="1:65" s="2" customFormat="1" ht="44.25" customHeight="1">
      <c r="A179" s="35"/>
      <c r="B179" s="36"/>
      <c r="C179" s="175" t="s">
        <v>238</v>
      </c>
      <c r="D179" s="175" t="s">
        <v>173</v>
      </c>
      <c r="E179" s="176" t="s">
        <v>239</v>
      </c>
      <c r="F179" s="177" t="s">
        <v>240</v>
      </c>
      <c r="G179" s="178" t="s">
        <v>176</v>
      </c>
      <c r="H179" s="179">
        <v>61.181</v>
      </c>
      <c r="I179" s="180"/>
      <c r="J179" s="181">
        <f>ROUND(I179*H179,2)</f>
        <v>0</v>
      </c>
      <c r="K179" s="177" t="s">
        <v>177</v>
      </c>
      <c r="L179" s="40"/>
      <c r="M179" s="182" t="s">
        <v>19</v>
      </c>
      <c r="N179" s="183" t="s">
        <v>44</v>
      </c>
      <c r="O179" s="65"/>
      <c r="P179" s="184">
        <f>O179*H179</f>
        <v>0</v>
      </c>
      <c r="Q179" s="184">
        <v>0</v>
      </c>
      <c r="R179" s="184">
        <f>Q179*H179</f>
        <v>0</v>
      </c>
      <c r="S179" s="184">
        <v>0</v>
      </c>
      <c r="T179" s="185">
        <f>S179*H179</f>
        <v>0</v>
      </c>
      <c r="U179" s="35"/>
      <c r="V179" s="35"/>
      <c r="W179" s="35"/>
      <c r="X179" s="35"/>
      <c r="Y179" s="35"/>
      <c r="Z179" s="35"/>
      <c r="AA179" s="35"/>
      <c r="AB179" s="35"/>
      <c r="AC179" s="35"/>
      <c r="AD179" s="35"/>
      <c r="AE179" s="35"/>
      <c r="AR179" s="186" t="s">
        <v>178</v>
      </c>
      <c r="AT179" s="186" t="s">
        <v>173</v>
      </c>
      <c r="AU179" s="186" t="s">
        <v>83</v>
      </c>
      <c r="AY179" s="18" t="s">
        <v>171</v>
      </c>
      <c r="BE179" s="187">
        <f>IF(N179="základní",J179,0)</f>
        <v>0</v>
      </c>
      <c r="BF179" s="187">
        <f>IF(N179="snížená",J179,0)</f>
        <v>0</v>
      </c>
      <c r="BG179" s="187">
        <f>IF(N179="zákl. přenesená",J179,0)</f>
        <v>0</v>
      </c>
      <c r="BH179" s="187">
        <f>IF(N179="sníž. přenesená",J179,0)</f>
        <v>0</v>
      </c>
      <c r="BI179" s="187">
        <f>IF(N179="nulová",J179,0)</f>
        <v>0</v>
      </c>
      <c r="BJ179" s="18" t="s">
        <v>81</v>
      </c>
      <c r="BK179" s="187">
        <f>ROUND(I179*H179,2)</f>
        <v>0</v>
      </c>
      <c r="BL179" s="18" t="s">
        <v>178</v>
      </c>
      <c r="BM179" s="186" t="s">
        <v>241</v>
      </c>
    </row>
    <row r="180" spans="1:47" s="2" customFormat="1" ht="12">
      <c r="A180" s="35"/>
      <c r="B180" s="36"/>
      <c r="C180" s="37"/>
      <c r="D180" s="188" t="s">
        <v>180</v>
      </c>
      <c r="E180" s="37"/>
      <c r="F180" s="189" t="s">
        <v>242</v>
      </c>
      <c r="G180" s="37"/>
      <c r="H180" s="37"/>
      <c r="I180" s="190"/>
      <c r="J180" s="37"/>
      <c r="K180" s="37"/>
      <c r="L180" s="40"/>
      <c r="M180" s="191"/>
      <c r="N180" s="192"/>
      <c r="O180" s="65"/>
      <c r="P180" s="65"/>
      <c r="Q180" s="65"/>
      <c r="R180" s="65"/>
      <c r="S180" s="65"/>
      <c r="T180" s="66"/>
      <c r="U180" s="35"/>
      <c r="V180" s="35"/>
      <c r="W180" s="35"/>
      <c r="X180" s="35"/>
      <c r="Y180" s="35"/>
      <c r="Z180" s="35"/>
      <c r="AA180" s="35"/>
      <c r="AB180" s="35"/>
      <c r="AC180" s="35"/>
      <c r="AD180" s="35"/>
      <c r="AE180" s="35"/>
      <c r="AT180" s="18" t="s">
        <v>180</v>
      </c>
      <c r="AU180" s="18" t="s">
        <v>83</v>
      </c>
    </row>
    <row r="181" spans="2:51" s="13" customFormat="1" ht="12">
      <c r="B181" s="193"/>
      <c r="C181" s="194"/>
      <c r="D181" s="195" t="s">
        <v>182</v>
      </c>
      <c r="E181" s="196" t="s">
        <v>19</v>
      </c>
      <c r="F181" s="197" t="s">
        <v>243</v>
      </c>
      <c r="G181" s="194"/>
      <c r="H181" s="196" t="s">
        <v>19</v>
      </c>
      <c r="I181" s="198"/>
      <c r="J181" s="194"/>
      <c r="K181" s="194"/>
      <c r="L181" s="199"/>
      <c r="M181" s="200"/>
      <c r="N181" s="201"/>
      <c r="O181" s="201"/>
      <c r="P181" s="201"/>
      <c r="Q181" s="201"/>
      <c r="R181" s="201"/>
      <c r="S181" s="201"/>
      <c r="T181" s="202"/>
      <c r="AT181" s="203" t="s">
        <v>182</v>
      </c>
      <c r="AU181" s="203" t="s">
        <v>83</v>
      </c>
      <c r="AV181" s="13" t="s">
        <v>81</v>
      </c>
      <c r="AW181" s="13" t="s">
        <v>35</v>
      </c>
      <c r="AX181" s="13" t="s">
        <v>73</v>
      </c>
      <c r="AY181" s="203" t="s">
        <v>171</v>
      </c>
    </row>
    <row r="182" spans="2:51" s="14" customFormat="1" ht="12">
      <c r="B182" s="204"/>
      <c r="C182" s="205"/>
      <c r="D182" s="195" t="s">
        <v>182</v>
      </c>
      <c r="E182" s="206" t="s">
        <v>19</v>
      </c>
      <c r="F182" s="207" t="s">
        <v>244</v>
      </c>
      <c r="G182" s="205"/>
      <c r="H182" s="208">
        <v>61.181</v>
      </c>
      <c r="I182" s="209"/>
      <c r="J182" s="205"/>
      <c r="K182" s="205"/>
      <c r="L182" s="210"/>
      <c r="M182" s="211"/>
      <c r="N182" s="212"/>
      <c r="O182" s="212"/>
      <c r="P182" s="212"/>
      <c r="Q182" s="212"/>
      <c r="R182" s="212"/>
      <c r="S182" s="212"/>
      <c r="T182" s="213"/>
      <c r="AT182" s="214" t="s">
        <v>182</v>
      </c>
      <c r="AU182" s="214" t="s">
        <v>83</v>
      </c>
      <c r="AV182" s="14" t="s">
        <v>83</v>
      </c>
      <c r="AW182" s="14" t="s">
        <v>35</v>
      </c>
      <c r="AX182" s="14" t="s">
        <v>81</v>
      </c>
      <c r="AY182" s="214" t="s">
        <v>171</v>
      </c>
    </row>
    <row r="183" spans="1:65" s="2" customFormat="1" ht="44.25" customHeight="1">
      <c r="A183" s="35"/>
      <c r="B183" s="36"/>
      <c r="C183" s="175" t="s">
        <v>245</v>
      </c>
      <c r="D183" s="175" t="s">
        <v>173</v>
      </c>
      <c r="E183" s="176" t="s">
        <v>246</v>
      </c>
      <c r="F183" s="177" t="s">
        <v>247</v>
      </c>
      <c r="G183" s="178" t="s">
        <v>176</v>
      </c>
      <c r="H183" s="179">
        <v>16</v>
      </c>
      <c r="I183" s="180"/>
      <c r="J183" s="181">
        <f>ROUND(I183*H183,2)</f>
        <v>0</v>
      </c>
      <c r="K183" s="177" t="s">
        <v>177</v>
      </c>
      <c r="L183" s="40"/>
      <c r="M183" s="182" t="s">
        <v>19</v>
      </c>
      <c r="N183" s="183" t="s">
        <v>44</v>
      </c>
      <c r="O183" s="65"/>
      <c r="P183" s="184">
        <f>O183*H183</f>
        <v>0</v>
      </c>
      <c r="Q183" s="184">
        <v>0</v>
      </c>
      <c r="R183" s="184">
        <f>Q183*H183</f>
        <v>0</v>
      </c>
      <c r="S183" s="184">
        <v>0</v>
      </c>
      <c r="T183" s="185">
        <f>S183*H183</f>
        <v>0</v>
      </c>
      <c r="U183" s="35"/>
      <c r="V183" s="35"/>
      <c r="W183" s="35"/>
      <c r="X183" s="35"/>
      <c r="Y183" s="35"/>
      <c r="Z183" s="35"/>
      <c r="AA183" s="35"/>
      <c r="AB183" s="35"/>
      <c r="AC183" s="35"/>
      <c r="AD183" s="35"/>
      <c r="AE183" s="35"/>
      <c r="AR183" s="186" t="s">
        <v>178</v>
      </c>
      <c r="AT183" s="186" t="s">
        <v>173</v>
      </c>
      <c r="AU183" s="186" t="s">
        <v>83</v>
      </c>
      <c r="AY183" s="18" t="s">
        <v>171</v>
      </c>
      <c r="BE183" s="187">
        <f>IF(N183="základní",J183,0)</f>
        <v>0</v>
      </c>
      <c r="BF183" s="187">
        <f>IF(N183="snížená",J183,0)</f>
        <v>0</v>
      </c>
      <c r="BG183" s="187">
        <f>IF(N183="zákl. přenesená",J183,0)</f>
        <v>0</v>
      </c>
      <c r="BH183" s="187">
        <f>IF(N183="sníž. přenesená",J183,0)</f>
        <v>0</v>
      </c>
      <c r="BI183" s="187">
        <f>IF(N183="nulová",J183,0)</f>
        <v>0</v>
      </c>
      <c r="BJ183" s="18" t="s">
        <v>81</v>
      </c>
      <c r="BK183" s="187">
        <f>ROUND(I183*H183,2)</f>
        <v>0</v>
      </c>
      <c r="BL183" s="18" t="s">
        <v>178</v>
      </c>
      <c r="BM183" s="186" t="s">
        <v>248</v>
      </c>
    </row>
    <row r="184" spans="1:47" s="2" customFormat="1" ht="12">
      <c r="A184" s="35"/>
      <c r="B184" s="36"/>
      <c r="C184" s="37"/>
      <c r="D184" s="188" t="s">
        <v>180</v>
      </c>
      <c r="E184" s="37"/>
      <c r="F184" s="189" t="s">
        <v>249</v>
      </c>
      <c r="G184" s="37"/>
      <c r="H184" s="37"/>
      <c r="I184" s="190"/>
      <c r="J184" s="37"/>
      <c r="K184" s="37"/>
      <c r="L184" s="40"/>
      <c r="M184" s="191"/>
      <c r="N184" s="192"/>
      <c r="O184" s="65"/>
      <c r="P184" s="65"/>
      <c r="Q184" s="65"/>
      <c r="R184" s="65"/>
      <c r="S184" s="65"/>
      <c r="T184" s="66"/>
      <c r="U184" s="35"/>
      <c r="V184" s="35"/>
      <c r="W184" s="35"/>
      <c r="X184" s="35"/>
      <c r="Y184" s="35"/>
      <c r="Z184" s="35"/>
      <c r="AA184" s="35"/>
      <c r="AB184" s="35"/>
      <c r="AC184" s="35"/>
      <c r="AD184" s="35"/>
      <c r="AE184" s="35"/>
      <c r="AT184" s="18" t="s">
        <v>180</v>
      </c>
      <c r="AU184" s="18" t="s">
        <v>83</v>
      </c>
    </row>
    <row r="185" spans="2:51" s="13" customFormat="1" ht="12">
      <c r="B185" s="193"/>
      <c r="C185" s="194"/>
      <c r="D185" s="195" t="s">
        <v>182</v>
      </c>
      <c r="E185" s="196" t="s">
        <v>19</v>
      </c>
      <c r="F185" s="197" t="s">
        <v>183</v>
      </c>
      <c r="G185" s="194"/>
      <c r="H185" s="196" t="s">
        <v>19</v>
      </c>
      <c r="I185" s="198"/>
      <c r="J185" s="194"/>
      <c r="K185" s="194"/>
      <c r="L185" s="199"/>
      <c r="M185" s="200"/>
      <c r="N185" s="201"/>
      <c r="O185" s="201"/>
      <c r="P185" s="201"/>
      <c r="Q185" s="201"/>
      <c r="R185" s="201"/>
      <c r="S185" s="201"/>
      <c r="T185" s="202"/>
      <c r="AT185" s="203" t="s">
        <v>182</v>
      </c>
      <c r="AU185" s="203" t="s">
        <v>83</v>
      </c>
      <c r="AV185" s="13" t="s">
        <v>81</v>
      </c>
      <c r="AW185" s="13" t="s">
        <v>35</v>
      </c>
      <c r="AX185" s="13" t="s">
        <v>73</v>
      </c>
      <c r="AY185" s="203" t="s">
        <v>171</v>
      </c>
    </row>
    <row r="186" spans="2:51" s="14" customFormat="1" ht="12">
      <c r="B186" s="204"/>
      <c r="C186" s="205"/>
      <c r="D186" s="195" t="s">
        <v>182</v>
      </c>
      <c r="E186" s="206" t="s">
        <v>19</v>
      </c>
      <c r="F186" s="207" t="s">
        <v>250</v>
      </c>
      <c r="G186" s="205"/>
      <c r="H186" s="208">
        <v>5</v>
      </c>
      <c r="I186" s="209"/>
      <c r="J186" s="205"/>
      <c r="K186" s="205"/>
      <c r="L186" s="210"/>
      <c r="M186" s="211"/>
      <c r="N186" s="212"/>
      <c r="O186" s="212"/>
      <c r="P186" s="212"/>
      <c r="Q186" s="212"/>
      <c r="R186" s="212"/>
      <c r="S186" s="212"/>
      <c r="T186" s="213"/>
      <c r="AT186" s="214" t="s">
        <v>182</v>
      </c>
      <c r="AU186" s="214" t="s">
        <v>83</v>
      </c>
      <c r="AV186" s="14" t="s">
        <v>83</v>
      </c>
      <c r="AW186" s="14" t="s">
        <v>35</v>
      </c>
      <c r="AX186" s="14" t="s">
        <v>73</v>
      </c>
      <c r="AY186" s="214" t="s">
        <v>171</v>
      </c>
    </row>
    <row r="187" spans="2:51" s="13" customFormat="1" ht="12">
      <c r="B187" s="193"/>
      <c r="C187" s="194"/>
      <c r="D187" s="195" t="s">
        <v>182</v>
      </c>
      <c r="E187" s="196" t="s">
        <v>19</v>
      </c>
      <c r="F187" s="197" t="s">
        <v>185</v>
      </c>
      <c r="G187" s="194"/>
      <c r="H187" s="196" t="s">
        <v>19</v>
      </c>
      <c r="I187" s="198"/>
      <c r="J187" s="194"/>
      <c r="K187" s="194"/>
      <c r="L187" s="199"/>
      <c r="M187" s="200"/>
      <c r="N187" s="201"/>
      <c r="O187" s="201"/>
      <c r="P187" s="201"/>
      <c r="Q187" s="201"/>
      <c r="R187" s="201"/>
      <c r="S187" s="201"/>
      <c r="T187" s="202"/>
      <c r="AT187" s="203" t="s">
        <v>182</v>
      </c>
      <c r="AU187" s="203" t="s">
        <v>83</v>
      </c>
      <c r="AV187" s="13" t="s">
        <v>81</v>
      </c>
      <c r="AW187" s="13" t="s">
        <v>35</v>
      </c>
      <c r="AX187" s="13" t="s">
        <v>73</v>
      </c>
      <c r="AY187" s="203" t="s">
        <v>171</v>
      </c>
    </row>
    <row r="188" spans="2:51" s="14" customFormat="1" ht="12">
      <c r="B188" s="204"/>
      <c r="C188" s="205"/>
      <c r="D188" s="195" t="s">
        <v>182</v>
      </c>
      <c r="E188" s="206" t="s">
        <v>19</v>
      </c>
      <c r="F188" s="207" t="s">
        <v>251</v>
      </c>
      <c r="G188" s="205"/>
      <c r="H188" s="208">
        <v>9</v>
      </c>
      <c r="I188" s="209"/>
      <c r="J188" s="205"/>
      <c r="K188" s="205"/>
      <c r="L188" s="210"/>
      <c r="M188" s="211"/>
      <c r="N188" s="212"/>
      <c r="O188" s="212"/>
      <c r="P188" s="212"/>
      <c r="Q188" s="212"/>
      <c r="R188" s="212"/>
      <c r="S188" s="212"/>
      <c r="T188" s="213"/>
      <c r="AT188" s="214" t="s">
        <v>182</v>
      </c>
      <c r="AU188" s="214" t="s">
        <v>83</v>
      </c>
      <c r="AV188" s="14" t="s">
        <v>83</v>
      </c>
      <c r="AW188" s="14" t="s">
        <v>35</v>
      </c>
      <c r="AX188" s="14" t="s">
        <v>73</v>
      </c>
      <c r="AY188" s="214" t="s">
        <v>171</v>
      </c>
    </row>
    <row r="189" spans="2:51" s="13" customFormat="1" ht="12">
      <c r="B189" s="193"/>
      <c r="C189" s="194"/>
      <c r="D189" s="195" t="s">
        <v>182</v>
      </c>
      <c r="E189" s="196" t="s">
        <v>19</v>
      </c>
      <c r="F189" s="197" t="s">
        <v>252</v>
      </c>
      <c r="G189" s="194"/>
      <c r="H189" s="196" t="s">
        <v>19</v>
      </c>
      <c r="I189" s="198"/>
      <c r="J189" s="194"/>
      <c r="K189" s="194"/>
      <c r="L189" s="199"/>
      <c r="M189" s="200"/>
      <c r="N189" s="201"/>
      <c r="O189" s="201"/>
      <c r="P189" s="201"/>
      <c r="Q189" s="201"/>
      <c r="R189" s="201"/>
      <c r="S189" s="201"/>
      <c r="T189" s="202"/>
      <c r="AT189" s="203" t="s">
        <v>182</v>
      </c>
      <c r="AU189" s="203" t="s">
        <v>83</v>
      </c>
      <c r="AV189" s="13" t="s">
        <v>81</v>
      </c>
      <c r="AW189" s="13" t="s">
        <v>35</v>
      </c>
      <c r="AX189" s="13" t="s">
        <v>73</v>
      </c>
      <c r="AY189" s="203" t="s">
        <v>171</v>
      </c>
    </row>
    <row r="190" spans="2:51" s="14" customFormat="1" ht="12">
      <c r="B190" s="204"/>
      <c r="C190" s="205"/>
      <c r="D190" s="195" t="s">
        <v>182</v>
      </c>
      <c r="E190" s="206" t="s">
        <v>19</v>
      </c>
      <c r="F190" s="207" t="s">
        <v>253</v>
      </c>
      <c r="G190" s="205"/>
      <c r="H190" s="208">
        <v>2</v>
      </c>
      <c r="I190" s="209"/>
      <c r="J190" s="205"/>
      <c r="K190" s="205"/>
      <c r="L190" s="210"/>
      <c r="M190" s="211"/>
      <c r="N190" s="212"/>
      <c r="O190" s="212"/>
      <c r="P190" s="212"/>
      <c r="Q190" s="212"/>
      <c r="R190" s="212"/>
      <c r="S190" s="212"/>
      <c r="T190" s="213"/>
      <c r="AT190" s="214" t="s">
        <v>182</v>
      </c>
      <c r="AU190" s="214" t="s">
        <v>83</v>
      </c>
      <c r="AV190" s="14" t="s">
        <v>83</v>
      </c>
      <c r="AW190" s="14" t="s">
        <v>35</v>
      </c>
      <c r="AX190" s="14" t="s">
        <v>73</v>
      </c>
      <c r="AY190" s="214" t="s">
        <v>171</v>
      </c>
    </row>
    <row r="191" spans="2:51" s="15" customFormat="1" ht="12">
      <c r="B191" s="215"/>
      <c r="C191" s="216"/>
      <c r="D191" s="195" t="s">
        <v>182</v>
      </c>
      <c r="E191" s="217" t="s">
        <v>19</v>
      </c>
      <c r="F191" s="218" t="s">
        <v>189</v>
      </c>
      <c r="G191" s="216"/>
      <c r="H191" s="219">
        <v>16</v>
      </c>
      <c r="I191" s="220"/>
      <c r="J191" s="216"/>
      <c r="K191" s="216"/>
      <c r="L191" s="221"/>
      <c r="M191" s="222"/>
      <c r="N191" s="223"/>
      <c r="O191" s="223"/>
      <c r="P191" s="223"/>
      <c r="Q191" s="223"/>
      <c r="R191" s="223"/>
      <c r="S191" s="223"/>
      <c r="T191" s="224"/>
      <c r="AT191" s="225" t="s">
        <v>182</v>
      </c>
      <c r="AU191" s="225" t="s">
        <v>83</v>
      </c>
      <c r="AV191" s="15" t="s">
        <v>178</v>
      </c>
      <c r="AW191" s="15" t="s">
        <v>35</v>
      </c>
      <c r="AX191" s="15" t="s">
        <v>81</v>
      </c>
      <c r="AY191" s="225" t="s">
        <v>171</v>
      </c>
    </row>
    <row r="192" spans="1:65" s="2" customFormat="1" ht="44.25" customHeight="1">
      <c r="A192" s="35"/>
      <c r="B192" s="36"/>
      <c r="C192" s="175" t="s">
        <v>254</v>
      </c>
      <c r="D192" s="175" t="s">
        <v>173</v>
      </c>
      <c r="E192" s="176" t="s">
        <v>255</v>
      </c>
      <c r="F192" s="177" t="s">
        <v>256</v>
      </c>
      <c r="G192" s="178" t="s">
        <v>176</v>
      </c>
      <c r="H192" s="179">
        <v>32</v>
      </c>
      <c r="I192" s="180"/>
      <c r="J192" s="181">
        <f>ROUND(I192*H192,2)</f>
        <v>0</v>
      </c>
      <c r="K192" s="177" t="s">
        <v>177</v>
      </c>
      <c r="L192" s="40"/>
      <c r="M192" s="182" t="s">
        <v>19</v>
      </c>
      <c r="N192" s="183" t="s">
        <v>44</v>
      </c>
      <c r="O192" s="65"/>
      <c r="P192" s="184">
        <f>O192*H192</f>
        <v>0</v>
      </c>
      <c r="Q192" s="184">
        <v>0</v>
      </c>
      <c r="R192" s="184">
        <f>Q192*H192</f>
        <v>0</v>
      </c>
      <c r="S192" s="184">
        <v>0</v>
      </c>
      <c r="T192" s="185">
        <f>S192*H192</f>
        <v>0</v>
      </c>
      <c r="U192" s="35"/>
      <c r="V192" s="35"/>
      <c r="W192" s="35"/>
      <c r="X192" s="35"/>
      <c r="Y192" s="35"/>
      <c r="Z192" s="35"/>
      <c r="AA192" s="35"/>
      <c r="AB192" s="35"/>
      <c r="AC192" s="35"/>
      <c r="AD192" s="35"/>
      <c r="AE192" s="35"/>
      <c r="AR192" s="186" t="s">
        <v>178</v>
      </c>
      <c r="AT192" s="186" t="s">
        <v>173</v>
      </c>
      <c r="AU192" s="186" t="s">
        <v>83</v>
      </c>
      <c r="AY192" s="18" t="s">
        <v>171</v>
      </c>
      <c r="BE192" s="187">
        <f>IF(N192="základní",J192,0)</f>
        <v>0</v>
      </c>
      <c r="BF192" s="187">
        <f>IF(N192="snížená",J192,0)</f>
        <v>0</v>
      </c>
      <c r="BG192" s="187">
        <f>IF(N192="zákl. přenesená",J192,0)</f>
        <v>0</v>
      </c>
      <c r="BH192" s="187">
        <f>IF(N192="sníž. přenesená",J192,0)</f>
        <v>0</v>
      </c>
      <c r="BI192" s="187">
        <f>IF(N192="nulová",J192,0)</f>
        <v>0</v>
      </c>
      <c r="BJ192" s="18" t="s">
        <v>81</v>
      </c>
      <c r="BK192" s="187">
        <f>ROUND(I192*H192,2)</f>
        <v>0</v>
      </c>
      <c r="BL192" s="18" t="s">
        <v>178</v>
      </c>
      <c r="BM192" s="186" t="s">
        <v>257</v>
      </c>
    </row>
    <row r="193" spans="1:47" s="2" customFormat="1" ht="12">
      <c r="A193" s="35"/>
      <c r="B193" s="36"/>
      <c r="C193" s="37"/>
      <c r="D193" s="188" t="s">
        <v>180</v>
      </c>
      <c r="E193" s="37"/>
      <c r="F193" s="189" t="s">
        <v>258</v>
      </c>
      <c r="G193" s="37"/>
      <c r="H193" s="37"/>
      <c r="I193" s="190"/>
      <c r="J193" s="37"/>
      <c r="K193" s="37"/>
      <c r="L193" s="40"/>
      <c r="M193" s="191"/>
      <c r="N193" s="192"/>
      <c r="O193" s="65"/>
      <c r="P193" s="65"/>
      <c r="Q193" s="65"/>
      <c r="R193" s="65"/>
      <c r="S193" s="65"/>
      <c r="T193" s="66"/>
      <c r="U193" s="35"/>
      <c r="V193" s="35"/>
      <c r="W193" s="35"/>
      <c r="X193" s="35"/>
      <c r="Y193" s="35"/>
      <c r="Z193" s="35"/>
      <c r="AA193" s="35"/>
      <c r="AB193" s="35"/>
      <c r="AC193" s="35"/>
      <c r="AD193" s="35"/>
      <c r="AE193" s="35"/>
      <c r="AT193" s="18" t="s">
        <v>180</v>
      </c>
      <c r="AU193" s="18" t="s">
        <v>83</v>
      </c>
    </row>
    <row r="194" spans="2:51" s="13" customFormat="1" ht="12">
      <c r="B194" s="193"/>
      <c r="C194" s="194"/>
      <c r="D194" s="195" t="s">
        <v>182</v>
      </c>
      <c r="E194" s="196" t="s">
        <v>19</v>
      </c>
      <c r="F194" s="197" t="s">
        <v>183</v>
      </c>
      <c r="G194" s="194"/>
      <c r="H194" s="196" t="s">
        <v>19</v>
      </c>
      <c r="I194" s="198"/>
      <c r="J194" s="194"/>
      <c r="K194" s="194"/>
      <c r="L194" s="199"/>
      <c r="M194" s="200"/>
      <c r="N194" s="201"/>
      <c r="O194" s="201"/>
      <c r="P194" s="201"/>
      <c r="Q194" s="201"/>
      <c r="R194" s="201"/>
      <c r="S194" s="201"/>
      <c r="T194" s="202"/>
      <c r="AT194" s="203" t="s">
        <v>182</v>
      </c>
      <c r="AU194" s="203" t="s">
        <v>83</v>
      </c>
      <c r="AV194" s="13" t="s">
        <v>81</v>
      </c>
      <c r="AW194" s="13" t="s">
        <v>35</v>
      </c>
      <c r="AX194" s="13" t="s">
        <v>73</v>
      </c>
      <c r="AY194" s="203" t="s">
        <v>171</v>
      </c>
    </row>
    <row r="195" spans="2:51" s="14" customFormat="1" ht="12">
      <c r="B195" s="204"/>
      <c r="C195" s="205"/>
      <c r="D195" s="195" t="s">
        <v>182</v>
      </c>
      <c r="E195" s="206" t="s">
        <v>19</v>
      </c>
      <c r="F195" s="207" t="s">
        <v>259</v>
      </c>
      <c r="G195" s="205"/>
      <c r="H195" s="208">
        <v>10</v>
      </c>
      <c r="I195" s="209"/>
      <c r="J195" s="205"/>
      <c r="K195" s="205"/>
      <c r="L195" s="210"/>
      <c r="M195" s="211"/>
      <c r="N195" s="212"/>
      <c r="O195" s="212"/>
      <c r="P195" s="212"/>
      <c r="Q195" s="212"/>
      <c r="R195" s="212"/>
      <c r="S195" s="212"/>
      <c r="T195" s="213"/>
      <c r="AT195" s="214" t="s">
        <v>182</v>
      </c>
      <c r="AU195" s="214" t="s">
        <v>83</v>
      </c>
      <c r="AV195" s="14" t="s">
        <v>83</v>
      </c>
      <c r="AW195" s="14" t="s">
        <v>35</v>
      </c>
      <c r="AX195" s="14" t="s">
        <v>73</v>
      </c>
      <c r="AY195" s="214" t="s">
        <v>171</v>
      </c>
    </row>
    <row r="196" spans="2:51" s="13" customFormat="1" ht="12">
      <c r="B196" s="193"/>
      <c r="C196" s="194"/>
      <c r="D196" s="195" t="s">
        <v>182</v>
      </c>
      <c r="E196" s="196" t="s">
        <v>19</v>
      </c>
      <c r="F196" s="197" t="s">
        <v>185</v>
      </c>
      <c r="G196" s="194"/>
      <c r="H196" s="196" t="s">
        <v>19</v>
      </c>
      <c r="I196" s="198"/>
      <c r="J196" s="194"/>
      <c r="K196" s="194"/>
      <c r="L196" s="199"/>
      <c r="M196" s="200"/>
      <c r="N196" s="201"/>
      <c r="O196" s="201"/>
      <c r="P196" s="201"/>
      <c r="Q196" s="201"/>
      <c r="R196" s="201"/>
      <c r="S196" s="201"/>
      <c r="T196" s="202"/>
      <c r="AT196" s="203" t="s">
        <v>182</v>
      </c>
      <c r="AU196" s="203" t="s">
        <v>83</v>
      </c>
      <c r="AV196" s="13" t="s">
        <v>81</v>
      </c>
      <c r="AW196" s="13" t="s">
        <v>35</v>
      </c>
      <c r="AX196" s="13" t="s">
        <v>73</v>
      </c>
      <c r="AY196" s="203" t="s">
        <v>171</v>
      </c>
    </row>
    <row r="197" spans="2:51" s="14" customFormat="1" ht="12">
      <c r="B197" s="204"/>
      <c r="C197" s="205"/>
      <c r="D197" s="195" t="s">
        <v>182</v>
      </c>
      <c r="E197" s="206" t="s">
        <v>19</v>
      </c>
      <c r="F197" s="207" t="s">
        <v>260</v>
      </c>
      <c r="G197" s="205"/>
      <c r="H197" s="208">
        <v>18</v>
      </c>
      <c r="I197" s="209"/>
      <c r="J197" s="205"/>
      <c r="K197" s="205"/>
      <c r="L197" s="210"/>
      <c r="M197" s="211"/>
      <c r="N197" s="212"/>
      <c r="O197" s="212"/>
      <c r="P197" s="212"/>
      <c r="Q197" s="212"/>
      <c r="R197" s="212"/>
      <c r="S197" s="212"/>
      <c r="T197" s="213"/>
      <c r="AT197" s="214" t="s">
        <v>182</v>
      </c>
      <c r="AU197" s="214" t="s">
        <v>83</v>
      </c>
      <c r="AV197" s="14" t="s">
        <v>83</v>
      </c>
      <c r="AW197" s="14" t="s">
        <v>35</v>
      </c>
      <c r="AX197" s="14" t="s">
        <v>73</v>
      </c>
      <c r="AY197" s="214" t="s">
        <v>171</v>
      </c>
    </row>
    <row r="198" spans="2:51" s="13" customFormat="1" ht="12">
      <c r="B198" s="193"/>
      <c r="C198" s="194"/>
      <c r="D198" s="195" t="s">
        <v>182</v>
      </c>
      <c r="E198" s="196" t="s">
        <v>19</v>
      </c>
      <c r="F198" s="197" t="s">
        <v>252</v>
      </c>
      <c r="G198" s="194"/>
      <c r="H198" s="196" t="s">
        <v>19</v>
      </c>
      <c r="I198" s="198"/>
      <c r="J198" s="194"/>
      <c r="K198" s="194"/>
      <c r="L198" s="199"/>
      <c r="M198" s="200"/>
      <c r="N198" s="201"/>
      <c r="O198" s="201"/>
      <c r="P198" s="201"/>
      <c r="Q198" s="201"/>
      <c r="R198" s="201"/>
      <c r="S198" s="201"/>
      <c r="T198" s="202"/>
      <c r="AT198" s="203" t="s">
        <v>182</v>
      </c>
      <c r="AU198" s="203" t="s">
        <v>83</v>
      </c>
      <c r="AV198" s="13" t="s">
        <v>81</v>
      </c>
      <c r="AW198" s="13" t="s">
        <v>35</v>
      </c>
      <c r="AX198" s="13" t="s">
        <v>73</v>
      </c>
      <c r="AY198" s="203" t="s">
        <v>171</v>
      </c>
    </row>
    <row r="199" spans="2:51" s="14" customFormat="1" ht="12">
      <c r="B199" s="204"/>
      <c r="C199" s="205"/>
      <c r="D199" s="195" t="s">
        <v>182</v>
      </c>
      <c r="E199" s="206" t="s">
        <v>19</v>
      </c>
      <c r="F199" s="207" t="s">
        <v>261</v>
      </c>
      <c r="G199" s="205"/>
      <c r="H199" s="208">
        <v>4</v>
      </c>
      <c r="I199" s="209"/>
      <c r="J199" s="205"/>
      <c r="K199" s="205"/>
      <c r="L199" s="210"/>
      <c r="M199" s="211"/>
      <c r="N199" s="212"/>
      <c r="O199" s="212"/>
      <c r="P199" s="212"/>
      <c r="Q199" s="212"/>
      <c r="R199" s="212"/>
      <c r="S199" s="212"/>
      <c r="T199" s="213"/>
      <c r="AT199" s="214" t="s">
        <v>182</v>
      </c>
      <c r="AU199" s="214" t="s">
        <v>83</v>
      </c>
      <c r="AV199" s="14" t="s">
        <v>83</v>
      </c>
      <c r="AW199" s="14" t="s">
        <v>35</v>
      </c>
      <c r="AX199" s="14" t="s">
        <v>73</v>
      </c>
      <c r="AY199" s="214" t="s">
        <v>171</v>
      </c>
    </row>
    <row r="200" spans="2:51" s="15" customFormat="1" ht="12">
      <c r="B200" s="215"/>
      <c r="C200" s="216"/>
      <c r="D200" s="195" t="s">
        <v>182</v>
      </c>
      <c r="E200" s="217" t="s">
        <v>19</v>
      </c>
      <c r="F200" s="218" t="s">
        <v>189</v>
      </c>
      <c r="G200" s="216"/>
      <c r="H200" s="219">
        <v>32</v>
      </c>
      <c r="I200" s="220"/>
      <c r="J200" s="216"/>
      <c r="K200" s="216"/>
      <c r="L200" s="221"/>
      <c r="M200" s="222"/>
      <c r="N200" s="223"/>
      <c r="O200" s="223"/>
      <c r="P200" s="223"/>
      <c r="Q200" s="223"/>
      <c r="R200" s="223"/>
      <c r="S200" s="223"/>
      <c r="T200" s="224"/>
      <c r="AT200" s="225" t="s">
        <v>182</v>
      </c>
      <c r="AU200" s="225" t="s">
        <v>83</v>
      </c>
      <c r="AV200" s="15" t="s">
        <v>178</v>
      </c>
      <c r="AW200" s="15" t="s">
        <v>35</v>
      </c>
      <c r="AX200" s="15" t="s">
        <v>81</v>
      </c>
      <c r="AY200" s="225" t="s">
        <v>171</v>
      </c>
    </row>
    <row r="201" spans="1:65" s="2" customFormat="1" ht="16.5" customHeight="1">
      <c r="A201" s="35"/>
      <c r="B201" s="36"/>
      <c r="C201" s="226" t="s">
        <v>262</v>
      </c>
      <c r="D201" s="226" t="s">
        <v>263</v>
      </c>
      <c r="E201" s="227" t="s">
        <v>264</v>
      </c>
      <c r="F201" s="228" t="s">
        <v>265</v>
      </c>
      <c r="G201" s="229" t="s">
        <v>266</v>
      </c>
      <c r="H201" s="230">
        <v>54.509</v>
      </c>
      <c r="I201" s="231"/>
      <c r="J201" s="232">
        <f>ROUND(I201*H201,2)</f>
        <v>0</v>
      </c>
      <c r="K201" s="228" t="s">
        <v>177</v>
      </c>
      <c r="L201" s="233"/>
      <c r="M201" s="234" t="s">
        <v>19</v>
      </c>
      <c r="N201" s="235" t="s">
        <v>44</v>
      </c>
      <c r="O201" s="65"/>
      <c r="P201" s="184">
        <f>O201*H201</f>
        <v>0</v>
      </c>
      <c r="Q201" s="184">
        <v>1</v>
      </c>
      <c r="R201" s="184">
        <f>Q201*H201</f>
        <v>54.509</v>
      </c>
      <c r="S201" s="184">
        <v>0</v>
      </c>
      <c r="T201" s="185">
        <f>S201*H201</f>
        <v>0</v>
      </c>
      <c r="U201" s="35"/>
      <c r="V201" s="35"/>
      <c r="W201" s="35"/>
      <c r="X201" s="35"/>
      <c r="Y201" s="35"/>
      <c r="Z201" s="35"/>
      <c r="AA201" s="35"/>
      <c r="AB201" s="35"/>
      <c r="AC201" s="35"/>
      <c r="AD201" s="35"/>
      <c r="AE201" s="35"/>
      <c r="AR201" s="186" t="s">
        <v>245</v>
      </c>
      <c r="AT201" s="186" t="s">
        <v>263</v>
      </c>
      <c r="AU201" s="186" t="s">
        <v>83</v>
      </c>
      <c r="AY201" s="18" t="s">
        <v>171</v>
      </c>
      <c r="BE201" s="187">
        <f>IF(N201="základní",J201,0)</f>
        <v>0</v>
      </c>
      <c r="BF201" s="187">
        <f>IF(N201="snížená",J201,0)</f>
        <v>0</v>
      </c>
      <c r="BG201" s="187">
        <f>IF(N201="zákl. přenesená",J201,0)</f>
        <v>0</v>
      </c>
      <c r="BH201" s="187">
        <f>IF(N201="sníž. přenesená",J201,0)</f>
        <v>0</v>
      </c>
      <c r="BI201" s="187">
        <f>IF(N201="nulová",J201,0)</f>
        <v>0</v>
      </c>
      <c r="BJ201" s="18" t="s">
        <v>81</v>
      </c>
      <c r="BK201" s="187">
        <f>ROUND(I201*H201,2)</f>
        <v>0</v>
      </c>
      <c r="BL201" s="18" t="s">
        <v>178</v>
      </c>
      <c r="BM201" s="186" t="s">
        <v>267</v>
      </c>
    </row>
    <row r="202" spans="2:51" s="14" customFormat="1" ht="12">
      <c r="B202" s="204"/>
      <c r="C202" s="205"/>
      <c r="D202" s="195" t="s">
        <v>182</v>
      </c>
      <c r="E202" s="205"/>
      <c r="F202" s="207" t="s">
        <v>268</v>
      </c>
      <c r="G202" s="205"/>
      <c r="H202" s="208">
        <v>54.509</v>
      </c>
      <c r="I202" s="209"/>
      <c r="J202" s="205"/>
      <c r="K202" s="205"/>
      <c r="L202" s="210"/>
      <c r="M202" s="211"/>
      <c r="N202" s="212"/>
      <c r="O202" s="212"/>
      <c r="P202" s="212"/>
      <c r="Q202" s="212"/>
      <c r="R202" s="212"/>
      <c r="S202" s="212"/>
      <c r="T202" s="213"/>
      <c r="AT202" s="214" t="s">
        <v>182</v>
      </c>
      <c r="AU202" s="214" t="s">
        <v>83</v>
      </c>
      <c r="AV202" s="14" t="s">
        <v>83</v>
      </c>
      <c r="AW202" s="14" t="s">
        <v>4</v>
      </c>
      <c r="AX202" s="14" t="s">
        <v>81</v>
      </c>
      <c r="AY202" s="214" t="s">
        <v>171</v>
      </c>
    </row>
    <row r="203" spans="1:65" s="2" customFormat="1" ht="37.9" customHeight="1">
      <c r="A203" s="35"/>
      <c r="B203" s="36"/>
      <c r="C203" s="175" t="s">
        <v>269</v>
      </c>
      <c r="D203" s="175" t="s">
        <v>173</v>
      </c>
      <c r="E203" s="176" t="s">
        <v>270</v>
      </c>
      <c r="F203" s="177" t="s">
        <v>271</v>
      </c>
      <c r="G203" s="178" t="s">
        <v>272</v>
      </c>
      <c r="H203" s="179">
        <v>57.103</v>
      </c>
      <c r="I203" s="180"/>
      <c r="J203" s="181">
        <f>ROUND(I203*H203,2)</f>
        <v>0</v>
      </c>
      <c r="K203" s="177" t="s">
        <v>177</v>
      </c>
      <c r="L203" s="40"/>
      <c r="M203" s="182" t="s">
        <v>19</v>
      </c>
      <c r="N203" s="183" t="s">
        <v>44</v>
      </c>
      <c r="O203" s="65"/>
      <c r="P203" s="184">
        <f>O203*H203</f>
        <v>0</v>
      </c>
      <c r="Q203" s="184">
        <v>0</v>
      </c>
      <c r="R203" s="184">
        <f>Q203*H203</f>
        <v>0</v>
      </c>
      <c r="S203" s="184">
        <v>0</v>
      </c>
      <c r="T203" s="185">
        <f>S203*H203</f>
        <v>0</v>
      </c>
      <c r="U203" s="35"/>
      <c r="V203" s="35"/>
      <c r="W203" s="35"/>
      <c r="X203" s="35"/>
      <c r="Y203" s="35"/>
      <c r="Z203" s="35"/>
      <c r="AA203" s="35"/>
      <c r="AB203" s="35"/>
      <c r="AC203" s="35"/>
      <c r="AD203" s="35"/>
      <c r="AE203" s="35"/>
      <c r="AR203" s="186" t="s">
        <v>178</v>
      </c>
      <c r="AT203" s="186" t="s">
        <v>173</v>
      </c>
      <c r="AU203" s="186" t="s">
        <v>83</v>
      </c>
      <c r="AY203" s="18" t="s">
        <v>171</v>
      </c>
      <c r="BE203" s="187">
        <f>IF(N203="základní",J203,0)</f>
        <v>0</v>
      </c>
      <c r="BF203" s="187">
        <f>IF(N203="snížená",J203,0)</f>
        <v>0</v>
      </c>
      <c r="BG203" s="187">
        <f>IF(N203="zákl. přenesená",J203,0)</f>
        <v>0</v>
      </c>
      <c r="BH203" s="187">
        <f>IF(N203="sníž. přenesená",J203,0)</f>
        <v>0</v>
      </c>
      <c r="BI203" s="187">
        <f>IF(N203="nulová",J203,0)</f>
        <v>0</v>
      </c>
      <c r="BJ203" s="18" t="s">
        <v>81</v>
      </c>
      <c r="BK203" s="187">
        <f>ROUND(I203*H203,2)</f>
        <v>0</v>
      </c>
      <c r="BL203" s="18" t="s">
        <v>178</v>
      </c>
      <c r="BM203" s="186" t="s">
        <v>273</v>
      </c>
    </row>
    <row r="204" spans="1:47" s="2" customFormat="1" ht="12">
      <c r="A204" s="35"/>
      <c r="B204" s="36"/>
      <c r="C204" s="37"/>
      <c r="D204" s="188" t="s">
        <v>180</v>
      </c>
      <c r="E204" s="37"/>
      <c r="F204" s="189" t="s">
        <v>274</v>
      </c>
      <c r="G204" s="37"/>
      <c r="H204" s="37"/>
      <c r="I204" s="190"/>
      <c r="J204" s="37"/>
      <c r="K204" s="37"/>
      <c r="L204" s="40"/>
      <c r="M204" s="191"/>
      <c r="N204" s="192"/>
      <c r="O204" s="65"/>
      <c r="P204" s="65"/>
      <c r="Q204" s="65"/>
      <c r="R204" s="65"/>
      <c r="S204" s="65"/>
      <c r="T204" s="66"/>
      <c r="U204" s="35"/>
      <c r="V204" s="35"/>
      <c r="W204" s="35"/>
      <c r="X204" s="35"/>
      <c r="Y204" s="35"/>
      <c r="Z204" s="35"/>
      <c r="AA204" s="35"/>
      <c r="AB204" s="35"/>
      <c r="AC204" s="35"/>
      <c r="AD204" s="35"/>
      <c r="AE204" s="35"/>
      <c r="AT204" s="18" t="s">
        <v>180</v>
      </c>
      <c r="AU204" s="18" t="s">
        <v>83</v>
      </c>
    </row>
    <row r="205" spans="2:51" s="13" customFormat="1" ht="12">
      <c r="B205" s="193"/>
      <c r="C205" s="194"/>
      <c r="D205" s="195" t="s">
        <v>182</v>
      </c>
      <c r="E205" s="196" t="s">
        <v>19</v>
      </c>
      <c r="F205" s="197" t="s">
        <v>243</v>
      </c>
      <c r="G205" s="194"/>
      <c r="H205" s="196" t="s">
        <v>19</v>
      </c>
      <c r="I205" s="198"/>
      <c r="J205" s="194"/>
      <c r="K205" s="194"/>
      <c r="L205" s="199"/>
      <c r="M205" s="200"/>
      <c r="N205" s="201"/>
      <c r="O205" s="201"/>
      <c r="P205" s="201"/>
      <c r="Q205" s="201"/>
      <c r="R205" s="201"/>
      <c r="S205" s="201"/>
      <c r="T205" s="202"/>
      <c r="AT205" s="203" t="s">
        <v>182</v>
      </c>
      <c r="AU205" s="203" t="s">
        <v>83</v>
      </c>
      <c r="AV205" s="13" t="s">
        <v>81</v>
      </c>
      <c r="AW205" s="13" t="s">
        <v>35</v>
      </c>
      <c r="AX205" s="13" t="s">
        <v>73</v>
      </c>
      <c r="AY205" s="203" t="s">
        <v>171</v>
      </c>
    </row>
    <row r="206" spans="2:51" s="14" customFormat="1" ht="12">
      <c r="B206" s="204"/>
      <c r="C206" s="205"/>
      <c r="D206" s="195" t="s">
        <v>182</v>
      </c>
      <c r="E206" s="206" t="s">
        <v>19</v>
      </c>
      <c r="F206" s="207" t="s">
        <v>275</v>
      </c>
      <c r="G206" s="205"/>
      <c r="H206" s="208">
        <v>57.103</v>
      </c>
      <c r="I206" s="209"/>
      <c r="J206" s="205"/>
      <c r="K206" s="205"/>
      <c r="L206" s="210"/>
      <c r="M206" s="211"/>
      <c r="N206" s="212"/>
      <c r="O206" s="212"/>
      <c r="P206" s="212"/>
      <c r="Q206" s="212"/>
      <c r="R206" s="212"/>
      <c r="S206" s="212"/>
      <c r="T206" s="213"/>
      <c r="AT206" s="214" t="s">
        <v>182</v>
      </c>
      <c r="AU206" s="214" t="s">
        <v>83</v>
      </c>
      <c r="AV206" s="14" t="s">
        <v>83</v>
      </c>
      <c r="AW206" s="14" t="s">
        <v>35</v>
      </c>
      <c r="AX206" s="14" t="s">
        <v>81</v>
      </c>
      <c r="AY206" s="214" t="s">
        <v>171</v>
      </c>
    </row>
    <row r="207" spans="2:63" s="12" customFormat="1" ht="22.9" customHeight="1">
      <c r="B207" s="159"/>
      <c r="C207" s="160"/>
      <c r="D207" s="161" t="s">
        <v>72</v>
      </c>
      <c r="E207" s="173" t="s">
        <v>276</v>
      </c>
      <c r="F207" s="173" t="s">
        <v>277</v>
      </c>
      <c r="G207" s="160"/>
      <c r="H207" s="160"/>
      <c r="I207" s="163"/>
      <c r="J207" s="174">
        <f>BK207</f>
        <v>0</v>
      </c>
      <c r="K207" s="160"/>
      <c r="L207" s="165"/>
      <c r="M207" s="166"/>
      <c r="N207" s="167"/>
      <c r="O207" s="167"/>
      <c r="P207" s="168">
        <f>SUM(P208:P285)</f>
        <v>0</v>
      </c>
      <c r="Q207" s="167"/>
      <c r="R207" s="168">
        <f>SUM(R208:R285)</f>
        <v>20.630159</v>
      </c>
      <c r="S207" s="167"/>
      <c r="T207" s="169">
        <f>SUM(T208:T285)</f>
        <v>2.92035</v>
      </c>
      <c r="AR207" s="170" t="s">
        <v>81</v>
      </c>
      <c r="AT207" s="171" t="s">
        <v>72</v>
      </c>
      <c r="AU207" s="171" t="s">
        <v>81</v>
      </c>
      <c r="AY207" s="170" t="s">
        <v>171</v>
      </c>
      <c r="BK207" s="172">
        <f>SUM(BK208:BK285)</f>
        <v>0</v>
      </c>
    </row>
    <row r="208" spans="1:65" s="2" customFormat="1" ht="44.25" customHeight="1">
      <c r="A208" s="35"/>
      <c r="B208" s="36"/>
      <c r="C208" s="175" t="s">
        <v>278</v>
      </c>
      <c r="D208" s="175" t="s">
        <v>173</v>
      </c>
      <c r="E208" s="176" t="s">
        <v>279</v>
      </c>
      <c r="F208" s="177" t="s">
        <v>280</v>
      </c>
      <c r="G208" s="178" t="s">
        <v>176</v>
      </c>
      <c r="H208" s="179">
        <v>24.946</v>
      </c>
      <c r="I208" s="180"/>
      <c r="J208" s="181">
        <f>ROUND(I208*H208,2)</f>
        <v>0</v>
      </c>
      <c r="K208" s="177" t="s">
        <v>177</v>
      </c>
      <c r="L208" s="40"/>
      <c r="M208" s="182" t="s">
        <v>19</v>
      </c>
      <c r="N208" s="183" t="s">
        <v>44</v>
      </c>
      <c r="O208" s="65"/>
      <c r="P208" s="184">
        <f>O208*H208</f>
        <v>0</v>
      </c>
      <c r="Q208" s="184">
        <v>0</v>
      </c>
      <c r="R208" s="184">
        <f>Q208*H208</f>
        <v>0</v>
      </c>
      <c r="S208" s="184">
        <v>0</v>
      </c>
      <c r="T208" s="185">
        <f>S208*H208</f>
        <v>0</v>
      </c>
      <c r="U208" s="35"/>
      <c r="V208" s="35"/>
      <c r="W208" s="35"/>
      <c r="X208" s="35"/>
      <c r="Y208" s="35"/>
      <c r="Z208" s="35"/>
      <c r="AA208" s="35"/>
      <c r="AB208" s="35"/>
      <c r="AC208" s="35"/>
      <c r="AD208" s="35"/>
      <c r="AE208" s="35"/>
      <c r="AR208" s="186" t="s">
        <v>178</v>
      </c>
      <c r="AT208" s="186" t="s">
        <v>173</v>
      </c>
      <c r="AU208" s="186" t="s">
        <v>83</v>
      </c>
      <c r="AY208" s="18" t="s">
        <v>171</v>
      </c>
      <c r="BE208" s="187">
        <f>IF(N208="základní",J208,0)</f>
        <v>0</v>
      </c>
      <c r="BF208" s="187">
        <f>IF(N208="snížená",J208,0)</f>
        <v>0</v>
      </c>
      <c r="BG208" s="187">
        <f>IF(N208="zákl. přenesená",J208,0)</f>
        <v>0</v>
      </c>
      <c r="BH208" s="187">
        <f>IF(N208="sníž. přenesená",J208,0)</f>
        <v>0</v>
      </c>
      <c r="BI208" s="187">
        <f>IF(N208="nulová",J208,0)</f>
        <v>0</v>
      </c>
      <c r="BJ208" s="18" t="s">
        <v>81</v>
      </c>
      <c r="BK208" s="187">
        <f>ROUND(I208*H208,2)</f>
        <v>0</v>
      </c>
      <c r="BL208" s="18" t="s">
        <v>178</v>
      </c>
      <c r="BM208" s="186" t="s">
        <v>281</v>
      </c>
    </row>
    <row r="209" spans="1:47" s="2" customFormat="1" ht="12">
      <c r="A209" s="35"/>
      <c r="B209" s="36"/>
      <c r="C209" s="37"/>
      <c r="D209" s="188" t="s">
        <v>180</v>
      </c>
      <c r="E209" s="37"/>
      <c r="F209" s="189" t="s">
        <v>282</v>
      </c>
      <c r="G209" s="37"/>
      <c r="H209" s="37"/>
      <c r="I209" s="190"/>
      <c r="J209" s="37"/>
      <c r="K209" s="37"/>
      <c r="L209" s="40"/>
      <c r="M209" s="191"/>
      <c r="N209" s="192"/>
      <c r="O209" s="65"/>
      <c r="P209" s="65"/>
      <c r="Q209" s="65"/>
      <c r="R209" s="65"/>
      <c r="S209" s="65"/>
      <c r="T209" s="66"/>
      <c r="U209" s="35"/>
      <c r="V209" s="35"/>
      <c r="W209" s="35"/>
      <c r="X209" s="35"/>
      <c r="Y209" s="35"/>
      <c r="Z209" s="35"/>
      <c r="AA209" s="35"/>
      <c r="AB209" s="35"/>
      <c r="AC209" s="35"/>
      <c r="AD209" s="35"/>
      <c r="AE209" s="35"/>
      <c r="AT209" s="18" t="s">
        <v>180</v>
      </c>
      <c r="AU209" s="18" t="s">
        <v>83</v>
      </c>
    </row>
    <row r="210" spans="2:51" s="13" customFormat="1" ht="12">
      <c r="B210" s="193"/>
      <c r="C210" s="194"/>
      <c r="D210" s="195" t="s">
        <v>182</v>
      </c>
      <c r="E210" s="196" t="s">
        <v>19</v>
      </c>
      <c r="F210" s="197" t="s">
        <v>283</v>
      </c>
      <c r="G210" s="194"/>
      <c r="H210" s="196" t="s">
        <v>19</v>
      </c>
      <c r="I210" s="198"/>
      <c r="J210" s="194"/>
      <c r="K210" s="194"/>
      <c r="L210" s="199"/>
      <c r="M210" s="200"/>
      <c r="N210" s="201"/>
      <c r="O210" s="201"/>
      <c r="P210" s="201"/>
      <c r="Q210" s="201"/>
      <c r="R210" s="201"/>
      <c r="S210" s="201"/>
      <c r="T210" s="202"/>
      <c r="AT210" s="203" t="s">
        <v>182</v>
      </c>
      <c r="AU210" s="203" t="s">
        <v>83</v>
      </c>
      <c r="AV210" s="13" t="s">
        <v>81</v>
      </c>
      <c r="AW210" s="13" t="s">
        <v>35</v>
      </c>
      <c r="AX210" s="13" t="s">
        <v>73</v>
      </c>
      <c r="AY210" s="203" t="s">
        <v>171</v>
      </c>
    </row>
    <row r="211" spans="2:51" s="14" customFormat="1" ht="22.5">
      <c r="B211" s="204"/>
      <c r="C211" s="205"/>
      <c r="D211" s="195" t="s">
        <v>182</v>
      </c>
      <c r="E211" s="206" t="s">
        <v>19</v>
      </c>
      <c r="F211" s="207" t="s">
        <v>284</v>
      </c>
      <c r="G211" s="205"/>
      <c r="H211" s="208">
        <v>6.974</v>
      </c>
      <c r="I211" s="209"/>
      <c r="J211" s="205"/>
      <c r="K211" s="205"/>
      <c r="L211" s="210"/>
      <c r="M211" s="211"/>
      <c r="N211" s="212"/>
      <c r="O211" s="212"/>
      <c r="P211" s="212"/>
      <c r="Q211" s="212"/>
      <c r="R211" s="212"/>
      <c r="S211" s="212"/>
      <c r="T211" s="213"/>
      <c r="AT211" s="214" t="s">
        <v>182</v>
      </c>
      <c r="AU211" s="214" t="s">
        <v>83</v>
      </c>
      <c r="AV211" s="14" t="s">
        <v>83</v>
      </c>
      <c r="AW211" s="14" t="s">
        <v>35</v>
      </c>
      <c r="AX211" s="14" t="s">
        <v>73</v>
      </c>
      <c r="AY211" s="214" t="s">
        <v>171</v>
      </c>
    </row>
    <row r="212" spans="2:51" s="13" customFormat="1" ht="12">
      <c r="B212" s="193"/>
      <c r="C212" s="194"/>
      <c r="D212" s="195" t="s">
        <v>182</v>
      </c>
      <c r="E212" s="196" t="s">
        <v>19</v>
      </c>
      <c r="F212" s="197" t="s">
        <v>285</v>
      </c>
      <c r="G212" s="194"/>
      <c r="H212" s="196" t="s">
        <v>19</v>
      </c>
      <c r="I212" s="198"/>
      <c r="J212" s="194"/>
      <c r="K212" s="194"/>
      <c r="L212" s="199"/>
      <c r="M212" s="200"/>
      <c r="N212" s="201"/>
      <c r="O212" s="201"/>
      <c r="P212" s="201"/>
      <c r="Q212" s="201"/>
      <c r="R212" s="201"/>
      <c r="S212" s="201"/>
      <c r="T212" s="202"/>
      <c r="AT212" s="203" t="s">
        <v>182</v>
      </c>
      <c r="AU212" s="203" t="s">
        <v>83</v>
      </c>
      <c r="AV212" s="13" t="s">
        <v>81</v>
      </c>
      <c r="AW212" s="13" t="s">
        <v>35</v>
      </c>
      <c r="AX212" s="13" t="s">
        <v>73</v>
      </c>
      <c r="AY212" s="203" t="s">
        <v>171</v>
      </c>
    </row>
    <row r="213" spans="2:51" s="14" customFormat="1" ht="12">
      <c r="B213" s="204"/>
      <c r="C213" s="205"/>
      <c r="D213" s="195" t="s">
        <v>182</v>
      </c>
      <c r="E213" s="206" t="s">
        <v>19</v>
      </c>
      <c r="F213" s="207" t="s">
        <v>286</v>
      </c>
      <c r="G213" s="205"/>
      <c r="H213" s="208">
        <v>6.016</v>
      </c>
      <c r="I213" s="209"/>
      <c r="J213" s="205"/>
      <c r="K213" s="205"/>
      <c r="L213" s="210"/>
      <c r="M213" s="211"/>
      <c r="N213" s="212"/>
      <c r="O213" s="212"/>
      <c r="P213" s="212"/>
      <c r="Q213" s="212"/>
      <c r="R213" s="212"/>
      <c r="S213" s="212"/>
      <c r="T213" s="213"/>
      <c r="AT213" s="214" t="s">
        <v>182</v>
      </c>
      <c r="AU213" s="214" t="s">
        <v>83</v>
      </c>
      <c r="AV213" s="14" t="s">
        <v>83</v>
      </c>
      <c r="AW213" s="14" t="s">
        <v>35</v>
      </c>
      <c r="AX213" s="14" t="s">
        <v>73</v>
      </c>
      <c r="AY213" s="214" t="s">
        <v>171</v>
      </c>
    </row>
    <row r="214" spans="2:51" s="13" customFormat="1" ht="12">
      <c r="B214" s="193"/>
      <c r="C214" s="194"/>
      <c r="D214" s="195" t="s">
        <v>182</v>
      </c>
      <c r="E214" s="196" t="s">
        <v>19</v>
      </c>
      <c r="F214" s="197" t="s">
        <v>287</v>
      </c>
      <c r="G214" s="194"/>
      <c r="H214" s="196" t="s">
        <v>19</v>
      </c>
      <c r="I214" s="198"/>
      <c r="J214" s="194"/>
      <c r="K214" s="194"/>
      <c r="L214" s="199"/>
      <c r="M214" s="200"/>
      <c r="N214" s="201"/>
      <c r="O214" s="201"/>
      <c r="P214" s="201"/>
      <c r="Q214" s="201"/>
      <c r="R214" s="201"/>
      <c r="S214" s="201"/>
      <c r="T214" s="202"/>
      <c r="AT214" s="203" t="s">
        <v>182</v>
      </c>
      <c r="AU214" s="203" t="s">
        <v>83</v>
      </c>
      <c r="AV214" s="13" t="s">
        <v>81</v>
      </c>
      <c r="AW214" s="13" t="s">
        <v>35</v>
      </c>
      <c r="AX214" s="13" t="s">
        <v>73</v>
      </c>
      <c r="AY214" s="203" t="s">
        <v>171</v>
      </c>
    </row>
    <row r="215" spans="2:51" s="14" customFormat="1" ht="12">
      <c r="B215" s="204"/>
      <c r="C215" s="205"/>
      <c r="D215" s="195" t="s">
        <v>182</v>
      </c>
      <c r="E215" s="206" t="s">
        <v>19</v>
      </c>
      <c r="F215" s="207" t="s">
        <v>288</v>
      </c>
      <c r="G215" s="205"/>
      <c r="H215" s="208">
        <v>1.86</v>
      </c>
      <c r="I215" s="209"/>
      <c r="J215" s="205"/>
      <c r="K215" s="205"/>
      <c r="L215" s="210"/>
      <c r="M215" s="211"/>
      <c r="N215" s="212"/>
      <c r="O215" s="212"/>
      <c r="P215" s="212"/>
      <c r="Q215" s="212"/>
      <c r="R215" s="212"/>
      <c r="S215" s="212"/>
      <c r="T215" s="213"/>
      <c r="AT215" s="214" t="s">
        <v>182</v>
      </c>
      <c r="AU215" s="214" t="s">
        <v>83</v>
      </c>
      <c r="AV215" s="14" t="s">
        <v>83</v>
      </c>
      <c r="AW215" s="14" t="s">
        <v>35</v>
      </c>
      <c r="AX215" s="14" t="s">
        <v>73</v>
      </c>
      <c r="AY215" s="214" t="s">
        <v>171</v>
      </c>
    </row>
    <row r="216" spans="2:51" s="13" customFormat="1" ht="12">
      <c r="B216" s="193"/>
      <c r="C216" s="194"/>
      <c r="D216" s="195" t="s">
        <v>182</v>
      </c>
      <c r="E216" s="196" t="s">
        <v>19</v>
      </c>
      <c r="F216" s="197" t="s">
        <v>289</v>
      </c>
      <c r="G216" s="194"/>
      <c r="H216" s="196" t="s">
        <v>19</v>
      </c>
      <c r="I216" s="198"/>
      <c r="J216" s="194"/>
      <c r="K216" s="194"/>
      <c r="L216" s="199"/>
      <c r="M216" s="200"/>
      <c r="N216" s="201"/>
      <c r="O216" s="201"/>
      <c r="P216" s="201"/>
      <c r="Q216" s="201"/>
      <c r="R216" s="201"/>
      <c r="S216" s="201"/>
      <c r="T216" s="202"/>
      <c r="AT216" s="203" t="s">
        <v>182</v>
      </c>
      <c r="AU216" s="203" t="s">
        <v>83</v>
      </c>
      <c r="AV216" s="13" t="s">
        <v>81</v>
      </c>
      <c r="AW216" s="13" t="s">
        <v>35</v>
      </c>
      <c r="AX216" s="13" t="s">
        <v>73</v>
      </c>
      <c r="AY216" s="203" t="s">
        <v>171</v>
      </c>
    </row>
    <row r="217" spans="2:51" s="14" customFormat="1" ht="12">
      <c r="B217" s="204"/>
      <c r="C217" s="205"/>
      <c r="D217" s="195" t="s">
        <v>182</v>
      </c>
      <c r="E217" s="206" t="s">
        <v>19</v>
      </c>
      <c r="F217" s="207" t="s">
        <v>290</v>
      </c>
      <c r="G217" s="205"/>
      <c r="H217" s="208">
        <v>10.096</v>
      </c>
      <c r="I217" s="209"/>
      <c r="J217" s="205"/>
      <c r="K217" s="205"/>
      <c r="L217" s="210"/>
      <c r="M217" s="211"/>
      <c r="N217" s="212"/>
      <c r="O217" s="212"/>
      <c r="P217" s="212"/>
      <c r="Q217" s="212"/>
      <c r="R217" s="212"/>
      <c r="S217" s="212"/>
      <c r="T217" s="213"/>
      <c r="AT217" s="214" t="s">
        <v>182</v>
      </c>
      <c r="AU217" s="214" t="s">
        <v>83</v>
      </c>
      <c r="AV217" s="14" t="s">
        <v>83</v>
      </c>
      <c r="AW217" s="14" t="s">
        <v>35</v>
      </c>
      <c r="AX217" s="14" t="s">
        <v>73</v>
      </c>
      <c r="AY217" s="214" t="s">
        <v>171</v>
      </c>
    </row>
    <row r="218" spans="2:51" s="15" customFormat="1" ht="12">
      <c r="B218" s="215"/>
      <c r="C218" s="216"/>
      <c r="D218" s="195" t="s">
        <v>182</v>
      </c>
      <c r="E218" s="217" t="s">
        <v>19</v>
      </c>
      <c r="F218" s="218" t="s">
        <v>189</v>
      </c>
      <c r="G218" s="216"/>
      <c r="H218" s="219">
        <v>24.946</v>
      </c>
      <c r="I218" s="220"/>
      <c r="J218" s="216"/>
      <c r="K218" s="216"/>
      <c r="L218" s="221"/>
      <c r="M218" s="222"/>
      <c r="N218" s="223"/>
      <c r="O218" s="223"/>
      <c r="P218" s="223"/>
      <c r="Q218" s="223"/>
      <c r="R218" s="223"/>
      <c r="S218" s="223"/>
      <c r="T218" s="224"/>
      <c r="AT218" s="225" t="s">
        <v>182</v>
      </c>
      <c r="AU218" s="225" t="s">
        <v>83</v>
      </c>
      <c r="AV218" s="15" t="s">
        <v>178</v>
      </c>
      <c r="AW218" s="15" t="s">
        <v>35</v>
      </c>
      <c r="AX218" s="15" t="s">
        <v>81</v>
      </c>
      <c r="AY218" s="225" t="s">
        <v>171</v>
      </c>
    </row>
    <row r="219" spans="1:65" s="2" customFormat="1" ht="55.5" customHeight="1">
      <c r="A219" s="35"/>
      <c r="B219" s="36"/>
      <c r="C219" s="175" t="s">
        <v>291</v>
      </c>
      <c r="D219" s="175" t="s">
        <v>173</v>
      </c>
      <c r="E219" s="176" t="s">
        <v>292</v>
      </c>
      <c r="F219" s="177" t="s">
        <v>293</v>
      </c>
      <c r="G219" s="178" t="s">
        <v>176</v>
      </c>
      <c r="H219" s="179">
        <v>23.377</v>
      </c>
      <c r="I219" s="180"/>
      <c r="J219" s="181">
        <f>ROUND(I219*H219,2)</f>
        <v>0</v>
      </c>
      <c r="K219" s="177" t="s">
        <v>177</v>
      </c>
      <c r="L219" s="40"/>
      <c r="M219" s="182" t="s">
        <v>19</v>
      </c>
      <c r="N219" s="183" t="s">
        <v>44</v>
      </c>
      <c r="O219" s="65"/>
      <c r="P219" s="184">
        <f>O219*H219</f>
        <v>0</v>
      </c>
      <c r="Q219" s="184">
        <v>0</v>
      </c>
      <c r="R219" s="184">
        <f>Q219*H219</f>
        <v>0</v>
      </c>
      <c r="S219" s="184">
        <v>0</v>
      </c>
      <c r="T219" s="185">
        <f>S219*H219</f>
        <v>0</v>
      </c>
      <c r="U219" s="35"/>
      <c r="V219" s="35"/>
      <c r="W219" s="35"/>
      <c r="X219" s="35"/>
      <c r="Y219" s="35"/>
      <c r="Z219" s="35"/>
      <c r="AA219" s="35"/>
      <c r="AB219" s="35"/>
      <c r="AC219" s="35"/>
      <c r="AD219" s="35"/>
      <c r="AE219" s="35"/>
      <c r="AR219" s="186" t="s">
        <v>178</v>
      </c>
      <c r="AT219" s="186" t="s">
        <v>173</v>
      </c>
      <c r="AU219" s="186" t="s">
        <v>83</v>
      </c>
      <c r="AY219" s="18" t="s">
        <v>171</v>
      </c>
      <c r="BE219" s="187">
        <f>IF(N219="základní",J219,0)</f>
        <v>0</v>
      </c>
      <c r="BF219" s="187">
        <f>IF(N219="snížená",J219,0)</f>
        <v>0</v>
      </c>
      <c r="BG219" s="187">
        <f>IF(N219="zákl. přenesená",J219,0)</f>
        <v>0</v>
      </c>
      <c r="BH219" s="187">
        <f>IF(N219="sníž. přenesená",J219,0)</f>
        <v>0</v>
      </c>
      <c r="BI219" s="187">
        <f>IF(N219="nulová",J219,0)</f>
        <v>0</v>
      </c>
      <c r="BJ219" s="18" t="s">
        <v>81</v>
      </c>
      <c r="BK219" s="187">
        <f>ROUND(I219*H219,2)</f>
        <v>0</v>
      </c>
      <c r="BL219" s="18" t="s">
        <v>178</v>
      </c>
      <c r="BM219" s="186" t="s">
        <v>294</v>
      </c>
    </row>
    <row r="220" spans="1:47" s="2" customFormat="1" ht="12">
      <c r="A220" s="35"/>
      <c r="B220" s="36"/>
      <c r="C220" s="37"/>
      <c r="D220" s="188" t="s">
        <v>180</v>
      </c>
      <c r="E220" s="37"/>
      <c r="F220" s="189" t="s">
        <v>295</v>
      </c>
      <c r="G220" s="37"/>
      <c r="H220" s="37"/>
      <c r="I220" s="190"/>
      <c r="J220" s="37"/>
      <c r="K220" s="37"/>
      <c r="L220" s="40"/>
      <c r="M220" s="191"/>
      <c r="N220" s="192"/>
      <c r="O220" s="65"/>
      <c r="P220" s="65"/>
      <c r="Q220" s="65"/>
      <c r="R220" s="65"/>
      <c r="S220" s="65"/>
      <c r="T220" s="66"/>
      <c r="U220" s="35"/>
      <c r="V220" s="35"/>
      <c r="W220" s="35"/>
      <c r="X220" s="35"/>
      <c r="Y220" s="35"/>
      <c r="Z220" s="35"/>
      <c r="AA220" s="35"/>
      <c r="AB220" s="35"/>
      <c r="AC220" s="35"/>
      <c r="AD220" s="35"/>
      <c r="AE220" s="35"/>
      <c r="AT220" s="18" t="s">
        <v>180</v>
      </c>
      <c r="AU220" s="18" t="s">
        <v>83</v>
      </c>
    </row>
    <row r="221" spans="2:51" s="14" customFormat="1" ht="12">
      <c r="B221" s="204"/>
      <c r="C221" s="205"/>
      <c r="D221" s="195" t="s">
        <v>182</v>
      </c>
      <c r="E221" s="206" t="s">
        <v>19</v>
      </c>
      <c r="F221" s="207" t="s">
        <v>296</v>
      </c>
      <c r="G221" s="205"/>
      <c r="H221" s="208">
        <v>23.377</v>
      </c>
      <c r="I221" s="209"/>
      <c r="J221" s="205"/>
      <c r="K221" s="205"/>
      <c r="L221" s="210"/>
      <c r="M221" s="211"/>
      <c r="N221" s="212"/>
      <c r="O221" s="212"/>
      <c r="P221" s="212"/>
      <c r="Q221" s="212"/>
      <c r="R221" s="212"/>
      <c r="S221" s="212"/>
      <c r="T221" s="213"/>
      <c r="AT221" s="214" t="s">
        <v>182</v>
      </c>
      <c r="AU221" s="214" t="s">
        <v>83</v>
      </c>
      <c r="AV221" s="14" t="s">
        <v>83</v>
      </c>
      <c r="AW221" s="14" t="s">
        <v>35</v>
      </c>
      <c r="AX221" s="14" t="s">
        <v>81</v>
      </c>
      <c r="AY221" s="214" t="s">
        <v>171</v>
      </c>
    </row>
    <row r="222" spans="1:65" s="2" customFormat="1" ht="62.65" customHeight="1">
      <c r="A222" s="35"/>
      <c r="B222" s="36"/>
      <c r="C222" s="175" t="s">
        <v>297</v>
      </c>
      <c r="D222" s="175" t="s">
        <v>173</v>
      </c>
      <c r="E222" s="176" t="s">
        <v>298</v>
      </c>
      <c r="F222" s="177" t="s">
        <v>299</v>
      </c>
      <c r="G222" s="178" t="s">
        <v>176</v>
      </c>
      <c r="H222" s="179">
        <v>233.77</v>
      </c>
      <c r="I222" s="180"/>
      <c r="J222" s="181">
        <f>ROUND(I222*H222,2)</f>
        <v>0</v>
      </c>
      <c r="K222" s="177" t="s">
        <v>177</v>
      </c>
      <c r="L222" s="40"/>
      <c r="M222" s="182" t="s">
        <v>19</v>
      </c>
      <c r="N222" s="183" t="s">
        <v>44</v>
      </c>
      <c r="O222" s="65"/>
      <c r="P222" s="184">
        <f>O222*H222</f>
        <v>0</v>
      </c>
      <c r="Q222" s="184">
        <v>0</v>
      </c>
      <c r="R222" s="184">
        <f>Q222*H222</f>
        <v>0</v>
      </c>
      <c r="S222" s="184">
        <v>0</v>
      </c>
      <c r="T222" s="185">
        <f>S222*H222</f>
        <v>0</v>
      </c>
      <c r="U222" s="35"/>
      <c r="V222" s="35"/>
      <c r="W222" s="35"/>
      <c r="X222" s="35"/>
      <c r="Y222" s="35"/>
      <c r="Z222" s="35"/>
      <c r="AA222" s="35"/>
      <c r="AB222" s="35"/>
      <c r="AC222" s="35"/>
      <c r="AD222" s="35"/>
      <c r="AE222" s="35"/>
      <c r="AR222" s="186" t="s">
        <v>178</v>
      </c>
      <c r="AT222" s="186" t="s">
        <v>173</v>
      </c>
      <c r="AU222" s="186" t="s">
        <v>83</v>
      </c>
      <c r="AY222" s="18" t="s">
        <v>171</v>
      </c>
      <c r="BE222" s="187">
        <f>IF(N222="základní",J222,0)</f>
        <v>0</v>
      </c>
      <c r="BF222" s="187">
        <f>IF(N222="snížená",J222,0)</f>
        <v>0</v>
      </c>
      <c r="BG222" s="187">
        <f>IF(N222="zákl. přenesená",J222,0)</f>
        <v>0</v>
      </c>
      <c r="BH222" s="187">
        <f>IF(N222="sníž. přenesená",J222,0)</f>
        <v>0</v>
      </c>
      <c r="BI222" s="187">
        <f>IF(N222="nulová",J222,0)</f>
        <v>0</v>
      </c>
      <c r="BJ222" s="18" t="s">
        <v>81</v>
      </c>
      <c r="BK222" s="187">
        <f>ROUND(I222*H222,2)</f>
        <v>0</v>
      </c>
      <c r="BL222" s="18" t="s">
        <v>178</v>
      </c>
      <c r="BM222" s="186" t="s">
        <v>300</v>
      </c>
    </row>
    <row r="223" spans="1:47" s="2" customFormat="1" ht="12">
      <c r="A223" s="35"/>
      <c r="B223" s="36"/>
      <c r="C223" s="37"/>
      <c r="D223" s="188" t="s">
        <v>180</v>
      </c>
      <c r="E223" s="37"/>
      <c r="F223" s="189" t="s">
        <v>301</v>
      </c>
      <c r="G223" s="37"/>
      <c r="H223" s="37"/>
      <c r="I223" s="190"/>
      <c r="J223" s="37"/>
      <c r="K223" s="37"/>
      <c r="L223" s="40"/>
      <c r="M223" s="191"/>
      <c r="N223" s="192"/>
      <c r="O223" s="65"/>
      <c r="P223" s="65"/>
      <c r="Q223" s="65"/>
      <c r="R223" s="65"/>
      <c r="S223" s="65"/>
      <c r="T223" s="66"/>
      <c r="U223" s="35"/>
      <c r="V223" s="35"/>
      <c r="W223" s="35"/>
      <c r="X223" s="35"/>
      <c r="Y223" s="35"/>
      <c r="Z223" s="35"/>
      <c r="AA223" s="35"/>
      <c r="AB223" s="35"/>
      <c r="AC223" s="35"/>
      <c r="AD223" s="35"/>
      <c r="AE223" s="35"/>
      <c r="AT223" s="18" t="s">
        <v>180</v>
      </c>
      <c r="AU223" s="18" t="s">
        <v>83</v>
      </c>
    </row>
    <row r="224" spans="2:51" s="14" customFormat="1" ht="12">
      <c r="B224" s="204"/>
      <c r="C224" s="205"/>
      <c r="D224" s="195" t="s">
        <v>182</v>
      </c>
      <c r="E224" s="205"/>
      <c r="F224" s="207" t="s">
        <v>302</v>
      </c>
      <c r="G224" s="205"/>
      <c r="H224" s="208">
        <v>233.77</v>
      </c>
      <c r="I224" s="209"/>
      <c r="J224" s="205"/>
      <c r="K224" s="205"/>
      <c r="L224" s="210"/>
      <c r="M224" s="211"/>
      <c r="N224" s="212"/>
      <c r="O224" s="212"/>
      <c r="P224" s="212"/>
      <c r="Q224" s="212"/>
      <c r="R224" s="212"/>
      <c r="S224" s="212"/>
      <c r="T224" s="213"/>
      <c r="AT224" s="214" t="s">
        <v>182</v>
      </c>
      <c r="AU224" s="214" t="s">
        <v>83</v>
      </c>
      <c r="AV224" s="14" t="s">
        <v>83</v>
      </c>
      <c r="AW224" s="14" t="s">
        <v>4</v>
      </c>
      <c r="AX224" s="14" t="s">
        <v>81</v>
      </c>
      <c r="AY224" s="214" t="s">
        <v>171</v>
      </c>
    </row>
    <row r="225" spans="1:65" s="2" customFormat="1" ht="44.25" customHeight="1">
      <c r="A225" s="35"/>
      <c r="B225" s="36"/>
      <c r="C225" s="175" t="s">
        <v>8</v>
      </c>
      <c r="D225" s="175" t="s">
        <v>173</v>
      </c>
      <c r="E225" s="176" t="s">
        <v>303</v>
      </c>
      <c r="F225" s="177" t="s">
        <v>304</v>
      </c>
      <c r="G225" s="178" t="s">
        <v>176</v>
      </c>
      <c r="H225" s="179">
        <v>12.459</v>
      </c>
      <c r="I225" s="180"/>
      <c r="J225" s="181">
        <f>ROUND(I225*H225,2)</f>
        <v>0</v>
      </c>
      <c r="K225" s="177" t="s">
        <v>177</v>
      </c>
      <c r="L225" s="40"/>
      <c r="M225" s="182" t="s">
        <v>19</v>
      </c>
      <c r="N225" s="183" t="s">
        <v>44</v>
      </c>
      <c r="O225" s="65"/>
      <c r="P225" s="184">
        <f>O225*H225</f>
        <v>0</v>
      </c>
      <c r="Q225" s="184">
        <v>0</v>
      </c>
      <c r="R225" s="184">
        <f>Q225*H225</f>
        <v>0</v>
      </c>
      <c r="S225" s="184">
        <v>0</v>
      </c>
      <c r="T225" s="185">
        <f>S225*H225</f>
        <v>0</v>
      </c>
      <c r="U225" s="35"/>
      <c r="V225" s="35"/>
      <c r="W225" s="35"/>
      <c r="X225" s="35"/>
      <c r="Y225" s="35"/>
      <c r="Z225" s="35"/>
      <c r="AA225" s="35"/>
      <c r="AB225" s="35"/>
      <c r="AC225" s="35"/>
      <c r="AD225" s="35"/>
      <c r="AE225" s="35"/>
      <c r="AR225" s="186" t="s">
        <v>178</v>
      </c>
      <c r="AT225" s="186" t="s">
        <v>173</v>
      </c>
      <c r="AU225" s="186" t="s">
        <v>83</v>
      </c>
      <c r="AY225" s="18" t="s">
        <v>171</v>
      </c>
      <c r="BE225" s="187">
        <f>IF(N225="základní",J225,0)</f>
        <v>0</v>
      </c>
      <c r="BF225" s="187">
        <f>IF(N225="snížená",J225,0)</f>
        <v>0</v>
      </c>
      <c r="BG225" s="187">
        <f>IF(N225="zákl. přenesená",J225,0)</f>
        <v>0</v>
      </c>
      <c r="BH225" s="187">
        <f>IF(N225="sníž. přenesená",J225,0)</f>
        <v>0</v>
      </c>
      <c r="BI225" s="187">
        <f>IF(N225="nulová",J225,0)</f>
        <v>0</v>
      </c>
      <c r="BJ225" s="18" t="s">
        <v>81</v>
      </c>
      <c r="BK225" s="187">
        <f>ROUND(I225*H225,2)</f>
        <v>0</v>
      </c>
      <c r="BL225" s="18" t="s">
        <v>178</v>
      </c>
      <c r="BM225" s="186" t="s">
        <v>305</v>
      </c>
    </row>
    <row r="226" spans="1:47" s="2" customFormat="1" ht="12">
      <c r="A226" s="35"/>
      <c r="B226" s="36"/>
      <c r="C226" s="37"/>
      <c r="D226" s="188" t="s">
        <v>180</v>
      </c>
      <c r="E226" s="37"/>
      <c r="F226" s="189" t="s">
        <v>306</v>
      </c>
      <c r="G226" s="37"/>
      <c r="H226" s="37"/>
      <c r="I226" s="190"/>
      <c r="J226" s="37"/>
      <c r="K226" s="37"/>
      <c r="L226" s="40"/>
      <c r="M226" s="191"/>
      <c r="N226" s="192"/>
      <c r="O226" s="65"/>
      <c r="P226" s="65"/>
      <c r="Q226" s="65"/>
      <c r="R226" s="65"/>
      <c r="S226" s="65"/>
      <c r="T226" s="66"/>
      <c r="U226" s="35"/>
      <c r="V226" s="35"/>
      <c r="W226" s="35"/>
      <c r="X226" s="35"/>
      <c r="Y226" s="35"/>
      <c r="Z226" s="35"/>
      <c r="AA226" s="35"/>
      <c r="AB226" s="35"/>
      <c r="AC226" s="35"/>
      <c r="AD226" s="35"/>
      <c r="AE226" s="35"/>
      <c r="AT226" s="18" t="s">
        <v>180</v>
      </c>
      <c r="AU226" s="18" t="s">
        <v>83</v>
      </c>
    </row>
    <row r="227" spans="2:51" s="13" customFormat="1" ht="12">
      <c r="B227" s="193"/>
      <c r="C227" s="194"/>
      <c r="D227" s="195" t="s">
        <v>182</v>
      </c>
      <c r="E227" s="196" t="s">
        <v>19</v>
      </c>
      <c r="F227" s="197" t="s">
        <v>283</v>
      </c>
      <c r="G227" s="194"/>
      <c r="H227" s="196" t="s">
        <v>19</v>
      </c>
      <c r="I227" s="198"/>
      <c r="J227" s="194"/>
      <c r="K227" s="194"/>
      <c r="L227" s="199"/>
      <c r="M227" s="200"/>
      <c r="N227" s="201"/>
      <c r="O227" s="201"/>
      <c r="P227" s="201"/>
      <c r="Q227" s="201"/>
      <c r="R227" s="201"/>
      <c r="S227" s="201"/>
      <c r="T227" s="202"/>
      <c r="AT227" s="203" t="s">
        <v>182</v>
      </c>
      <c r="AU227" s="203" t="s">
        <v>83</v>
      </c>
      <c r="AV227" s="13" t="s">
        <v>81</v>
      </c>
      <c r="AW227" s="13" t="s">
        <v>35</v>
      </c>
      <c r="AX227" s="13" t="s">
        <v>73</v>
      </c>
      <c r="AY227" s="203" t="s">
        <v>171</v>
      </c>
    </row>
    <row r="228" spans="2:51" s="14" customFormat="1" ht="12">
      <c r="B228" s="204"/>
      <c r="C228" s="205"/>
      <c r="D228" s="195" t="s">
        <v>182</v>
      </c>
      <c r="E228" s="206" t="s">
        <v>19</v>
      </c>
      <c r="F228" s="207" t="s">
        <v>307</v>
      </c>
      <c r="G228" s="205"/>
      <c r="H228" s="208">
        <v>3.665</v>
      </c>
      <c r="I228" s="209"/>
      <c r="J228" s="205"/>
      <c r="K228" s="205"/>
      <c r="L228" s="210"/>
      <c r="M228" s="211"/>
      <c r="N228" s="212"/>
      <c r="O228" s="212"/>
      <c r="P228" s="212"/>
      <c r="Q228" s="212"/>
      <c r="R228" s="212"/>
      <c r="S228" s="212"/>
      <c r="T228" s="213"/>
      <c r="AT228" s="214" t="s">
        <v>182</v>
      </c>
      <c r="AU228" s="214" t="s">
        <v>83</v>
      </c>
      <c r="AV228" s="14" t="s">
        <v>83</v>
      </c>
      <c r="AW228" s="14" t="s">
        <v>35</v>
      </c>
      <c r="AX228" s="14" t="s">
        <v>73</v>
      </c>
      <c r="AY228" s="214" t="s">
        <v>171</v>
      </c>
    </row>
    <row r="229" spans="2:51" s="13" customFormat="1" ht="12">
      <c r="B229" s="193"/>
      <c r="C229" s="194"/>
      <c r="D229" s="195" t="s">
        <v>182</v>
      </c>
      <c r="E229" s="196" t="s">
        <v>19</v>
      </c>
      <c r="F229" s="197" t="s">
        <v>285</v>
      </c>
      <c r="G229" s="194"/>
      <c r="H229" s="196" t="s">
        <v>19</v>
      </c>
      <c r="I229" s="198"/>
      <c r="J229" s="194"/>
      <c r="K229" s="194"/>
      <c r="L229" s="199"/>
      <c r="M229" s="200"/>
      <c r="N229" s="201"/>
      <c r="O229" s="201"/>
      <c r="P229" s="201"/>
      <c r="Q229" s="201"/>
      <c r="R229" s="201"/>
      <c r="S229" s="201"/>
      <c r="T229" s="202"/>
      <c r="AT229" s="203" t="s">
        <v>182</v>
      </c>
      <c r="AU229" s="203" t="s">
        <v>83</v>
      </c>
      <c r="AV229" s="13" t="s">
        <v>81</v>
      </c>
      <c r="AW229" s="13" t="s">
        <v>35</v>
      </c>
      <c r="AX229" s="13" t="s">
        <v>73</v>
      </c>
      <c r="AY229" s="203" t="s">
        <v>171</v>
      </c>
    </row>
    <row r="230" spans="2:51" s="14" customFormat="1" ht="12">
      <c r="B230" s="204"/>
      <c r="C230" s="205"/>
      <c r="D230" s="195" t="s">
        <v>182</v>
      </c>
      <c r="E230" s="206" t="s">
        <v>19</v>
      </c>
      <c r="F230" s="207" t="s">
        <v>308</v>
      </c>
      <c r="G230" s="205"/>
      <c r="H230" s="208">
        <v>3.292</v>
      </c>
      <c r="I230" s="209"/>
      <c r="J230" s="205"/>
      <c r="K230" s="205"/>
      <c r="L230" s="210"/>
      <c r="M230" s="211"/>
      <c r="N230" s="212"/>
      <c r="O230" s="212"/>
      <c r="P230" s="212"/>
      <c r="Q230" s="212"/>
      <c r="R230" s="212"/>
      <c r="S230" s="212"/>
      <c r="T230" s="213"/>
      <c r="AT230" s="214" t="s">
        <v>182</v>
      </c>
      <c r="AU230" s="214" t="s">
        <v>83</v>
      </c>
      <c r="AV230" s="14" t="s">
        <v>83</v>
      </c>
      <c r="AW230" s="14" t="s">
        <v>35</v>
      </c>
      <c r="AX230" s="14" t="s">
        <v>73</v>
      </c>
      <c r="AY230" s="214" t="s">
        <v>171</v>
      </c>
    </row>
    <row r="231" spans="2:51" s="13" customFormat="1" ht="12">
      <c r="B231" s="193"/>
      <c r="C231" s="194"/>
      <c r="D231" s="195" t="s">
        <v>182</v>
      </c>
      <c r="E231" s="196" t="s">
        <v>19</v>
      </c>
      <c r="F231" s="197" t="s">
        <v>287</v>
      </c>
      <c r="G231" s="194"/>
      <c r="H231" s="196" t="s">
        <v>19</v>
      </c>
      <c r="I231" s="198"/>
      <c r="J231" s="194"/>
      <c r="K231" s="194"/>
      <c r="L231" s="199"/>
      <c r="M231" s="200"/>
      <c r="N231" s="201"/>
      <c r="O231" s="201"/>
      <c r="P231" s="201"/>
      <c r="Q231" s="201"/>
      <c r="R231" s="201"/>
      <c r="S231" s="201"/>
      <c r="T231" s="202"/>
      <c r="AT231" s="203" t="s">
        <v>182</v>
      </c>
      <c r="AU231" s="203" t="s">
        <v>83</v>
      </c>
      <c r="AV231" s="13" t="s">
        <v>81</v>
      </c>
      <c r="AW231" s="13" t="s">
        <v>35</v>
      </c>
      <c r="AX231" s="13" t="s">
        <v>73</v>
      </c>
      <c r="AY231" s="203" t="s">
        <v>171</v>
      </c>
    </row>
    <row r="232" spans="2:51" s="14" customFormat="1" ht="12">
      <c r="B232" s="204"/>
      <c r="C232" s="205"/>
      <c r="D232" s="195" t="s">
        <v>182</v>
      </c>
      <c r="E232" s="206" t="s">
        <v>19</v>
      </c>
      <c r="F232" s="207" t="s">
        <v>309</v>
      </c>
      <c r="G232" s="205"/>
      <c r="H232" s="208">
        <v>0.167</v>
      </c>
      <c r="I232" s="209"/>
      <c r="J232" s="205"/>
      <c r="K232" s="205"/>
      <c r="L232" s="210"/>
      <c r="M232" s="211"/>
      <c r="N232" s="212"/>
      <c r="O232" s="212"/>
      <c r="P232" s="212"/>
      <c r="Q232" s="212"/>
      <c r="R232" s="212"/>
      <c r="S232" s="212"/>
      <c r="T232" s="213"/>
      <c r="AT232" s="214" t="s">
        <v>182</v>
      </c>
      <c r="AU232" s="214" t="s">
        <v>83</v>
      </c>
      <c r="AV232" s="14" t="s">
        <v>83</v>
      </c>
      <c r="AW232" s="14" t="s">
        <v>35</v>
      </c>
      <c r="AX232" s="14" t="s">
        <v>73</v>
      </c>
      <c r="AY232" s="214" t="s">
        <v>171</v>
      </c>
    </row>
    <row r="233" spans="2:51" s="13" customFormat="1" ht="12">
      <c r="B233" s="193"/>
      <c r="C233" s="194"/>
      <c r="D233" s="195" t="s">
        <v>182</v>
      </c>
      <c r="E233" s="196" t="s">
        <v>19</v>
      </c>
      <c r="F233" s="197" t="s">
        <v>289</v>
      </c>
      <c r="G233" s="194"/>
      <c r="H233" s="196" t="s">
        <v>19</v>
      </c>
      <c r="I233" s="198"/>
      <c r="J233" s="194"/>
      <c r="K233" s="194"/>
      <c r="L233" s="199"/>
      <c r="M233" s="200"/>
      <c r="N233" s="201"/>
      <c r="O233" s="201"/>
      <c r="P233" s="201"/>
      <c r="Q233" s="201"/>
      <c r="R233" s="201"/>
      <c r="S233" s="201"/>
      <c r="T233" s="202"/>
      <c r="AT233" s="203" t="s">
        <v>182</v>
      </c>
      <c r="AU233" s="203" t="s">
        <v>83</v>
      </c>
      <c r="AV233" s="13" t="s">
        <v>81</v>
      </c>
      <c r="AW233" s="13" t="s">
        <v>35</v>
      </c>
      <c r="AX233" s="13" t="s">
        <v>73</v>
      </c>
      <c r="AY233" s="203" t="s">
        <v>171</v>
      </c>
    </row>
    <row r="234" spans="2:51" s="14" customFormat="1" ht="12">
      <c r="B234" s="204"/>
      <c r="C234" s="205"/>
      <c r="D234" s="195" t="s">
        <v>182</v>
      </c>
      <c r="E234" s="206" t="s">
        <v>19</v>
      </c>
      <c r="F234" s="207" t="s">
        <v>310</v>
      </c>
      <c r="G234" s="205"/>
      <c r="H234" s="208">
        <v>5.335</v>
      </c>
      <c r="I234" s="209"/>
      <c r="J234" s="205"/>
      <c r="K234" s="205"/>
      <c r="L234" s="210"/>
      <c r="M234" s="211"/>
      <c r="N234" s="212"/>
      <c r="O234" s="212"/>
      <c r="P234" s="212"/>
      <c r="Q234" s="212"/>
      <c r="R234" s="212"/>
      <c r="S234" s="212"/>
      <c r="T234" s="213"/>
      <c r="AT234" s="214" t="s">
        <v>182</v>
      </c>
      <c r="AU234" s="214" t="s">
        <v>83</v>
      </c>
      <c r="AV234" s="14" t="s">
        <v>83</v>
      </c>
      <c r="AW234" s="14" t="s">
        <v>35</v>
      </c>
      <c r="AX234" s="14" t="s">
        <v>73</v>
      </c>
      <c r="AY234" s="214" t="s">
        <v>171</v>
      </c>
    </row>
    <row r="235" spans="2:51" s="15" customFormat="1" ht="12">
      <c r="B235" s="215"/>
      <c r="C235" s="216"/>
      <c r="D235" s="195" t="s">
        <v>182</v>
      </c>
      <c r="E235" s="217" t="s">
        <v>19</v>
      </c>
      <c r="F235" s="218" t="s">
        <v>189</v>
      </c>
      <c r="G235" s="216"/>
      <c r="H235" s="219">
        <v>12.459</v>
      </c>
      <c r="I235" s="220"/>
      <c r="J235" s="216"/>
      <c r="K235" s="216"/>
      <c r="L235" s="221"/>
      <c r="M235" s="222"/>
      <c r="N235" s="223"/>
      <c r="O235" s="223"/>
      <c r="P235" s="223"/>
      <c r="Q235" s="223"/>
      <c r="R235" s="223"/>
      <c r="S235" s="223"/>
      <c r="T235" s="224"/>
      <c r="AT235" s="225" t="s">
        <v>182</v>
      </c>
      <c r="AU235" s="225" t="s">
        <v>83</v>
      </c>
      <c r="AV235" s="15" t="s">
        <v>178</v>
      </c>
      <c r="AW235" s="15" t="s">
        <v>35</v>
      </c>
      <c r="AX235" s="15" t="s">
        <v>81</v>
      </c>
      <c r="AY235" s="225" t="s">
        <v>171</v>
      </c>
    </row>
    <row r="236" spans="1:65" s="2" customFormat="1" ht="66.75" customHeight="1">
      <c r="A236" s="35"/>
      <c r="B236" s="36"/>
      <c r="C236" s="175" t="s">
        <v>311</v>
      </c>
      <c r="D236" s="175" t="s">
        <v>173</v>
      </c>
      <c r="E236" s="176" t="s">
        <v>312</v>
      </c>
      <c r="F236" s="177" t="s">
        <v>313</v>
      </c>
      <c r="G236" s="178" t="s">
        <v>176</v>
      </c>
      <c r="H236" s="179">
        <v>10.89</v>
      </c>
      <c r="I236" s="180"/>
      <c r="J236" s="181">
        <f>ROUND(I236*H236,2)</f>
        <v>0</v>
      </c>
      <c r="K236" s="177" t="s">
        <v>177</v>
      </c>
      <c r="L236" s="40"/>
      <c r="M236" s="182" t="s">
        <v>19</v>
      </c>
      <c r="N236" s="183" t="s">
        <v>44</v>
      </c>
      <c r="O236" s="65"/>
      <c r="P236" s="184">
        <f>O236*H236</f>
        <v>0</v>
      </c>
      <c r="Q236" s="184">
        <v>0</v>
      </c>
      <c r="R236" s="184">
        <f>Q236*H236</f>
        <v>0</v>
      </c>
      <c r="S236" s="184">
        <v>0</v>
      </c>
      <c r="T236" s="185">
        <f>S236*H236</f>
        <v>0</v>
      </c>
      <c r="U236" s="35"/>
      <c r="V236" s="35"/>
      <c r="W236" s="35"/>
      <c r="X236" s="35"/>
      <c r="Y236" s="35"/>
      <c r="Z236" s="35"/>
      <c r="AA236" s="35"/>
      <c r="AB236" s="35"/>
      <c r="AC236" s="35"/>
      <c r="AD236" s="35"/>
      <c r="AE236" s="35"/>
      <c r="AR236" s="186" t="s">
        <v>178</v>
      </c>
      <c r="AT236" s="186" t="s">
        <v>173</v>
      </c>
      <c r="AU236" s="186" t="s">
        <v>83</v>
      </c>
      <c r="AY236" s="18" t="s">
        <v>171</v>
      </c>
      <c r="BE236" s="187">
        <f>IF(N236="základní",J236,0)</f>
        <v>0</v>
      </c>
      <c r="BF236" s="187">
        <f>IF(N236="snížená",J236,0)</f>
        <v>0</v>
      </c>
      <c r="BG236" s="187">
        <f>IF(N236="zákl. přenesená",J236,0)</f>
        <v>0</v>
      </c>
      <c r="BH236" s="187">
        <f>IF(N236="sníž. přenesená",J236,0)</f>
        <v>0</v>
      </c>
      <c r="BI236" s="187">
        <f>IF(N236="nulová",J236,0)</f>
        <v>0</v>
      </c>
      <c r="BJ236" s="18" t="s">
        <v>81</v>
      </c>
      <c r="BK236" s="187">
        <f>ROUND(I236*H236,2)</f>
        <v>0</v>
      </c>
      <c r="BL236" s="18" t="s">
        <v>178</v>
      </c>
      <c r="BM236" s="186" t="s">
        <v>314</v>
      </c>
    </row>
    <row r="237" spans="1:47" s="2" customFormat="1" ht="12">
      <c r="A237" s="35"/>
      <c r="B237" s="36"/>
      <c r="C237" s="37"/>
      <c r="D237" s="188" t="s">
        <v>180</v>
      </c>
      <c r="E237" s="37"/>
      <c r="F237" s="189" t="s">
        <v>315</v>
      </c>
      <c r="G237" s="37"/>
      <c r="H237" s="37"/>
      <c r="I237" s="190"/>
      <c r="J237" s="37"/>
      <c r="K237" s="37"/>
      <c r="L237" s="40"/>
      <c r="M237" s="191"/>
      <c r="N237" s="192"/>
      <c r="O237" s="65"/>
      <c r="P237" s="65"/>
      <c r="Q237" s="65"/>
      <c r="R237" s="65"/>
      <c r="S237" s="65"/>
      <c r="T237" s="66"/>
      <c r="U237" s="35"/>
      <c r="V237" s="35"/>
      <c r="W237" s="35"/>
      <c r="X237" s="35"/>
      <c r="Y237" s="35"/>
      <c r="Z237" s="35"/>
      <c r="AA237" s="35"/>
      <c r="AB237" s="35"/>
      <c r="AC237" s="35"/>
      <c r="AD237" s="35"/>
      <c r="AE237" s="35"/>
      <c r="AT237" s="18" t="s">
        <v>180</v>
      </c>
      <c r="AU237" s="18" t="s">
        <v>83</v>
      </c>
    </row>
    <row r="238" spans="2:51" s="13" customFormat="1" ht="12">
      <c r="B238" s="193"/>
      <c r="C238" s="194"/>
      <c r="D238" s="195" t="s">
        <v>182</v>
      </c>
      <c r="E238" s="196" t="s">
        <v>19</v>
      </c>
      <c r="F238" s="197" t="s">
        <v>283</v>
      </c>
      <c r="G238" s="194"/>
      <c r="H238" s="196" t="s">
        <v>19</v>
      </c>
      <c r="I238" s="198"/>
      <c r="J238" s="194"/>
      <c r="K238" s="194"/>
      <c r="L238" s="199"/>
      <c r="M238" s="200"/>
      <c r="N238" s="201"/>
      <c r="O238" s="201"/>
      <c r="P238" s="201"/>
      <c r="Q238" s="201"/>
      <c r="R238" s="201"/>
      <c r="S238" s="201"/>
      <c r="T238" s="202"/>
      <c r="AT238" s="203" t="s">
        <v>182</v>
      </c>
      <c r="AU238" s="203" t="s">
        <v>83</v>
      </c>
      <c r="AV238" s="13" t="s">
        <v>81</v>
      </c>
      <c r="AW238" s="13" t="s">
        <v>35</v>
      </c>
      <c r="AX238" s="13" t="s">
        <v>73</v>
      </c>
      <c r="AY238" s="203" t="s">
        <v>171</v>
      </c>
    </row>
    <row r="239" spans="2:51" s="14" customFormat="1" ht="12">
      <c r="B239" s="204"/>
      <c r="C239" s="205"/>
      <c r="D239" s="195" t="s">
        <v>182</v>
      </c>
      <c r="E239" s="206" t="s">
        <v>19</v>
      </c>
      <c r="F239" s="207" t="s">
        <v>316</v>
      </c>
      <c r="G239" s="205"/>
      <c r="H239" s="208">
        <v>2.886</v>
      </c>
      <c r="I239" s="209"/>
      <c r="J239" s="205"/>
      <c r="K239" s="205"/>
      <c r="L239" s="210"/>
      <c r="M239" s="211"/>
      <c r="N239" s="212"/>
      <c r="O239" s="212"/>
      <c r="P239" s="212"/>
      <c r="Q239" s="212"/>
      <c r="R239" s="212"/>
      <c r="S239" s="212"/>
      <c r="T239" s="213"/>
      <c r="AT239" s="214" t="s">
        <v>182</v>
      </c>
      <c r="AU239" s="214" t="s">
        <v>83</v>
      </c>
      <c r="AV239" s="14" t="s">
        <v>83</v>
      </c>
      <c r="AW239" s="14" t="s">
        <v>35</v>
      </c>
      <c r="AX239" s="14" t="s">
        <v>73</v>
      </c>
      <c r="AY239" s="214" t="s">
        <v>171</v>
      </c>
    </row>
    <row r="240" spans="2:51" s="13" customFormat="1" ht="12">
      <c r="B240" s="193"/>
      <c r="C240" s="194"/>
      <c r="D240" s="195" t="s">
        <v>182</v>
      </c>
      <c r="E240" s="196" t="s">
        <v>19</v>
      </c>
      <c r="F240" s="197" t="s">
        <v>285</v>
      </c>
      <c r="G240" s="194"/>
      <c r="H240" s="196" t="s">
        <v>19</v>
      </c>
      <c r="I240" s="198"/>
      <c r="J240" s="194"/>
      <c r="K240" s="194"/>
      <c r="L240" s="199"/>
      <c r="M240" s="200"/>
      <c r="N240" s="201"/>
      <c r="O240" s="201"/>
      <c r="P240" s="201"/>
      <c r="Q240" s="201"/>
      <c r="R240" s="201"/>
      <c r="S240" s="201"/>
      <c r="T240" s="202"/>
      <c r="AT240" s="203" t="s">
        <v>182</v>
      </c>
      <c r="AU240" s="203" t="s">
        <v>83</v>
      </c>
      <c r="AV240" s="13" t="s">
        <v>81</v>
      </c>
      <c r="AW240" s="13" t="s">
        <v>35</v>
      </c>
      <c r="AX240" s="13" t="s">
        <v>73</v>
      </c>
      <c r="AY240" s="203" t="s">
        <v>171</v>
      </c>
    </row>
    <row r="241" spans="2:51" s="14" customFormat="1" ht="12">
      <c r="B241" s="204"/>
      <c r="C241" s="205"/>
      <c r="D241" s="195" t="s">
        <v>182</v>
      </c>
      <c r="E241" s="206" t="s">
        <v>19</v>
      </c>
      <c r="F241" s="207" t="s">
        <v>317</v>
      </c>
      <c r="G241" s="205"/>
      <c r="H241" s="208">
        <v>2.376</v>
      </c>
      <c r="I241" s="209"/>
      <c r="J241" s="205"/>
      <c r="K241" s="205"/>
      <c r="L241" s="210"/>
      <c r="M241" s="211"/>
      <c r="N241" s="212"/>
      <c r="O241" s="212"/>
      <c r="P241" s="212"/>
      <c r="Q241" s="212"/>
      <c r="R241" s="212"/>
      <c r="S241" s="212"/>
      <c r="T241" s="213"/>
      <c r="AT241" s="214" t="s">
        <v>182</v>
      </c>
      <c r="AU241" s="214" t="s">
        <v>83</v>
      </c>
      <c r="AV241" s="14" t="s">
        <v>83</v>
      </c>
      <c r="AW241" s="14" t="s">
        <v>35</v>
      </c>
      <c r="AX241" s="14" t="s">
        <v>73</v>
      </c>
      <c r="AY241" s="214" t="s">
        <v>171</v>
      </c>
    </row>
    <row r="242" spans="2:51" s="13" customFormat="1" ht="12">
      <c r="B242" s="193"/>
      <c r="C242" s="194"/>
      <c r="D242" s="195" t="s">
        <v>182</v>
      </c>
      <c r="E242" s="196" t="s">
        <v>19</v>
      </c>
      <c r="F242" s="197" t="s">
        <v>287</v>
      </c>
      <c r="G242" s="194"/>
      <c r="H242" s="196" t="s">
        <v>19</v>
      </c>
      <c r="I242" s="198"/>
      <c r="J242" s="194"/>
      <c r="K242" s="194"/>
      <c r="L242" s="199"/>
      <c r="M242" s="200"/>
      <c r="N242" s="201"/>
      <c r="O242" s="201"/>
      <c r="P242" s="201"/>
      <c r="Q242" s="201"/>
      <c r="R242" s="201"/>
      <c r="S242" s="201"/>
      <c r="T242" s="202"/>
      <c r="AT242" s="203" t="s">
        <v>182</v>
      </c>
      <c r="AU242" s="203" t="s">
        <v>83</v>
      </c>
      <c r="AV242" s="13" t="s">
        <v>81</v>
      </c>
      <c r="AW242" s="13" t="s">
        <v>35</v>
      </c>
      <c r="AX242" s="13" t="s">
        <v>73</v>
      </c>
      <c r="AY242" s="203" t="s">
        <v>171</v>
      </c>
    </row>
    <row r="243" spans="2:51" s="14" customFormat="1" ht="12">
      <c r="B243" s="204"/>
      <c r="C243" s="205"/>
      <c r="D243" s="195" t="s">
        <v>182</v>
      </c>
      <c r="E243" s="206" t="s">
        <v>19</v>
      </c>
      <c r="F243" s="207" t="s">
        <v>318</v>
      </c>
      <c r="G243" s="205"/>
      <c r="H243" s="208">
        <v>1.476</v>
      </c>
      <c r="I243" s="209"/>
      <c r="J243" s="205"/>
      <c r="K243" s="205"/>
      <c r="L243" s="210"/>
      <c r="M243" s="211"/>
      <c r="N243" s="212"/>
      <c r="O243" s="212"/>
      <c r="P243" s="212"/>
      <c r="Q243" s="212"/>
      <c r="R243" s="212"/>
      <c r="S243" s="212"/>
      <c r="T243" s="213"/>
      <c r="AT243" s="214" t="s">
        <v>182</v>
      </c>
      <c r="AU243" s="214" t="s">
        <v>83</v>
      </c>
      <c r="AV243" s="14" t="s">
        <v>83</v>
      </c>
      <c r="AW243" s="14" t="s">
        <v>35</v>
      </c>
      <c r="AX243" s="14" t="s">
        <v>73</v>
      </c>
      <c r="AY243" s="214" t="s">
        <v>171</v>
      </c>
    </row>
    <row r="244" spans="2:51" s="13" customFormat="1" ht="12">
      <c r="B244" s="193"/>
      <c r="C244" s="194"/>
      <c r="D244" s="195" t="s">
        <v>182</v>
      </c>
      <c r="E244" s="196" t="s">
        <v>19</v>
      </c>
      <c r="F244" s="197" t="s">
        <v>289</v>
      </c>
      <c r="G244" s="194"/>
      <c r="H244" s="196" t="s">
        <v>19</v>
      </c>
      <c r="I244" s="198"/>
      <c r="J244" s="194"/>
      <c r="K244" s="194"/>
      <c r="L244" s="199"/>
      <c r="M244" s="200"/>
      <c r="N244" s="201"/>
      <c r="O244" s="201"/>
      <c r="P244" s="201"/>
      <c r="Q244" s="201"/>
      <c r="R244" s="201"/>
      <c r="S244" s="201"/>
      <c r="T244" s="202"/>
      <c r="AT244" s="203" t="s">
        <v>182</v>
      </c>
      <c r="AU244" s="203" t="s">
        <v>83</v>
      </c>
      <c r="AV244" s="13" t="s">
        <v>81</v>
      </c>
      <c r="AW244" s="13" t="s">
        <v>35</v>
      </c>
      <c r="AX244" s="13" t="s">
        <v>73</v>
      </c>
      <c r="AY244" s="203" t="s">
        <v>171</v>
      </c>
    </row>
    <row r="245" spans="2:51" s="14" customFormat="1" ht="12">
      <c r="B245" s="204"/>
      <c r="C245" s="205"/>
      <c r="D245" s="195" t="s">
        <v>182</v>
      </c>
      <c r="E245" s="206" t="s">
        <v>19</v>
      </c>
      <c r="F245" s="207" t="s">
        <v>319</v>
      </c>
      <c r="G245" s="205"/>
      <c r="H245" s="208">
        <v>4.152</v>
      </c>
      <c r="I245" s="209"/>
      <c r="J245" s="205"/>
      <c r="K245" s="205"/>
      <c r="L245" s="210"/>
      <c r="M245" s="211"/>
      <c r="N245" s="212"/>
      <c r="O245" s="212"/>
      <c r="P245" s="212"/>
      <c r="Q245" s="212"/>
      <c r="R245" s="212"/>
      <c r="S245" s="212"/>
      <c r="T245" s="213"/>
      <c r="AT245" s="214" t="s">
        <v>182</v>
      </c>
      <c r="AU245" s="214" t="s">
        <v>83</v>
      </c>
      <c r="AV245" s="14" t="s">
        <v>83</v>
      </c>
      <c r="AW245" s="14" t="s">
        <v>35</v>
      </c>
      <c r="AX245" s="14" t="s">
        <v>73</v>
      </c>
      <c r="AY245" s="214" t="s">
        <v>171</v>
      </c>
    </row>
    <row r="246" spans="2:51" s="15" customFormat="1" ht="12">
      <c r="B246" s="215"/>
      <c r="C246" s="216"/>
      <c r="D246" s="195" t="s">
        <v>182</v>
      </c>
      <c r="E246" s="217" t="s">
        <v>19</v>
      </c>
      <c r="F246" s="218" t="s">
        <v>189</v>
      </c>
      <c r="G246" s="216"/>
      <c r="H246" s="219">
        <v>10.89</v>
      </c>
      <c r="I246" s="220"/>
      <c r="J246" s="216"/>
      <c r="K246" s="216"/>
      <c r="L246" s="221"/>
      <c r="M246" s="222"/>
      <c r="N246" s="223"/>
      <c r="O246" s="223"/>
      <c r="P246" s="223"/>
      <c r="Q246" s="223"/>
      <c r="R246" s="223"/>
      <c r="S246" s="223"/>
      <c r="T246" s="224"/>
      <c r="AT246" s="225" t="s">
        <v>182</v>
      </c>
      <c r="AU246" s="225" t="s">
        <v>83</v>
      </c>
      <c r="AV246" s="15" t="s">
        <v>178</v>
      </c>
      <c r="AW246" s="15" t="s">
        <v>35</v>
      </c>
      <c r="AX246" s="15" t="s">
        <v>81</v>
      </c>
      <c r="AY246" s="225" t="s">
        <v>171</v>
      </c>
    </row>
    <row r="247" spans="1:65" s="2" customFormat="1" ht="16.5" customHeight="1">
      <c r="A247" s="35"/>
      <c r="B247" s="36"/>
      <c r="C247" s="226" t="s">
        <v>320</v>
      </c>
      <c r="D247" s="226" t="s">
        <v>263</v>
      </c>
      <c r="E247" s="227" t="s">
        <v>321</v>
      </c>
      <c r="F247" s="228" t="s">
        <v>322</v>
      </c>
      <c r="G247" s="229" t="s">
        <v>266</v>
      </c>
      <c r="H247" s="230">
        <v>20.59</v>
      </c>
      <c r="I247" s="231"/>
      <c r="J247" s="232">
        <f>ROUND(I247*H247,2)</f>
        <v>0</v>
      </c>
      <c r="K247" s="228" t="s">
        <v>177</v>
      </c>
      <c r="L247" s="233"/>
      <c r="M247" s="234" t="s">
        <v>19</v>
      </c>
      <c r="N247" s="235" t="s">
        <v>44</v>
      </c>
      <c r="O247" s="65"/>
      <c r="P247" s="184">
        <f>O247*H247</f>
        <v>0</v>
      </c>
      <c r="Q247" s="184">
        <v>1</v>
      </c>
      <c r="R247" s="184">
        <f>Q247*H247</f>
        <v>20.59</v>
      </c>
      <c r="S247" s="184">
        <v>0</v>
      </c>
      <c r="T247" s="185">
        <f>S247*H247</f>
        <v>0</v>
      </c>
      <c r="U247" s="35"/>
      <c r="V247" s="35"/>
      <c r="W247" s="35"/>
      <c r="X247" s="35"/>
      <c r="Y247" s="35"/>
      <c r="Z247" s="35"/>
      <c r="AA247" s="35"/>
      <c r="AB247" s="35"/>
      <c r="AC247" s="35"/>
      <c r="AD247" s="35"/>
      <c r="AE247" s="35"/>
      <c r="AR247" s="186" t="s">
        <v>245</v>
      </c>
      <c r="AT247" s="186" t="s">
        <v>263</v>
      </c>
      <c r="AU247" s="186" t="s">
        <v>83</v>
      </c>
      <c r="AY247" s="18" t="s">
        <v>171</v>
      </c>
      <c r="BE247" s="187">
        <f>IF(N247="základní",J247,0)</f>
        <v>0</v>
      </c>
      <c r="BF247" s="187">
        <f>IF(N247="snížená",J247,0)</f>
        <v>0</v>
      </c>
      <c r="BG247" s="187">
        <f>IF(N247="zákl. přenesená",J247,0)</f>
        <v>0</v>
      </c>
      <c r="BH247" s="187">
        <f>IF(N247="sníž. přenesená",J247,0)</f>
        <v>0</v>
      </c>
      <c r="BI247" s="187">
        <f>IF(N247="nulová",J247,0)</f>
        <v>0</v>
      </c>
      <c r="BJ247" s="18" t="s">
        <v>81</v>
      </c>
      <c r="BK247" s="187">
        <f>ROUND(I247*H247,2)</f>
        <v>0</v>
      </c>
      <c r="BL247" s="18" t="s">
        <v>178</v>
      </c>
      <c r="BM247" s="186" t="s">
        <v>323</v>
      </c>
    </row>
    <row r="248" spans="2:51" s="14" customFormat="1" ht="12">
      <c r="B248" s="204"/>
      <c r="C248" s="205"/>
      <c r="D248" s="195" t="s">
        <v>182</v>
      </c>
      <c r="E248" s="205"/>
      <c r="F248" s="207" t="s">
        <v>324</v>
      </c>
      <c r="G248" s="205"/>
      <c r="H248" s="208">
        <v>20.59</v>
      </c>
      <c r="I248" s="209"/>
      <c r="J248" s="205"/>
      <c r="K248" s="205"/>
      <c r="L248" s="210"/>
      <c r="M248" s="211"/>
      <c r="N248" s="212"/>
      <c r="O248" s="212"/>
      <c r="P248" s="212"/>
      <c r="Q248" s="212"/>
      <c r="R248" s="212"/>
      <c r="S248" s="212"/>
      <c r="T248" s="213"/>
      <c r="AT248" s="214" t="s">
        <v>182</v>
      </c>
      <c r="AU248" s="214" t="s">
        <v>83</v>
      </c>
      <c r="AV248" s="14" t="s">
        <v>83</v>
      </c>
      <c r="AW248" s="14" t="s">
        <v>4</v>
      </c>
      <c r="AX248" s="14" t="s">
        <v>81</v>
      </c>
      <c r="AY248" s="214" t="s">
        <v>171</v>
      </c>
    </row>
    <row r="249" spans="1:65" s="2" customFormat="1" ht="37.9" customHeight="1">
      <c r="A249" s="35"/>
      <c r="B249" s="36"/>
      <c r="C249" s="175" t="s">
        <v>325</v>
      </c>
      <c r="D249" s="175" t="s">
        <v>173</v>
      </c>
      <c r="E249" s="176" t="s">
        <v>326</v>
      </c>
      <c r="F249" s="177" t="s">
        <v>327</v>
      </c>
      <c r="G249" s="178" t="s">
        <v>328</v>
      </c>
      <c r="H249" s="179">
        <v>51.4</v>
      </c>
      <c r="I249" s="180"/>
      <c r="J249" s="181">
        <f>ROUND(I249*H249,2)</f>
        <v>0</v>
      </c>
      <c r="K249" s="177" t="s">
        <v>177</v>
      </c>
      <c r="L249" s="40"/>
      <c r="M249" s="182" t="s">
        <v>19</v>
      </c>
      <c r="N249" s="183" t="s">
        <v>44</v>
      </c>
      <c r="O249" s="65"/>
      <c r="P249" s="184">
        <f>O249*H249</f>
        <v>0</v>
      </c>
      <c r="Q249" s="184">
        <v>0</v>
      </c>
      <c r="R249" s="184">
        <f>Q249*H249</f>
        <v>0</v>
      </c>
      <c r="S249" s="184">
        <v>0.04</v>
      </c>
      <c r="T249" s="185">
        <f>S249*H249</f>
        <v>2.056</v>
      </c>
      <c r="U249" s="35"/>
      <c r="V249" s="35"/>
      <c r="W249" s="35"/>
      <c r="X249" s="35"/>
      <c r="Y249" s="35"/>
      <c r="Z249" s="35"/>
      <c r="AA249" s="35"/>
      <c r="AB249" s="35"/>
      <c r="AC249" s="35"/>
      <c r="AD249" s="35"/>
      <c r="AE249" s="35"/>
      <c r="AR249" s="186" t="s">
        <v>178</v>
      </c>
      <c r="AT249" s="186" t="s">
        <v>173</v>
      </c>
      <c r="AU249" s="186" t="s">
        <v>83</v>
      </c>
      <c r="AY249" s="18" t="s">
        <v>171</v>
      </c>
      <c r="BE249" s="187">
        <f>IF(N249="základní",J249,0)</f>
        <v>0</v>
      </c>
      <c r="BF249" s="187">
        <f>IF(N249="snížená",J249,0)</f>
        <v>0</v>
      </c>
      <c r="BG249" s="187">
        <f>IF(N249="zákl. přenesená",J249,0)</f>
        <v>0</v>
      </c>
      <c r="BH249" s="187">
        <f>IF(N249="sníž. přenesená",J249,0)</f>
        <v>0</v>
      </c>
      <c r="BI249" s="187">
        <f>IF(N249="nulová",J249,0)</f>
        <v>0</v>
      </c>
      <c r="BJ249" s="18" t="s">
        <v>81</v>
      </c>
      <c r="BK249" s="187">
        <f>ROUND(I249*H249,2)</f>
        <v>0</v>
      </c>
      <c r="BL249" s="18" t="s">
        <v>178</v>
      </c>
      <c r="BM249" s="186" t="s">
        <v>329</v>
      </c>
    </row>
    <row r="250" spans="1:47" s="2" customFormat="1" ht="12">
      <c r="A250" s="35"/>
      <c r="B250" s="36"/>
      <c r="C250" s="37"/>
      <c r="D250" s="188" t="s">
        <v>180</v>
      </c>
      <c r="E250" s="37"/>
      <c r="F250" s="189" t="s">
        <v>330</v>
      </c>
      <c r="G250" s="37"/>
      <c r="H250" s="37"/>
      <c r="I250" s="190"/>
      <c r="J250" s="37"/>
      <c r="K250" s="37"/>
      <c r="L250" s="40"/>
      <c r="M250" s="191"/>
      <c r="N250" s="192"/>
      <c r="O250" s="65"/>
      <c r="P250" s="65"/>
      <c r="Q250" s="65"/>
      <c r="R250" s="65"/>
      <c r="S250" s="65"/>
      <c r="T250" s="66"/>
      <c r="U250" s="35"/>
      <c r="V250" s="35"/>
      <c r="W250" s="35"/>
      <c r="X250" s="35"/>
      <c r="Y250" s="35"/>
      <c r="Z250" s="35"/>
      <c r="AA250" s="35"/>
      <c r="AB250" s="35"/>
      <c r="AC250" s="35"/>
      <c r="AD250" s="35"/>
      <c r="AE250" s="35"/>
      <c r="AT250" s="18" t="s">
        <v>180</v>
      </c>
      <c r="AU250" s="18" t="s">
        <v>83</v>
      </c>
    </row>
    <row r="251" spans="2:51" s="13" customFormat="1" ht="12">
      <c r="B251" s="193"/>
      <c r="C251" s="194"/>
      <c r="D251" s="195" t="s">
        <v>182</v>
      </c>
      <c r="E251" s="196" t="s">
        <v>19</v>
      </c>
      <c r="F251" s="197" t="s">
        <v>331</v>
      </c>
      <c r="G251" s="194"/>
      <c r="H251" s="196" t="s">
        <v>19</v>
      </c>
      <c r="I251" s="198"/>
      <c r="J251" s="194"/>
      <c r="K251" s="194"/>
      <c r="L251" s="199"/>
      <c r="M251" s="200"/>
      <c r="N251" s="201"/>
      <c r="O251" s="201"/>
      <c r="P251" s="201"/>
      <c r="Q251" s="201"/>
      <c r="R251" s="201"/>
      <c r="S251" s="201"/>
      <c r="T251" s="202"/>
      <c r="AT251" s="203" t="s">
        <v>182</v>
      </c>
      <c r="AU251" s="203" t="s">
        <v>83</v>
      </c>
      <c r="AV251" s="13" t="s">
        <v>81</v>
      </c>
      <c r="AW251" s="13" t="s">
        <v>35</v>
      </c>
      <c r="AX251" s="13" t="s">
        <v>73</v>
      </c>
      <c r="AY251" s="203" t="s">
        <v>171</v>
      </c>
    </row>
    <row r="252" spans="2:51" s="14" customFormat="1" ht="12">
      <c r="B252" s="204"/>
      <c r="C252" s="205"/>
      <c r="D252" s="195" t="s">
        <v>182</v>
      </c>
      <c r="E252" s="206" t="s">
        <v>19</v>
      </c>
      <c r="F252" s="207" t="s">
        <v>332</v>
      </c>
      <c r="G252" s="205"/>
      <c r="H252" s="208">
        <v>1.1</v>
      </c>
      <c r="I252" s="209"/>
      <c r="J252" s="205"/>
      <c r="K252" s="205"/>
      <c r="L252" s="210"/>
      <c r="M252" s="211"/>
      <c r="N252" s="212"/>
      <c r="O252" s="212"/>
      <c r="P252" s="212"/>
      <c r="Q252" s="212"/>
      <c r="R252" s="212"/>
      <c r="S252" s="212"/>
      <c r="T252" s="213"/>
      <c r="AT252" s="214" t="s">
        <v>182</v>
      </c>
      <c r="AU252" s="214" t="s">
        <v>83</v>
      </c>
      <c r="AV252" s="14" t="s">
        <v>83</v>
      </c>
      <c r="AW252" s="14" t="s">
        <v>35</v>
      </c>
      <c r="AX252" s="14" t="s">
        <v>73</v>
      </c>
      <c r="AY252" s="214" t="s">
        <v>171</v>
      </c>
    </row>
    <row r="253" spans="2:51" s="13" customFormat="1" ht="12">
      <c r="B253" s="193"/>
      <c r="C253" s="194"/>
      <c r="D253" s="195" t="s">
        <v>182</v>
      </c>
      <c r="E253" s="196" t="s">
        <v>19</v>
      </c>
      <c r="F253" s="197" t="s">
        <v>333</v>
      </c>
      <c r="G253" s="194"/>
      <c r="H253" s="196" t="s">
        <v>19</v>
      </c>
      <c r="I253" s="198"/>
      <c r="J253" s="194"/>
      <c r="K253" s="194"/>
      <c r="L253" s="199"/>
      <c r="M253" s="200"/>
      <c r="N253" s="201"/>
      <c r="O253" s="201"/>
      <c r="P253" s="201"/>
      <c r="Q253" s="201"/>
      <c r="R253" s="201"/>
      <c r="S253" s="201"/>
      <c r="T253" s="202"/>
      <c r="AT253" s="203" t="s">
        <v>182</v>
      </c>
      <c r="AU253" s="203" t="s">
        <v>83</v>
      </c>
      <c r="AV253" s="13" t="s">
        <v>81</v>
      </c>
      <c r="AW253" s="13" t="s">
        <v>35</v>
      </c>
      <c r="AX253" s="13" t="s">
        <v>73</v>
      </c>
      <c r="AY253" s="203" t="s">
        <v>171</v>
      </c>
    </row>
    <row r="254" spans="2:51" s="14" customFormat="1" ht="12">
      <c r="B254" s="204"/>
      <c r="C254" s="205"/>
      <c r="D254" s="195" t="s">
        <v>182</v>
      </c>
      <c r="E254" s="206" t="s">
        <v>19</v>
      </c>
      <c r="F254" s="207" t="s">
        <v>334</v>
      </c>
      <c r="G254" s="205"/>
      <c r="H254" s="208">
        <v>36</v>
      </c>
      <c r="I254" s="209"/>
      <c r="J254" s="205"/>
      <c r="K254" s="205"/>
      <c r="L254" s="210"/>
      <c r="M254" s="211"/>
      <c r="N254" s="212"/>
      <c r="O254" s="212"/>
      <c r="P254" s="212"/>
      <c r="Q254" s="212"/>
      <c r="R254" s="212"/>
      <c r="S254" s="212"/>
      <c r="T254" s="213"/>
      <c r="AT254" s="214" t="s">
        <v>182</v>
      </c>
      <c r="AU254" s="214" t="s">
        <v>83</v>
      </c>
      <c r="AV254" s="14" t="s">
        <v>83</v>
      </c>
      <c r="AW254" s="14" t="s">
        <v>35</v>
      </c>
      <c r="AX254" s="14" t="s">
        <v>73</v>
      </c>
      <c r="AY254" s="214" t="s">
        <v>171</v>
      </c>
    </row>
    <row r="255" spans="2:51" s="13" customFormat="1" ht="12">
      <c r="B255" s="193"/>
      <c r="C255" s="194"/>
      <c r="D255" s="195" t="s">
        <v>182</v>
      </c>
      <c r="E255" s="196" t="s">
        <v>19</v>
      </c>
      <c r="F255" s="197" t="s">
        <v>335</v>
      </c>
      <c r="G255" s="194"/>
      <c r="H255" s="196" t="s">
        <v>19</v>
      </c>
      <c r="I255" s="198"/>
      <c r="J255" s="194"/>
      <c r="K255" s="194"/>
      <c r="L255" s="199"/>
      <c r="M255" s="200"/>
      <c r="N255" s="201"/>
      <c r="O255" s="201"/>
      <c r="P255" s="201"/>
      <c r="Q255" s="201"/>
      <c r="R255" s="201"/>
      <c r="S255" s="201"/>
      <c r="T255" s="202"/>
      <c r="AT255" s="203" t="s">
        <v>182</v>
      </c>
      <c r="AU255" s="203" t="s">
        <v>83</v>
      </c>
      <c r="AV255" s="13" t="s">
        <v>81</v>
      </c>
      <c r="AW255" s="13" t="s">
        <v>35</v>
      </c>
      <c r="AX255" s="13" t="s">
        <v>73</v>
      </c>
      <c r="AY255" s="203" t="s">
        <v>171</v>
      </c>
    </row>
    <row r="256" spans="2:51" s="14" customFormat="1" ht="12">
      <c r="B256" s="204"/>
      <c r="C256" s="205"/>
      <c r="D256" s="195" t="s">
        <v>182</v>
      </c>
      <c r="E256" s="206" t="s">
        <v>19</v>
      </c>
      <c r="F256" s="207" t="s">
        <v>336</v>
      </c>
      <c r="G256" s="205"/>
      <c r="H256" s="208">
        <v>14.3</v>
      </c>
      <c r="I256" s="209"/>
      <c r="J256" s="205"/>
      <c r="K256" s="205"/>
      <c r="L256" s="210"/>
      <c r="M256" s="211"/>
      <c r="N256" s="212"/>
      <c r="O256" s="212"/>
      <c r="P256" s="212"/>
      <c r="Q256" s="212"/>
      <c r="R256" s="212"/>
      <c r="S256" s="212"/>
      <c r="T256" s="213"/>
      <c r="AT256" s="214" t="s">
        <v>182</v>
      </c>
      <c r="AU256" s="214" t="s">
        <v>83</v>
      </c>
      <c r="AV256" s="14" t="s">
        <v>83</v>
      </c>
      <c r="AW256" s="14" t="s">
        <v>35</v>
      </c>
      <c r="AX256" s="14" t="s">
        <v>73</v>
      </c>
      <c r="AY256" s="214" t="s">
        <v>171</v>
      </c>
    </row>
    <row r="257" spans="2:51" s="15" customFormat="1" ht="12">
      <c r="B257" s="215"/>
      <c r="C257" s="216"/>
      <c r="D257" s="195" t="s">
        <v>182</v>
      </c>
      <c r="E257" s="217" t="s">
        <v>19</v>
      </c>
      <c r="F257" s="218" t="s">
        <v>189</v>
      </c>
      <c r="G257" s="216"/>
      <c r="H257" s="219">
        <v>51.4</v>
      </c>
      <c r="I257" s="220"/>
      <c r="J257" s="216"/>
      <c r="K257" s="216"/>
      <c r="L257" s="221"/>
      <c r="M257" s="222"/>
      <c r="N257" s="223"/>
      <c r="O257" s="223"/>
      <c r="P257" s="223"/>
      <c r="Q257" s="223"/>
      <c r="R257" s="223"/>
      <c r="S257" s="223"/>
      <c r="T257" s="224"/>
      <c r="AT257" s="225" t="s">
        <v>182</v>
      </c>
      <c r="AU257" s="225" t="s">
        <v>83</v>
      </c>
      <c r="AV257" s="15" t="s">
        <v>178</v>
      </c>
      <c r="AW257" s="15" t="s">
        <v>35</v>
      </c>
      <c r="AX257" s="15" t="s">
        <v>81</v>
      </c>
      <c r="AY257" s="225" t="s">
        <v>171</v>
      </c>
    </row>
    <row r="258" spans="1:65" s="2" customFormat="1" ht="44.25" customHeight="1">
      <c r="A258" s="35"/>
      <c r="B258" s="36"/>
      <c r="C258" s="175" t="s">
        <v>337</v>
      </c>
      <c r="D258" s="175" t="s">
        <v>173</v>
      </c>
      <c r="E258" s="176" t="s">
        <v>338</v>
      </c>
      <c r="F258" s="177" t="s">
        <v>339</v>
      </c>
      <c r="G258" s="178" t="s">
        <v>328</v>
      </c>
      <c r="H258" s="179">
        <v>6.25</v>
      </c>
      <c r="I258" s="180"/>
      <c r="J258" s="181">
        <f>ROUND(I258*H258,2)</f>
        <v>0</v>
      </c>
      <c r="K258" s="177" t="s">
        <v>177</v>
      </c>
      <c r="L258" s="40"/>
      <c r="M258" s="182" t="s">
        <v>19</v>
      </c>
      <c r="N258" s="183" t="s">
        <v>44</v>
      </c>
      <c r="O258" s="65"/>
      <c r="P258" s="184">
        <f>O258*H258</f>
        <v>0</v>
      </c>
      <c r="Q258" s="184">
        <v>0.00142</v>
      </c>
      <c r="R258" s="184">
        <f>Q258*H258</f>
        <v>0.008875000000000001</v>
      </c>
      <c r="S258" s="184">
        <v>0.029</v>
      </c>
      <c r="T258" s="185">
        <f>S258*H258</f>
        <v>0.18125000000000002</v>
      </c>
      <c r="U258" s="35"/>
      <c r="V258" s="35"/>
      <c r="W258" s="35"/>
      <c r="X258" s="35"/>
      <c r="Y258" s="35"/>
      <c r="Z258" s="35"/>
      <c r="AA258" s="35"/>
      <c r="AB258" s="35"/>
      <c r="AC258" s="35"/>
      <c r="AD258" s="35"/>
      <c r="AE258" s="35"/>
      <c r="AR258" s="186" t="s">
        <v>178</v>
      </c>
      <c r="AT258" s="186" t="s">
        <v>173</v>
      </c>
      <c r="AU258" s="186" t="s">
        <v>83</v>
      </c>
      <c r="AY258" s="18" t="s">
        <v>171</v>
      </c>
      <c r="BE258" s="187">
        <f>IF(N258="základní",J258,0)</f>
        <v>0</v>
      </c>
      <c r="BF258" s="187">
        <f>IF(N258="snížená",J258,0)</f>
        <v>0</v>
      </c>
      <c r="BG258" s="187">
        <f>IF(N258="zákl. přenesená",J258,0)</f>
        <v>0</v>
      </c>
      <c r="BH258" s="187">
        <f>IF(N258="sníž. přenesená",J258,0)</f>
        <v>0</v>
      </c>
      <c r="BI258" s="187">
        <f>IF(N258="nulová",J258,0)</f>
        <v>0</v>
      </c>
      <c r="BJ258" s="18" t="s">
        <v>81</v>
      </c>
      <c r="BK258" s="187">
        <f>ROUND(I258*H258,2)</f>
        <v>0</v>
      </c>
      <c r="BL258" s="18" t="s">
        <v>178</v>
      </c>
      <c r="BM258" s="186" t="s">
        <v>340</v>
      </c>
    </row>
    <row r="259" spans="1:47" s="2" customFormat="1" ht="12">
      <c r="A259" s="35"/>
      <c r="B259" s="36"/>
      <c r="C259" s="37"/>
      <c r="D259" s="188" t="s">
        <v>180</v>
      </c>
      <c r="E259" s="37"/>
      <c r="F259" s="189" t="s">
        <v>341</v>
      </c>
      <c r="G259" s="37"/>
      <c r="H259" s="37"/>
      <c r="I259" s="190"/>
      <c r="J259" s="37"/>
      <c r="K259" s="37"/>
      <c r="L259" s="40"/>
      <c r="M259" s="191"/>
      <c r="N259" s="192"/>
      <c r="O259" s="65"/>
      <c r="P259" s="65"/>
      <c r="Q259" s="65"/>
      <c r="R259" s="65"/>
      <c r="S259" s="65"/>
      <c r="T259" s="66"/>
      <c r="U259" s="35"/>
      <c r="V259" s="35"/>
      <c r="W259" s="35"/>
      <c r="X259" s="35"/>
      <c r="Y259" s="35"/>
      <c r="Z259" s="35"/>
      <c r="AA259" s="35"/>
      <c r="AB259" s="35"/>
      <c r="AC259" s="35"/>
      <c r="AD259" s="35"/>
      <c r="AE259" s="35"/>
      <c r="AT259" s="18" t="s">
        <v>180</v>
      </c>
      <c r="AU259" s="18" t="s">
        <v>83</v>
      </c>
    </row>
    <row r="260" spans="2:51" s="13" customFormat="1" ht="12">
      <c r="B260" s="193"/>
      <c r="C260" s="194"/>
      <c r="D260" s="195" t="s">
        <v>182</v>
      </c>
      <c r="E260" s="196" t="s">
        <v>19</v>
      </c>
      <c r="F260" s="197" t="s">
        <v>342</v>
      </c>
      <c r="G260" s="194"/>
      <c r="H260" s="196" t="s">
        <v>19</v>
      </c>
      <c r="I260" s="198"/>
      <c r="J260" s="194"/>
      <c r="K260" s="194"/>
      <c r="L260" s="199"/>
      <c r="M260" s="200"/>
      <c r="N260" s="201"/>
      <c r="O260" s="201"/>
      <c r="P260" s="201"/>
      <c r="Q260" s="201"/>
      <c r="R260" s="201"/>
      <c r="S260" s="201"/>
      <c r="T260" s="202"/>
      <c r="AT260" s="203" t="s">
        <v>182</v>
      </c>
      <c r="AU260" s="203" t="s">
        <v>83</v>
      </c>
      <c r="AV260" s="13" t="s">
        <v>81</v>
      </c>
      <c r="AW260" s="13" t="s">
        <v>35</v>
      </c>
      <c r="AX260" s="13" t="s">
        <v>73</v>
      </c>
      <c r="AY260" s="203" t="s">
        <v>171</v>
      </c>
    </row>
    <row r="261" spans="2:51" s="14" customFormat="1" ht="12">
      <c r="B261" s="204"/>
      <c r="C261" s="205"/>
      <c r="D261" s="195" t="s">
        <v>182</v>
      </c>
      <c r="E261" s="206" t="s">
        <v>19</v>
      </c>
      <c r="F261" s="207" t="s">
        <v>343</v>
      </c>
      <c r="G261" s="205"/>
      <c r="H261" s="208">
        <v>0.8</v>
      </c>
      <c r="I261" s="209"/>
      <c r="J261" s="205"/>
      <c r="K261" s="205"/>
      <c r="L261" s="210"/>
      <c r="M261" s="211"/>
      <c r="N261" s="212"/>
      <c r="O261" s="212"/>
      <c r="P261" s="212"/>
      <c r="Q261" s="212"/>
      <c r="R261" s="212"/>
      <c r="S261" s="212"/>
      <c r="T261" s="213"/>
      <c r="AT261" s="214" t="s">
        <v>182</v>
      </c>
      <c r="AU261" s="214" t="s">
        <v>83</v>
      </c>
      <c r="AV261" s="14" t="s">
        <v>83</v>
      </c>
      <c r="AW261" s="14" t="s">
        <v>35</v>
      </c>
      <c r="AX261" s="14" t="s">
        <v>73</v>
      </c>
      <c r="AY261" s="214" t="s">
        <v>171</v>
      </c>
    </row>
    <row r="262" spans="2:51" s="13" customFormat="1" ht="12">
      <c r="B262" s="193"/>
      <c r="C262" s="194"/>
      <c r="D262" s="195" t="s">
        <v>182</v>
      </c>
      <c r="E262" s="196" t="s">
        <v>19</v>
      </c>
      <c r="F262" s="197" t="s">
        <v>344</v>
      </c>
      <c r="G262" s="194"/>
      <c r="H262" s="196" t="s">
        <v>19</v>
      </c>
      <c r="I262" s="198"/>
      <c r="J262" s="194"/>
      <c r="K262" s="194"/>
      <c r="L262" s="199"/>
      <c r="M262" s="200"/>
      <c r="N262" s="201"/>
      <c r="O262" s="201"/>
      <c r="P262" s="201"/>
      <c r="Q262" s="201"/>
      <c r="R262" s="201"/>
      <c r="S262" s="201"/>
      <c r="T262" s="202"/>
      <c r="AT262" s="203" t="s">
        <v>182</v>
      </c>
      <c r="AU262" s="203" t="s">
        <v>83</v>
      </c>
      <c r="AV262" s="13" t="s">
        <v>81</v>
      </c>
      <c r="AW262" s="13" t="s">
        <v>35</v>
      </c>
      <c r="AX262" s="13" t="s">
        <v>73</v>
      </c>
      <c r="AY262" s="203" t="s">
        <v>171</v>
      </c>
    </row>
    <row r="263" spans="2:51" s="14" customFormat="1" ht="12">
      <c r="B263" s="204"/>
      <c r="C263" s="205"/>
      <c r="D263" s="195" t="s">
        <v>182</v>
      </c>
      <c r="E263" s="206" t="s">
        <v>19</v>
      </c>
      <c r="F263" s="207" t="s">
        <v>345</v>
      </c>
      <c r="G263" s="205"/>
      <c r="H263" s="208">
        <v>1.55</v>
      </c>
      <c r="I263" s="209"/>
      <c r="J263" s="205"/>
      <c r="K263" s="205"/>
      <c r="L263" s="210"/>
      <c r="M263" s="211"/>
      <c r="N263" s="212"/>
      <c r="O263" s="212"/>
      <c r="P263" s="212"/>
      <c r="Q263" s="212"/>
      <c r="R263" s="212"/>
      <c r="S263" s="212"/>
      <c r="T263" s="213"/>
      <c r="AT263" s="214" t="s">
        <v>182</v>
      </c>
      <c r="AU263" s="214" t="s">
        <v>83</v>
      </c>
      <c r="AV263" s="14" t="s">
        <v>83</v>
      </c>
      <c r="AW263" s="14" t="s">
        <v>35</v>
      </c>
      <c r="AX263" s="14" t="s">
        <v>73</v>
      </c>
      <c r="AY263" s="214" t="s">
        <v>171</v>
      </c>
    </row>
    <row r="264" spans="2:51" s="13" customFormat="1" ht="12">
      <c r="B264" s="193"/>
      <c r="C264" s="194"/>
      <c r="D264" s="195" t="s">
        <v>182</v>
      </c>
      <c r="E264" s="196" t="s">
        <v>19</v>
      </c>
      <c r="F264" s="197" t="s">
        <v>204</v>
      </c>
      <c r="G264" s="194"/>
      <c r="H264" s="196" t="s">
        <v>19</v>
      </c>
      <c r="I264" s="198"/>
      <c r="J264" s="194"/>
      <c r="K264" s="194"/>
      <c r="L264" s="199"/>
      <c r="M264" s="200"/>
      <c r="N264" s="201"/>
      <c r="O264" s="201"/>
      <c r="P264" s="201"/>
      <c r="Q264" s="201"/>
      <c r="R264" s="201"/>
      <c r="S264" s="201"/>
      <c r="T264" s="202"/>
      <c r="AT264" s="203" t="s">
        <v>182</v>
      </c>
      <c r="AU264" s="203" t="s">
        <v>83</v>
      </c>
      <c r="AV264" s="13" t="s">
        <v>81</v>
      </c>
      <c r="AW264" s="13" t="s">
        <v>35</v>
      </c>
      <c r="AX264" s="13" t="s">
        <v>73</v>
      </c>
      <c r="AY264" s="203" t="s">
        <v>171</v>
      </c>
    </row>
    <row r="265" spans="2:51" s="14" customFormat="1" ht="12">
      <c r="B265" s="204"/>
      <c r="C265" s="205"/>
      <c r="D265" s="195" t="s">
        <v>182</v>
      </c>
      <c r="E265" s="206" t="s">
        <v>19</v>
      </c>
      <c r="F265" s="207" t="s">
        <v>346</v>
      </c>
      <c r="G265" s="205"/>
      <c r="H265" s="208">
        <v>0.5</v>
      </c>
      <c r="I265" s="209"/>
      <c r="J265" s="205"/>
      <c r="K265" s="205"/>
      <c r="L265" s="210"/>
      <c r="M265" s="211"/>
      <c r="N265" s="212"/>
      <c r="O265" s="212"/>
      <c r="P265" s="212"/>
      <c r="Q265" s="212"/>
      <c r="R265" s="212"/>
      <c r="S265" s="212"/>
      <c r="T265" s="213"/>
      <c r="AT265" s="214" t="s">
        <v>182</v>
      </c>
      <c r="AU265" s="214" t="s">
        <v>83</v>
      </c>
      <c r="AV265" s="14" t="s">
        <v>83</v>
      </c>
      <c r="AW265" s="14" t="s">
        <v>35</v>
      </c>
      <c r="AX265" s="14" t="s">
        <v>73</v>
      </c>
      <c r="AY265" s="214" t="s">
        <v>171</v>
      </c>
    </row>
    <row r="266" spans="2:51" s="13" customFormat="1" ht="12">
      <c r="B266" s="193"/>
      <c r="C266" s="194"/>
      <c r="D266" s="195" t="s">
        <v>182</v>
      </c>
      <c r="E266" s="196" t="s">
        <v>19</v>
      </c>
      <c r="F266" s="197" t="s">
        <v>211</v>
      </c>
      <c r="G266" s="194"/>
      <c r="H266" s="196" t="s">
        <v>19</v>
      </c>
      <c r="I266" s="198"/>
      <c r="J266" s="194"/>
      <c r="K266" s="194"/>
      <c r="L266" s="199"/>
      <c r="M266" s="200"/>
      <c r="N266" s="201"/>
      <c r="O266" s="201"/>
      <c r="P266" s="201"/>
      <c r="Q266" s="201"/>
      <c r="R266" s="201"/>
      <c r="S266" s="201"/>
      <c r="T266" s="202"/>
      <c r="AT266" s="203" t="s">
        <v>182</v>
      </c>
      <c r="AU266" s="203" t="s">
        <v>83</v>
      </c>
      <c r="AV266" s="13" t="s">
        <v>81</v>
      </c>
      <c r="AW266" s="13" t="s">
        <v>35</v>
      </c>
      <c r="AX266" s="13" t="s">
        <v>73</v>
      </c>
      <c r="AY266" s="203" t="s">
        <v>171</v>
      </c>
    </row>
    <row r="267" spans="2:51" s="14" customFormat="1" ht="12">
      <c r="B267" s="204"/>
      <c r="C267" s="205"/>
      <c r="D267" s="195" t="s">
        <v>182</v>
      </c>
      <c r="E267" s="206" t="s">
        <v>19</v>
      </c>
      <c r="F267" s="207" t="s">
        <v>347</v>
      </c>
      <c r="G267" s="205"/>
      <c r="H267" s="208">
        <v>2.2</v>
      </c>
      <c r="I267" s="209"/>
      <c r="J267" s="205"/>
      <c r="K267" s="205"/>
      <c r="L267" s="210"/>
      <c r="M267" s="211"/>
      <c r="N267" s="212"/>
      <c r="O267" s="212"/>
      <c r="P267" s="212"/>
      <c r="Q267" s="212"/>
      <c r="R267" s="212"/>
      <c r="S267" s="212"/>
      <c r="T267" s="213"/>
      <c r="AT267" s="214" t="s">
        <v>182</v>
      </c>
      <c r="AU267" s="214" t="s">
        <v>83</v>
      </c>
      <c r="AV267" s="14" t="s">
        <v>83</v>
      </c>
      <c r="AW267" s="14" t="s">
        <v>35</v>
      </c>
      <c r="AX267" s="14" t="s">
        <v>73</v>
      </c>
      <c r="AY267" s="214" t="s">
        <v>171</v>
      </c>
    </row>
    <row r="268" spans="2:51" s="13" customFormat="1" ht="12">
      <c r="B268" s="193"/>
      <c r="C268" s="194"/>
      <c r="D268" s="195" t="s">
        <v>182</v>
      </c>
      <c r="E268" s="196" t="s">
        <v>19</v>
      </c>
      <c r="F268" s="197" t="s">
        <v>348</v>
      </c>
      <c r="G268" s="194"/>
      <c r="H268" s="196" t="s">
        <v>19</v>
      </c>
      <c r="I268" s="198"/>
      <c r="J268" s="194"/>
      <c r="K268" s="194"/>
      <c r="L268" s="199"/>
      <c r="M268" s="200"/>
      <c r="N268" s="201"/>
      <c r="O268" s="201"/>
      <c r="P268" s="201"/>
      <c r="Q268" s="201"/>
      <c r="R268" s="201"/>
      <c r="S268" s="201"/>
      <c r="T268" s="202"/>
      <c r="AT268" s="203" t="s">
        <v>182</v>
      </c>
      <c r="AU268" s="203" t="s">
        <v>83</v>
      </c>
      <c r="AV268" s="13" t="s">
        <v>81</v>
      </c>
      <c r="AW268" s="13" t="s">
        <v>35</v>
      </c>
      <c r="AX268" s="13" t="s">
        <v>73</v>
      </c>
      <c r="AY268" s="203" t="s">
        <v>171</v>
      </c>
    </row>
    <row r="269" spans="2:51" s="14" customFormat="1" ht="12">
      <c r="B269" s="204"/>
      <c r="C269" s="205"/>
      <c r="D269" s="195" t="s">
        <v>182</v>
      </c>
      <c r="E269" s="206" t="s">
        <v>19</v>
      </c>
      <c r="F269" s="207" t="s">
        <v>349</v>
      </c>
      <c r="G269" s="205"/>
      <c r="H269" s="208">
        <v>0.6</v>
      </c>
      <c r="I269" s="209"/>
      <c r="J269" s="205"/>
      <c r="K269" s="205"/>
      <c r="L269" s="210"/>
      <c r="M269" s="211"/>
      <c r="N269" s="212"/>
      <c r="O269" s="212"/>
      <c r="P269" s="212"/>
      <c r="Q269" s="212"/>
      <c r="R269" s="212"/>
      <c r="S269" s="212"/>
      <c r="T269" s="213"/>
      <c r="AT269" s="214" t="s">
        <v>182</v>
      </c>
      <c r="AU269" s="214" t="s">
        <v>83</v>
      </c>
      <c r="AV269" s="14" t="s">
        <v>83</v>
      </c>
      <c r="AW269" s="14" t="s">
        <v>35</v>
      </c>
      <c r="AX269" s="14" t="s">
        <v>73</v>
      </c>
      <c r="AY269" s="214" t="s">
        <v>171</v>
      </c>
    </row>
    <row r="270" spans="2:51" s="13" customFormat="1" ht="12">
      <c r="B270" s="193"/>
      <c r="C270" s="194"/>
      <c r="D270" s="195" t="s">
        <v>182</v>
      </c>
      <c r="E270" s="196" t="s">
        <v>19</v>
      </c>
      <c r="F270" s="197" t="s">
        <v>350</v>
      </c>
      <c r="G270" s="194"/>
      <c r="H270" s="196" t="s">
        <v>19</v>
      </c>
      <c r="I270" s="198"/>
      <c r="J270" s="194"/>
      <c r="K270" s="194"/>
      <c r="L270" s="199"/>
      <c r="M270" s="200"/>
      <c r="N270" s="201"/>
      <c r="O270" s="201"/>
      <c r="P270" s="201"/>
      <c r="Q270" s="201"/>
      <c r="R270" s="201"/>
      <c r="S270" s="201"/>
      <c r="T270" s="202"/>
      <c r="AT270" s="203" t="s">
        <v>182</v>
      </c>
      <c r="AU270" s="203" t="s">
        <v>83</v>
      </c>
      <c r="AV270" s="13" t="s">
        <v>81</v>
      </c>
      <c r="AW270" s="13" t="s">
        <v>35</v>
      </c>
      <c r="AX270" s="13" t="s">
        <v>73</v>
      </c>
      <c r="AY270" s="203" t="s">
        <v>171</v>
      </c>
    </row>
    <row r="271" spans="2:51" s="14" customFormat="1" ht="12">
      <c r="B271" s="204"/>
      <c r="C271" s="205"/>
      <c r="D271" s="195" t="s">
        <v>182</v>
      </c>
      <c r="E271" s="206" t="s">
        <v>19</v>
      </c>
      <c r="F271" s="207" t="s">
        <v>349</v>
      </c>
      <c r="G271" s="205"/>
      <c r="H271" s="208">
        <v>0.6</v>
      </c>
      <c r="I271" s="209"/>
      <c r="J271" s="205"/>
      <c r="K271" s="205"/>
      <c r="L271" s="210"/>
      <c r="M271" s="211"/>
      <c r="N271" s="212"/>
      <c r="O271" s="212"/>
      <c r="P271" s="212"/>
      <c r="Q271" s="212"/>
      <c r="R271" s="212"/>
      <c r="S271" s="212"/>
      <c r="T271" s="213"/>
      <c r="AT271" s="214" t="s">
        <v>182</v>
      </c>
      <c r="AU271" s="214" t="s">
        <v>83</v>
      </c>
      <c r="AV271" s="14" t="s">
        <v>83</v>
      </c>
      <c r="AW271" s="14" t="s">
        <v>35</v>
      </c>
      <c r="AX271" s="14" t="s">
        <v>73</v>
      </c>
      <c r="AY271" s="214" t="s">
        <v>171</v>
      </c>
    </row>
    <row r="272" spans="2:51" s="15" customFormat="1" ht="12">
      <c r="B272" s="215"/>
      <c r="C272" s="216"/>
      <c r="D272" s="195" t="s">
        <v>182</v>
      </c>
      <c r="E272" s="217" t="s">
        <v>19</v>
      </c>
      <c r="F272" s="218" t="s">
        <v>189</v>
      </c>
      <c r="G272" s="216"/>
      <c r="H272" s="219">
        <v>6.25</v>
      </c>
      <c r="I272" s="220"/>
      <c r="J272" s="216"/>
      <c r="K272" s="216"/>
      <c r="L272" s="221"/>
      <c r="M272" s="222"/>
      <c r="N272" s="223"/>
      <c r="O272" s="223"/>
      <c r="P272" s="223"/>
      <c r="Q272" s="223"/>
      <c r="R272" s="223"/>
      <c r="S272" s="223"/>
      <c r="T272" s="224"/>
      <c r="AT272" s="225" t="s">
        <v>182</v>
      </c>
      <c r="AU272" s="225" t="s">
        <v>83</v>
      </c>
      <c r="AV272" s="15" t="s">
        <v>178</v>
      </c>
      <c r="AW272" s="15" t="s">
        <v>35</v>
      </c>
      <c r="AX272" s="15" t="s">
        <v>81</v>
      </c>
      <c r="AY272" s="225" t="s">
        <v>171</v>
      </c>
    </row>
    <row r="273" spans="1:65" s="2" customFormat="1" ht="44.25" customHeight="1">
      <c r="A273" s="35"/>
      <c r="B273" s="36"/>
      <c r="C273" s="175" t="s">
        <v>351</v>
      </c>
      <c r="D273" s="175" t="s">
        <v>173</v>
      </c>
      <c r="E273" s="176" t="s">
        <v>352</v>
      </c>
      <c r="F273" s="177" t="s">
        <v>353</v>
      </c>
      <c r="G273" s="178" t="s">
        <v>328</v>
      </c>
      <c r="H273" s="179">
        <v>9.9</v>
      </c>
      <c r="I273" s="180"/>
      <c r="J273" s="181">
        <f>ROUND(I273*H273,2)</f>
        <v>0</v>
      </c>
      <c r="K273" s="177" t="s">
        <v>177</v>
      </c>
      <c r="L273" s="40"/>
      <c r="M273" s="182" t="s">
        <v>19</v>
      </c>
      <c r="N273" s="183" t="s">
        <v>44</v>
      </c>
      <c r="O273" s="65"/>
      <c r="P273" s="184">
        <f>O273*H273</f>
        <v>0</v>
      </c>
      <c r="Q273" s="184">
        <v>0.00316</v>
      </c>
      <c r="R273" s="184">
        <f>Q273*H273</f>
        <v>0.031284</v>
      </c>
      <c r="S273" s="184">
        <v>0.069</v>
      </c>
      <c r="T273" s="185">
        <f>S273*H273</f>
        <v>0.6831</v>
      </c>
      <c r="U273" s="35"/>
      <c r="V273" s="35"/>
      <c r="W273" s="35"/>
      <c r="X273" s="35"/>
      <c r="Y273" s="35"/>
      <c r="Z273" s="35"/>
      <c r="AA273" s="35"/>
      <c r="AB273" s="35"/>
      <c r="AC273" s="35"/>
      <c r="AD273" s="35"/>
      <c r="AE273" s="35"/>
      <c r="AR273" s="186" t="s">
        <v>178</v>
      </c>
      <c r="AT273" s="186" t="s">
        <v>173</v>
      </c>
      <c r="AU273" s="186" t="s">
        <v>83</v>
      </c>
      <c r="AY273" s="18" t="s">
        <v>171</v>
      </c>
      <c r="BE273" s="187">
        <f>IF(N273="základní",J273,0)</f>
        <v>0</v>
      </c>
      <c r="BF273" s="187">
        <f>IF(N273="snížená",J273,0)</f>
        <v>0</v>
      </c>
      <c r="BG273" s="187">
        <f>IF(N273="zákl. přenesená",J273,0)</f>
        <v>0</v>
      </c>
      <c r="BH273" s="187">
        <f>IF(N273="sníž. přenesená",J273,0)</f>
        <v>0</v>
      </c>
      <c r="BI273" s="187">
        <f>IF(N273="nulová",J273,0)</f>
        <v>0</v>
      </c>
      <c r="BJ273" s="18" t="s">
        <v>81</v>
      </c>
      <c r="BK273" s="187">
        <f>ROUND(I273*H273,2)</f>
        <v>0</v>
      </c>
      <c r="BL273" s="18" t="s">
        <v>178</v>
      </c>
      <c r="BM273" s="186" t="s">
        <v>354</v>
      </c>
    </row>
    <row r="274" spans="1:47" s="2" customFormat="1" ht="12">
      <c r="A274" s="35"/>
      <c r="B274" s="36"/>
      <c r="C274" s="37"/>
      <c r="D274" s="188" t="s">
        <v>180</v>
      </c>
      <c r="E274" s="37"/>
      <c r="F274" s="189" t="s">
        <v>355</v>
      </c>
      <c r="G274" s="37"/>
      <c r="H274" s="37"/>
      <c r="I274" s="190"/>
      <c r="J274" s="37"/>
      <c r="K274" s="37"/>
      <c r="L274" s="40"/>
      <c r="M274" s="191"/>
      <c r="N274" s="192"/>
      <c r="O274" s="65"/>
      <c r="P274" s="65"/>
      <c r="Q274" s="65"/>
      <c r="R274" s="65"/>
      <c r="S274" s="65"/>
      <c r="T274" s="66"/>
      <c r="U274" s="35"/>
      <c r="V274" s="35"/>
      <c r="W274" s="35"/>
      <c r="X274" s="35"/>
      <c r="Y274" s="35"/>
      <c r="Z274" s="35"/>
      <c r="AA274" s="35"/>
      <c r="AB274" s="35"/>
      <c r="AC274" s="35"/>
      <c r="AD274" s="35"/>
      <c r="AE274" s="35"/>
      <c r="AT274" s="18" t="s">
        <v>180</v>
      </c>
      <c r="AU274" s="18" t="s">
        <v>83</v>
      </c>
    </row>
    <row r="275" spans="2:51" s="13" customFormat="1" ht="12">
      <c r="B275" s="193"/>
      <c r="C275" s="194"/>
      <c r="D275" s="195" t="s">
        <v>182</v>
      </c>
      <c r="E275" s="196" t="s">
        <v>19</v>
      </c>
      <c r="F275" s="197" t="s">
        <v>283</v>
      </c>
      <c r="G275" s="194"/>
      <c r="H275" s="196" t="s">
        <v>19</v>
      </c>
      <c r="I275" s="198"/>
      <c r="J275" s="194"/>
      <c r="K275" s="194"/>
      <c r="L275" s="199"/>
      <c r="M275" s="200"/>
      <c r="N275" s="201"/>
      <c r="O275" s="201"/>
      <c r="P275" s="201"/>
      <c r="Q275" s="201"/>
      <c r="R275" s="201"/>
      <c r="S275" s="201"/>
      <c r="T275" s="202"/>
      <c r="AT275" s="203" t="s">
        <v>182</v>
      </c>
      <c r="AU275" s="203" t="s">
        <v>83</v>
      </c>
      <c r="AV275" s="13" t="s">
        <v>81</v>
      </c>
      <c r="AW275" s="13" t="s">
        <v>35</v>
      </c>
      <c r="AX275" s="13" t="s">
        <v>73</v>
      </c>
      <c r="AY275" s="203" t="s">
        <v>171</v>
      </c>
    </row>
    <row r="276" spans="2:51" s="14" customFormat="1" ht="12">
      <c r="B276" s="204"/>
      <c r="C276" s="205"/>
      <c r="D276" s="195" t="s">
        <v>182</v>
      </c>
      <c r="E276" s="206" t="s">
        <v>19</v>
      </c>
      <c r="F276" s="207" t="s">
        <v>345</v>
      </c>
      <c r="G276" s="205"/>
      <c r="H276" s="208">
        <v>1.55</v>
      </c>
      <c r="I276" s="209"/>
      <c r="J276" s="205"/>
      <c r="K276" s="205"/>
      <c r="L276" s="210"/>
      <c r="M276" s="211"/>
      <c r="N276" s="212"/>
      <c r="O276" s="212"/>
      <c r="P276" s="212"/>
      <c r="Q276" s="212"/>
      <c r="R276" s="212"/>
      <c r="S276" s="212"/>
      <c r="T276" s="213"/>
      <c r="AT276" s="214" t="s">
        <v>182</v>
      </c>
      <c r="AU276" s="214" t="s">
        <v>83</v>
      </c>
      <c r="AV276" s="14" t="s">
        <v>83</v>
      </c>
      <c r="AW276" s="14" t="s">
        <v>35</v>
      </c>
      <c r="AX276" s="14" t="s">
        <v>73</v>
      </c>
      <c r="AY276" s="214" t="s">
        <v>171</v>
      </c>
    </row>
    <row r="277" spans="2:51" s="13" customFormat="1" ht="12">
      <c r="B277" s="193"/>
      <c r="C277" s="194"/>
      <c r="D277" s="195" t="s">
        <v>182</v>
      </c>
      <c r="E277" s="196" t="s">
        <v>19</v>
      </c>
      <c r="F277" s="197" t="s">
        <v>285</v>
      </c>
      <c r="G277" s="194"/>
      <c r="H277" s="196" t="s">
        <v>19</v>
      </c>
      <c r="I277" s="198"/>
      <c r="J277" s="194"/>
      <c r="K277" s="194"/>
      <c r="L277" s="199"/>
      <c r="M277" s="200"/>
      <c r="N277" s="201"/>
      <c r="O277" s="201"/>
      <c r="P277" s="201"/>
      <c r="Q277" s="201"/>
      <c r="R277" s="201"/>
      <c r="S277" s="201"/>
      <c r="T277" s="202"/>
      <c r="AT277" s="203" t="s">
        <v>182</v>
      </c>
      <c r="AU277" s="203" t="s">
        <v>83</v>
      </c>
      <c r="AV277" s="13" t="s">
        <v>81</v>
      </c>
      <c r="AW277" s="13" t="s">
        <v>35</v>
      </c>
      <c r="AX277" s="13" t="s">
        <v>73</v>
      </c>
      <c r="AY277" s="203" t="s">
        <v>171</v>
      </c>
    </row>
    <row r="278" spans="2:51" s="14" customFormat="1" ht="12">
      <c r="B278" s="204"/>
      <c r="C278" s="205"/>
      <c r="D278" s="195" t="s">
        <v>182</v>
      </c>
      <c r="E278" s="206" t="s">
        <v>19</v>
      </c>
      <c r="F278" s="207" t="s">
        <v>356</v>
      </c>
      <c r="G278" s="205"/>
      <c r="H278" s="208">
        <v>1.7</v>
      </c>
      <c r="I278" s="209"/>
      <c r="J278" s="205"/>
      <c r="K278" s="205"/>
      <c r="L278" s="210"/>
      <c r="M278" s="211"/>
      <c r="N278" s="212"/>
      <c r="O278" s="212"/>
      <c r="P278" s="212"/>
      <c r="Q278" s="212"/>
      <c r="R278" s="212"/>
      <c r="S278" s="212"/>
      <c r="T278" s="213"/>
      <c r="AT278" s="214" t="s">
        <v>182</v>
      </c>
      <c r="AU278" s="214" t="s">
        <v>83</v>
      </c>
      <c r="AV278" s="14" t="s">
        <v>83</v>
      </c>
      <c r="AW278" s="14" t="s">
        <v>35</v>
      </c>
      <c r="AX278" s="14" t="s">
        <v>73</v>
      </c>
      <c r="AY278" s="214" t="s">
        <v>171</v>
      </c>
    </row>
    <row r="279" spans="2:51" s="13" customFormat="1" ht="12">
      <c r="B279" s="193"/>
      <c r="C279" s="194"/>
      <c r="D279" s="195" t="s">
        <v>182</v>
      </c>
      <c r="E279" s="196" t="s">
        <v>19</v>
      </c>
      <c r="F279" s="197" t="s">
        <v>287</v>
      </c>
      <c r="G279" s="194"/>
      <c r="H279" s="196" t="s">
        <v>19</v>
      </c>
      <c r="I279" s="198"/>
      <c r="J279" s="194"/>
      <c r="K279" s="194"/>
      <c r="L279" s="199"/>
      <c r="M279" s="200"/>
      <c r="N279" s="201"/>
      <c r="O279" s="201"/>
      <c r="P279" s="201"/>
      <c r="Q279" s="201"/>
      <c r="R279" s="201"/>
      <c r="S279" s="201"/>
      <c r="T279" s="202"/>
      <c r="AT279" s="203" t="s">
        <v>182</v>
      </c>
      <c r="AU279" s="203" t="s">
        <v>83</v>
      </c>
      <c r="AV279" s="13" t="s">
        <v>81</v>
      </c>
      <c r="AW279" s="13" t="s">
        <v>35</v>
      </c>
      <c r="AX279" s="13" t="s">
        <v>73</v>
      </c>
      <c r="AY279" s="203" t="s">
        <v>171</v>
      </c>
    </row>
    <row r="280" spans="2:51" s="14" customFormat="1" ht="12">
      <c r="B280" s="204"/>
      <c r="C280" s="205"/>
      <c r="D280" s="195" t="s">
        <v>182</v>
      </c>
      <c r="E280" s="206" t="s">
        <v>19</v>
      </c>
      <c r="F280" s="207" t="s">
        <v>357</v>
      </c>
      <c r="G280" s="205"/>
      <c r="H280" s="208">
        <v>2.3</v>
      </c>
      <c r="I280" s="209"/>
      <c r="J280" s="205"/>
      <c r="K280" s="205"/>
      <c r="L280" s="210"/>
      <c r="M280" s="211"/>
      <c r="N280" s="212"/>
      <c r="O280" s="212"/>
      <c r="P280" s="212"/>
      <c r="Q280" s="212"/>
      <c r="R280" s="212"/>
      <c r="S280" s="212"/>
      <c r="T280" s="213"/>
      <c r="AT280" s="214" t="s">
        <v>182</v>
      </c>
      <c r="AU280" s="214" t="s">
        <v>83</v>
      </c>
      <c r="AV280" s="14" t="s">
        <v>83</v>
      </c>
      <c r="AW280" s="14" t="s">
        <v>35</v>
      </c>
      <c r="AX280" s="14" t="s">
        <v>73</v>
      </c>
      <c r="AY280" s="214" t="s">
        <v>171</v>
      </c>
    </row>
    <row r="281" spans="2:51" s="13" customFormat="1" ht="12">
      <c r="B281" s="193"/>
      <c r="C281" s="194"/>
      <c r="D281" s="195" t="s">
        <v>182</v>
      </c>
      <c r="E281" s="196" t="s">
        <v>19</v>
      </c>
      <c r="F281" s="197" t="s">
        <v>289</v>
      </c>
      <c r="G281" s="194"/>
      <c r="H281" s="196" t="s">
        <v>19</v>
      </c>
      <c r="I281" s="198"/>
      <c r="J281" s="194"/>
      <c r="K281" s="194"/>
      <c r="L281" s="199"/>
      <c r="M281" s="200"/>
      <c r="N281" s="201"/>
      <c r="O281" s="201"/>
      <c r="P281" s="201"/>
      <c r="Q281" s="201"/>
      <c r="R281" s="201"/>
      <c r="S281" s="201"/>
      <c r="T281" s="202"/>
      <c r="AT281" s="203" t="s">
        <v>182</v>
      </c>
      <c r="AU281" s="203" t="s">
        <v>83</v>
      </c>
      <c r="AV281" s="13" t="s">
        <v>81</v>
      </c>
      <c r="AW281" s="13" t="s">
        <v>35</v>
      </c>
      <c r="AX281" s="13" t="s">
        <v>73</v>
      </c>
      <c r="AY281" s="203" t="s">
        <v>171</v>
      </c>
    </row>
    <row r="282" spans="2:51" s="14" customFormat="1" ht="12">
      <c r="B282" s="204"/>
      <c r="C282" s="205"/>
      <c r="D282" s="195" t="s">
        <v>182</v>
      </c>
      <c r="E282" s="206" t="s">
        <v>19</v>
      </c>
      <c r="F282" s="207" t="s">
        <v>358</v>
      </c>
      <c r="G282" s="205"/>
      <c r="H282" s="208">
        <v>1.75</v>
      </c>
      <c r="I282" s="209"/>
      <c r="J282" s="205"/>
      <c r="K282" s="205"/>
      <c r="L282" s="210"/>
      <c r="M282" s="211"/>
      <c r="N282" s="212"/>
      <c r="O282" s="212"/>
      <c r="P282" s="212"/>
      <c r="Q282" s="212"/>
      <c r="R282" s="212"/>
      <c r="S282" s="212"/>
      <c r="T282" s="213"/>
      <c r="AT282" s="214" t="s">
        <v>182</v>
      </c>
      <c r="AU282" s="214" t="s">
        <v>83</v>
      </c>
      <c r="AV282" s="14" t="s">
        <v>83</v>
      </c>
      <c r="AW282" s="14" t="s">
        <v>35</v>
      </c>
      <c r="AX282" s="14" t="s">
        <v>73</v>
      </c>
      <c r="AY282" s="214" t="s">
        <v>171</v>
      </c>
    </row>
    <row r="283" spans="2:51" s="13" customFormat="1" ht="12">
      <c r="B283" s="193"/>
      <c r="C283" s="194"/>
      <c r="D283" s="195" t="s">
        <v>182</v>
      </c>
      <c r="E283" s="196" t="s">
        <v>19</v>
      </c>
      <c r="F283" s="197" t="s">
        <v>359</v>
      </c>
      <c r="G283" s="194"/>
      <c r="H283" s="196" t="s">
        <v>19</v>
      </c>
      <c r="I283" s="198"/>
      <c r="J283" s="194"/>
      <c r="K283" s="194"/>
      <c r="L283" s="199"/>
      <c r="M283" s="200"/>
      <c r="N283" s="201"/>
      <c r="O283" s="201"/>
      <c r="P283" s="201"/>
      <c r="Q283" s="201"/>
      <c r="R283" s="201"/>
      <c r="S283" s="201"/>
      <c r="T283" s="202"/>
      <c r="AT283" s="203" t="s">
        <v>182</v>
      </c>
      <c r="AU283" s="203" t="s">
        <v>83</v>
      </c>
      <c r="AV283" s="13" t="s">
        <v>81</v>
      </c>
      <c r="AW283" s="13" t="s">
        <v>35</v>
      </c>
      <c r="AX283" s="13" t="s">
        <v>73</v>
      </c>
      <c r="AY283" s="203" t="s">
        <v>171</v>
      </c>
    </row>
    <row r="284" spans="2:51" s="14" customFormat="1" ht="12">
      <c r="B284" s="204"/>
      <c r="C284" s="205"/>
      <c r="D284" s="195" t="s">
        <v>182</v>
      </c>
      <c r="E284" s="206" t="s">
        <v>19</v>
      </c>
      <c r="F284" s="207" t="s">
        <v>360</v>
      </c>
      <c r="G284" s="205"/>
      <c r="H284" s="208">
        <v>2.6</v>
      </c>
      <c r="I284" s="209"/>
      <c r="J284" s="205"/>
      <c r="K284" s="205"/>
      <c r="L284" s="210"/>
      <c r="M284" s="211"/>
      <c r="N284" s="212"/>
      <c r="O284" s="212"/>
      <c r="P284" s="212"/>
      <c r="Q284" s="212"/>
      <c r="R284" s="212"/>
      <c r="S284" s="212"/>
      <c r="T284" s="213"/>
      <c r="AT284" s="214" t="s">
        <v>182</v>
      </c>
      <c r="AU284" s="214" t="s">
        <v>83</v>
      </c>
      <c r="AV284" s="14" t="s">
        <v>83</v>
      </c>
      <c r="AW284" s="14" t="s">
        <v>35</v>
      </c>
      <c r="AX284" s="14" t="s">
        <v>73</v>
      </c>
      <c r="AY284" s="214" t="s">
        <v>171</v>
      </c>
    </row>
    <row r="285" spans="2:51" s="15" customFormat="1" ht="12">
      <c r="B285" s="215"/>
      <c r="C285" s="216"/>
      <c r="D285" s="195" t="s">
        <v>182</v>
      </c>
      <c r="E285" s="217" t="s">
        <v>19</v>
      </c>
      <c r="F285" s="218" t="s">
        <v>189</v>
      </c>
      <c r="G285" s="216"/>
      <c r="H285" s="219">
        <v>9.9</v>
      </c>
      <c r="I285" s="220"/>
      <c r="J285" s="216"/>
      <c r="K285" s="216"/>
      <c r="L285" s="221"/>
      <c r="M285" s="222"/>
      <c r="N285" s="223"/>
      <c r="O285" s="223"/>
      <c r="P285" s="223"/>
      <c r="Q285" s="223"/>
      <c r="R285" s="223"/>
      <c r="S285" s="223"/>
      <c r="T285" s="224"/>
      <c r="AT285" s="225" t="s">
        <v>182</v>
      </c>
      <c r="AU285" s="225" t="s">
        <v>83</v>
      </c>
      <c r="AV285" s="15" t="s">
        <v>178</v>
      </c>
      <c r="AW285" s="15" t="s">
        <v>35</v>
      </c>
      <c r="AX285" s="15" t="s">
        <v>81</v>
      </c>
      <c r="AY285" s="225" t="s">
        <v>171</v>
      </c>
    </row>
    <row r="286" spans="2:63" s="12" customFormat="1" ht="22.9" customHeight="1">
      <c r="B286" s="159"/>
      <c r="C286" s="160"/>
      <c r="D286" s="161" t="s">
        <v>72</v>
      </c>
      <c r="E286" s="173" t="s">
        <v>83</v>
      </c>
      <c r="F286" s="173" t="s">
        <v>361</v>
      </c>
      <c r="G286" s="160"/>
      <c r="H286" s="160"/>
      <c r="I286" s="163"/>
      <c r="J286" s="174">
        <f>BK286</f>
        <v>0</v>
      </c>
      <c r="K286" s="160"/>
      <c r="L286" s="165"/>
      <c r="M286" s="166"/>
      <c r="N286" s="167"/>
      <c r="O286" s="167"/>
      <c r="P286" s="168">
        <f>SUM(P287:P309)</f>
        <v>0</v>
      </c>
      <c r="Q286" s="167"/>
      <c r="R286" s="168">
        <f>SUM(R287:R309)</f>
        <v>17.185345029999997</v>
      </c>
      <c r="S286" s="167"/>
      <c r="T286" s="169">
        <f>SUM(T287:T309)</f>
        <v>0</v>
      </c>
      <c r="AR286" s="170" t="s">
        <v>81</v>
      </c>
      <c r="AT286" s="171" t="s">
        <v>72</v>
      </c>
      <c r="AU286" s="171" t="s">
        <v>81</v>
      </c>
      <c r="AY286" s="170" t="s">
        <v>171</v>
      </c>
      <c r="BK286" s="172">
        <f>SUM(BK287:BK309)</f>
        <v>0</v>
      </c>
    </row>
    <row r="287" spans="1:65" s="2" customFormat="1" ht="24.2" customHeight="1">
      <c r="A287" s="35"/>
      <c r="B287" s="36"/>
      <c r="C287" s="175" t="s">
        <v>7</v>
      </c>
      <c r="D287" s="175" t="s">
        <v>173</v>
      </c>
      <c r="E287" s="176" t="s">
        <v>362</v>
      </c>
      <c r="F287" s="177" t="s">
        <v>363</v>
      </c>
      <c r="G287" s="178" t="s">
        <v>176</v>
      </c>
      <c r="H287" s="179">
        <v>6.869</v>
      </c>
      <c r="I287" s="180"/>
      <c r="J287" s="181">
        <f>ROUND(I287*H287,2)</f>
        <v>0</v>
      </c>
      <c r="K287" s="177" t="s">
        <v>177</v>
      </c>
      <c r="L287" s="40"/>
      <c r="M287" s="182" t="s">
        <v>19</v>
      </c>
      <c r="N287" s="183" t="s">
        <v>44</v>
      </c>
      <c r="O287" s="65"/>
      <c r="P287" s="184">
        <f>O287*H287</f>
        <v>0</v>
      </c>
      <c r="Q287" s="184">
        <v>2.50187</v>
      </c>
      <c r="R287" s="184">
        <f>Q287*H287</f>
        <v>17.185345029999997</v>
      </c>
      <c r="S287" s="184">
        <v>0</v>
      </c>
      <c r="T287" s="185">
        <f>S287*H287</f>
        <v>0</v>
      </c>
      <c r="U287" s="35"/>
      <c r="V287" s="35"/>
      <c r="W287" s="35"/>
      <c r="X287" s="35"/>
      <c r="Y287" s="35"/>
      <c r="Z287" s="35"/>
      <c r="AA287" s="35"/>
      <c r="AB287" s="35"/>
      <c r="AC287" s="35"/>
      <c r="AD287" s="35"/>
      <c r="AE287" s="35"/>
      <c r="AR287" s="186" t="s">
        <v>178</v>
      </c>
      <c r="AT287" s="186" t="s">
        <v>173</v>
      </c>
      <c r="AU287" s="186" t="s">
        <v>83</v>
      </c>
      <c r="AY287" s="18" t="s">
        <v>171</v>
      </c>
      <c r="BE287" s="187">
        <f>IF(N287="základní",J287,0)</f>
        <v>0</v>
      </c>
      <c r="BF287" s="187">
        <f>IF(N287="snížená",J287,0)</f>
        <v>0</v>
      </c>
      <c r="BG287" s="187">
        <f>IF(N287="zákl. přenesená",J287,0)</f>
        <v>0</v>
      </c>
      <c r="BH287" s="187">
        <f>IF(N287="sníž. přenesená",J287,0)</f>
        <v>0</v>
      </c>
      <c r="BI287" s="187">
        <f>IF(N287="nulová",J287,0)</f>
        <v>0</v>
      </c>
      <c r="BJ287" s="18" t="s">
        <v>81</v>
      </c>
      <c r="BK287" s="187">
        <f>ROUND(I287*H287,2)</f>
        <v>0</v>
      </c>
      <c r="BL287" s="18" t="s">
        <v>178</v>
      </c>
      <c r="BM287" s="186" t="s">
        <v>364</v>
      </c>
    </row>
    <row r="288" spans="1:47" s="2" customFormat="1" ht="12">
      <c r="A288" s="35"/>
      <c r="B288" s="36"/>
      <c r="C288" s="37"/>
      <c r="D288" s="188" t="s">
        <v>180</v>
      </c>
      <c r="E288" s="37"/>
      <c r="F288" s="189" t="s">
        <v>365</v>
      </c>
      <c r="G288" s="37"/>
      <c r="H288" s="37"/>
      <c r="I288" s="190"/>
      <c r="J288" s="37"/>
      <c r="K288" s="37"/>
      <c r="L288" s="40"/>
      <c r="M288" s="191"/>
      <c r="N288" s="192"/>
      <c r="O288" s="65"/>
      <c r="P288" s="65"/>
      <c r="Q288" s="65"/>
      <c r="R288" s="65"/>
      <c r="S288" s="65"/>
      <c r="T288" s="66"/>
      <c r="U288" s="35"/>
      <c r="V288" s="35"/>
      <c r="W288" s="35"/>
      <c r="X288" s="35"/>
      <c r="Y288" s="35"/>
      <c r="Z288" s="35"/>
      <c r="AA288" s="35"/>
      <c r="AB288" s="35"/>
      <c r="AC288" s="35"/>
      <c r="AD288" s="35"/>
      <c r="AE288" s="35"/>
      <c r="AT288" s="18" t="s">
        <v>180</v>
      </c>
      <c r="AU288" s="18" t="s">
        <v>83</v>
      </c>
    </row>
    <row r="289" spans="2:51" s="13" customFormat="1" ht="12">
      <c r="B289" s="193"/>
      <c r="C289" s="194"/>
      <c r="D289" s="195" t="s">
        <v>182</v>
      </c>
      <c r="E289" s="196" t="s">
        <v>19</v>
      </c>
      <c r="F289" s="197" t="s">
        <v>200</v>
      </c>
      <c r="G289" s="194"/>
      <c r="H289" s="196" t="s">
        <v>19</v>
      </c>
      <c r="I289" s="198"/>
      <c r="J289" s="194"/>
      <c r="K289" s="194"/>
      <c r="L289" s="199"/>
      <c r="M289" s="200"/>
      <c r="N289" s="201"/>
      <c r="O289" s="201"/>
      <c r="P289" s="201"/>
      <c r="Q289" s="201"/>
      <c r="R289" s="201"/>
      <c r="S289" s="201"/>
      <c r="T289" s="202"/>
      <c r="AT289" s="203" t="s">
        <v>182</v>
      </c>
      <c r="AU289" s="203" t="s">
        <v>83</v>
      </c>
      <c r="AV289" s="13" t="s">
        <v>81</v>
      </c>
      <c r="AW289" s="13" t="s">
        <v>35</v>
      </c>
      <c r="AX289" s="13" t="s">
        <v>73</v>
      </c>
      <c r="AY289" s="203" t="s">
        <v>171</v>
      </c>
    </row>
    <row r="290" spans="2:51" s="14" customFormat="1" ht="12">
      <c r="B290" s="204"/>
      <c r="C290" s="205"/>
      <c r="D290" s="195" t="s">
        <v>182</v>
      </c>
      <c r="E290" s="206" t="s">
        <v>19</v>
      </c>
      <c r="F290" s="207" t="s">
        <v>201</v>
      </c>
      <c r="G290" s="205"/>
      <c r="H290" s="208">
        <v>0.659</v>
      </c>
      <c r="I290" s="209"/>
      <c r="J290" s="205"/>
      <c r="K290" s="205"/>
      <c r="L290" s="210"/>
      <c r="M290" s="211"/>
      <c r="N290" s="212"/>
      <c r="O290" s="212"/>
      <c r="P290" s="212"/>
      <c r="Q290" s="212"/>
      <c r="R290" s="212"/>
      <c r="S290" s="212"/>
      <c r="T290" s="213"/>
      <c r="AT290" s="214" t="s">
        <v>182</v>
      </c>
      <c r="AU290" s="214" t="s">
        <v>83</v>
      </c>
      <c r="AV290" s="14" t="s">
        <v>83</v>
      </c>
      <c r="AW290" s="14" t="s">
        <v>35</v>
      </c>
      <c r="AX290" s="14" t="s">
        <v>73</v>
      </c>
      <c r="AY290" s="214" t="s">
        <v>171</v>
      </c>
    </row>
    <row r="291" spans="2:51" s="13" customFormat="1" ht="12">
      <c r="B291" s="193"/>
      <c r="C291" s="194"/>
      <c r="D291" s="195" t="s">
        <v>182</v>
      </c>
      <c r="E291" s="196" t="s">
        <v>19</v>
      </c>
      <c r="F291" s="197" t="s">
        <v>202</v>
      </c>
      <c r="G291" s="194"/>
      <c r="H291" s="196" t="s">
        <v>19</v>
      </c>
      <c r="I291" s="198"/>
      <c r="J291" s="194"/>
      <c r="K291" s="194"/>
      <c r="L291" s="199"/>
      <c r="M291" s="200"/>
      <c r="N291" s="201"/>
      <c r="O291" s="201"/>
      <c r="P291" s="201"/>
      <c r="Q291" s="201"/>
      <c r="R291" s="201"/>
      <c r="S291" s="201"/>
      <c r="T291" s="202"/>
      <c r="AT291" s="203" t="s">
        <v>182</v>
      </c>
      <c r="AU291" s="203" t="s">
        <v>83</v>
      </c>
      <c r="AV291" s="13" t="s">
        <v>81</v>
      </c>
      <c r="AW291" s="13" t="s">
        <v>35</v>
      </c>
      <c r="AX291" s="13" t="s">
        <v>73</v>
      </c>
      <c r="AY291" s="203" t="s">
        <v>171</v>
      </c>
    </row>
    <row r="292" spans="2:51" s="14" customFormat="1" ht="12">
      <c r="B292" s="204"/>
      <c r="C292" s="205"/>
      <c r="D292" s="195" t="s">
        <v>182</v>
      </c>
      <c r="E292" s="206" t="s">
        <v>19</v>
      </c>
      <c r="F292" s="207" t="s">
        <v>203</v>
      </c>
      <c r="G292" s="205"/>
      <c r="H292" s="208">
        <v>0.417</v>
      </c>
      <c r="I292" s="209"/>
      <c r="J292" s="205"/>
      <c r="K292" s="205"/>
      <c r="L292" s="210"/>
      <c r="M292" s="211"/>
      <c r="N292" s="212"/>
      <c r="O292" s="212"/>
      <c r="P292" s="212"/>
      <c r="Q292" s="212"/>
      <c r="R292" s="212"/>
      <c r="S292" s="212"/>
      <c r="T292" s="213"/>
      <c r="AT292" s="214" t="s">
        <v>182</v>
      </c>
      <c r="AU292" s="214" t="s">
        <v>83</v>
      </c>
      <c r="AV292" s="14" t="s">
        <v>83</v>
      </c>
      <c r="AW292" s="14" t="s">
        <v>35</v>
      </c>
      <c r="AX292" s="14" t="s">
        <v>73</v>
      </c>
      <c r="AY292" s="214" t="s">
        <v>171</v>
      </c>
    </row>
    <row r="293" spans="2:51" s="13" customFormat="1" ht="12">
      <c r="B293" s="193"/>
      <c r="C293" s="194"/>
      <c r="D293" s="195" t="s">
        <v>182</v>
      </c>
      <c r="E293" s="196" t="s">
        <v>19</v>
      </c>
      <c r="F293" s="197" t="s">
        <v>204</v>
      </c>
      <c r="G293" s="194"/>
      <c r="H293" s="196" t="s">
        <v>19</v>
      </c>
      <c r="I293" s="198"/>
      <c r="J293" s="194"/>
      <c r="K293" s="194"/>
      <c r="L293" s="199"/>
      <c r="M293" s="200"/>
      <c r="N293" s="201"/>
      <c r="O293" s="201"/>
      <c r="P293" s="201"/>
      <c r="Q293" s="201"/>
      <c r="R293" s="201"/>
      <c r="S293" s="201"/>
      <c r="T293" s="202"/>
      <c r="AT293" s="203" t="s">
        <v>182</v>
      </c>
      <c r="AU293" s="203" t="s">
        <v>83</v>
      </c>
      <c r="AV293" s="13" t="s">
        <v>81</v>
      </c>
      <c r="AW293" s="13" t="s">
        <v>35</v>
      </c>
      <c r="AX293" s="13" t="s">
        <v>73</v>
      </c>
      <c r="AY293" s="203" t="s">
        <v>171</v>
      </c>
    </row>
    <row r="294" spans="2:51" s="14" customFormat="1" ht="12">
      <c r="B294" s="204"/>
      <c r="C294" s="205"/>
      <c r="D294" s="195" t="s">
        <v>182</v>
      </c>
      <c r="E294" s="206" t="s">
        <v>19</v>
      </c>
      <c r="F294" s="207" t="s">
        <v>205</v>
      </c>
      <c r="G294" s="205"/>
      <c r="H294" s="208">
        <v>0.875</v>
      </c>
      <c r="I294" s="209"/>
      <c r="J294" s="205"/>
      <c r="K294" s="205"/>
      <c r="L294" s="210"/>
      <c r="M294" s="211"/>
      <c r="N294" s="212"/>
      <c r="O294" s="212"/>
      <c r="P294" s="212"/>
      <c r="Q294" s="212"/>
      <c r="R294" s="212"/>
      <c r="S294" s="212"/>
      <c r="T294" s="213"/>
      <c r="AT294" s="214" t="s">
        <v>182</v>
      </c>
      <c r="AU294" s="214" t="s">
        <v>83</v>
      </c>
      <c r="AV294" s="14" t="s">
        <v>83</v>
      </c>
      <c r="AW294" s="14" t="s">
        <v>35</v>
      </c>
      <c r="AX294" s="14" t="s">
        <v>73</v>
      </c>
      <c r="AY294" s="214" t="s">
        <v>171</v>
      </c>
    </row>
    <row r="295" spans="2:51" s="14" customFormat="1" ht="12">
      <c r="B295" s="204"/>
      <c r="C295" s="205"/>
      <c r="D295" s="195" t="s">
        <v>182</v>
      </c>
      <c r="E295" s="206" t="s">
        <v>19</v>
      </c>
      <c r="F295" s="207" t="s">
        <v>206</v>
      </c>
      <c r="G295" s="205"/>
      <c r="H295" s="208">
        <v>1.313</v>
      </c>
      <c r="I295" s="209"/>
      <c r="J295" s="205"/>
      <c r="K295" s="205"/>
      <c r="L295" s="210"/>
      <c r="M295" s="211"/>
      <c r="N295" s="212"/>
      <c r="O295" s="212"/>
      <c r="P295" s="212"/>
      <c r="Q295" s="212"/>
      <c r="R295" s="212"/>
      <c r="S295" s="212"/>
      <c r="T295" s="213"/>
      <c r="AT295" s="214" t="s">
        <v>182</v>
      </c>
      <c r="AU295" s="214" t="s">
        <v>83</v>
      </c>
      <c r="AV295" s="14" t="s">
        <v>83</v>
      </c>
      <c r="AW295" s="14" t="s">
        <v>35</v>
      </c>
      <c r="AX295" s="14" t="s">
        <v>73</v>
      </c>
      <c r="AY295" s="214" t="s">
        <v>171</v>
      </c>
    </row>
    <row r="296" spans="2:51" s="14" customFormat="1" ht="12">
      <c r="B296" s="204"/>
      <c r="C296" s="205"/>
      <c r="D296" s="195" t="s">
        <v>182</v>
      </c>
      <c r="E296" s="206" t="s">
        <v>19</v>
      </c>
      <c r="F296" s="207" t="s">
        <v>205</v>
      </c>
      <c r="G296" s="205"/>
      <c r="H296" s="208">
        <v>0.875</v>
      </c>
      <c r="I296" s="209"/>
      <c r="J296" s="205"/>
      <c r="K296" s="205"/>
      <c r="L296" s="210"/>
      <c r="M296" s="211"/>
      <c r="N296" s="212"/>
      <c r="O296" s="212"/>
      <c r="P296" s="212"/>
      <c r="Q296" s="212"/>
      <c r="R296" s="212"/>
      <c r="S296" s="212"/>
      <c r="T296" s="213"/>
      <c r="AT296" s="214" t="s">
        <v>182</v>
      </c>
      <c r="AU296" s="214" t="s">
        <v>83</v>
      </c>
      <c r="AV296" s="14" t="s">
        <v>83</v>
      </c>
      <c r="AW296" s="14" t="s">
        <v>35</v>
      </c>
      <c r="AX296" s="14" t="s">
        <v>73</v>
      </c>
      <c r="AY296" s="214" t="s">
        <v>171</v>
      </c>
    </row>
    <row r="297" spans="2:51" s="14" customFormat="1" ht="12">
      <c r="B297" s="204"/>
      <c r="C297" s="205"/>
      <c r="D297" s="195" t="s">
        <v>182</v>
      </c>
      <c r="E297" s="206" t="s">
        <v>19</v>
      </c>
      <c r="F297" s="207" t="s">
        <v>207</v>
      </c>
      <c r="G297" s="205"/>
      <c r="H297" s="208">
        <v>0.203</v>
      </c>
      <c r="I297" s="209"/>
      <c r="J297" s="205"/>
      <c r="K297" s="205"/>
      <c r="L297" s="210"/>
      <c r="M297" s="211"/>
      <c r="N297" s="212"/>
      <c r="O297" s="212"/>
      <c r="P297" s="212"/>
      <c r="Q297" s="212"/>
      <c r="R297" s="212"/>
      <c r="S297" s="212"/>
      <c r="T297" s="213"/>
      <c r="AT297" s="214" t="s">
        <v>182</v>
      </c>
      <c r="AU297" s="214" t="s">
        <v>83</v>
      </c>
      <c r="AV297" s="14" t="s">
        <v>83</v>
      </c>
      <c r="AW297" s="14" t="s">
        <v>35</v>
      </c>
      <c r="AX297" s="14" t="s">
        <v>73</v>
      </c>
      <c r="AY297" s="214" t="s">
        <v>171</v>
      </c>
    </row>
    <row r="298" spans="2:51" s="13" customFormat="1" ht="12">
      <c r="B298" s="193"/>
      <c r="C298" s="194"/>
      <c r="D298" s="195" t="s">
        <v>182</v>
      </c>
      <c r="E298" s="196" t="s">
        <v>19</v>
      </c>
      <c r="F298" s="197" t="s">
        <v>208</v>
      </c>
      <c r="G298" s="194"/>
      <c r="H298" s="196" t="s">
        <v>19</v>
      </c>
      <c r="I298" s="198"/>
      <c r="J298" s="194"/>
      <c r="K298" s="194"/>
      <c r="L298" s="199"/>
      <c r="M298" s="200"/>
      <c r="N298" s="201"/>
      <c r="O298" s="201"/>
      <c r="P298" s="201"/>
      <c r="Q298" s="201"/>
      <c r="R298" s="201"/>
      <c r="S298" s="201"/>
      <c r="T298" s="202"/>
      <c r="AT298" s="203" t="s">
        <v>182</v>
      </c>
      <c r="AU298" s="203" t="s">
        <v>83</v>
      </c>
      <c r="AV298" s="13" t="s">
        <v>81</v>
      </c>
      <c r="AW298" s="13" t="s">
        <v>35</v>
      </c>
      <c r="AX298" s="13" t="s">
        <v>73</v>
      </c>
      <c r="AY298" s="203" t="s">
        <v>171</v>
      </c>
    </row>
    <row r="299" spans="2:51" s="14" customFormat="1" ht="12">
      <c r="B299" s="204"/>
      <c r="C299" s="205"/>
      <c r="D299" s="195" t="s">
        <v>182</v>
      </c>
      <c r="E299" s="206" t="s">
        <v>19</v>
      </c>
      <c r="F299" s="207" t="s">
        <v>209</v>
      </c>
      <c r="G299" s="205"/>
      <c r="H299" s="208">
        <v>0.563</v>
      </c>
      <c r="I299" s="209"/>
      <c r="J299" s="205"/>
      <c r="K299" s="205"/>
      <c r="L299" s="210"/>
      <c r="M299" s="211"/>
      <c r="N299" s="212"/>
      <c r="O299" s="212"/>
      <c r="P299" s="212"/>
      <c r="Q299" s="212"/>
      <c r="R299" s="212"/>
      <c r="S299" s="212"/>
      <c r="T299" s="213"/>
      <c r="AT299" s="214" t="s">
        <v>182</v>
      </c>
      <c r="AU299" s="214" t="s">
        <v>83</v>
      </c>
      <c r="AV299" s="14" t="s">
        <v>83</v>
      </c>
      <c r="AW299" s="14" t="s">
        <v>35</v>
      </c>
      <c r="AX299" s="14" t="s">
        <v>73</v>
      </c>
      <c r="AY299" s="214" t="s">
        <v>171</v>
      </c>
    </row>
    <row r="300" spans="2:51" s="14" customFormat="1" ht="12">
      <c r="B300" s="204"/>
      <c r="C300" s="205"/>
      <c r="D300" s="195" t="s">
        <v>182</v>
      </c>
      <c r="E300" s="206" t="s">
        <v>19</v>
      </c>
      <c r="F300" s="207" t="s">
        <v>210</v>
      </c>
      <c r="G300" s="205"/>
      <c r="H300" s="208">
        <v>0.393</v>
      </c>
      <c r="I300" s="209"/>
      <c r="J300" s="205"/>
      <c r="K300" s="205"/>
      <c r="L300" s="210"/>
      <c r="M300" s="211"/>
      <c r="N300" s="212"/>
      <c r="O300" s="212"/>
      <c r="P300" s="212"/>
      <c r="Q300" s="212"/>
      <c r="R300" s="212"/>
      <c r="S300" s="212"/>
      <c r="T300" s="213"/>
      <c r="AT300" s="214" t="s">
        <v>182</v>
      </c>
      <c r="AU300" s="214" t="s">
        <v>83</v>
      </c>
      <c r="AV300" s="14" t="s">
        <v>83</v>
      </c>
      <c r="AW300" s="14" t="s">
        <v>35</v>
      </c>
      <c r="AX300" s="14" t="s">
        <v>73</v>
      </c>
      <c r="AY300" s="214" t="s">
        <v>171</v>
      </c>
    </row>
    <row r="301" spans="2:51" s="13" customFormat="1" ht="12">
      <c r="B301" s="193"/>
      <c r="C301" s="194"/>
      <c r="D301" s="195" t="s">
        <v>182</v>
      </c>
      <c r="E301" s="196" t="s">
        <v>19</v>
      </c>
      <c r="F301" s="197" t="s">
        <v>211</v>
      </c>
      <c r="G301" s="194"/>
      <c r="H301" s="196" t="s">
        <v>19</v>
      </c>
      <c r="I301" s="198"/>
      <c r="J301" s="194"/>
      <c r="K301" s="194"/>
      <c r="L301" s="199"/>
      <c r="M301" s="200"/>
      <c r="N301" s="201"/>
      <c r="O301" s="201"/>
      <c r="P301" s="201"/>
      <c r="Q301" s="201"/>
      <c r="R301" s="201"/>
      <c r="S301" s="201"/>
      <c r="T301" s="202"/>
      <c r="AT301" s="203" t="s">
        <v>182</v>
      </c>
      <c r="AU301" s="203" t="s">
        <v>83</v>
      </c>
      <c r="AV301" s="13" t="s">
        <v>81</v>
      </c>
      <c r="AW301" s="13" t="s">
        <v>35</v>
      </c>
      <c r="AX301" s="13" t="s">
        <v>73</v>
      </c>
      <c r="AY301" s="203" t="s">
        <v>171</v>
      </c>
    </row>
    <row r="302" spans="2:51" s="14" customFormat="1" ht="12">
      <c r="B302" s="204"/>
      <c r="C302" s="205"/>
      <c r="D302" s="195" t="s">
        <v>182</v>
      </c>
      <c r="E302" s="206" t="s">
        <v>19</v>
      </c>
      <c r="F302" s="207" t="s">
        <v>212</v>
      </c>
      <c r="G302" s="205"/>
      <c r="H302" s="208">
        <v>0.266</v>
      </c>
      <c r="I302" s="209"/>
      <c r="J302" s="205"/>
      <c r="K302" s="205"/>
      <c r="L302" s="210"/>
      <c r="M302" s="211"/>
      <c r="N302" s="212"/>
      <c r="O302" s="212"/>
      <c r="P302" s="212"/>
      <c r="Q302" s="212"/>
      <c r="R302" s="212"/>
      <c r="S302" s="212"/>
      <c r="T302" s="213"/>
      <c r="AT302" s="214" t="s">
        <v>182</v>
      </c>
      <c r="AU302" s="214" t="s">
        <v>83</v>
      </c>
      <c r="AV302" s="14" t="s">
        <v>83</v>
      </c>
      <c r="AW302" s="14" t="s">
        <v>35</v>
      </c>
      <c r="AX302" s="14" t="s">
        <v>73</v>
      </c>
      <c r="AY302" s="214" t="s">
        <v>171</v>
      </c>
    </row>
    <row r="303" spans="2:51" s="13" customFormat="1" ht="12">
      <c r="B303" s="193"/>
      <c r="C303" s="194"/>
      <c r="D303" s="195" t="s">
        <v>182</v>
      </c>
      <c r="E303" s="196" t="s">
        <v>19</v>
      </c>
      <c r="F303" s="197" t="s">
        <v>213</v>
      </c>
      <c r="G303" s="194"/>
      <c r="H303" s="196" t="s">
        <v>19</v>
      </c>
      <c r="I303" s="198"/>
      <c r="J303" s="194"/>
      <c r="K303" s="194"/>
      <c r="L303" s="199"/>
      <c r="M303" s="200"/>
      <c r="N303" s="201"/>
      <c r="O303" s="201"/>
      <c r="P303" s="201"/>
      <c r="Q303" s="201"/>
      <c r="R303" s="201"/>
      <c r="S303" s="201"/>
      <c r="T303" s="202"/>
      <c r="AT303" s="203" t="s">
        <v>182</v>
      </c>
      <c r="AU303" s="203" t="s">
        <v>83</v>
      </c>
      <c r="AV303" s="13" t="s">
        <v>81</v>
      </c>
      <c r="AW303" s="13" t="s">
        <v>35</v>
      </c>
      <c r="AX303" s="13" t="s">
        <v>73</v>
      </c>
      <c r="AY303" s="203" t="s">
        <v>171</v>
      </c>
    </row>
    <row r="304" spans="2:51" s="13" customFormat="1" ht="12">
      <c r="B304" s="193"/>
      <c r="C304" s="194"/>
      <c r="D304" s="195" t="s">
        <v>182</v>
      </c>
      <c r="E304" s="196" t="s">
        <v>19</v>
      </c>
      <c r="F304" s="197" t="s">
        <v>214</v>
      </c>
      <c r="G304" s="194"/>
      <c r="H304" s="196" t="s">
        <v>19</v>
      </c>
      <c r="I304" s="198"/>
      <c r="J304" s="194"/>
      <c r="K304" s="194"/>
      <c r="L304" s="199"/>
      <c r="M304" s="200"/>
      <c r="N304" s="201"/>
      <c r="O304" s="201"/>
      <c r="P304" s="201"/>
      <c r="Q304" s="201"/>
      <c r="R304" s="201"/>
      <c r="S304" s="201"/>
      <c r="T304" s="202"/>
      <c r="AT304" s="203" t="s">
        <v>182</v>
      </c>
      <c r="AU304" s="203" t="s">
        <v>83</v>
      </c>
      <c r="AV304" s="13" t="s">
        <v>81</v>
      </c>
      <c r="AW304" s="13" t="s">
        <v>35</v>
      </c>
      <c r="AX304" s="13" t="s">
        <v>73</v>
      </c>
      <c r="AY304" s="203" t="s">
        <v>171</v>
      </c>
    </row>
    <row r="305" spans="2:51" s="13" customFormat="1" ht="12">
      <c r="B305" s="193"/>
      <c r="C305" s="194"/>
      <c r="D305" s="195" t="s">
        <v>182</v>
      </c>
      <c r="E305" s="196" t="s">
        <v>19</v>
      </c>
      <c r="F305" s="197" t="s">
        <v>215</v>
      </c>
      <c r="G305" s="194"/>
      <c r="H305" s="196" t="s">
        <v>19</v>
      </c>
      <c r="I305" s="198"/>
      <c r="J305" s="194"/>
      <c r="K305" s="194"/>
      <c r="L305" s="199"/>
      <c r="M305" s="200"/>
      <c r="N305" s="201"/>
      <c r="O305" s="201"/>
      <c r="P305" s="201"/>
      <c r="Q305" s="201"/>
      <c r="R305" s="201"/>
      <c r="S305" s="201"/>
      <c r="T305" s="202"/>
      <c r="AT305" s="203" t="s">
        <v>182</v>
      </c>
      <c r="AU305" s="203" t="s">
        <v>83</v>
      </c>
      <c r="AV305" s="13" t="s">
        <v>81</v>
      </c>
      <c r="AW305" s="13" t="s">
        <v>35</v>
      </c>
      <c r="AX305" s="13" t="s">
        <v>73</v>
      </c>
      <c r="AY305" s="203" t="s">
        <v>171</v>
      </c>
    </row>
    <row r="306" spans="2:51" s="14" customFormat="1" ht="12">
      <c r="B306" s="204"/>
      <c r="C306" s="205"/>
      <c r="D306" s="195" t="s">
        <v>182</v>
      </c>
      <c r="E306" s="206" t="s">
        <v>19</v>
      </c>
      <c r="F306" s="207" t="s">
        <v>216</v>
      </c>
      <c r="G306" s="205"/>
      <c r="H306" s="208">
        <v>0.643</v>
      </c>
      <c r="I306" s="209"/>
      <c r="J306" s="205"/>
      <c r="K306" s="205"/>
      <c r="L306" s="210"/>
      <c r="M306" s="211"/>
      <c r="N306" s="212"/>
      <c r="O306" s="212"/>
      <c r="P306" s="212"/>
      <c r="Q306" s="212"/>
      <c r="R306" s="212"/>
      <c r="S306" s="212"/>
      <c r="T306" s="213"/>
      <c r="AT306" s="214" t="s">
        <v>182</v>
      </c>
      <c r="AU306" s="214" t="s">
        <v>83</v>
      </c>
      <c r="AV306" s="14" t="s">
        <v>83</v>
      </c>
      <c r="AW306" s="14" t="s">
        <v>35</v>
      </c>
      <c r="AX306" s="14" t="s">
        <v>73</v>
      </c>
      <c r="AY306" s="214" t="s">
        <v>171</v>
      </c>
    </row>
    <row r="307" spans="2:51" s="13" customFormat="1" ht="12">
      <c r="B307" s="193"/>
      <c r="C307" s="194"/>
      <c r="D307" s="195" t="s">
        <v>182</v>
      </c>
      <c r="E307" s="196" t="s">
        <v>19</v>
      </c>
      <c r="F307" s="197" t="s">
        <v>217</v>
      </c>
      <c r="G307" s="194"/>
      <c r="H307" s="196" t="s">
        <v>19</v>
      </c>
      <c r="I307" s="198"/>
      <c r="J307" s="194"/>
      <c r="K307" s="194"/>
      <c r="L307" s="199"/>
      <c r="M307" s="200"/>
      <c r="N307" s="201"/>
      <c r="O307" s="201"/>
      <c r="P307" s="201"/>
      <c r="Q307" s="201"/>
      <c r="R307" s="201"/>
      <c r="S307" s="201"/>
      <c r="T307" s="202"/>
      <c r="AT307" s="203" t="s">
        <v>182</v>
      </c>
      <c r="AU307" s="203" t="s">
        <v>83</v>
      </c>
      <c r="AV307" s="13" t="s">
        <v>81</v>
      </c>
      <c r="AW307" s="13" t="s">
        <v>35</v>
      </c>
      <c r="AX307" s="13" t="s">
        <v>73</v>
      </c>
      <c r="AY307" s="203" t="s">
        <v>171</v>
      </c>
    </row>
    <row r="308" spans="2:51" s="14" customFormat="1" ht="12">
      <c r="B308" s="204"/>
      <c r="C308" s="205"/>
      <c r="D308" s="195" t="s">
        <v>182</v>
      </c>
      <c r="E308" s="206" t="s">
        <v>19</v>
      </c>
      <c r="F308" s="207" t="s">
        <v>218</v>
      </c>
      <c r="G308" s="205"/>
      <c r="H308" s="208">
        <v>0.662</v>
      </c>
      <c r="I308" s="209"/>
      <c r="J308" s="205"/>
      <c r="K308" s="205"/>
      <c r="L308" s="210"/>
      <c r="M308" s="211"/>
      <c r="N308" s="212"/>
      <c r="O308" s="212"/>
      <c r="P308" s="212"/>
      <c r="Q308" s="212"/>
      <c r="R308" s="212"/>
      <c r="S308" s="212"/>
      <c r="T308" s="213"/>
      <c r="AT308" s="214" t="s">
        <v>182</v>
      </c>
      <c r="AU308" s="214" t="s">
        <v>83</v>
      </c>
      <c r="AV308" s="14" t="s">
        <v>83</v>
      </c>
      <c r="AW308" s="14" t="s">
        <v>35</v>
      </c>
      <c r="AX308" s="14" t="s">
        <v>73</v>
      </c>
      <c r="AY308" s="214" t="s">
        <v>171</v>
      </c>
    </row>
    <row r="309" spans="2:51" s="15" customFormat="1" ht="12">
      <c r="B309" s="215"/>
      <c r="C309" s="216"/>
      <c r="D309" s="195" t="s">
        <v>182</v>
      </c>
      <c r="E309" s="217" t="s">
        <v>19</v>
      </c>
      <c r="F309" s="218" t="s">
        <v>189</v>
      </c>
      <c r="G309" s="216"/>
      <c r="H309" s="219">
        <v>6.869</v>
      </c>
      <c r="I309" s="220"/>
      <c r="J309" s="216"/>
      <c r="K309" s="216"/>
      <c r="L309" s="221"/>
      <c r="M309" s="222"/>
      <c r="N309" s="223"/>
      <c r="O309" s="223"/>
      <c r="P309" s="223"/>
      <c r="Q309" s="223"/>
      <c r="R309" s="223"/>
      <c r="S309" s="223"/>
      <c r="T309" s="224"/>
      <c r="AT309" s="225" t="s">
        <v>182</v>
      </c>
      <c r="AU309" s="225" t="s">
        <v>83</v>
      </c>
      <c r="AV309" s="15" t="s">
        <v>178</v>
      </c>
      <c r="AW309" s="15" t="s">
        <v>35</v>
      </c>
      <c r="AX309" s="15" t="s">
        <v>81</v>
      </c>
      <c r="AY309" s="225" t="s">
        <v>171</v>
      </c>
    </row>
    <row r="310" spans="2:63" s="12" customFormat="1" ht="22.9" customHeight="1">
      <c r="B310" s="159"/>
      <c r="C310" s="160"/>
      <c r="D310" s="161" t="s">
        <v>72</v>
      </c>
      <c r="E310" s="173" t="s">
        <v>102</v>
      </c>
      <c r="F310" s="173" t="s">
        <v>366</v>
      </c>
      <c r="G310" s="160"/>
      <c r="H310" s="160"/>
      <c r="I310" s="163"/>
      <c r="J310" s="174">
        <f>BK310</f>
        <v>0</v>
      </c>
      <c r="K310" s="160"/>
      <c r="L310" s="165"/>
      <c r="M310" s="166"/>
      <c r="N310" s="167"/>
      <c r="O310" s="167"/>
      <c r="P310" s="168">
        <f>SUM(P311:P399)</f>
        <v>0</v>
      </c>
      <c r="Q310" s="167"/>
      <c r="R310" s="168">
        <f>SUM(R311:R399)</f>
        <v>19.27637167</v>
      </c>
      <c r="S310" s="167"/>
      <c r="T310" s="169">
        <f>SUM(T311:T399)</f>
        <v>0.00351</v>
      </c>
      <c r="AR310" s="170" t="s">
        <v>81</v>
      </c>
      <c r="AT310" s="171" t="s">
        <v>72</v>
      </c>
      <c r="AU310" s="171" t="s">
        <v>81</v>
      </c>
      <c r="AY310" s="170" t="s">
        <v>171</v>
      </c>
      <c r="BK310" s="172">
        <f>SUM(BK311:BK399)</f>
        <v>0</v>
      </c>
    </row>
    <row r="311" spans="1:65" s="2" customFormat="1" ht="33" customHeight="1">
      <c r="A311" s="35"/>
      <c r="B311" s="36"/>
      <c r="C311" s="175" t="s">
        <v>367</v>
      </c>
      <c r="D311" s="175" t="s">
        <v>173</v>
      </c>
      <c r="E311" s="176" t="s">
        <v>368</v>
      </c>
      <c r="F311" s="177" t="s">
        <v>369</v>
      </c>
      <c r="G311" s="178" t="s">
        <v>176</v>
      </c>
      <c r="H311" s="179">
        <v>1.2</v>
      </c>
      <c r="I311" s="180"/>
      <c r="J311" s="181">
        <f>ROUND(I311*H311,2)</f>
        <v>0</v>
      </c>
      <c r="K311" s="177" t="s">
        <v>177</v>
      </c>
      <c r="L311" s="40"/>
      <c r="M311" s="182" t="s">
        <v>19</v>
      </c>
      <c r="N311" s="183" t="s">
        <v>44</v>
      </c>
      <c r="O311" s="65"/>
      <c r="P311" s="184">
        <f>O311*H311</f>
        <v>0</v>
      </c>
      <c r="Q311" s="184">
        <v>1.6285</v>
      </c>
      <c r="R311" s="184">
        <f>Q311*H311</f>
        <v>1.9542</v>
      </c>
      <c r="S311" s="184">
        <v>0</v>
      </c>
      <c r="T311" s="185">
        <f>S311*H311</f>
        <v>0</v>
      </c>
      <c r="U311" s="35"/>
      <c r="V311" s="35"/>
      <c r="W311" s="35"/>
      <c r="X311" s="35"/>
      <c r="Y311" s="35"/>
      <c r="Z311" s="35"/>
      <c r="AA311" s="35"/>
      <c r="AB311" s="35"/>
      <c r="AC311" s="35"/>
      <c r="AD311" s="35"/>
      <c r="AE311" s="35"/>
      <c r="AR311" s="186" t="s">
        <v>178</v>
      </c>
      <c r="AT311" s="186" t="s">
        <v>173</v>
      </c>
      <c r="AU311" s="186" t="s">
        <v>83</v>
      </c>
      <c r="AY311" s="18" t="s">
        <v>171</v>
      </c>
      <c r="BE311" s="187">
        <f>IF(N311="základní",J311,0)</f>
        <v>0</v>
      </c>
      <c r="BF311" s="187">
        <f>IF(N311="snížená",J311,0)</f>
        <v>0</v>
      </c>
      <c r="BG311" s="187">
        <f>IF(N311="zákl. přenesená",J311,0)</f>
        <v>0</v>
      </c>
      <c r="BH311" s="187">
        <f>IF(N311="sníž. přenesená",J311,0)</f>
        <v>0</v>
      </c>
      <c r="BI311" s="187">
        <f>IF(N311="nulová",J311,0)</f>
        <v>0</v>
      </c>
      <c r="BJ311" s="18" t="s">
        <v>81</v>
      </c>
      <c r="BK311" s="187">
        <f>ROUND(I311*H311,2)</f>
        <v>0</v>
      </c>
      <c r="BL311" s="18" t="s">
        <v>178</v>
      </c>
      <c r="BM311" s="186" t="s">
        <v>370</v>
      </c>
    </row>
    <row r="312" spans="1:47" s="2" customFormat="1" ht="12">
      <c r="A312" s="35"/>
      <c r="B312" s="36"/>
      <c r="C312" s="37"/>
      <c r="D312" s="188" t="s">
        <v>180</v>
      </c>
      <c r="E312" s="37"/>
      <c r="F312" s="189" t="s">
        <v>371</v>
      </c>
      <c r="G312" s="37"/>
      <c r="H312" s="37"/>
      <c r="I312" s="190"/>
      <c r="J312" s="37"/>
      <c r="K312" s="37"/>
      <c r="L312" s="40"/>
      <c r="M312" s="191"/>
      <c r="N312" s="192"/>
      <c r="O312" s="65"/>
      <c r="P312" s="65"/>
      <c r="Q312" s="65"/>
      <c r="R312" s="65"/>
      <c r="S312" s="65"/>
      <c r="T312" s="66"/>
      <c r="U312" s="35"/>
      <c r="V312" s="35"/>
      <c r="W312" s="35"/>
      <c r="X312" s="35"/>
      <c r="Y312" s="35"/>
      <c r="Z312" s="35"/>
      <c r="AA312" s="35"/>
      <c r="AB312" s="35"/>
      <c r="AC312" s="35"/>
      <c r="AD312" s="35"/>
      <c r="AE312" s="35"/>
      <c r="AT312" s="18" t="s">
        <v>180</v>
      </c>
      <c r="AU312" s="18" t="s">
        <v>83</v>
      </c>
    </row>
    <row r="313" spans="2:51" s="13" customFormat="1" ht="12">
      <c r="B313" s="193"/>
      <c r="C313" s="194"/>
      <c r="D313" s="195" t="s">
        <v>182</v>
      </c>
      <c r="E313" s="196" t="s">
        <v>19</v>
      </c>
      <c r="F313" s="197" t="s">
        <v>372</v>
      </c>
      <c r="G313" s="194"/>
      <c r="H313" s="196" t="s">
        <v>19</v>
      </c>
      <c r="I313" s="198"/>
      <c r="J313" s="194"/>
      <c r="K313" s="194"/>
      <c r="L313" s="199"/>
      <c r="M313" s="200"/>
      <c r="N313" s="201"/>
      <c r="O313" s="201"/>
      <c r="P313" s="201"/>
      <c r="Q313" s="201"/>
      <c r="R313" s="201"/>
      <c r="S313" s="201"/>
      <c r="T313" s="202"/>
      <c r="AT313" s="203" t="s">
        <v>182</v>
      </c>
      <c r="AU313" s="203" t="s">
        <v>83</v>
      </c>
      <c r="AV313" s="13" t="s">
        <v>81</v>
      </c>
      <c r="AW313" s="13" t="s">
        <v>35</v>
      </c>
      <c r="AX313" s="13" t="s">
        <v>73</v>
      </c>
      <c r="AY313" s="203" t="s">
        <v>171</v>
      </c>
    </row>
    <row r="314" spans="2:51" s="14" customFormat="1" ht="12">
      <c r="B314" s="204"/>
      <c r="C314" s="205"/>
      <c r="D314" s="195" t="s">
        <v>182</v>
      </c>
      <c r="E314" s="206" t="s">
        <v>19</v>
      </c>
      <c r="F314" s="207" t="s">
        <v>373</v>
      </c>
      <c r="G314" s="205"/>
      <c r="H314" s="208">
        <v>0.81</v>
      </c>
      <c r="I314" s="209"/>
      <c r="J314" s="205"/>
      <c r="K314" s="205"/>
      <c r="L314" s="210"/>
      <c r="M314" s="211"/>
      <c r="N314" s="212"/>
      <c r="O314" s="212"/>
      <c r="P314" s="212"/>
      <c r="Q314" s="212"/>
      <c r="R314" s="212"/>
      <c r="S314" s="212"/>
      <c r="T314" s="213"/>
      <c r="AT314" s="214" t="s">
        <v>182</v>
      </c>
      <c r="AU314" s="214" t="s">
        <v>83</v>
      </c>
      <c r="AV314" s="14" t="s">
        <v>83</v>
      </c>
      <c r="AW314" s="14" t="s">
        <v>35</v>
      </c>
      <c r="AX314" s="14" t="s">
        <v>73</v>
      </c>
      <c r="AY314" s="214" t="s">
        <v>171</v>
      </c>
    </row>
    <row r="315" spans="2:51" s="13" customFormat="1" ht="12">
      <c r="B315" s="193"/>
      <c r="C315" s="194"/>
      <c r="D315" s="195" t="s">
        <v>182</v>
      </c>
      <c r="E315" s="196" t="s">
        <v>19</v>
      </c>
      <c r="F315" s="197" t="s">
        <v>374</v>
      </c>
      <c r="G315" s="194"/>
      <c r="H315" s="196" t="s">
        <v>19</v>
      </c>
      <c r="I315" s="198"/>
      <c r="J315" s="194"/>
      <c r="K315" s="194"/>
      <c r="L315" s="199"/>
      <c r="M315" s="200"/>
      <c r="N315" s="201"/>
      <c r="O315" s="201"/>
      <c r="P315" s="201"/>
      <c r="Q315" s="201"/>
      <c r="R315" s="201"/>
      <c r="S315" s="201"/>
      <c r="T315" s="202"/>
      <c r="AT315" s="203" t="s">
        <v>182</v>
      </c>
      <c r="AU315" s="203" t="s">
        <v>83</v>
      </c>
      <c r="AV315" s="13" t="s">
        <v>81</v>
      </c>
      <c r="AW315" s="13" t="s">
        <v>35</v>
      </c>
      <c r="AX315" s="13" t="s">
        <v>73</v>
      </c>
      <c r="AY315" s="203" t="s">
        <v>171</v>
      </c>
    </row>
    <row r="316" spans="2:51" s="14" customFormat="1" ht="12">
      <c r="B316" s="204"/>
      <c r="C316" s="205"/>
      <c r="D316" s="195" t="s">
        <v>182</v>
      </c>
      <c r="E316" s="206" t="s">
        <v>19</v>
      </c>
      <c r="F316" s="207" t="s">
        <v>375</v>
      </c>
      <c r="G316" s="205"/>
      <c r="H316" s="208">
        <v>0.15</v>
      </c>
      <c r="I316" s="209"/>
      <c r="J316" s="205"/>
      <c r="K316" s="205"/>
      <c r="L316" s="210"/>
      <c r="M316" s="211"/>
      <c r="N316" s="212"/>
      <c r="O316" s="212"/>
      <c r="P316" s="212"/>
      <c r="Q316" s="212"/>
      <c r="R316" s="212"/>
      <c r="S316" s="212"/>
      <c r="T316" s="213"/>
      <c r="AT316" s="214" t="s">
        <v>182</v>
      </c>
      <c r="AU316" s="214" t="s">
        <v>83</v>
      </c>
      <c r="AV316" s="14" t="s">
        <v>83</v>
      </c>
      <c r="AW316" s="14" t="s">
        <v>35</v>
      </c>
      <c r="AX316" s="14" t="s">
        <v>73</v>
      </c>
      <c r="AY316" s="214" t="s">
        <v>171</v>
      </c>
    </row>
    <row r="317" spans="2:51" s="13" customFormat="1" ht="12">
      <c r="B317" s="193"/>
      <c r="C317" s="194"/>
      <c r="D317" s="195" t="s">
        <v>182</v>
      </c>
      <c r="E317" s="196" t="s">
        <v>19</v>
      </c>
      <c r="F317" s="197" t="s">
        <v>376</v>
      </c>
      <c r="G317" s="194"/>
      <c r="H317" s="196" t="s">
        <v>19</v>
      </c>
      <c r="I317" s="198"/>
      <c r="J317" s="194"/>
      <c r="K317" s="194"/>
      <c r="L317" s="199"/>
      <c r="M317" s="200"/>
      <c r="N317" s="201"/>
      <c r="O317" s="201"/>
      <c r="P317" s="201"/>
      <c r="Q317" s="201"/>
      <c r="R317" s="201"/>
      <c r="S317" s="201"/>
      <c r="T317" s="202"/>
      <c r="AT317" s="203" t="s">
        <v>182</v>
      </c>
      <c r="AU317" s="203" t="s">
        <v>83</v>
      </c>
      <c r="AV317" s="13" t="s">
        <v>81</v>
      </c>
      <c r="AW317" s="13" t="s">
        <v>35</v>
      </c>
      <c r="AX317" s="13" t="s">
        <v>73</v>
      </c>
      <c r="AY317" s="203" t="s">
        <v>171</v>
      </c>
    </row>
    <row r="318" spans="2:51" s="14" customFormat="1" ht="12">
      <c r="B318" s="204"/>
      <c r="C318" s="205"/>
      <c r="D318" s="195" t="s">
        <v>182</v>
      </c>
      <c r="E318" s="206" t="s">
        <v>19</v>
      </c>
      <c r="F318" s="207" t="s">
        <v>377</v>
      </c>
      <c r="G318" s="205"/>
      <c r="H318" s="208">
        <v>0.24</v>
      </c>
      <c r="I318" s="209"/>
      <c r="J318" s="205"/>
      <c r="K318" s="205"/>
      <c r="L318" s="210"/>
      <c r="M318" s="211"/>
      <c r="N318" s="212"/>
      <c r="O318" s="212"/>
      <c r="P318" s="212"/>
      <c r="Q318" s="212"/>
      <c r="R318" s="212"/>
      <c r="S318" s="212"/>
      <c r="T318" s="213"/>
      <c r="AT318" s="214" t="s">
        <v>182</v>
      </c>
      <c r="AU318" s="214" t="s">
        <v>83</v>
      </c>
      <c r="AV318" s="14" t="s">
        <v>83</v>
      </c>
      <c r="AW318" s="14" t="s">
        <v>35</v>
      </c>
      <c r="AX318" s="14" t="s">
        <v>73</v>
      </c>
      <c r="AY318" s="214" t="s">
        <v>171</v>
      </c>
    </row>
    <row r="319" spans="2:51" s="15" customFormat="1" ht="12">
      <c r="B319" s="215"/>
      <c r="C319" s="216"/>
      <c r="D319" s="195" t="s">
        <v>182</v>
      </c>
      <c r="E319" s="217" t="s">
        <v>19</v>
      </c>
      <c r="F319" s="218" t="s">
        <v>189</v>
      </c>
      <c r="G319" s="216"/>
      <c r="H319" s="219">
        <v>1.2</v>
      </c>
      <c r="I319" s="220"/>
      <c r="J319" s="216"/>
      <c r="K319" s="216"/>
      <c r="L319" s="221"/>
      <c r="M319" s="222"/>
      <c r="N319" s="223"/>
      <c r="O319" s="223"/>
      <c r="P319" s="223"/>
      <c r="Q319" s="223"/>
      <c r="R319" s="223"/>
      <c r="S319" s="223"/>
      <c r="T319" s="224"/>
      <c r="AT319" s="225" t="s">
        <v>182</v>
      </c>
      <c r="AU319" s="225" t="s">
        <v>83</v>
      </c>
      <c r="AV319" s="15" t="s">
        <v>178</v>
      </c>
      <c r="AW319" s="15" t="s">
        <v>35</v>
      </c>
      <c r="AX319" s="15" t="s">
        <v>81</v>
      </c>
      <c r="AY319" s="225" t="s">
        <v>171</v>
      </c>
    </row>
    <row r="320" spans="1:65" s="2" customFormat="1" ht="44.25" customHeight="1">
      <c r="A320" s="35"/>
      <c r="B320" s="36"/>
      <c r="C320" s="175" t="s">
        <v>378</v>
      </c>
      <c r="D320" s="175" t="s">
        <v>173</v>
      </c>
      <c r="E320" s="176" t="s">
        <v>379</v>
      </c>
      <c r="F320" s="177" t="s">
        <v>380</v>
      </c>
      <c r="G320" s="178" t="s">
        <v>272</v>
      </c>
      <c r="H320" s="179">
        <v>25.577</v>
      </c>
      <c r="I320" s="180"/>
      <c r="J320" s="181">
        <f>ROUND(I320*H320,2)</f>
        <v>0</v>
      </c>
      <c r="K320" s="177" t="s">
        <v>177</v>
      </c>
      <c r="L320" s="40"/>
      <c r="M320" s="182" t="s">
        <v>19</v>
      </c>
      <c r="N320" s="183" t="s">
        <v>44</v>
      </c>
      <c r="O320" s="65"/>
      <c r="P320" s="184">
        <f>O320*H320</f>
        <v>0</v>
      </c>
      <c r="Q320" s="184">
        <v>0.28717</v>
      </c>
      <c r="R320" s="184">
        <f>Q320*H320</f>
        <v>7.34494709</v>
      </c>
      <c r="S320" s="184">
        <v>0</v>
      </c>
      <c r="T320" s="185">
        <f>S320*H320</f>
        <v>0</v>
      </c>
      <c r="U320" s="35"/>
      <c r="V320" s="35"/>
      <c r="W320" s="35"/>
      <c r="X320" s="35"/>
      <c r="Y320" s="35"/>
      <c r="Z320" s="35"/>
      <c r="AA320" s="35"/>
      <c r="AB320" s="35"/>
      <c r="AC320" s="35"/>
      <c r="AD320" s="35"/>
      <c r="AE320" s="35"/>
      <c r="AR320" s="186" t="s">
        <v>178</v>
      </c>
      <c r="AT320" s="186" t="s">
        <v>173</v>
      </c>
      <c r="AU320" s="186" t="s">
        <v>83</v>
      </c>
      <c r="AY320" s="18" t="s">
        <v>171</v>
      </c>
      <c r="BE320" s="187">
        <f>IF(N320="základní",J320,0)</f>
        <v>0</v>
      </c>
      <c r="BF320" s="187">
        <f>IF(N320="snížená",J320,0)</f>
        <v>0</v>
      </c>
      <c r="BG320" s="187">
        <f>IF(N320="zákl. přenesená",J320,0)</f>
        <v>0</v>
      </c>
      <c r="BH320" s="187">
        <f>IF(N320="sníž. přenesená",J320,0)</f>
        <v>0</v>
      </c>
      <c r="BI320" s="187">
        <f>IF(N320="nulová",J320,0)</f>
        <v>0</v>
      </c>
      <c r="BJ320" s="18" t="s">
        <v>81</v>
      </c>
      <c r="BK320" s="187">
        <f>ROUND(I320*H320,2)</f>
        <v>0</v>
      </c>
      <c r="BL320" s="18" t="s">
        <v>178</v>
      </c>
      <c r="BM320" s="186" t="s">
        <v>381</v>
      </c>
    </row>
    <row r="321" spans="1:47" s="2" customFormat="1" ht="12">
      <c r="A321" s="35"/>
      <c r="B321" s="36"/>
      <c r="C321" s="37"/>
      <c r="D321" s="188" t="s">
        <v>180</v>
      </c>
      <c r="E321" s="37"/>
      <c r="F321" s="189" t="s">
        <v>382</v>
      </c>
      <c r="G321" s="37"/>
      <c r="H321" s="37"/>
      <c r="I321" s="190"/>
      <c r="J321" s="37"/>
      <c r="K321" s="37"/>
      <c r="L321" s="40"/>
      <c r="M321" s="191"/>
      <c r="N321" s="192"/>
      <c r="O321" s="65"/>
      <c r="P321" s="65"/>
      <c r="Q321" s="65"/>
      <c r="R321" s="65"/>
      <c r="S321" s="65"/>
      <c r="T321" s="66"/>
      <c r="U321" s="35"/>
      <c r="V321" s="35"/>
      <c r="W321" s="35"/>
      <c r="X321" s="35"/>
      <c r="Y321" s="35"/>
      <c r="Z321" s="35"/>
      <c r="AA321" s="35"/>
      <c r="AB321" s="35"/>
      <c r="AC321" s="35"/>
      <c r="AD321" s="35"/>
      <c r="AE321" s="35"/>
      <c r="AT321" s="18" t="s">
        <v>180</v>
      </c>
      <c r="AU321" s="18" t="s">
        <v>83</v>
      </c>
    </row>
    <row r="322" spans="2:51" s="13" customFormat="1" ht="12">
      <c r="B322" s="193"/>
      <c r="C322" s="194"/>
      <c r="D322" s="195" t="s">
        <v>182</v>
      </c>
      <c r="E322" s="196" t="s">
        <v>19</v>
      </c>
      <c r="F322" s="197" t="s">
        <v>383</v>
      </c>
      <c r="G322" s="194"/>
      <c r="H322" s="196" t="s">
        <v>19</v>
      </c>
      <c r="I322" s="198"/>
      <c r="J322" s="194"/>
      <c r="K322" s="194"/>
      <c r="L322" s="199"/>
      <c r="M322" s="200"/>
      <c r="N322" s="201"/>
      <c r="O322" s="201"/>
      <c r="P322" s="201"/>
      <c r="Q322" s="201"/>
      <c r="R322" s="201"/>
      <c r="S322" s="201"/>
      <c r="T322" s="202"/>
      <c r="AT322" s="203" t="s">
        <v>182</v>
      </c>
      <c r="AU322" s="203" t="s">
        <v>83</v>
      </c>
      <c r="AV322" s="13" t="s">
        <v>81</v>
      </c>
      <c r="AW322" s="13" t="s">
        <v>35</v>
      </c>
      <c r="AX322" s="13" t="s">
        <v>73</v>
      </c>
      <c r="AY322" s="203" t="s">
        <v>171</v>
      </c>
    </row>
    <row r="323" spans="2:51" s="14" customFormat="1" ht="12">
      <c r="B323" s="204"/>
      <c r="C323" s="205"/>
      <c r="D323" s="195" t="s">
        <v>182</v>
      </c>
      <c r="E323" s="206" t="s">
        <v>19</v>
      </c>
      <c r="F323" s="207" t="s">
        <v>384</v>
      </c>
      <c r="G323" s="205"/>
      <c r="H323" s="208">
        <v>11.13</v>
      </c>
      <c r="I323" s="209"/>
      <c r="J323" s="205"/>
      <c r="K323" s="205"/>
      <c r="L323" s="210"/>
      <c r="M323" s="211"/>
      <c r="N323" s="212"/>
      <c r="O323" s="212"/>
      <c r="P323" s="212"/>
      <c r="Q323" s="212"/>
      <c r="R323" s="212"/>
      <c r="S323" s="212"/>
      <c r="T323" s="213"/>
      <c r="AT323" s="214" t="s">
        <v>182</v>
      </c>
      <c r="AU323" s="214" t="s">
        <v>83</v>
      </c>
      <c r="AV323" s="14" t="s">
        <v>83</v>
      </c>
      <c r="AW323" s="14" t="s">
        <v>35</v>
      </c>
      <c r="AX323" s="14" t="s">
        <v>73</v>
      </c>
      <c r="AY323" s="214" t="s">
        <v>171</v>
      </c>
    </row>
    <row r="324" spans="2:51" s="13" customFormat="1" ht="12">
      <c r="B324" s="193"/>
      <c r="C324" s="194"/>
      <c r="D324" s="195" t="s">
        <v>182</v>
      </c>
      <c r="E324" s="196" t="s">
        <v>19</v>
      </c>
      <c r="F324" s="197" t="s">
        <v>385</v>
      </c>
      <c r="G324" s="194"/>
      <c r="H324" s="196" t="s">
        <v>19</v>
      </c>
      <c r="I324" s="198"/>
      <c r="J324" s="194"/>
      <c r="K324" s="194"/>
      <c r="L324" s="199"/>
      <c r="M324" s="200"/>
      <c r="N324" s="201"/>
      <c r="O324" s="201"/>
      <c r="P324" s="201"/>
      <c r="Q324" s="201"/>
      <c r="R324" s="201"/>
      <c r="S324" s="201"/>
      <c r="T324" s="202"/>
      <c r="AT324" s="203" t="s">
        <v>182</v>
      </c>
      <c r="AU324" s="203" t="s">
        <v>83</v>
      </c>
      <c r="AV324" s="13" t="s">
        <v>81</v>
      </c>
      <c r="AW324" s="13" t="s">
        <v>35</v>
      </c>
      <c r="AX324" s="13" t="s">
        <v>73</v>
      </c>
      <c r="AY324" s="203" t="s">
        <v>171</v>
      </c>
    </row>
    <row r="325" spans="2:51" s="14" customFormat="1" ht="12">
      <c r="B325" s="204"/>
      <c r="C325" s="205"/>
      <c r="D325" s="195" t="s">
        <v>182</v>
      </c>
      <c r="E325" s="206" t="s">
        <v>19</v>
      </c>
      <c r="F325" s="207" t="s">
        <v>386</v>
      </c>
      <c r="G325" s="205"/>
      <c r="H325" s="208">
        <v>7.08</v>
      </c>
      <c r="I325" s="209"/>
      <c r="J325" s="205"/>
      <c r="K325" s="205"/>
      <c r="L325" s="210"/>
      <c r="M325" s="211"/>
      <c r="N325" s="212"/>
      <c r="O325" s="212"/>
      <c r="P325" s="212"/>
      <c r="Q325" s="212"/>
      <c r="R325" s="212"/>
      <c r="S325" s="212"/>
      <c r="T325" s="213"/>
      <c r="AT325" s="214" t="s">
        <v>182</v>
      </c>
      <c r="AU325" s="214" t="s">
        <v>83</v>
      </c>
      <c r="AV325" s="14" t="s">
        <v>83</v>
      </c>
      <c r="AW325" s="14" t="s">
        <v>35</v>
      </c>
      <c r="AX325" s="14" t="s">
        <v>73</v>
      </c>
      <c r="AY325" s="214" t="s">
        <v>171</v>
      </c>
    </row>
    <row r="326" spans="2:51" s="14" customFormat="1" ht="12">
      <c r="B326" s="204"/>
      <c r="C326" s="205"/>
      <c r="D326" s="195" t="s">
        <v>182</v>
      </c>
      <c r="E326" s="206" t="s">
        <v>19</v>
      </c>
      <c r="F326" s="207" t="s">
        <v>387</v>
      </c>
      <c r="G326" s="205"/>
      <c r="H326" s="208">
        <v>7.367</v>
      </c>
      <c r="I326" s="209"/>
      <c r="J326" s="205"/>
      <c r="K326" s="205"/>
      <c r="L326" s="210"/>
      <c r="M326" s="211"/>
      <c r="N326" s="212"/>
      <c r="O326" s="212"/>
      <c r="P326" s="212"/>
      <c r="Q326" s="212"/>
      <c r="R326" s="212"/>
      <c r="S326" s="212"/>
      <c r="T326" s="213"/>
      <c r="AT326" s="214" t="s">
        <v>182</v>
      </c>
      <c r="AU326" s="214" t="s">
        <v>83</v>
      </c>
      <c r="AV326" s="14" t="s">
        <v>83</v>
      </c>
      <c r="AW326" s="14" t="s">
        <v>35</v>
      </c>
      <c r="AX326" s="14" t="s">
        <v>73</v>
      </c>
      <c r="AY326" s="214" t="s">
        <v>171</v>
      </c>
    </row>
    <row r="327" spans="2:51" s="15" customFormat="1" ht="12">
      <c r="B327" s="215"/>
      <c r="C327" s="216"/>
      <c r="D327" s="195" t="s">
        <v>182</v>
      </c>
      <c r="E327" s="217" t="s">
        <v>19</v>
      </c>
      <c r="F327" s="218" t="s">
        <v>189</v>
      </c>
      <c r="G327" s="216"/>
      <c r="H327" s="219">
        <v>25.577</v>
      </c>
      <c r="I327" s="220"/>
      <c r="J327" s="216"/>
      <c r="K327" s="216"/>
      <c r="L327" s="221"/>
      <c r="M327" s="222"/>
      <c r="N327" s="223"/>
      <c r="O327" s="223"/>
      <c r="P327" s="223"/>
      <c r="Q327" s="223"/>
      <c r="R327" s="223"/>
      <c r="S327" s="223"/>
      <c r="T327" s="224"/>
      <c r="AT327" s="225" t="s">
        <v>182</v>
      </c>
      <c r="AU327" s="225" t="s">
        <v>83</v>
      </c>
      <c r="AV327" s="15" t="s">
        <v>178</v>
      </c>
      <c r="AW327" s="15" t="s">
        <v>35</v>
      </c>
      <c r="AX327" s="15" t="s">
        <v>81</v>
      </c>
      <c r="AY327" s="225" t="s">
        <v>171</v>
      </c>
    </row>
    <row r="328" spans="1:65" s="2" customFormat="1" ht="44.25" customHeight="1">
      <c r="A328" s="35"/>
      <c r="B328" s="36"/>
      <c r="C328" s="175" t="s">
        <v>388</v>
      </c>
      <c r="D328" s="175" t="s">
        <v>173</v>
      </c>
      <c r="E328" s="176" t="s">
        <v>389</v>
      </c>
      <c r="F328" s="177" t="s">
        <v>390</v>
      </c>
      <c r="G328" s="178" t="s">
        <v>272</v>
      </c>
      <c r="H328" s="179">
        <v>9.72</v>
      </c>
      <c r="I328" s="180"/>
      <c r="J328" s="181">
        <f>ROUND(I328*H328,2)</f>
        <v>0</v>
      </c>
      <c r="K328" s="177" t="s">
        <v>177</v>
      </c>
      <c r="L328" s="40"/>
      <c r="M328" s="182" t="s">
        <v>19</v>
      </c>
      <c r="N328" s="183" t="s">
        <v>44</v>
      </c>
      <c r="O328" s="65"/>
      <c r="P328" s="184">
        <f>O328*H328</f>
        <v>0</v>
      </c>
      <c r="Q328" s="184">
        <v>0.34775</v>
      </c>
      <c r="R328" s="184">
        <f>Q328*H328</f>
        <v>3.3801300000000003</v>
      </c>
      <c r="S328" s="184">
        <v>0</v>
      </c>
      <c r="T328" s="185">
        <f>S328*H328</f>
        <v>0</v>
      </c>
      <c r="U328" s="35"/>
      <c r="V328" s="35"/>
      <c r="W328" s="35"/>
      <c r="X328" s="35"/>
      <c r="Y328" s="35"/>
      <c r="Z328" s="35"/>
      <c r="AA328" s="35"/>
      <c r="AB328" s="35"/>
      <c r="AC328" s="35"/>
      <c r="AD328" s="35"/>
      <c r="AE328" s="35"/>
      <c r="AR328" s="186" t="s">
        <v>178</v>
      </c>
      <c r="AT328" s="186" t="s">
        <v>173</v>
      </c>
      <c r="AU328" s="186" t="s">
        <v>83</v>
      </c>
      <c r="AY328" s="18" t="s">
        <v>171</v>
      </c>
      <c r="BE328" s="187">
        <f>IF(N328="základní",J328,0)</f>
        <v>0</v>
      </c>
      <c r="BF328" s="187">
        <f>IF(N328="snížená",J328,0)</f>
        <v>0</v>
      </c>
      <c r="BG328" s="187">
        <f>IF(N328="zákl. přenesená",J328,0)</f>
        <v>0</v>
      </c>
      <c r="BH328" s="187">
        <f>IF(N328="sníž. přenesená",J328,0)</f>
        <v>0</v>
      </c>
      <c r="BI328" s="187">
        <f>IF(N328="nulová",J328,0)</f>
        <v>0</v>
      </c>
      <c r="BJ328" s="18" t="s">
        <v>81</v>
      </c>
      <c r="BK328" s="187">
        <f>ROUND(I328*H328,2)</f>
        <v>0</v>
      </c>
      <c r="BL328" s="18" t="s">
        <v>178</v>
      </c>
      <c r="BM328" s="186" t="s">
        <v>391</v>
      </c>
    </row>
    <row r="329" spans="1:47" s="2" customFormat="1" ht="12">
      <c r="A329" s="35"/>
      <c r="B329" s="36"/>
      <c r="C329" s="37"/>
      <c r="D329" s="188" t="s">
        <v>180</v>
      </c>
      <c r="E329" s="37"/>
      <c r="F329" s="189" t="s">
        <v>392</v>
      </c>
      <c r="G329" s="37"/>
      <c r="H329" s="37"/>
      <c r="I329" s="190"/>
      <c r="J329" s="37"/>
      <c r="K329" s="37"/>
      <c r="L329" s="40"/>
      <c r="M329" s="191"/>
      <c r="N329" s="192"/>
      <c r="O329" s="65"/>
      <c r="P329" s="65"/>
      <c r="Q329" s="65"/>
      <c r="R329" s="65"/>
      <c r="S329" s="65"/>
      <c r="T329" s="66"/>
      <c r="U329" s="35"/>
      <c r="V329" s="35"/>
      <c r="W329" s="35"/>
      <c r="X329" s="35"/>
      <c r="Y329" s="35"/>
      <c r="Z329" s="35"/>
      <c r="AA329" s="35"/>
      <c r="AB329" s="35"/>
      <c r="AC329" s="35"/>
      <c r="AD329" s="35"/>
      <c r="AE329" s="35"/>
      <c r="AT329" s="18" t="s">
        <v>180</v>
      </c>
      <c r="AU329" s="18" t="s">
        <v>83</v>
      </c>
    </row>
    <row r="330" spans="2:51" s="13" customFormat="1" ht="12">
      <c r="B330" s="193"/>
      <c r="C330" s="194"/>
      <c r="D330" s="195" t="s">
        <v>182</v>
      </c>
      <c r="E330" s="196" t="s">
        <v>19</v>
      </c>
      <c r="F330" s="197" t="s">
        <v>393</v>
      </c>
      <c r="G330" s="194"/>
      <c r="H330" s="196" t="s">
        <v>19</v>
      </c>
      <c r="I330" s="198"/>
      <c r="J330" s="194"/>
      <c r="K330" s="194"/>
      <c r="L330" s="199"/>
      <c r="M330" s="200"/>
      <c r="N330" s="201"/>
      <c r="O330" s="201"/>
      <c r="P330" s="201"/>
      <c r="Q330" s="201"/>
      <c r="R330" s="201"/>
      <c r="S330" s="201"/>
      <c r="T330" s="202"/>
      <c r="AT330" s="203" t="s">
        <v>182</v>
      </c>
      <c r="AU330" s="203" t="s">
        <v>83</v>
      </c>
      <c r="AV330" s="13" t="s">
        <v>81</v>
      </c>
      <c r="AW330" s="13" t="s">
        <v>35</v>
      </c>
      <c r="AX330" s="13" t="s">
        <v>73</v>
      </c>
      <c r="AY330" s="203" t="s">
        <v>171</v>
      </c>
    </row>
    <row r="331" spans="2:51" s="14" customFormat="1" ht="12">
      <c r="B331" s="204"/>
      <c r="C331" s="205"/>
      <c r="D331" s="195" t="s">
        <v>182</v>
      </c>
      <c r="E331" s="206" t="s">
        <v>19</v>
      </c>
      <c r="F331" s="207" t="s">
        <v>394</v>
      </c>
      <c r="G331" s="205"/>
      <c r="H331" s="208">
        <v>1.8</v>
      </c>
      <c r="I331" s="209"/>
      <c r="J331" s="205"/>
      <c r="K331" s="205"/>
      <c r="L331" s="210"/>
      <c r="M331" s="211"/>
      <c r="N331" s="212"/>
      <c r="O331" s="212"/>
      <c r="P331" s="212"/>
      <c r="Q331" s="212"/>
      <c r="R331" s="212"/>
      <c r="S331" s="212"/>
      <c r="T331" s="213"/>
      <c r="AT331" s="214" t="s">
        <v>182</v>
      </c>
      <c r="AU331" s="214" t="s">
        <v>83</v>
      </c>
      <c r="AV331" s="14" t="s">
        <v>83</v>
      </c>
      <c r="AW331" s="14" t="s">
        <v>35</v>
      </c>
      <c r="AX331" s="14" t="s">
        <v>73</v>
      </c>
      <c r="AY331" s="214" t="s">
        <v>171</v>
      </c>
    </row>
    <row r="332" spans="2:51" s="13" customFormat="1" ht="12">
      <c r="B332" s="193"/>
      <c r="C332" s="194"/>
      <c r="D332" s="195" t="s">
        <v>182</v>
      </c>
      <c r="E332" s="196" t="s">
        <v>19</v>
      </c>
      <c r="F332" s="197" t="s">
        <v>395</v>
      </c>
      <c r="G332" s="194"/>
      <c r="H332" s="196" t="s">
        <v>19</v>
      </c>
      <c r="I332" s="198"/>
      <c r="J332" s="194"/>
      <c r="K332" s="194"/>
      <c r="L332" s="199"/>
      <c r="M332" s="200"/>
      <c r="N332" s="201"/>
      <c r="O332" s="201"/>
      <c r="P332" s="201"/>
      <c r="Q332" s="201"/>
      <c r="R332" s="201"/>
      <c r="S332" s="201"/>
      <c r="T332" s="202"/>
      <c r="AT332" s="203" t="s">
        <v>182</v>
      </c>
      <c r="AU332" s="203" t="s">
        <v>83</v>
      </c>
      <c r="AV332" s="13" t="s">
        <v>81</v>
      </c>
      <c r="AW332" s="13" t="s">
        <v>35</v>
      </c>
      <c r="AX332" s="13" t="s">
        <v>73</v>
      </c>
      <c r="AY332" s="203" t="s">
        <v>171</v>
      </c>
    </row>
    <row r="333" spans="2:51" s="14" customFormat="1" ht="12">
      <c r="B333" s="204"/>
      <c r="C333" s="205"/>
      <c r="D333" s="195" t="s">
        <v>182</v>
      </c>
      <c r="E333" s="206" t="s">
        <v>19</v>
      </c>
      <c r="F333" s="207" t="s">
        <v>396</v>
      </c>
      <c r="G333" s="205"/>
      <c r="H333" s="208">
        <v>4.5</v>
      </c>
      <c r="I333" s="209"/>
      <c r="J333" s="205"/>
      <c r="K333" s="205"/>
      <c r="L333" s="210"/>
      <c r="M333" s="211"/>
      <c r="N333" s="212"/>
      <c r="O333" s="212"/>
      <c r="P333" s="212"/>
      <c r="Q333" s="212"/>
      <c r="R333" s="212"/>
      <c r="S333" s="212"/>
      <c r="T333" s="213"/>
      <c r="AT333" s="214" t="s">
        <v>182</v>
      </c>
      <c r="AU333" s="214" t="s">
        <v>83</v>
      </c>
      <c r="AV333" s="14" t="s">
        <v>83</v>
      </c>
      <c r="AW333" s="14" t="s">
        <v>35</v>
      </c>
      <c r="AX333" s="14" t="s">
        <v>73</v>
      </c>
      <c r="AY333" s="214" t="s">
        <v>171</v>
      </c>
    </row>
    <row r="334" spans="2:51" s="13" customFormat="1" ht="12">
      <c r="B334" s="193"/>
      <c r="C334" s="194"/>
      <c r="D334" s="195" t="s">
        <v>182</v>
      </c>
      <c r="E334" s="196" t="s">
        <v>19</v>
      </c>
      <c r="F334" s="197" t="s">
        <v>397</v>
      </c>
      <c r="G334" s="194"/>
      <c r="H334" s="196" t="s">
        <v>19</v>
      </c>
      <c r="I334" s="198"/>
      <c r="J334" s="194"/>
      <c r="K334" s="194"/>
      <c r="L334" s="199"/>
      <c r="M334" s="200"/>
      <c r="N334" s="201"/>
      <c r="O334" s="201"/>
      <c r="P334" s="201"/>
      <c r="Q334" s="201"/>
      <c r="R334" s="201"/>
      <c r="S334" s="201"/>
      <c r="T334" s="202"/>
      <c r="AT334" s="203" t="s">
        <v>182</v>
      </c>
      <c r="AU334" s="203" t="s">
        <v>83</v>
      </c>
      <c r="AV334" s="13" t="s">
        <v>81</v>
      </c>
      <c r="AW334" s="13" t="s">
        <v>35</v>
      </c>
      <c r="AX334" s="13" t="s">
        <v>73</v>
      </c>
      <c r="AY334" s="203" t="s">
        <v>171</v>
      </c>
    </row>
    <row r="335" spans="2:51" s="14" customFormat="1" ht="12">
      <c r="B335" s="204"/>
      <c r="C335" s="205"/>
      <c r="D335" s="195" t="s">
        <v>182</v>
      </c>
      <c r="E335" s="206" t="s">
        <v>19</v>
      </c>
      <c r="F335" s="207" t="s">
        <v>398</v>
      </c>
      <c r="G335" s="205"/>
      <c r="H335" s="208">
        <v>3.42</v>
      </c>
      <c r="I335" s="209"/>
      <c r="J335" s="205"/>
      <c r="K335" s="205"/>
      <c r="L335" s="210"/>
      <c r="M335" s="211"/>
      <c r="N335" s="212"/>
      <c r="O335" s="212"/>
      <c r="P335" s="212"/>
      <c r="Q335" s="212"/>
      <c r="R335" s="212"/>
      <c r="S335" s="212"/>
      <c r="T335" s="213"/>
      <c r="AT335" s="214" t="s">
        <v>182</v>
      </c>
      <c r="AU335" s="214" t="s">
        <v>83</v>
      </c>
      <c r="AV335" s="14" t="s">
        <v>83</v>
      </c>
      <c r="AW335" s="14" t="s">
        <v>35</v>
      </c>
      <c r="AX335" s="14" t="s">
        <v>73</v>
      </c>
      <c r="AY335" s="214" t="s">
        <v>171</v>
      </c>
    </row>
    <row r="336" spans="2:51" s="15" customFormat="1" ht="12">
      <c r="B336" s="215"/>
      <c r="C336" s="216"/>
      <c r="D336" s="195" t="s">
        <v>182</v>
      </c>
      <c r="E336" s="217" t="s">
        <v>19</v>
      </c>
      <c r="F336" s="218" t="s">
        <v>189</v>
      </c>
      <c r="G336" s="216"/>
      <c r="H336" s="219">
        <v>9.72</v>
      </c>
      <c r="I336" s="220"/>
      <c r="J336" s="216"/>
      <c r="K336" s="216"/>
      <c r="L336" s="221"/>
      <c r="M336" s="222"/>
      <c r="N336" s="223"/>
      <c r="O336" s="223"/>
      <c r="P336" s="223"/>
      <c r="Q336" s="223"/>
      <c r="R336" s="223"/>
      <c r="S336" s="223"/>
      <c r="T336" s="224"/>
      <c r="AT336" s="225" t="s">
        <v>182</v>
      </c>
      <c r="AU336" s="225" t="s">
        <v>83</v>
      </c>
      <c r="AV336" s="15" t="s">
        <v>178</v>
      </c>
      <c r="AW336" s="15" t="s">
        <v>35</v>
      </c>
      <c r="AX336" s="15" t="s">
        <v>81</v>
      </c>
      <c r="AY336" s="225" t="s">
        <v>171</v>
      </c>
    </row>
    <row r="337" spans="1:65" s="2" customFormat="1" ht="37.9" customHeight="1">
      <c r="A337" s="35"/>
      <c r="B337" s="36"/>
      <c r="C337" s="175" t="s">
        <v>399</v>
      </c>
      <c r="D337" s="175" t="s">
        <v>173</v>
      </c>
      <c r="E337" s="176" t="s">
        <v>400</v>
      </c>
      <c r="F337" s="177" t="s">
        <v>401</v>
      </c>
      <c r="G337" s="178" t="s">
        <v>402</v>
      </c>
      <c r="H337" s="179">
        <v>11</v>
      </c>
      <c r="I337" s="180"/>
      <c r="J337" s="181">
        <f>ROUND(I337*H337,2)</f>
        <v>0</v>
      </c>
      <c r="K337" s="177" t="s">
        <v>177</v>
      </c>
      <c r="L337" s="40"/>
      <c r="M337" s="182" t="s">
        <v>19</v>
      </c>
      <c r="N337" s="183" t="s">
        <v>44</v>
      </c>
      <c r="O337" s="65"/>
      <c r="P337" s="184">
        <f>O337*H337</f>
        <v>0</v>
      </c>
      <c r="Q337" s="184">
        <v>0.02588</v>
      </c>
      <c r="R337" s="184">
        <f>Q337*H337</f>
        <v>0.28468</v>
      </c>
      <c r="S337" s="184">
        <v>0</v>
      </c>
      <c r="T337" s="185">
        <f>S337*H337</f>
        <v>0</v>
      </c>
      <c r="U337" s="35"/>
      <c r="V337" s="35"/>
      <c r="W337" s="35"/>
      <c r="X337" s="35"/>
      <c r="Y337" s="35"/>
      <c r="Z337" s="35"/>
      <c r="AA337" s="35"/>
      <c r="AB337" s="35"/>
      <c r="AC337" s="35"/>
      <c r="AD337" s="35"/>
      <c r="AE337" s="35"/>
      <c r="AR337" s="186" t="s">
        <v>178</v>
      </c>
      <c r="AT337" s="186" t="s">
        <v>173</v>
      </c>
      <c r="AU337" s="186" t="s">
        <v>83</v>
      </c>
      <c r="AY337" s="18" t="s">
        <v>171</v>
      </c>
      <c r="BE337" s="187">
        <f>IF(N337="základní",J337,0)</f>
        <v>0</v>
      </c>
      <c r="BF337" s="187">
        <f>IF(N337="snížená",J337,0)</f>
        <v>0</v>
      </c>
      <c r="BG337" s="187">
        <f>IF(N337="zákl. přenesená",J337,0)</f>
        <v>0</v>
      </c>
      <c r="BH337" s="187">
        <f>IF(N337="sníž. přenesená",J337,0)</f>
        <v>0</v>
      </c>
      <c r="BI337" s="187">
        <f>IF(N337="nulová",J337,0)</f>
        <v>0</v>
      </c>
      <c r="BJ337" s="18" t="s">
        <v>81</v>
      </c>
      <c r="BK337" s="187">
        <f>ROUND(I337*H337,2)</f>
        <v>0</v>
      </c>
      <c r="BL337" s="18" t="s">
        <v>178</v>
      </c>
      <c r="BM337" s="186" t="s">
        <v>403</v>
      </c>
    </row>
    <row r="338" spans="1:47" s="2" customFormat="1" ht="12">
      <c r="A338" s="35"/>
      <c r="B338" s="36"/>
      <c r="C338" s="37"/>
      <c r="D338" s="188" t="s">
        <v>180</v>
      </c>
      <c r="E338" s="37"/>
      <c r="F338" s="189" t="s">
        <v>404</v>
      </c>
      <c r="G338" s="37"/>
      <c r="H338" s="37"/>
      <c r="I338" s="190"/>
      <c r="J338" s="37"/>
      <c r="K338" s="37"/>
      <c r="L338" s="40"/>
      <c r="M338" s="191"/>
      <c r="N338" s="192"/>
      <c r="O338" s="65"/>
      <c r="P338" s="65"/>
      <c r="Q338" s="65"/>
      <c r="R338" s="65"/>
      <c r="S338" s="65"/>
      <c r="T338" s="66"/>
      <c r="U338" s="35"/>
      <c r="V338" s="35"/>
      <c r="W338" s="35"/>
      <c r="X338" s="35"/>
      <c r="Y338" s="35"/>
      <c r="Z338" s="35"/>
      <c r="AA338" s="35"/>
      <c r="AB338" s="35"/>
      <c r="AC338" s="35"/>
      <c r="AD338" s="35"/>
      <c r="AE338" s="35"/>
      <c r="AT338" s="18" t="s">
        <v>180</v>
      </c>
      <c r="AU338" s="18" t="s">
        <v>83</v>
      </c>
    </row>
    <row r="339" spans="2:51" s="13" customFormat="1" ht="12">
      <c r="B339" s="193"/>
      <c r="C339" s="194"/>
      <c r="D339" s="195" t="s">
        <v>182</v>
      </c>
      <c r="E339" s="196" t="s">
        <v>19</v>
      </c>
      <c r="F339" s="197" t="s">
        <v>405</v>
      </c>
      <c r="G339" s="194"/>
      <c r="H339" s="196" t="s">
        <v>19</v>
      </c>
      <c r="I339" s="198"/>
      <c r="J339" s="194"/>
      <c r="K339" s="194"/>
      <c r="L339" s="199"/>
      <c r="M339" s="200"/>
      <c r="N339" s="201"/>
      <c r="O339" s="201"/>
      <c r="P339" s="201"/>
      <c r="Q339" s="201"/>
      <c r="R339" s="201"/>
      <c r="S339" s="201"/>
      <c r="T339" s="202"/>
      <c r="AT339" s="203" t="s">
        <v>182</v>
      </c>
      <c r="AU339" s="203" t="s">
        <v>83</v>
      </c>
      <c r="AV339" s="13" t="s">
        <v>81</v>
      </c>
      <c r="AW339" s="13" t="s">
        <v>35</v>
      </c>
      <c r="AX339" s="13" t="s">
        <v>73</v>
      </c>
      <c r="AY339" s="203" t="s">
        <v>171</v>
      </c>
    </row>
    <row r="340" spans="2:51" s="14" customFormat="1" ht="12">
      <c r="B340" s="204"/>
      <c r="C340" s="205"/>
      <c r="D340" s="195" t="s">
        <v>182</v>
      </c>
      <c r="E340" s="206" t="s">
        <v>19</v>
      </c>
      <c r="F340" s="207" t="s">
        <v>238</v>
      </c>
      <c r="G340" s="205"/>
      <c r="H340" s="208">
        <v>7</v>
      </c>
      <c r="I340" s="209"/>
      <c r="J340" s="205"/>
      <c r="K340" s="205"/>
      <c r="L340" s="210"/>
      <c r="M340" s="211"/>
      <c r="N340" s="212"/>
      <c r="O340" s="212"/>
      <c r="P340" s="212"/>
      <c r="Q340" s="212"/>
      <c r="R340" s="212"/>
      <c r="S340" s="212"/>
      <c r="T340" s="213"/>
      <c r="AT340" s="214" t="s">
        <v>182</v>
      </c>
      <c r="AU340" s="214" t="s">
        <v>83</v>
      </c>
      <c r="AV340" s="14" t="s">
        <v>83</v>
      </c>
      <c r="AW340" s="14" t="s">
        <v>35</v>
      </c>
      <c r="AX340" s="14" t="s">
        <v>73</v>
      </c>
      <c r="AY340" s="214" t="s">
        <v>171</v>
      </c>
    </row>
    <row r="341" spans="2:51" s="13" customFormat="1" ht="12">
      <c r="B341" s="193"/>
      <c r="C341" s="194"/>
      <c r="D341" s="195" t="s">
        <v>182</v>
      </c>
      <c r="E341" s="196" t="s">
        <v>19</v>
      </c>
      <c r="F341" s="197" t="s">
        <v>406</v>
      </c>
      <c r="G341" s="194"/>
      <c r="H341" s="196" t="s">
        <v>19</v>
      </c>
      <c r="I341" s="198"/>
      <c r="J341" s="194"/>
      <c r="K341" s="194"/>
      <c r="L341" s="199"/>
      <c r="M341" s="200"/>
      <c r="N341" s="201"/>
      <c r="O341" s="201"/>
      <c r="P341" s="201"/>
      <c r="Q341" s="201"/>
      <c r="R341" s="201"/>
      <c r="S341" s="201"/>
      <c r="T341" s="202"/>
      <c r="AT341" s="203" t="s">
        <v>182</v>
      </c>
      <c r="AU341" s="203" t="s">
        <v>83</v>
      </c>
      <c r="AV341" s="13" t="s">
        <v>81</v>
      </c>
      <c r="AW341" s="13" t="s">
        <v>35</v>
      </c>
      <c r="AX341" s="13" t="s">
        <v>73</v>
      </c>
      <c r="AY341" s="203" t="s">
        <v>171</v>
      </c>
    </row>
    <row r="342" spans="2:51" s="14" customFormat="1" ht="12">
      <c r="B342" s="204"/>
      <c r="C342" s="205"/>
      <c r="D342" s="195" t="s">
        <v>182</v>
      </c>
      <c r="E342" s="206" t="s">
        <v>19</v>
      </c>
      <c r="F342" s="207" t="s">
        <v>81</v>
      </c>
      <c r="G342" s="205"/>
      <c r="H342" s="208">
        <v>1</v>
      </c>
      <c r="I342" s="209"/>
      <c r="J342" s="205"/>
      <c r="K342" s="205"/>
      <c r="L342" s="210"/>
      <c r="M342" s="211"/>
      <c r="N342" s="212"/>
      <c r="O342" s="212"/>
      <c r="P342" s="212"/>
      <c r="Q342" s="212"/>
      <c r="R342" s="212"/>
      <c r="S342" s="212"/>
      <c r="T342" s="213"/>
      <c r="AT342" s="214" t="s">
        <v>182</v>
      </c>
      <c r="AU342" s="214" t="s">
        <v>83</v>
      </c>
      <c r="AV342" s="14" t="s">
        <v>83</v>
      </c>
      <c r="AW342" s="14" t="s">
        <v>35</v>
      </c>
      <c r="AX342" s="14" t="s">
        <v>73</v>
      </c>
      <c r="AY342" s="214" t="s">
        <v>171</v>
      </c>
    </row>
    <row r="343" spans="2:51" s="13" customFormat="1" ht="12">
      <c r="B343" s="193"/>
      <c r="C343" s="194"/>
      <c r="D343" s="195" t="s">
        <v>182</v>
      </c>
      <c r="E343" s="196" t="s">
        <v>19</v>
      </c>
      <c r="F343" s="197" t="s">
        <v>407</v>
      </c>
      <c r="G343" s="194"/>
      <c r="H343" s="196" t="s">
        <v>19</v>
      </c>
      <c r="I343" s="198"/>
      <c r="J343" s="194"/>
      <c r="K343" s="194"/>
      <c r="L343" s="199"/>
      <c r="M343" s="200"/>
      <c r="N343" s="201"/>
      <c r="O343" s="201"/>
      <c r="P343" s="201"/>
      <c r="Q343" s="201"/>
      <c r="R343" s="201"/>
      <c r="S343" s="201"/>
      <c r="T343" s="202"/>
      <c r="AT343" s="203" t="s">
        <v>182</v>
      </c>
      <c r="AU343" s="203" t="s">
        <v>83</v>
      </c>
      <c r="AV343" s="13" t="s">
        <v>81</v>
      </c>
      <c r="AW343" s="13" t="s">
        <v>35</v>
      </c>
      <c r="AX343" s="13" t="s">
        <v>73</v>
      </c>
      <c r="AY343" s="203" t="s">
        <v>171</v>
      </c>
    </row>
    <row r="344" spans="2:51" s="14" customFormat="1" ht="12">
      <c r="B344" s="204"/>
      <c r="C344" s="205"/>
      <c r="D344" s="195" t="s">
        <v>182</v>
      </c>
      <c r="E344" s="206" t="s">
        <v>19</v>
      </c>
      <c r="F344" s="207" t="s">
        <v>102</v>
      </c>
      <c r="G344" s="205"/>
      <c r="H344" s="208">
        <v>3</v>
      </c>
      <c r="I344" s="209"/>
      <c r="J344" s="205"/>
      <c r="K344" s="205"/>
      <c r="L344" s="210"/>
      <c r="M344" s="211"/>
      <c r="N344" s="212"/>
      <c r="O344" s="212"/>
      <c r="P344" s="212"/>
      <c r="Q344" s="212"/>
      <c r="R344" s="212"/>
      <c r="S344" s="212"/>
      <c r="T344" s="213"/>
      <c r="AT344" s="214" t="s">
        <v>182</v>
      </c>
      <c r="AU344" s="214" t="s">
        <v>83</v>
      </c>
      <c r="AV344" s="14" t="s">
        <v>83</v>
      </c>
      <c r="AW344" s="14" t="s">
        <v>35</v>
      </c>
      <c r="AX344" s="14" t="s">
        <v>73</v>
      </c>
      <c r="AY344" s="214" t="s">
        <v>171</v>
      </c>
    </row>
    <row r="345" spans="2:51" s="15" customFormat="1" ht="12">
      <c r="B345" s="215"/>
      <c r="C345" s="216"/>
      <c r="D345" s="195" t="s">
        <v>182</v>
      </c>
      <c r="E345" s="217" t="s">
        <v>19</v>
      </c>
      <c r="F345" s="218" t="s">
        <v>189</v>
      </c>
      <c r="G345" s="216"/>
      <c r="H345" s="219">
        <v>11</v>
      </c>
      <c r="I345" s="220"/>
      <c r="J345" s="216"/>
      <c r="K345" s="216"/>
      <c r="L345" s="221"/>
      <c r="M345" s="222"/>
      <c r="N345" s="223"/>
      <c r="O345" s="223"/>
      <c r="P345" s="223"/>
      <c r="Q345" s="223"/>
      <c r="R345" s="223"/>
      <c r="S345" s="223"/>
      <c r="T345" s="224"/>
      <c r="AT345" s="225" t="s">
        <v>182</v>
      </c>
      <c r="AU345" s="225" t="s">
        <v>83</v>
      </c>
      <c r="AV345" s="15" t="s">
        <v>178</v>
      </c>
      <c r="AW345" s="15" t="s">
        <v>35</v>
      </c>
      <c r="AX345" s="15" t="s">
        <v>81</v>
      </c>
      <c r="AY345" s="225" t="s">
        <v>171</v>
      </c>
    </row>
    <row r="346" spans="1:65" s="2" customFormat="1" ht="24.2" customHeight="1">
      <c r="A346" s="35"/>
      <c r="B346" s="36"/>
      <c r="C346" s="226" t="s">
        <v>408</v>
      </c>
      <c r="D346" s="226" t="s">
        <v>263</v>
      </c>
      <c r="E346" s="227" t="s">
        <v>409</v>
      </c>
      <c r="F346" s="228" t="s">
        <v>410</v>
      </c>
      <c r="G346" s="229" t="s">
        <v>402</v>
      </c>
      <c r="H346" s="230">
        <v>7</v>
      </c>
      <c r="I346" s="231"/>
      <c r="J346" s="232">
        <f>ROUND(I346*H346,2)</f>
        <v>0</v>
      </c>
      <c r="K346" s="228" t="s">
        <v>177</v>
      </c>
      <c r="L346" s="233"/>
      <c r="M346" s="234" t="s">
        <v>19</v>
      </c>
      <c r="N346" s="235" t="s">
        <v>44</v>
      </c>
      <c r="O346" s="65"/>
      <c r="P346" s="184">
        <f>O346*H346</f>
        <v>0</v>
      </c>
      <c r="Q346" s="184">
        <v>0.017</v>
      </c>
      <c r="R346" s="184">
        <f>Q346*H346</f>
        <v>0.11900000000000001</v>
      </c>
      <c r="S346" s="184">
        <v>0</v>
      </c>
      <c r="T346" s="185">
        <f>S346*H346</f>
        <v>0</v>
      </c>
      <c r="U346" s="35"/>
      <c r="V346" s="35"/>
      <c r="W346" s="35"/>
      <c r="X346" s="35"/>
      <c r="Y346" s="35"/>
      <c r="Z346" s="35"/>
      <c r="AA346" s="35"/>
      <c r="AB346" s="35"/>
      <c r="AC346" s="35"/>
      <c r="AD346" s="35"/>
      <c r="AE346" s="35"/>
      <c r="AR346" s="186" t="s">
        <v>245</v>
      </c>
      <c r="AT346" s="186" t="s">
        <v>263</v>
      </c>
      <c r="AU346" s="186" t="s">
        <v>83</v>
      </c>
      <c r="AY346" s="18" t="s">
        <v>171</v>
      </c>
      <c r="BE346" s="187">
        <f>IF(N346="základní",J346,0)</f>
        <v>0</v>
      </c>
      <c r="BF346" s="187">
        <f>IF(N346="snížená",J346,0)</f>
        <v>0</v>
      </c>
      <c r="BG346" s="187">
        <f>IF(N346="zákl. přenesená",J346,0)</f>
        <v>0</v>
      </c>
      <c r="BH346" s="187">
        <f>IF(N346="sníž. přenesená",J346,0)</f>
        <v>0</v>
      </c>
      <c r="BI346" s="187">
        <f>IF(N346="nulová",J346,0)</f>
        <v>0</v>
      </c>
      <c r="BJ346" s="18" t="s">
        <v>81</v>
      </c>
      <c r="BK346" s="187">
        <f>ROUND(I346*H346,2)</f>
        <v>0</v>
      </c>
      <c r="BL346" s="18" t="s">
        <v>178</v>
      </c>
      <c r="BM346" s="186" t="s">
        <v>411</v>
      </c>
    </row>
    <row r="347" spans="1:65" s="2" customFormat="1" ht="24.2" customHeight="1">
      <c r="A347" s="35"/>
      <c r="B347" s="36"/>
      <c r="C347" s="226" t="s">
        <v>412</v>
      </c>
      <c r="D347" s="226" t="s">
        <v>263</v>
      </c>
      <c r="E347" s="227" t="s">
        <v>413</v>
      </c>
      <c r="F347" s="228" t="s">
        <v>414</v>
      </c>
      <c r="G347" s="229" t="s">
        <v>402</v>
      </c>
      <c r="H347" s="230">
        <v>1</v>
      </c>
      <c r="I347" s="231"/>
      <c r="J347" s="232">
        <f>ROUND(I347*H347,2)</f>
        <v>0</v>
      </c>
      <c r="K347" s="228" t="s">
        <v>177</v>
      </c>
      <c r="L347" s="233"/>
      <c r="M347" s="234" t="s">
        <v>19</v>
      </c>
      <c r="N347" s="235" t="s">
        <v>44</v>
      </c>
      <c r="O347" s="65"/>
      <c r="P347" s="184">
        <f>O347*H347</f>
        <v>0</v>
      </c>
      <c r="Q347" s="184">
        <v>0.019</v>
      </c>
      <c r="R347" s="184">
        <f>Q347*H347</f>
        <v>0.019</v>
      </c>
      <c r="S347" s="184">
        <v>0</v>
      </c>
      <c r="T347" s="185">
        <f>S347*H347</f>
        <v>0</v>
      </c>
      <c r="U347" s="35"/>
      <c r="V347" s="35"/>
      <c r="W347" s="35"/>
      <c r="X347" s="35"/>
      <c r="Y347" s="35"/>
      <c r="Z347" s="35"/>
      <c r="AA347" s="35"/>
      <c r="AB347" s="35"/>
      <c r="AC347" s="35"/>
      <c r="AD347" s="35"/>
      <c r="AE347" s="35"/>
      <c r="AR347" s="186" t="s">
        <v>245</v>
      </c>
      <c r="AT347" s="186" t="s">
        <v>263</v>
      </c>
      <c r="AU347" s="186" t="s">
        <v>83</v>
      </c>
      <c r="AY347" s="18" t="s">
        <v>171</v>
      </c>
      <c r="BE347" s="187">
        <f>IF(N347="základní",J347,0)</f>
        <v>0</v>
      </c>
      <c r="BF347" s="187">
        <f>IF(N347="snížená",J347,0)</f>
        <v>0</v>
      </c>
      <c r="BG347" s="187">
        <f>IF(N347="zákl. přenesená",J347,0)</f>
        <v>0</v>
      </c>
      <c r="BH347" s="187">
        <f>IF(N347="sníž. přenesená",J347,0)</f>
        <v>0</v>
      </c>
      <c r="BI347" s="187">
        <f>IF(N347="nulová",J347,0)</f>
        <v>0</v>
      </c>
      <c r="BJ347" s="18" t="s">
        <v>81</v>
      </c>
      <c r="BK347" s="187">
        <f>ROUND(I347*H347,2)</f>
        <v>0</v>
      </c>
      <c r="BL347" s="18" t="s">
        <v>178</v>
      </c>
      <c r="BM347" s="186" t="s">
        <v>415</v>
      </c>
    </row>
    <row r="348" spans="1:65" s="2" customFormat="1" ht="16.5" customHeight="1">
      <c r="A348" s="35"/>
      <c r="B348" s="36"/>
      <c r="C348" s="226" t="s">
        <v>416</v>
      </c>
      <c r="D348" s="226" t="s">
        <v>263</v>
      </c>
      <c r="E348" s="227" t="s">
        <v>417</v>
      </c>
      <c r="F348" s="228" t="s">
        <v>418</v>
      </c>
      <c r="G348" s="229" t="s">
        <v>402</v>
      </c>
      <c r="H348" s="230">
        <v>3</v>
      </c>
      <c r="I348" s="231"/>
      <c r="J348" s="232">
        <f>ROUND(I348*H348,2)</f>
        <v>0</v>
      </c>
      <c r="K348" s="228" t="s">
        <v>177</v>
      </c>
      <c r="L348" s="233"/>
      <c r="M348" s="234" t="s">
        <v>19</v>
      </c>
      <c r="N348" s="235" t="s">
        <v>44</v>
      </c>
      <c r="O348" s="65"/>
      <c r="P348" s="184">
        <f>O348*H348</f>
        <v>0</v>
      </c>
      <c r="Q348" s="184">
        <v>0.054</v>
      </c>
      <c r="R348" s="184">
        <f>Q348*H348</f>
        <v>0.162</v>
      </c>
      <c r="S348" s="184">
        <v>0</v>
      </c>
      <c r="T348" s="185">
        <f>S348*H348</f>
        <v>0</v>
      </c>
      <c r="U348" s="35"/>
      <c r="V348" s="35"/>
      <c r="W348" s="35"/>
      <c r="X348" s="35"/>
      <c r="Y348" s="35"/>
      <c r="Z348" s="35"/>
      <c r="AA348" s="35"/>
      <c r="AB348" s="35"/>
      <c r="AC348" s="35"/>
      <c r="AD348" s="35"/>
      <c r="AE348" s="35"/>
      <c r="AR348" s="186" t="s">
        <v>245</v>
      </c>
      <c r="AT348" s="186" t="s">
        <v>263</v>
      </c>
      <c r="AU348" s="186" t="s">
        <v>83</v>
      </c>
      <c r="AY348" s="18" t="s">
        <v>171</v>
      </c>
      <c r="BE348" s="187">
        <f>IF(N348="základní",J348,0)</f>
        <v>0</v>
      </c>
      <c r="BF348" s="187">
        <f>IF(N348="snížená",J348,0)</f>
        <v>0</v>
      </c>
      <c r="BG348" s="187">
        <f>IF(N348="zákl. přenesená",J348,0)</f>
        <v>0</v>
      </c>
      <c r="BH348" s="187">
        <f>IF(N348="sníž. přenesená",J348,0)</f>
        <v>0</v>
      </c>
      <c r="BI348" s="187">
        <f>IF(N348="nulová",J348,0)</f>
        <v>0</v>
      </c>
      <c r="BJ348" s="18" t="s">
        <v>81</v>
      </c>
      <c r="BK348" s="187">
        <f>ROUND(I348*H348,2)</f>
        <v>0</v>
      </c>
      <c r="BL348" s="18" t="s">
        <v>178</v>
      </c>
      <c r="BM348" s="186" t="s">
        <v>419</v>
      </c>
    </row>
    <row r="349" spans="1:65" s="2" customFormat="1" ht="33" customHeight="1">
      <c r="A349" s="35"/>
      <c r="B349" s="36"/>
      <c r="C349" s="175" t="s">
        <v>420</v>
      </c>
      <c r="D349" s="175" t="s">
        <v>173</v>
      </c>
      <c r="E349" s="176" t="s">
        <v>421</v>
      </c>
      <c r="F349" s="177" t="s">
        <v>422</v>
      </c>
      <c r="G349" s="178" t="s">
        <v>266</v>
      </c>
      <c r="H349" s="179">
        <v>0.398</v>
      </c>
      <c r="I349" s="180"/>
      <c r="J349" s="181">
        <f>ROUND(I349*H349,2)</f>
        <v>0</v>
      </c>
      <c r="K349" s="177" t="s">
        <v>177</v>
      </c>
      <c r="L349" s="40"/>
      <c r="M349" s="182" t="s">
        <v>19</v>
      </c>
      <c r="N349" s="183" t="s">
        <v>44</v>
      </c>
      <c r="O349" s="65"/>
      <c r="P349" s="184">
        <f>O349*H349</f>
        <v>0</v>
      </c>
      <c r="Q349" s="184">
        <v>1.09</v>
      </c>
      <c r="R349" s="184">
        <f>Q349*H349</f>
        <v>0.43382000000000004</v>
      </c>
      <c r="S349" s="184">
        <v>0</v>
      </c>
      <c r="T349" s="185">
        <f>S349*H349</f>
        <v>0</v>
      </c>
      <c r="U349" s="35"/>
      <c r="V349" s="35"/>
      <c r="W349" s="35"/>
      <c r="X349" s="35"/>
      <c r="Y349" s="35"/>
      <c r="Z349" s="35"/>
      <c r="AA349" s="35"/>
      <c r="AB349" s="35"/>
      <c r="AC349" s="35"/>
      <c r="AD349" s="35"/>
      <c r="AE349" s="35"/>
      <c r="AR349" s="186" t="s">
        <v>178</v>
      </c>
      <c r="AT349" s="186" t="s">
        <v>173</v>
      </c>
      <c r="AU349" s="186" t="s">
        <v>83</v>
      </c>
      <c r="AY349" s="18" t="s">
        <v>171</v>
      </c>
      <c r="BE349" s="187">
        <f>IF(N349="základní",J349,0)</f>
        <v>0</v>
      </c>
      <c r="BF349" s="187">
        <f>IF(N349="snížená",J349,0)</f>
        <v>0</v>
      </c>
      <c r="BG349" s="187">
        <f>IF(N349="zákl. přenesená",J349,0)</f>
        <v>0</v>
      </c>
      <c r="BH349" s="187">
        <f>IF(N349="sníž. přenesená",J349,0)</f>
        <v>0</v>
      </c>
      <c r="BI349" s="187">
        <f>IF(N349="nulová",J349,0)</f>
        <v>0</v>
      </c>
      <c r="BJ349" s="18" t="s">
        <v>81</v>
      </c>
      <c r="BK349" s="187">
        <f>ROUND(I349*H349,2)</f>
        <v>0</v>
      </c>
      <c r="BL349" s="18" t="s">
        <v>178</v>
      </c>
      <c r="BM349" s="186" t="s">
        <v>423</v>
      </c>
    </row>
    <row r="350" spans="1:47" s="2" customFormat="1" ht="12">
      <c r="A350" s="35"/>
      <c r="B350" s="36"/>
      <c r="C350" s="37"/>
      <c r="D350" s="188" t="s">
        <v>180</v>
      </c>
      <c r="E350" s="37"/>
      <c r="F350" s="189" t="s">
        <v>424</v>
      </c>
      <c r="G350" s="37"/>
      <c r="H350" s="37"/>
      <c r="I350" s="190"/>
      <c r="J350" s="37"/>
      <c r="K350" s="37"/>
      <c r="L350" s="40"/>
      <c r="M350" s="191"/>
      <c r="N350" s="192"/>
      <c r="O350" s="65"/>
      <c r="P350" s="65"/>
      <c r="Q350" s="65"/>
      <c r="R350" s="65"/>
      <c r="S350" s="65"/>
      <c r="T350" s="66"/>
      <c r="U350" s="35"/>
      <c r="V350" s="35"/>
      <c r="W350" s="35"/>
      <c r="X350" s="35"/>
      <c r="Y350" s="35"/>
      <c r="Z350" s="35"/>
      <c r="AA350" s="35"/>
      <c r="AB350" s="35"/>
      <c r="AC350" s="35"/>
      <c r="AD350" s="35"/>
      <c r="AE350" s="35"/>
      <c r="AT350" s="18" t="s">
        <v>180</v>
      </c>
      <c r="AU350" s="18" t="s">
        <v>83</v>
      </c>
    </row>
    <row r="351" spans="2:51" s="13" customFormat="1" ht="12">
      <c r="B351" s="193"/>
      <c r="C351" s="194"/>
      <c r="D351" s="195" t="s">
        <v>182</v>
      </c>
      <c r="E351" s="196" t="s">
        <v>19</v>
      </c>
      <c r="F351" s="197" t="s">
        <v>425</v>
      </c>
      <c r="G351" s="194"/>
      <c r="H351" s="196" t="s">
        <v>19</v>
      </c>
      <c r="I351" s="198"/>
      <c r="J351" s="194"/>
      <c r="K351" s="194"/>
      <c r="L351" s="199"/>
      <c r="M351" s="200"/>
      <c r="N351" s="201"/>
      <c r="O351" s="201"/>
      <c r="P351" s="201"/>
      <c r="Q351" s="201"/>
      <c r="R351" s="201"/>
      <c r="S351" s="201"/>
      <c r="T351" s="202"/>
      <c r="AT351" s="203" t="s">
        <v>182</v>
      </c>
      <c r="AU351" s="203" t="s">
        <v>83</v>
      </c>
      <c r="AV351" s="13" t="s">
        <v>81</v>
      </c>
      <c r="AW351" s="13" t="s">
        <v>35</v>
      </c>
      <c r="AX351" s="13" t="s">
        <v>73</v>
      </c>
      <c r="AY351" s="203" t="s">
        <v>171</v>
      </c>
    </row>
    <row r="352" spans="2:51" s="14" customFormat="1" ht="12">
      <c r="B352" s="204"/>
      <c r="C352" s="205"/>
      <c r="D352" s="195" t="s">
        <v>182</v>
      </c>
      <c r="E352" s="206" t="s">
        <v>19</v>
      </c>
      <c r="F352" s="207" t="s">
        <v>426</v>
      </c>
      <c r="G352" s="205"/>
      <c r="H352" s="208">
        <v>0.122</v>
      </c>
      <c r="I352" s="209"/>
      <c r="J352" s="205"/>
      <c r="K352" s="205"/>
      <c r="L352" s="210"/>
      <c r="M352" s="211"/>
      <c r="N352" s="212"/>
      <c r="O352" s="212"/>
      <c r="P352" s="212"/>
      <c r="Q352" s="212"/>
      <c r="R352" s="212"/>
      <c r="S352" s="212"/>
      <c r="T352" s="213"/>
      <c r="AT352" s="214" t="s">
        <v>182</v>
      </c>
      <c r="AU352" s="214" t="s">
        <v>83</v>
      </c>
      <c r="AV352" s="14" t="s">
        <v>83</v>
      </c>
      <c r="AW352" s="14" t="s">
        <v>35</v>
      </c>
      <c r="AX352" s="14" t="s">
        <v>73</v>
      </c>
      <c r="AY352" s="214" t="s">
        <v>171</v>
      </c>
    </row>
    <row r="353" spans="2:51" s="13" customFormat="1" ht="12">
      <c r="B353" s="193"/>
      <c r="C353" s="194"/>
      <c r="D353" s="195" t="s">
        <v>182</v>
      </c>
      <c r="E353" s="196" t="s">
        <v>19</v>
      </c>
      <c r="F353" s="197" t="s">
        <v>427</v>
      </c>
      <c r="G353" s="194"/>
      <c r="H353" s="196" t="s">
        <v>19</v>
      </c>
      <c r="I353" s="198"/>
      <c r="J353" s="194"/>
      <c r="K353" s="194"/>
      <c r="L353" s="199"/>
      <c r="M353" s="200"/>
      <c r="N353" s="201"/>
      <c r="O353" s="201"/>
      <c r="P353" s="201"/>
      <c r="Q353" s="201"/>
      <c r="R353" s="201"/>
      <c r="S353" s="201"/>
      <c r="T353" s="202"/>
      <c r="AT353" s="203" t="s">
        <v>182</v>
      </c>
      <c r="AU353" s="203" t="s">
        <v>83</v>
      </c>
      <c r="AV353" s="13" t="s">
        <v>81</v>
      </c>
      <c r="AW353" s="13" t="s">
        <v>35</v>
      </c>
      <c r="AX353" s="13" t="s">
        <v>73</v>
      </c>
      <c r="AY353" s="203" t="s">
        <v>171</v>
      </c>
    </row>
    <row r="354" spans="2:51" s="14" customFormat="1" ht="12">
      <c r="B354" s="204"/>
      <c r="C354" s="205"/>
      <c r="D354" s="195" t="s">
        <v>182</v>
      </c>
      <c r="E354" s="206" t="s">
        <v>19</v>
      </c>
      <c r="F354" s="207" t="s">
        <v>428</v>
      </c>
      <c r="G354" s="205"/>
      <c r="H354" s="208">
        <v>0.071</v>
      </c>
      <c r="I354" s="209"/>
      <c r="J354" s="205"/>
      <c r="K354" s="205"/>
      <c r="L354" s="210"/>
      <c r="M354" s="211"/>
      <c r="N354" s="212"/>
      <c r="O354" s="212"/>
      <c r="P354" s="212"/>
      <c r="Q354" s="212"/>
      <c r="R354" s="212"/>
      <c r="S354" s="212"/>
      <c r="T354" s="213"/>
      <c r="AT354" s="214" t="s">
        <v>182</v>
      </c>
      <c r="AU354" s="214" t="s">
        <v>83</v>
      </c>
      <c r="AV354" s="14" t="s">
        <v>83</v>
      </c>
      <c r="AW354" s="14" t="s">
        <v>35</v>
      </c>
      <c r="AX354" s="14" t="s">
        <v>73</v>
      </c>
      <c r="AY354" s="214" t="s">
        <v>171</v>
      </c>
    </row>
    <row r="355" spans="2:51" s="13" customFormat="1" ht="12">
      <c r="B355" s="193"/>
      <c r="C355" s="194"/>
      <c r="D355" s="195" t="s">
        <v>182</v>
      </c>
      <c r="E355" s="196" t="s">
        <v>19</v>
      </c>
      <c r="F355" s="197" t="s">
        <v>429</v>
      </c>
      <c r="G355" s="194"/>
      <c r="H355" s="196" t="s">
        <v>19</v>
      </c>
      <c r="I355" s="198"/>
      <c r="J355" s="194"/>
      <c r="K355" s="194"/>
      <c r="L355" s="199"/>
      <c r="M355" s="200"/>
      <c r="N355" s="201"/>
      <c r="O355" s="201"/>
      <c r="P355" s="201"/>
      <c r="Q355" s="201"/>
      <c r="R355" s="201"/>
      <c r="S355" s="201"/>
      <c r="T355" s="202"/>
      <c r="AT355" s="203" t="s">
        <v>182</v>
      </c>
      <c r="AU355" s="203" t="s">
        <v>83</v>
      </c>
      <c r="AV355" s="13" t="s">
        <v>81</v>
      </c>
      <c r="AW355" s="13" t="s">
        <v>35</v>
      </c>
      <c r="AX355" s="13" t="s">
        <v>73</v>
      </c>
      <c r="AY355" s="203" t="s">
        <v>171</v>
      </c>
    </row>
    <row r="356" spans="2:51" s="14" customFormat="1" ht="12">
      <c r="B356" s="204"/>
      <c r="C356" s="205"/>
      <c r="D356" s="195" t="s">
        <v>182</v>
      </c>
      <c r="E356" s="206" t="s">
        <v>19</v>
      </c>
      <c r="F356" s="207" t="s">
        <v>430</v>
      </c>
      <c r="G356" s="205"/>
      <c r="H356" s="208">
        <v>0.064</v>
      </c>
      <c r="I356" s="209"/>
      <c r="J356" s="205"/>
      <c r="K356" s="205"/>
      <c r="L356" s="210"/>
      <c r="M356" s="211"/>
      <c r="N356" s="212"/>
      <c r="O356" s="212"/>
      <c r="P356" s="212"/>
      <c r="Q356" s="212"/>
      <c r="R356" s="212"/>
      <c r="S356" s="212"/>
      <c r="T356" s="213"/>
      <c r="AT356" s="214" t="s">
        <v>182</v>
      </c>
      <c r="AU356" s="214" t="s">
        <v>83</v>
      </c>
      <c r="AV356" s="14" t="s">
        <v>83</v>
      </c>
      <c r="AW356" s="14" t="s">
        <v>35</v>
      </c>
      <c r="AX356" s="14" t="s">
        <v>73</v>
      </c>
      <c r="AY356" s="214" t="s">
        <v>171</v>
      </c>
    </row>
    <row r="357" spans="2:51" s="14" customFormat="1" ht="12">
      <c r="B357" s="204"/>
      <c r="C357" s="205"/>
      <c r="D357" s="195" t="s">
        <v>182</v>
      </c>
      <c r="E357" s="206" t="s">
        <v>19</v>
      </c>
      <c r="F357" s="207" t="s">
        <v>431</v>
      </c>
      <c r="G357" s="205"/>
      <c r="H357" s="208">
        <v>0.141</v>
      </c>
      <c r="I357" s="209"/>
      <c r="J357" s="205"/>
      <c r="K357" s="205"/>
      <c r="L357" s="210"/>
      <c r="M357" s="211"/>
      <c r="N357" s="212"/>
      <c r="O357" s="212"/>
      <c r="P357" s="212"/>
      <c r="Q357" s="212"/>
      <c r="R357" s="212"/>
      <c r="S357" s="212"/>
      <c r="T357" s="213"/>
      <c r="AT357" s="214" t="s">
        <v>182</v>
      </c>
      <c r="AU357" s="214" t="s">
        <v>83</v>
      </c>
      <c r="AV357" s="14" t="s">
        <v>83</v>
      </c>
      <c r="AW357" s="14" t="s">
        <v>35</v>
      </c>
      <c r="AX357" s="14" t="s">
        <v>73</v>
      </c>
      <c r="AY357" s="214" t="s">
        <v>171</v>
      </c>
    </row>
    <row r="358" spans="2:51" s="15" customFormat="1" ht="12">
      <c r="B358" s="215"/>
      <c r="C358" s="216"/>
      <c r="D358" s="195" t="s">
        <v>182</v>
      </c>
      <c r="E358" s="217" t="s">
        <v>19</v>
      </c>
      <c r="F358" s="218" t="s">
        <v>189</v>
      </c>
      <c r="G358" s="216"/>
      <c r="H358" s="219">
        <v>0.398</v>
      </c>
      <c r="I358" s="220"/>
      <c r="J358" s="216"/>
      <c r="K358" s="216"/>
      <c r="L358" s="221"/>
      <c r="M358" s="222"/>
      <c r="N358" s="223"/>
      <c r="O358" s="223"/>
      <c r="P358" s="223"/>
      <c r="Q358" s="223"/>
      <c r="R358" s="223"/>
      <c r="S358" s="223"/>
      <c r="T358" s="224"/>
      <c r="AT358" s="225" t="s">
        <v>182</v>
      </c>
      <c r="AU358" s="225" t="s">
        <v>83</v>
      </c>
      <c r="AV358" s="15" t="s">
        <v>178</v>
      </c>
      <c r="AW358" s="15" t="s">
        <v>35</v>
      </c>
      <c r="AX358" s="15" t="s">
        <v>81</v>
      </c>
      <c r="AY358" s="225" t="s">
        <v>171</v>
      </c>
    </row>
    <row r="359" spans="1:65" s="2" customFormat="1" ht="37.9" customHeight="1">
      <c r="A359" s="35"/>
      <c r="B359" s="36"/>
      <c r="C359" s="175" t="s">
        <v>432</v>
      </c>
      <c r="D359" s="175" t="s">
        <v>173</v>
      </c>
      <c r="E359" s="176" t="s">
        <v>433</v>
      </c>
      <c r="F359" s="177" t="s">
        <v>434</v>
      </c>
      <c r="G359" s="178" t="s">
        <v>328</v>
      </c>
      <c r="H359" s="179">
        <v>351</v>
      </c>
      <c r="I359" s="180"/>
      <c r="J359" s="181">
        <f>ROUND(I359*H359,2)</f>
        <v>0</v>
      </c>
      <c r="K359" s="177" t="s">
        <v>177</v>
      </c>
      <c r="L359" s="40"/>
      <c r="M359" s="182" t="s">
        <v>19</v>
      </c>
      <c r="N359" s="183" t="s">
        <v>44</v>
      </c>
      <c r="O359" s="65"/>
      <c r="P359" s="184">
        <f>O359*H359</f>
        <v>0</v>
      </c>
      <c r="Q359" s="184">
        <v>0.00119</v>
      </c>
      <c r="R359" s="184">
        <f>Q359*H359</f>
        <v>0.41769</v>
      </c>
      <c r="S359" s="184">
        <v>1E-05</v>
      </c>
      <c r="T359" s="185">
        <f>S359*H359</f>
        <v>0.00351</v>
      </c>
      <c r="U359" s="35"/>
      <c r="V359" s="35"/>
      <c r="W359" s="35"/>
      <c r="X359" s="35"/>
      <c r="Y359" s="35"/>
      <c r="Z359" s="35"/>
      <c r="AA359" s="35"/>
      <c r="AB359" s="35"/>
      <c r="AC359" s="35"/>
      <c r="AD359" s="35"/>
      <c r="AE359" s="35"/>
      <c r="AR359" s="186" t="s">
        <v>178</v>
      </c>
      <c r="AT359" s="186" t="s">
        <v>173</v>
      </c>
      <c r="AU359" s="186" t="s">
        <v>83</v>
      </c>
      <c r="AY359" s="18" t="s">
        <v>171</v>
      </c>
      <c r="BE359" s="187">
        <f>IF(N359="základní",J359,0)</f>
        <v>0</v>
      </c>
      <c r="BF359" s="187">
        <f>IF(N359="snížená",J359,0)</f>
        <v>0</v>
      </c>
      <c r="BG359" s="187">
        <f>IF(N359="zákl. přenesená",J359,0)</f>
        <v>0</v>
      </c>
      <c r="BH359" s="187">
        <f>IF(N359="sníž. přenesená",J359,0)</f>
        <v>0</v>
      </c>
      <c r="BI359" s="187">
        <f>IF(N359="nulová",J359,0)</f>
        <v>0</v>
      </c>
      <c r="BJ359" s="18" t="s">
        <v>81</v>
      </c>
      <c r="BK359" s="187">
        <f>ROUND(I359*H359,2)</f>
        <v>0</v>
      </c>
      <c r="BL359" s="18" t="s">
        <v>178</v>
      </c>
      <c r="BM359" s="186" t="s">
        <v>435</v>
      </c>
    </row>
    <row r="360" spans="1:47" s="2" customFormat="1" ht="12">
      <c r="A360" s="35"/>
      <c r="B360" s="36"/>
      <c r="C360" s="37"/>
      <c r="D360" s="188" t="s">
        <v>180</v>
      </c>
      <c r="E360" s="37"/>
      <c r="F360" s="189" t="s">
        <v>436</v>
      </c>
      <c r="G360" s="37"/>
      <c r="H360" s="37"/>
      <c r="I360" s="190"/>
      <c r="J360" s="37"/>
      <c r="K360" s="37"/>
      <c r="L360" s="40"/>
      <c r="M360" s="191"/>
      <c r="N360" s="192"/>
      <c r="O360" s="65"/>
      <c r="P360" s="65"/>
      <c r="Q360" s="65"/>
      <c r="R360" s="65"/>
      <c r="S360" s="65"/>
      <c r="T360" s="66"/>
      <c r="U360" s="35"/>
      <c r="V360" s="35"/>
      <c r="W360" s="35"/>
      <c r="X360" s="35"/>
      <c r="Y360" s="35"/>
      <c r="Z360" s="35"/>
      <c r="AA360" s="35"/>
      <c r="AB360" s="35"/>
      <c r="AC360" s="35"/>
      <c r="AD360" s="35"/>
      <c r="AE360" s="35"/>
      <c r="AT360" s="18" t="s">
        <v>180</v>
      </c>
      <c r="AU360" s="18" t="s">
        <v>83</v>
      </c>
    </row>
    <row r="361" spans="1:47" s="2" customFormat="1" ht="146.25">
      <c r="A361" s="35"/>
      <c r="B361" s="36"/>
      <c r="C361" s="37"/>
      <c r="D361" s="195" t="s">
        <v>437</v>
      </c>
      <c r="E361" s="37"/>
      <c r="F361" s="236" t="s">
        <v>438</v>
      </c>
      <c r="G361" s="37"/>
      <c r="H361" s="37"/>
      <c r="I361" s="190"/>
      <c r="J361" s="37"/>
      <c r="K361" s="37"/>
      <c r="L361" s="40"/>
      <c r="M361" s="191"/>
      <c r="N361" s="192"/>
      <c r="O361" s="65"/>
      <c r="P361" s="65"/>
      <c r="Q361" s="65"/>
      <c r="R361" s="65"/>
      <c r="S361" s="65"/>
      <c r="T361" s="66"/>
      <c r="U361" s="35"/>
      <c r="V361" s="35"/>
      <c r="W361" s="35"/>
      <c r="X361" s="35"/>
      <c r="Y361" s="35"/>
      <c r="Z361" s="35"/>
      <c r="AA361" s="35"/>
      <c r="AB361" s="35"/>
      <c r="AC361" s="35"/>
      <c r="AD361" s="35"/>
      <c r="AE361" s="35"/>
      <c r="AT361" s="18" t="s">
        <v>437</v>
      </c>
      <c r="AU361" s="18" t="s">
        <v>83</v>
      </c>
    </row>
    <row r="362" spans="2:51" s="13" customFormat="1" ht="22.5">
      <c r="B362" s="193"/>
      <c r="C362" s="194"/>
      <c r="D362" s="195" t="s">
        <v>182</v>
      </c>
      <c r="E362" s="196" t="s">
        <v>19</v>
      </c>
      <c r="F362" s="197" t="s">
        <v>439</v>
      </c>
      <c r="G362" s="194"/>
      <c r="H362" s="196" t="s">
        <v>19</v>
      </c>
      <c r="I362" s="198"/>
      <c r="J362" s="194"/>
      <c r="K362" s="194"/>
      <c r="L362" s="199"/>
      <c r="M362" s="200"/>
      <c r="N362" s="201"/>
      <c r="O362" s="201"/>
      <c r="P362" s="201"/>
      <c r="Q362" s="201"/>
      <c r="R362" s="201"/>
      <c r="S362" s="201"/>
      <c r="T362" s="202"/>
      <c r="AT362" s="203" t="s">
        <v>182</v>
      </c>
      <c r="AU362" s="203" t="s">
        <v>83</v>
      </c>
      <c r="AV362" s="13" t="s">
        <v>81</v>
      </c>
      <c r="AW362" s="13" t="s">
        <v>35</v>
      </c>
      <c r="AX362" s="13" t="s">
        <v>73</v>
      </c>
      <c r="AY362" s="203" t="s">
        <v>171</v>
      </c>
    </row>
    <row r="363" spans="2:51" s="14" customFormat="1" ht="12">
      <c r="B363" s="204"/>
      <c r="C363" s="205"/>
      <c r="D363" s="195" t="s">
        <v>182</v>
      </c>
      <c r="E363" s="206" t="s">
        <v>19</v>
      </c>
      <c r="F363" s="207" t="s">
        <v>440</v>
      </c>
      <c r="G363" s="205"/>
      <c r="H363" s="208">
        <v>351</v>
      </c>
      <c r="I363" s="209"/>
      <c r="J363" s="205"/>
      <c r="K363" s="205"/>
      <c r="L363" s="210"/>
      <c r="M363" s="211"/>
      <c r="N363" s="212"/>
      <c r="O363" s="212"/>
      <c r="P363" s="212"/>
      <c r="Q363" s="212"/>
      <c r="R363" s="212"/>
      <c r="S363" s="212"/>
      <c r="T363" s="213"/>
      <c r="AT363" s="214" t="s">
        <v>182</v>
      </c>
      <c r="AU363" s="214" t="s">
        <v>83</v>
      </c>
      <c r="AV363" s="14" t="s">
        <v>83</v>
      </c>
      <c r="AW363" s="14" t="s">
        <v>35</v>
      </c>
      <c r="AX363" s="14" t="s">
        <v>81</v>
      </c>
      <c r="AY363" s="214" t="s">
        <v>171</v>
      </c>
    </row>
    <row r="364" spans="1:65" s="2" customFormat="1" ht="37.9" customHeight="1">
      <c r="A364" s="35"/>
      <c r="B364" s="36"/>
      <c r="C364" s="175" t="s">
        <v>441</v>
      </c>
      <c r="D364" s="175" t="s">
        <v>173</v>
      </c>
      <c r="E364" s="176" t="s">
        <v>442</v>
      </c>
      <c r="F364" s="177" t="s">
        <v>443</v>
      </c>
      <c r="G364" s="178" t="s">
        <v>272</v>
      </c>
      <c r="H364" s="179">
        <v>41.457</v>
      </c>
      <c r="I364" s="180"/>
      <c r="J364" s="181">
        <f>ROUND(I364*H364,2)</f>
        <v>0</v>
      </c>
      <c r="K364" s="177" t="s">
        <v>177</v>
      </c>
      <c r="L364" s="40"/>
      <c r="M364" s="182" t="s">
        <v>19</v>
      </c>
      <c r="N364" s="183" t="s">
        <v>44</v>
      </c>
      <c r="O364" s="65"/>
      <c r="P364" s="184">
        <f>O364*H364</f>
        <v>0</v>
      </c>
      <c r="Q364" s="184">
        <v>0.06998</v>
      </c>
      <c r="R364" s="184">
        <f>Q364*H364</f>
        <v>2.90116086</v>
      </c>
      <c r="S364" s="184">
        <v>0</v>
      </c>
      <c r="T364" s="185">
        <f>S364*H364</f>
        <v>0</v>
      </c>
      <c r="U364" s="35"/>
      <c r="V364" s="35"/>
      <c r="W364" s="35"/>
      <c r="X364" s="35"/>
      <c r="Y364" s="35"/>
      <c r="Z364" s="35"/>
      <c r="AA364" s="35"/>
      <c r="AB364" s="35"/>
      <c r="AC364" s="35"/>
      <c r="AD364" s="35"/>
      <c r="AE364" s="35"/>
      <c r="AR364" s="186" t="s">
        <v>178</v>
      </c>
      <c r="AT364" s="186" t="s">
        <v>173</v>
      </c>
      <c r="AU364" s="186" t="s">
        <v>83</v>
      </c>
      <c r="AY364" s="18" t="s">
        <v>171</v>
      </c>
      <c r="BE364" s="187">
        <f>IF(N364="základní",J364,0)</f>
        <v>0</v>
      </c>
      <c r="BF364" s="187">
        <f>IF(N364="snížená",J364,0)</f>
        <v>0</v>
      </c>
      <c r="BG364" s="187">
        <f>IF(N364="zákl. přenesená",J364,0)</f>
        <v>0</v>
      </c>
      <c r="BH364" s="187">
        <f>IF(N364="sníž. přenesená",J364,0)</f>
        <v>0</v>
      </c>
      <c r="BI364" s="187">
        <f>IF(N364="nulová",J364,0)</f>
        <v>0</v>
      </c>
      <c r="BJ364" s="18" t="s">
        <v>81</v>
      </c>
      <c r="BK364" s="187">
        <f>ROUND(I364*H364,2)</f>
        <v>0</v>
      </c>
      <c r="BL364" s="18" t="s">
        <v>178</v>
      </c>
      <c r="BM364" s="186" t="s">
        <v>444</v>
      </c>
    </row>
    <row r="365" spans="1:47" s="2" customFormat="1" ht="12">
      <c r="A365" s="35"/>
      <c r="B365" s="36"/>
      <c r="C365" s="37"/>
      <c r="D365" s="188" t="s">
        <v>180</v>
      </c>
      <c r="E365" s="37"/>
      <c r="F365" s="189" t="s">
        <v>445</v>
      </c>
      <c r="G365" s="37"/>
      <c r="H365" s="37"/>
      <c r="I365" s="190"/>
      <c r="J365" s="37"/>
      <c r="K365" s="37"/>
      <c r="L365" s="40"/>
      <c r="M365" s="191"/>
      <c r="N365" s="192"/>
      <c r="O365" s="65"/>
      <c r="P365" s="65"/>
      <c r="Q365" s="65"/>
      <c r="R365" s="65"/>
      <c r="S365" s="65"/>
      <c r="T365" s="66"/>
      <c r="U365" s="35"/>
      <c r="V365" s="35"/>
      <c r="W365" s="35"/>
      <c r="X365" s="35"/>
      <c r="Y365" s="35"/>
      <c r="Z365" s="35"/>
      <c r="AA365" s="35"/>
      <c r="AB365" s="35"/>
      <c r="AC365" s="35"/>
      <c r="AD365" s="35"/>
      <c r="AE365" s="35"/>
      <c r="AT365" s="18" t="s">
        <v>180</v>
      </c>
      <c r="AU365" s="18" t="s">
        <v>83</v>
      </c>
    </row>
    <row r="366" spans="2:51" s="13" customFormat="1" ht="12">
      <c r="B366" s="193"/>
      <c r="C366" s="194"/>
      <c r="D366" s="195" t="s">
        <v>182</v>
      </c>
      <c r="E366" s="196" t="s">
        <v>19</v>
      </c>
      <c r="F366" s="197" t="s">
        <v>446</v>
      </c>
      <c r="G366" s="194"/>
      <c r="H366" s="196" t="s">
        <v>19</v>
      </c>
      <c r="I366" s="198"/>
      <c r="J366" s="194"/>
      <c r="K366" s="194"/>
      <c r="L366" s="199"/>
      <c r="M366" s="200"/>
      <c r="N366" s="201"/>
      <c r="O366" s="201"/>
      <c r="P366" s="201"/>
      <c r="Q366" s="201"/>
      <c r="R366" s="201"/>
      <c r="S366" s="201"/>
      <c r="T366" s="202"/>
      <c r="AT366" s="203" t="s">
        <v>182</v>
      </c>
      <c r="AU366" s="203" t="s">
        <v>83</v>
      </c>
      <c r="AV366" s="13" t="s">
        <v>81</v>
      </c>
      <c r="AW366" s="13" t="s">
        <v>35</v>
      </c>
      <c r="AX366" s="13" t="s">
        <v>73</v>
      </c>
      <c r="AY366" s="203" t="s">
        <v>171</v>
      </c>
    </row>
    <row r="367" spans="2:51" s="14" customFormat="1" ht="12">
      <c r="B367" s="204"/>
      <c r="C367" s="205"/>
      <c r="D367" s="195" t="s">
        <v>182</v>
      </c>
      <c r="E367" s="206" t="s">
        <v>19</v>
      </c>
      <c r="F367" s="207" t="s">
        <v>447</v>
      </c>
      <c r="G367" s="205"/>
      <c r="H367" s="208">
        <v>6.141</v>
      </c>
      <c r="I367" s="209"/>
      <c r="J367" s="205"/>
      <c r="K367" s="205"/>
      <c r="L367" s="210"/>
      <c r="M367" s="211"/>
      <c r="N367" s="212"/>
      <c r="O367" s="212"/>
      <c r="P367" s="212"/>
      <c r="Q367" s="212"/>
      <c r="R367" s="212"/>
      <c r="S367" s="212"/>
      <c r="T367" s="213"/>
      <c r="AT367" s="214" t="s">
        <v>182</v>
      </c>
      <c r="AU367" s="214" t="s">
        <v>83</v>
      </c>
      <c r="AV367" s="14" t="s">
        <v>83</v>
      </c>
      <c r="AW367" s="14" t="s">
        <v>35</v>
      </c>
      <c r="AX367" s="14" t="s">
        <v>73</v>
      </c>
      <c r="AY367" s="214" t="s">
        <v>171</v>
      </c>
    </row>
    <row r="368" spans="2:51" s="13" customFormat="1" ht="12">
      <c r="B368" s="193"/>
      <c r="C368" s="194"/>
      <c r="D368" s="195" t="s">
        <v>182</v>
      </c>
      <c r="E368" s="196" t="s">
        <v>19</v>
      </c>
      <c r="F368" s="197" t="s">
        <v>448</v>
      </c>
      <c r="G368" s="194"/>
      <c r="H368" s="196" t="s">
        <v>19</v>
      </c>
      <c r="I368" s="198"/>
      <c r="J368" s="194"/>
      <c r="K368" s="194"/>
      <c r="L368" s="199"/>
      <c r="M368" s="200"/>
      <c r="N368" s="201"/>
      <c r="O368" s="201"/>
      <c r="P368" s="201"/>
      <c r="Q368" s="201"/>
      <c r="R368" s="201"/>
      <c r="S368" s="201"/>
      <c r="T368" s="202"/>
      <c r="AT368" s="203" t="s">
        <v>182</v>
      </c>
      <c r="AU368" s="203" t="s">
        <v>83</v>
      </c>
      <c r="AV368" s="13" t="s">
        <v>81</v>
      </c>
      <c r="AW368" s="13" t="s">
        <v>35</v>
      </c>
      <c r="AX368" s="13" t="s">
        <v>73</v>
      </c>
      <c r="AY368" s="203" t="s">
        <v>171</v>
      </c>
    </row>
    <row r="369" spans="2:51" s="14" customFormat="1" ht="12">
      <c r="B369" s="204"/>
      <c r="C369" s="205"/>
      <c r="D369" s="195" t="s">
        <v>182</v>
      </c>
      <c r="E369" s="206" t="s">
        <v>19</v>
      </c>
      <c r="F369" s="207" t="s">
        <v>449</v>
      </c>
      <c r="G369" s="205"/>
      <c r="H369" s="208">
        <v>8.314</v>
      </c>
      <c r="I369" s="209"/>
      <c r="J369" s="205"/>
      <c r="K369" s="205"/>
      <c r="L369" s="210"/>
      <c r="M369" s="211"/>
      <c r="N369" s="212"/>
      <c r="O369" s="212"/>
      <c r="P369" s="212"/>
      <c r="Q369" s="212"/>
      <c r="R369" s="212"/>
      <c r="S369" s="212"/>
      <c r="T369" s="213"/>
      <c r="AT369" s="214" t="s">
        <v>182</v>
      </c>
      <c r="AU369" s="214" t="s">
        <v>83</v>
      </c>
      <c r="AV369" s="14" t="s">
        <v>83</v>
      </c>
      <c r="AW369" s="14" t="s">
        <v>35</v>
      </c>
      <c r="AX369" s="14" t="s">
        <v>73</v>
      </c>
      <c r="AY369" s="214" t="s">
        <v>171</v>
      </c>
    </row>
    <row r="370" spans="2:51" s="13" customFormat="1" ht="12">
      <c r="B370" s="193"/>
      <c r="C370" s="194"/>
      <c r="D370" s="195" t="s">
        <v>182</v>
      </c>
      <c r="E370" s="196" t="s">
        <v>19</v>
      </c>
      <c r="F370" s="197" t="s">
        <v>450</v>
      </c>
      <c r="G370" s="194"/>
      <c r="H370" s="196" t="s">
        <v>19</v>
      </c>
      <c r="I370" s="198"/>
      <c r="J370" s="194"/>
      <c r="K370" s="194"/>
      <c r="L370" s="199"/>
      <c r="M370" s="200"/>
      <c r="N370" s="201"/>
      <c r="O370" s="201"/>
      <c r="P370" s="201"/>
      <c r="Q370" s="201"/>
      <c r="R370" s="201"/>
      <c r="S370" s="201"/>
      <c r="T370" s="202"/>
      <c r="AT370" s="203" t="s">
        <v>182</v>
      </c>
      <c r="AU370" s="203" t="s">
        <v>83</v>
      </c>
      <c r="AV370" s="13" t="s">
        <v>81</v>
      </c>
      <c r="AW370" s="13" t="s">
        <v>35</v>
      </c>
      <c r="AX370" s="13" t="s">
        <v>73</v>
      </c>
      <c r="AY370" s="203" t="s">
        <v>171</v>
      </c>
    </row>
    <row r="371" spans="2:51" s="14" customFormat="1" ht="12">
      <c r="B371" s="204"/>
      <c r="C371" s="205"/>
      <c r="D371" s="195" t="s">
        <v>182</v>
      </c>
      <c r="E371" s="206" t="s">
        <v>19</v>
      </c>
      <c r="F371" s="207" t="s">
        <v>449</v>
      </c>
      <c r="G371" s="205"/>
      <c r="H371" s="208">
        <v>8.314</v>
      </c>
      <c r="I371" s="209"/>
      <c r="J371" s="205"/>
      <c r="K371" s="205"/>
      <c r="L371" s="210"/>
      <c r="M371" s="211"/>
      <c r="N371" s="212"/>
      <c r="O371" s="212"/>
      <c r="P371" s="212"/>
      <c r="Q371" s="212"/>
      <c r="R371" s="212"/>
      <c r="S371" s="212"/>
      <c r="T371" s="213"/>
      <c r="AT371" s="214" t="s">
        <v>182</v>
      </c>
      <c r="AU371" s="214" t="s">
        <v>83</v>
      </c>
      <c r="AV371" s="14" t="s">
        <v>83</v>
      </c>
      <c r="AW371" s="14" t="s">
        <v>35</v>
      </c>
      <c r="AX371" s="14" t="s">
        <v>73</v>
      </c>
      <c r="AY371" s="214" t="s">
        <v>171</v>
      </c>
    </row>
    <row r="372" spans="2:51" s="13" customFormat="1" ht="12">
      <c r="B372" s="193"/>
      <c r="C372" s="194"/>
      <c r="D372" s="195" t="s">
        <v>182</v>
      </c>
      <c r="E372" s="196" t="s">
        <v>19</v>
      </c>
      <c r="F372" s="197" t="s">
        <v>451</v>
      </c>
      <c r="G372" s="194"/>
      <c r="H372" s="196" t="s">
        <v>19</v>
      </c>
      <c r="I372" s="198"/>
      <c r="J372" s="194"/>
      <c r="K372" s="194"/>
      <c r="L372" s="199"/>
      <c r="M372" s="200"/>
      <c r="N372" s="201"/>
      <c r="O372" s="201"/>
      <c r="P372" s="201"/>
      <c r="Q372" s="201"/>
      <c r="R372" s="201"/>
      <c r="S372" s="201"/>
      <c r="T372" s="202"/>
      <c r="AT372" s="203" t="s">
        <v>182</v>
      </c>
      <c r="AU372" s="203" t="s">
        <v>83</v>
      </c>
      <c r="AV372" s="13" t="s">
        <v>81</v>
      </c>
      <c r="AW372" s="13" t="s">
        <v>35</v>
      </c>
      <c r="AX372" s="13" t="s">
        <v>73</v>
      </c>
      <c r="AY372" s="203" t="s">
        <v>171</v>
      </c>
    </row>
    <row r="373" spans="2:51" s="14" customFormat="1" ht="12">
      <c r="B373" s="204"/>
      <c r="C373" s="205"/>
      <c r="D373" s="195" t="s">
        <v>182</v>
      </c>
      <c r="E373" s="206" t="s">
        <v>19</v>
      </c>
      <c r="F373" s="207" t="s">
        <v>449</v>
      </c>
      <c r="G373" s="205"/>
      <c r="H373" s="208">
        <v>8.314</v>
      </c>
      <c r="I373" s="209"/>
      <c r="J373" s="205"/>
      <c r="K373" s="205"/>
      <c r="L373" s="210"/>
      <c r="M373" s="211"/>
      <c r="N373" s="212"/>
      <c r="O373" s="212"/>
      <c r="P373" s="212"/>
      <c r="Q373" s="212"/>
      <c r="R373" s="212"/>
      <c r="S373" s="212"/>
      <c r="T373" s="213"/>
      <c r="AT373" s="214" t="s">
        <v>182</v>
      </c>
      <c r="AU373" s="214" t="s">
        <v>83</v>
      </c>
      <c r="AV373" s="14" t="s">
        <v>83</v>
      </c>
      <c r="AW373" s="14" t="s">
        <v>35</v>
      </c>
      <c r="AX373" s="14" t="s">
        <v>73</v>
      </c>
      <c r="AY373" s="214" t="s">
        <v>171</v>
      </c>
    </row>
    <row r="374" spans="2:51" s="13" customFormat="1" ht="12">
      <c r="B374" s="193"/>
      <c r="C374" s="194"/>
      <c r="D374" s="195" t="s">
        <v>182</v>
      </c>
      <c r="E374" s="196" t="s">
        <v>19</v>
      </c>
      <c r="F374" s="197" t="s">
        <v>452</v>
      </c>
      <c r="G374" s="194"/>
      <c r="H374" s="196" t="s">
        <v>19</v>
      </c>
      <c r="I374" s="198"/>
      <c r="J374" s="194"/>
      <c r="K374" s="194"/>
      <c r="L374" s="199"/>
      <c r="M374" s="200"/>
      <c r="N374" s="201"/>
      <c r="O374" s="201"/>
      <c r="P374" s="201"/>
      <c r="Q374" s="201"/>
      <c r="R374" s="201"/>
      <c r="S374" s="201"/>
      <c r="T374" s="202"/>
      <c r="AT374" s="203" t="s">
        <v>182</v>
      </c>
      <c r="AU374" s="203" t="s">
        <v>83</v>
      </c>
      <c r="AV374" s="13" t="s">
        <v>81</v>
      </c>
      <c r="AW374" s="13" t="s">
        <v>35</v>
      </c>
      <c r="AX374" s="13" t="s">
        <v>73</v>
      </c>
      <c r="AY374" s="203" t="s">
        <v>171</v>
      </c>
    </row>
    <row r="375" spans="2:51" s="14" customFormat="1" ht="12">
      <c r="B375" s="204"/>
      <c r="C375" s="205"/>
      <c r="D375" s="195" t="s">
        <v>182</v>
      </c>
      <c r="E375" s="206" t="s">
        <v>19</v>
      </c>
      <c r="F375" s="207" t="s">
        <v>453</v>
      </c>
      <c r="G375" s="205"/>
      <c r="H375" s="208">
        <v>10.374</v>
      </c>
      <c r="I375" s="209"/>
      <c r="J375" s="205"/>
      <c r="K375" s="205"/>
      <c r="L375" s="210"/>
      <c r="M375" s="211"/>
      <c r="N375" s="212"/>
      <c r="O375" s="212"/>
      <c r="P375" s="212"/>
      <c r="Q375" s="212"/>
      <c r="R375" s="212"/>
      <c r="S375" s="212"/>
      <c r="T375" s="213"/>
      <c r="AT375" s="214" t="s">
        <v>182</v>
      </c>
      <c r="AU375" s="214" t="s">
        <v>83</v>
      </c>
      <c r="AV375" s="14" t="s">
        <v>83</v>
      </c>
      <c r="AW375" s="14" t="s">
        <v>35</v>
      </c>
      <c r="AX375" s="14" t="s">
        <v>73</v>
      </c>
      <c r="AY375" s="214" t="s">
        <v>171</v>
      </c>
    </row>
    <row r="376" spans="2:51" s="15" customFormat="1" ht="12">
      <c r="B376" s="215"/>
      <c r="C376" s="216"/>
      <c r="D376" s="195" t="s">
        <v>182</v>
      </c>
      <c r="E376" s="217" t="s">
        <v>19</v>
      </c>
      <c r="F376" s="218" t="s">
        <v>189</v>
      </c>
      <c r="G376" s="216"/>
      <c r="H376" s="219">
        <v>41.457</v>
      </c>
      <c r="I376" s="220"/>
      <c r="J376" s="216"/>
      <c r="K376" s="216"/>
      <c r="L376" s="221"/>
      <c r="M376" s="222"/>
      <c r="N376" s="223"/>
      <c r="O376" s="223"/>
      <c r="P376" s="223"/>
      <c r="Q376" s="223"/>
      <c r="R376" s="223"/>
      <c r="S376" s="223"/>
      <c r="T376" s="224"/>
      <c r="AT376" s="225" t="s">
        <v>182</v>
      </c>
      <c r="AU376" s="225" t="s">
        <v>83</v>
      </c>
      <c r="AV376" s="15" t="s">
        <v>178</v>
      </c>
      <c r="AW376" s="15" t="s">
        <v>35</v>
      </c>
      <c r="AX376" s="15" t="s">
        <v>81</v>
      </c>
      <c r="AY376" s="225" t="s">
        <v>171</v>
      </c>
    </row>
    <row r="377" spans="1:65" s="2" customFormat="1" ht="37.9" customHeight="1">
      <c r="A377" s="35"/>
      <c r="B377" s="36"/>
      <c r="C377" s="175" t="s">
        <v>454</v>
      </c>
      <c r="D377" s="175" t="s">
        <v>173</v>
      </c>
      <c r="E377" s="176" t="s">
        <v>455</v>
      </c>
      <c r="F377" s="177" t="s">
        <v>456</v>
      </c>
      <c r="G377" s="178" t="s">
        <v>272</v>
      </c>
      <c r="H377" s="179">
        <v>27.092</v>
      </c>
      <c r="I377" s="180"/>
      <c r="J377" s="181">
        <f>ROUND(I377*H377,2)</f>
        <v>0</v>
      </c>
      <c r="K377" s="177" t="s">
        <v>177</v>
      </c>
      <c r="L377" s="40"/>
      <c r="M377" s="182" t="s">
        <v>19</v>
      </c>
      <c r="N377" s="183" t="s">
        <v>44</v>
      </c>
      <c r="O377" s="65"/>
      <c r="P377" s="184">
        <f>O377*H377</f>
        <v>0</v>
      </c>
      <c r="Q377" s="184">
        <v>0.08341</v>
      </c>
      <c r="R377" s="184">
        <f>Q377*H377</f>
        <v>2.25974372</v>
      </c>
      <c r="S377" s="184">
        <v>0</v>
      </c>
      <c r="T377" s="185">
        <f>S377*H377</f>
        <v>0</v>
      </c>
      <c r="U377" s="35"/>
      <c r="V377" s="35"/>
      <c r="W377" s="35"/>
      <c r="X377" s="35"/>
      <c r="Y377" s="35"/>
      <c r="Z377" s="35"/>
      <c r="AA377" s="35"/>
      <c r="AB377" s="35"/>
      <c r="AC377" s="35"/>
      <c r="AD377" s="35"/>
      <c r="AE377" s="35"/>
      <c r="AR377" s="186" t="s">
        <v>178</v>
      </c>
      <c r="AT377" s="186" t="s">
        <v>173</v>
      </c>
      <c r="AU377" s="186" t="s">
        <v>83</v>
      </c>
      <c r="AY377" s="18" t="s">
        <v>171</v>
      </c>
      <c r="BE377" s="187">
        <f>IF(N377="základní",J377,0)</f>
        <v>0</v>
      </c>
      <c r="BF377" s="187">
        <f>IF(N377="snížená",J377,0)</f>
        <v>0</v>
      </c>
      <c r="BG377" s="187">
        <f>IF(N377="zákl. přenesená",J377,0)</f>
        <v>0</v>
      </c>
      <c r="BH377" s="187">
        <f>IF(N377="sníž. přenesená",J377,0)</f>
        <v>0</v>
      </c>
      <c r="BI377" s="187">
        <f>IF(N377="nulová",J377,0)</f>
        <v>0</v>
      </c>
      <c r="BJ377" s="18" t="s">
        <v>81</v>
      </c>
      <c r="BK377" s="187">
        <f>ROUND(I377*H377,2)</f>
        <v>0</v>
      </c>
      <c r="BL377" s="18" t="s">
        <v>178</v>
      </c>
      <c r="BM377" s="186" t="s">
        <v>457</v>
      </c>
    </row>
    <row r="378" spans="1:47" s="2" customFormat="1" ht="12">
      <c r="A378" s="35"/>
      <c r="B378" s="36"/>
      <c r="C378" s="37"/>
      <c r="D378" s="188" t="s">
        <v>180</v>
      </c>
      <c r="E378" s="37"/>
      <c r="F378" s="189" t="s">
        <v>458</v>
      </c>
      <c r="G378" s="37"/>
      <c r="H378" s="37"/>
      <c r="I378" s="190"/>
      <c r="J378" s="37"/>
      <c r="K378" s="37"/>
      <c r="L378" s="40"/>
      <c r="M378" s="191"/>
      <c r="N378" s="192"/>
      <c r="O378" s="65"/>
      <c r="P378" s="65"/>
      <c r="Q378" s="65"/>
      <c r="R378" s="65"/>
      <c r="S378" s="65"/>
      <c r="T378" s="66"/>
      <c r="U378" s="35"/>
      <c r="V378" s="35"/>
      <c r="W378" s="35"/>
      <c r="X378" s="35"/>
      <c r="Y378" s="35"/>
      <c r="Z378" s="35"/>
      <c r="AA378" s="35"/>
      <c r="AB378" s="35"/>
      <c r="AC378" s="35"/>
      <c r="AD378" s="35"/>
      <c r="AE378" s="35"/>
      <c r="AT378" s="18" t="s">
        <v>180</v>
      </c>
      <c r="AU378" s="18" t="s">
        <v>83</v>
      </c>
    </row>
    <row r="379" spans="2:51" s="13" customFormat="1" ht="12">
      <c r="B379" s="193"/>
      <c r="C379" s="194"/>
      <c r="D379" s="195" t="s">
        <v>182</v>
      </c>
      <c r="E379" s="196" t="s">
        <v>19</v>
      </c>
      <c r="F379" s="197" t="s">
        <v>372</v>
      </c>
      <c r="G379" s="194"/>
      <c r="H379" s="196" t="s">
        <v>19</v>
      </c>
      <c r="I379" s="198"/>
      <c r="J379" s="194"/>
      <c r="K379" s="194"/>
      <c r="L379" s="199"/>
      <c r="M379" s="200"/>
      <c r="N379" s="201"/>
      <c r="O379" s="201"/>
      <c r="P379" s="201"/>
      <c r="Q379" s="201"/>
      <c r="R379" s="201"/>
      <c r="S379" s="201"/>
      <c r="T379" s="202"/>
      <c r="AT379" s="203" t="s">
        <v>182</v>
      </c>
      <c r="AU379" s="203" t="s">
        <v>83</v>
      </c>
      <c r="AV379" s="13" t="s">
        <v>81</v>
      </c>
      <c r="AW379" s="13" t="s">
        <v>35</v>
      </c>
      <c r="AX379" s="13" t="s">
        <v>73</v>
      </c>
      <c r="AY379" s="203" t="s">
        <v>171</v>
      </c>
    </row>
    <row r="380" spans="2:51" s="14" customFormat="1" ht="12">
      <c r="B380" s="204"/>
      <c r="C380" s="205"/>
      <c r="D380" s="195" t="s">
        <v>182</v>
      </c>
      <c r="E380" s="206" t="s">
        <v>19</v>
      </c>
      <c r="F380" s="207" t="s">
        <v>459</v>
      </c>
      <c r="G380" s="205"/>
      <c r="H380" s="208">
        <v>3.016</v>
      </c>
      <c r="I380" s="209"/>
      <c r="J380" s="205"/>
      <c r="K380" s="205"/>
      <c r="L380" s="210"/>
      <c r="M380" s="211"/>
      <c r="N380" s="212"/>
      <c r="O380" s="212"/>
      <c r="P380" s="212"/>
      <c r="Q380" s="212"/>
      <c r="R380" s="212"/>
      <c r="S380" s="212"/>
      <c r="T380" s="213"/>
      <c r="AT380" s="214" t="s">
        <v>182</v>
      </c>
      <c r="AU380" s="214" t="s">
        <v>83</v>
      </c>
      <c r="AV380" s="14" t="s">
        <v>83</v>
      </c>
      <c r="AW380" s="14" t="s">
        <v>35</v>
      </c>
      <c r="AX380" s="14" t="s">
        <v>73</v>
      </c>
      <c r="AY380" s="214" t="s">
        <v>171</v>
      </c>
    </row>
    <row r="381" spans="2:51" s="13" customFormat="1" ht="12">
      <c r="B381" s="193"/>
      <c r="C381" s="194"/>
      <c r="D381" s="195" t="s">
        <v>182</v>
      </c>
      <c r="E381" s="196" t="s">
        <v>19</v>
      </c>
      <c r="F381" s="197" t="s">
        <v>393</v>
      </c>
      <c r="G381" s="194"/>
      <c r="H381" s="196" t="s">
        <v>19</v>
      </c>
      <c r="I381" s="198"/>
      <c r="J381" s="194"/>
      <c r="K381" s="194"/>
      <c r="L381" s="199"/>
      <c r="M381" s="200"/>
      <c r="N381" s="201"/>
      <c r="O381" s="201"/>
      <c r="P381" s="201"/>
      <c r="Q381" s="201"/>
      <c r="R381" s="201"/>
      <c r="S381" s="201"/>
      <c r="T381" s="202"/>
      <c r="AT381" s="203" t="s">
        <v>182</v>
      </c>
      <c r="AU381" s="203" t="s">
        <v>83</v>
      </c>
      <c r="AV381" s="13" t="s">
        <v>81</v>
      </c>
      <c r="AW381" s="13" t="s">
        <v>35</v>
      </c>
      <c r="AX381" s="13" t="s">
        <v>73</v>
      </c>
      <c r="AY381" s="203" t="s">
        <v>171</v>
      </c>
    </row>
    <row r="382" spans="2:51" s="14" customFormat="1" ht="12">
      <c r="B382" s="204"/>
      <c r="C382" s="205"/>
      <c r="D382" s="195" t="s">
        <v>182</v>
      </c>
      <c r="E382" s="206" t="s">
        <v>19</v>
      </c>
      <c r="F382" s="207" t="s">
        <v>460</v>
      </c>
      <c r="G382" s="205"/>
      <c r="H382" s="208">
        <v>2.714</v>
      </c>
      <c r="I382" s="209"/>
      <c r="J382" s="205"/>
      <c r="K382" s="205"/>
      <c r="L382" s="210"/>
      <c r="M382" s="211"/>
      <c r="N382" s="212"/>
      <c r="O382" s="212"/>
      <c r="P382" s="212"/>
      <c r="Q382" s="212"/>
      <c r="R382" s="212"/>
      <c r="S382" s="212"/>
      <c r="T382" s="213"/>
      <c r="AT382" s="214" t="s">
        <v>182</v>
      </c>
      <c r="AU382" s="214" t="s">
        <v>83</v>
      </c>
      <c r="AV382" s="14" t="s">
        <v>83</v>
      </c>
      <c r="AW382" s="14" t="s">
        <v>35</v>
      </c>
      <c r="AX382" s="14" t="s">
        <v>73</v>
      </c>
      <c r="AY382" s="214" t="s">
        <v>171</v>
      </c>
    </row>
    <row r="383" spans="2:51" s="13" customFormat="1" ht="12">
      <c r="B383" s="193"/>
      <c r="C383" s="194"/>
      <c r="D383" s="195" t="s">
        <v>182</v>
      </c>
      <c r="E383" s="196" t="s">
        <v>19</v>
      </c>
      <c r="F383" s="197" t="s">
        <v>395</v>
      </c>
      <c r="G383" s="194"/>
      <c r="H383" s="196" t="s">
        <v>19</v>
      </c>
      <c r="I383" s="198"/>
      <c r="J383" s="194"/>
      <c r="K383" s="194"/>
      <c r="L383" s="199"/>
      <c r="M383" s="200"/>
      <c r="N383" s="201"/>
      <c r="O383" s="201"/>
      <c r="P383" s="201"/>
      <c r="Q383" s="201"/>
      <c r="R383" s="201"/>
      <c r="S383" s="201"/>
      <c r="T383" s="202"/>
      <c r="AT383" s="203" t="s">
        <v>182</v>
      </c>
      <c r="AU383" s="203" t="s">
        <v>83</v>
      </c>
      <c r="AV383" s="13" t="s">
        <v>81</v>
      </c>
      <c r="AW383" s="13" t="s">
        <v>35</v>
      </c>
      <c r="AX383" s="13" t="s">
        <v>73</v>
      </c>
      <c r="AY383" s="203" t="s">
        <v>171</v>
      </c>
    </row>
    <row r="384" spans="2:51" s="14" customFormat="1" ht="12">
      <c r="B384" s="204"/>
      <c r="C384" s="205"/>
      <c r="D384" s="195" t="s">
        <v>182</v>
      </c>
      <c r="E384" s="206" t="s">
        <v>19</v>
      </c>
      <c r="F384" s="207" t="s">
        <v>461</v>
      </c>
      <c r="G384" s="205"/>
      <c r="H384" s="208">
        <v>1.322</v>
      </c>
      <c r="I384" s="209"/>
      <c r="J384" s="205"/>
      <c r="K384" s="205"/>
      <c r="L384" s="210"/>
      <c r="M384" s="211"/>
      <c r="N384" s="212"/>
      <c r="O384" s="212"/>
      <c r="P384" s="212"/>
      <c r="Q384" s="212"/>
      <c r="R384" s="212"/>
      <c r="S384" s="212"/>
      <c r="T384" s="213"/>
      <c r="AT384" s="214" t="s">
        <v>182</v>
      </c>
      <c r="AU384" s="214" t="s">
        <v>83</v>
      </c>
      <c r="AV384" s="14" t="s">
        <v>83</v>
      </c>
      <c r="AW384" s="14" t="s">
        <v>35</v>
      </c>
      <c r="AX384" s="14" t="s">
        <v>73</v>
      </c>
      <c r="AY384" s="214" t="s">
        <v>171</v>
      </c>
    </row>
    <row r="385" spans="2:51" s="13" customFormat="1" ht="12">
      <c r="B385" s="193"/>
      <c r="C385" s="194"/>
      <c r="D385" s="195" t="s">
        <v>182</v>
      </c>
      <c r="E385" s="196" t="s">
        <v>19</v>
      </c>
      <c r="F385" s="197" t="s">
        <v>462</v>
      </c>
      <c r="G385" s="194"/>
      <c r="H385" s="196" t="s">
        <v>19</v>
      </c>
      <c r="I385" s="198"/>
      <c r="J385" s="194"/>
      <c r="K385" s="194"/>
      <c r="L385" s="199"/>
      <c r="M385" s="200"/>
      <c r="N385" s="201"/>
      <c r="O385" s="201"/>
      <c r="P385" s="201"/>
      <c r="Q385" s="201"/>
      <c r="R385" s="201"/>
      <c r="S385" s="201"/>
      <c r="T385" s="202"/>
      <c r="AT385" s="203" t="s">
        <v>182</v>
      </c>
      <c r="AU385" s="203" t="s">
        <v>83</v>
      </c>
      <c r="AV385" s="13" t="s">
        <v>81</v>
      </c>
      <c r="AW385" s="13" t="s">
        <v>35</v>
      </c>
      <c r="AX385" s="13" t="s">
        <v>73</v>
      </c>
      <c r="AY385" s="203" t="s">
        <v>171</v>
      </c>
    </row>
    <row r="386" spans="2:51" s="14" customFormat="1" ht="12">
      <c r="B386" s="204"/>
      <c r="C386" s="205"/>
      <c r="D386" s="195" t="s">
        <v>182</v>
      </c>
      <c r="E386" s="206" t="s">
        <v>19</v>
      </c>
      <c r="F386" s="207" t="s">
        <v>463</v>
      </c>
      <c r="G386" s="205"/>
      <c r="H386" s="208">
        <v>1.241</v>
      </c>
      <c r="I386" s="209"/>
      <c r="J386" s="205"/>
      <c r="K386" s="205"/>
      <c r="L386" s="210"/>
      <c r="M386" s="211"/>
      <c r="N386" s="212"/>
      <c r="O386" s="212"/>
      <c r="P386" s="212"/>
      <c r="Q386" s="212"/>
      <c r="R386" s="212"/>
      <c r="S386" s="212"/>
      <c r="T386" s="213"/>
      <c r="AT386" s="214" t="s">
        <v>182</v>
      </c>
      <c r="AU386" s="214" t="s">
        <v>83</v>
      </c>
      <c r="AV386" s="14" t="s">
        <v>83</v>
      </c>
      <c r="AW386" s="14" t="s">
        <v>35</v>
      </c>
      <c r="AX386" s="14" t="s">
        <v>73</v>
      </c>
      <c r="AY386" s="214" t="s">
        <v>171</v>
      </c>
    </row>
    <row r="387" spans="2:51" s="13" customFormat="1" ht="12">
      <c r="B387" s="193"/>
      <c r="C387" s="194"/>
      <c r="D387" s="195" t="s">
        <v>182</v>
      </c>
      <c r="E387" s="196" t="s">
        <v>19</v>
      </c>
      <c r="F387" s="197" t="s">
        <v>397</v>
      </c>
      <c r="G387" s="194"/>
      <c r="H387" s="196" t="s">
        <v>19</v>
      </c>
      <c r="I387" s="198"/>
      <c r="J387" s="194"/>
      <c r="K387" s="194"/>
      <c r="L387" s="199"/>
      <c r="M387" s="200"/>
      <c r="N387" s="201"/>
      <c r="O387" s="201"/>
      <c r="P387" s="201"/>
      <c r="Q387" s="201"/>
      <c r="R387" s="201"/>
      <c r="S387" s="201"/>
      <c r="T387" s="202"/>
      <c r="AT387" s="203" t="s">
        <v>182</v>
      </c>
      <c r="AU387" s="203" t="s">
        <v>83</v>
      </c>
      <c r="AV387" s="13" t="s">
        <v>81</v>
      </c>
      <c r="AW387" s="13" t="s">
        <v>35</v>
      </c>
      <c r="AX387" s="13" t="s">
        <v>73</v>
      </c>
      <c r="AY387" s="203" t="s">
        <v>171</v>
      </c>
    </row>
    <row r="388" spans="2:51" s="14" customFormat="1" ht="12">
      <c r="B388" s="204"/>
      <c r="C388" s="205"/>
      <c r="D388" s="195" t="s">
        <v>182</v>
      </c>
      <c r="E388" s="206" t="s">
        <v>19</v>
      </c>
      <c r="F388" s="207" t="s">
        <v>464</v>
      </c>
      <c r="G388" s="205"/>
      <c r="H388" s="208">
        <v>1.206</v>
      </c>
      <c r="I388" s="209"/>
      <c r="J388" s="205"/>
      <c r="K388" s="205"/>
      <c r="L388" s="210"/>
      <c r="M388" s="211"/>
      <c r="N388" s="212"/>
      <c r="O388" s="212"/>
      <c r="P388" s="212"/>
      <c r="Q388" s="212"/>
      <c r="R388" s="212"/>
      <c r="S388" s="212"/>
      <c r="T388" s="213"/>
      <c r="AT388" s="214" t="s">
        <v>182</v>
      </c>
      <c r="AU388" s="214" t="s">
        <v>83</v>
      </c>
      <c r="AV388" s="14" t="s">
        <v>83</v>
      </c>
      <c r="AW388" s="14" t="s">
        <v>35</v>
      </c>
      <c r="AX388" s="14" t="s">
        <v>73</v>
      </c>
      <c r="AY388" s="214" t="s">
        <v>171</v>
      </c>
    </row>
    <row r="389" spans="2:51" s="13" customFormat="1" ht="12">
      <c r="B389" s="193"/>
      <c r="C389" s="194"/>
      <c r="D389" s="195" t="s">
        <v>182</v>
      </c>
      <c r="E389" s="196" t="s">
        <v>19</v>
      </c>
      <c r="F389" s="197" t="s">
        <v>465</v>
      </c>
      <c r="G389" s="194"/>
      <c r="H389" s="196" t="s">
        <v>19</v>
      </c>
      <c r="I389" s="198"/>
      <c r="J389" s="194"/>
      <c r="K389" s="194"/>
      <c r="L389" s="199"/>
      <c r="M389" s="200"/>
      <c r="N389" s="201"/>
      <c r="O389" s="201"/>
      <c r="P389" s="201"/>
      <c r="Q389" s="201"/>
      <c r="R389" s="201"/>
      <c r="S389" s="201"/>
      <c r="T389" s="202"/>
      <c r="AT389" s="203" t="s">
        <v>182</v>
      </c>
      <c r="AU389" s="203" t="s">
        <v>83</v>
      </c>
      <c r="AV389" s="13" t="s">
        <v>81</v>
      </c>
      <c r="AW389" s="13" t="s">
        <v>35</v>
      </c>
      <c r="AX389" s="13" t="s">
        <v>73</v>
      </c>
      <c r="AY389" s="203" t="s">
        <v>171</v>
      </c>
    </row>
    <row r="390" spans="2:51" s="14" customFormat="1" ht="12">
      <c r="B390" s="204"/>
      <c r="C390" s="205"/>
      <c r="D390" s="195" t="s">
        <v>182</v>
      </c>
      <c r="E390" s="206" t="s">
        <v>19</v>
      </c>
      <c r="F390" s="207" t="s">
        <v>466</v>
      </c>
      <c r="G390" s="205"/>
      <c r="H390" s="208">
        <v>5.03</v>
      </c>
      <c r="I390" s="209"/>
      <c r="J390" s="205"/>
      <c r="K390" s="205"/>
      <c r="L390" s="210"/>
      <c r="M390" s="211"/>
      <c r="N390" s="212"/>
      <c r="O390" s="212"/>
      <c r="P390" s="212"/>
      <c r="Q390" s="212"/>
      <c r="R390" s="212"/>
      <c r="S390" s="212"/>
      <c r="T390" s="213"/>
      <c r="AT390" s="214" t="s">
        <v>182</v>
      </c>
      <c r="AU390" s="214" t="s">
        <v>83</v>
      </c>
      <c r="AV390" s="14" t="s">
        <v>83</v>
      </c>
      <c r="AW390" s="14" t="s">
        <v>35</v>
      </c>
      <c r="AX390" s="14" t="s">
        <v>73</v>
      </c>
      <c r="AY390" s="214" t="s">
        <v>171</v>
      </c>
    </row>
    <row r="391" spans="2:51" s="13" customFormat="1" ht="12">
      <c r="B391" s="193"/>
      <c r="C391" s="194"/>
      <c r="D391" s="195" t="s">
        <v>182</v>
      </c>
      <c r="E391" s="196" t="s">
        <v>19</v>
      </c>
      <c r="F391" s="197" t="s">
        <v>385</v>
      </c>
      <c r="G391" s="194"/>
      <c r="H391" s="196" t="s">
        <v>19</v>
      </c>
      <c r="I391" s="198"/>
      <c r="J391" s="194"/>
      <c r="K391" s="194"/>
      <c r="L391" s="199"/>
      <c r="M391" s="200"/>
      <c r="N391" s="201"/>
      <c r="O391" s="201"/>
      <c r="P391" s="201"/>
      <c r="Q391" s="201"/>
      <c r="R391" s="201"/>
      <c r="S391" s="201"/>
      <c r="T391" s="202"/>
      <c r="AT391" s="203" t="s">
        <v>182</v>
      </c>
      <c r="AU391" s="203" t="s">
        <v>83</v>
      </c>
      <c r="AV391" s="13" t="s">
        <v>81</v>
      </c>
      <c r="AW391" s="13" t="s">
        <v>35</v>
      </c>
      <c r="AX391" s="13" t="s">
        <v>73</v>
      </c>
      <c r="AY391" s="203" t="s">
        <v>171</v>
      </c>
    </row>
    <row r="392" spans="2:51" s="14" customFormat="1" ht="12">
      <c r="B392" s="204"/>
      <c r="C392" s="205"/>
      <c r="D392" s="195" t="s">
        <v>182</v>
      </c>
      <c r="E392" s="206" t="s">
        <v>19</v>
      </c>
      <c r="F392" s="207" t="s">
        <v>467</v>
      </c>
      <c r="G392" s="205"/>
      <c r="H392" s="208">
        <v>1.533</v>
      </c>
      <c r="I392" s="209"/>
      <c r="J392" s="205"/>
      <c r="K392" s="205"/>
      <c r="L392" s="210"/>
      <c r="M392" s="211"/>
      <c r="N392" s="212"/>
      <c r="O392" s="212"/>
      <c r="P392" s="212"/>
      <c r="Q392" s="212"/>
      <c r="R392" s="212"/>
      <c r="S392" s="212"/>
      <c r="T392" s="213"/>
      <c r="AT392" s="214" t="s">
        <v>182</v>
      </c>
      <c r="AU392" s="214" t="s">
        <v>83</v>
      </c>
      <c r="AV392" s="14" t="s">
        <v>83</v>
      </c>
      <c r="AW392" s="14" t="s">
        <v>35</v>
      </c>
      <c r="AX392" s="14" t="s">
        <v>73</v>
      </c>
      <c r="AY392" s="214" t="s">
        <v>171</v>
      </c>
    </row>
    <row r="393" spans="2:51" s="13" customFormat="1" ht="12">
      <c r="B393" s="193"/>
      <c r="C393" s="194"/>
      <c r="D393" s="195" t="s">
        <v>182</v>
      </c>
      <c r="E393" s="196" t="s">
        <v>19</v>
      </c>
      <c r="F393" s="197" t="s">
        <v>468</v>
      </c>
      <c r="G393" s="194"/>
      <c r="H393" s="196" t="s">
        <v>19</v>
      </c>
      <c r="I393" s="198"/>
      <c r="J393" s="194"/>
      <c r="K393" s="194"/>
      <c r="L393" s="199"/>
      <c r="M393" s="200"/>
      <c r="N393" s="201"/>
      <c r="O393" s="201"/>
      <c r="P393" s="201"/>
      <c r="Q393" s="201"/>
      <c r="R393" s="201"/>
      <c r="S393" s="201"/>
      <c r="T393" s="202"/>
      <c r="AT393" s="203" t="s">
        <v>182</v>
      </c>
      <c r="AU393" s="203" t="s">
        <v>83</v>
      </c>
      <c r="AV393" s="13" t="s">
        <v>81</v>
      </c>
      <c r="AW393" s="13" t="s">
        <v>35</v>
      </c>
      <c r="AX393" s="13" t="s">
        <v>73</v>
      </c>
      <c r="AY393" s="203" t="s">
        <v>171</v>
      </c>
    </row>
    <row r="394" spans="2:51" s="14" customFormat="1" ht="12">
      <c r="B394" s="204"/>
      <c r="C394" s="205"/>
      <c r="D394" s="195" t="s">
        <v>182</v>
      </c>
      <c r="E394" s="206" t="s">
        <v>19</v>
      </c>
      <c r="F394" s="207" t="s">
        <v>469</v>
      </c>
      <c r="G394" s="205"/>
      <c r="H394" s="208">
        <v>2.761</v>
      </c>
      <c r="I394" s="209"/>
      <c r="J394" s="205"/>
      <c r="K394" s="205"/>
      <c r="L394" s="210"/>
      <c r="M394" s="211"/>
      <c r="N394" s="212"/>
      <c r="O394" s="212"/>
      <c r="P394" s="212"/>
      <c r="Q394" s="212"/>
      <c r="R394" s="212"/>
      <c r="S394" s="212"/>
      <c r="T394" s="213"/>
      <c r="AT394" s="214" t="s">
        <v>182</v>
      </c>
      <c r="AU394" s="214" t="s">
        <v>83</v>
      </c>
      <c r="AV394" s="14" t="s">
        <v>83</v>
      </c>
      <c r="AW394" s="14" t="s">
        <v>35</v>
      </c>
      <c r="AX394" s="14" t="s">
        <v>73</v>
      </c>
      <c r="AY394" s="214" t="s">
        <v>171</v>
      </c>
    </row>
    <row r="395" spans="2:51" s="13" customFormat="1" ht="12">
      <c r="B395" s="193"/>
      <c r="C395" s="194"/>
      <c r="D395" s="195" t="s">
        <v>182</v>
      </c>
      <c r="E395" s="196" t="s">
        <v>19</v>
      </c>
      <c r="F395" s="197" t="s">
        <v>452</v>
      </c>
      <c r="G395" s="194"/>
      <c r="H395" s="196" t="s">
        <v>19</v>
      </c>
      <c r="I395" s="198"/>
      <c r="J395" s="194"/>
      <c r="K395" s="194"/>
      <c r="L395" s="199"/>
      <c r="M395" s="200"/>
      <c r="N395" s="201"/>
      <c r="O395" s="201"/>
      <c r="P395" s="201"/>
      <c r="Q395" s="201"/>
      <c r="R395" s="201"/>
      <c r="S395" s="201"/>
      <c r="T395" s="202"/>
      <c r="AT395" s="203" t="s">
        <v>182</v>
      </c>
      <c r="AU395" s="203" t="s">
        <v>83</v>
      </c>
      <c r="AV395" s="13" t="s">
        <v>81</v>
      </c>
      <c r="AW395" s="13" t="s">
        <v>35</v>
      </c>
      <c r="AX395" s="13" t="s">
        <v>73</v>
      </c>
      <c r="AY395" s="203" t="s">
        <v>171</v>
      </c>
    </row>
    <row r="396" spans="2:51" s="14" customFormat="1" ht="12">
      <c r="B396" s="204"/>
      <c r="C396" s="205"/>
      <c r="D396" s="195" t="s">
        <v>182</v>
      </c>
      <c r="E396" s="206" t="s">
        <v>19</v>
      </c>
      <c r="F396" s="207" t="s">
        <v>470</v>
      </c>
      <c r="G396" s="205"/>
      <c r="H396" s="208">
        <v>6.785</v>
      </c>
      <c r="I396" s="209"/>
      <c r="J396" s="205"/>
      <c r="K396" s="205"/>
      <c r="L396" s="210"/>
      <c r="M396" s="211"/>
      <c r="N396" s="212"/>
      <c r="O396" s="212"/>
      <c r="P396" s="212"/>
      <c r="Q396" s="212"/>
      <c r="R396" s="212"/>
      <c r="S396" s="212"/>
      <c r="T396" s="213"/>
      <c r="AT396" s="214" t="s">
        <v>182</v>
      </c>
      <c r="AU396" s="214" t="s">
        <v>83</v>
      </c>
      <c r="AV396" s="14" t="s">
        <v>83</v>
      </c>
      <c r="AW396" s="14" t="s">
        <v>35</v>
      </c>
      <c r="AX396" s="14" t="s">
        <v>73</v>
      </c>
      <c r="AY396" s="214" t="s">
        <v>171</v>
      </c>
    </row>
    <row r="397" spans="2:51" s="13" customFormat="1" ht="12">
      <c r="B397" s="193"/>
      <c r="C397" s="194"/>
      <c r="D397" s="195" t="s">
        <v>182</v>
      </c>
      <c r="E397" s="196" t="s">
        <v>19</v>
      </c>
      <c r="F397" s="197" t="s">
        <v>471</v>
      </c>
      <c r="G397" s="194"/>
      <c r="H397" s="196" t="s">
        <v>19</v>
      </c>
      <c r="I397" s="198"/>
      <c r="J397" s="194"/>
      <c r="K397" s="194"/>
      <c r="L397" s="199"/>
      <c r="M397" s="200"/>
      <c r="N397" s="201"/>
      <c r="O397" s="201"/>
      <c r="P397" s="201"/>
      <c r="Q397" s="201"/>
      <c r="R397" s="201"/>
      <c r="S397" s="201"/>
      <c r="T397" s="202"/>
      <c r="AT397" s="203" t="s">
        <v>182</v>
      </c>
      <c r="AU397" s="203" t="s">
        <v>83</v>
      </c>
      <c r="AV397" s="13" t="s">
        <v>81</v>
      </c>
      <c r="AW397" s="13" t="s">
        <v>35</v>
      </c>
      <c r="AX397" s="13" t="s">
        <v>73</v>
      </c>
      <c r="AY397" s="203" t="s">
        <v>171</v>
      </c>
    </row>
    <row r="398" spans="2:51" s="14" customFormat="1" ht="12">
      <c r="B398" s="204"/>
      <c r="C398" s="205"/>
      <c r="D398" s="195" t="s">
        <v>182</v>
      </c>
      <c r="E398" s="206" t="s">
        <v>19</v>
      </c>
      <c r="F398" s="207" t="s">
        <v>472</v>
      </c>
      <c r="G398" s="205"/>
      <c r="H398" s="208">
        <v>1.484</v>
      </c>
      <c r="I398" s="209"/>
      <c r="J398" s="205"/>
      <c r="K398" s="205"/>
      <c r="L398" s="210"/>
      <c r="M398" s="211"/>
      <c r="N398" s="212"/>
      <c r="O398" s="212"/>
      <c r="P398" s="212"/>
      <c r="Q398" s="212"/>
      <c r="R398" s="212"/>
      <c r="S398" s="212"/>
      <c r="T398" s="213"/>
      <c r="AT398" s="214" t="s">
        <v>182</v>
      </c>
      <c r="AU398" s="214" t="s">
        <v>83</v>
      </c>
      <c r="AV398" s="14" t="s">
        <v>83</v>
      </c>
      <c r="AW398" s="14" t="s">
        <v>35</v>
      </c>
      <c r="AX398" s="14" t="s">
        <v>73</v>
      </c>
      <c r="AY398" s="214" t="s">
        <v>171</v>
      </c>
    </row>
    <row r="399" spans="2:51" s="15" customFormat="1" ht="12">
      <c r="B399" s="215"/>
      <c r="C399" s="216"/>
      <c r="D399" s="195" t="s">
        <v>182</v>
      </c>
      <c r="E399" s="217" t="s">
        <v>19</v>
      </c>
      <c r="F399" s="218" t="s">
        <v>189</v>
      </c>
      <c r="G399" s="216"/>
      <c r="H399" s="219">
        <v>27.092</v>
      </c>
      <c r="I399" s="220"/>
      <c r="J399" s="216"/>
      <c r="K399" s="216"/>
      <c r="L399" s="221"/>
      <c r="M399" s="222"/>
      <c r="N399" s="223"/>
      <c r="O399" s="223"/>
      <c r="P399" s="223"/>
      <c r="Q399" s="223"/>
      <c r="R399" s="223"/>
      <c r="S399" s="223"/>
      <c r="T399" s="224"/>
      <c r="AT399" s="225" t="s">
        <v>182</v>
      </c>
      <c r="AU399" s="225" t="s">
        <v>83</v>
      </c>
      <c r="AV399" s="15" t="s">
        <v>178</v>
      </c>
      <c r="AW399" s="15" t="s">
        <v>35</v>
      </c>
      <c r="AX399" s="15" t="s">
        <v>81</v>
      </c>
      <c r="AY399" s="225" t="s">
        <v>171</v>
      </c>
    </row>
    <row r="400" spans="2:63" s="12" customFormat="1" ht="22.9" customHeight="1">
      <c r="B400" s="159"/>
      <c r="C400" s="160"/>
      <c r="D400" s="161" t="s">
        <v>72</v>
      </c>
      <c r="E400" s="173" t="s">
        <v>225</v>
      </c>
      <c r="F400" s="173" t="s">
        <v>473</v>
      </c>
      <c r="G400" s="160"/>
      <c r="H400" s="160"/>
      <c r="I400" s="163"/>
      <c r="J400" s="174">
        <f>BK400</f>
        <v>0</v>
      </c>
      <c r="K400" s="160"/>
      <c r="L400" s="165"/>
      <c r="M400" s="166"/>
      <c r="N400" s="167"/>
      <c r="O400" s="167"/>
      <c r="P400" s="168">
        <f>SUM(P401:P406)</f>
        <v>0</v>
      </c>
      <c r="Q400" s="167"/>
      <c r="R400" s="168">
        <f>SUM(R401:R406)</f>
        <v>30.1207608</v>
      </c>
      <c r="S400" s="167"/>
      <c r="T400" s="169">
        <f>SUM(T401:T406)</f>
        <v>0</v>
      </c>
      <c r="AR400" s="170" t="s">
        <v>81</v>
      </c>
      <c r="AT400" s="171" t="s">
        <v>72</v>
      </c>
      <c r="AU400" s="171" t="s">
        <v>81</v>
      </c>
      <c r="AY400" s="170" t="s">
        <v>171</v>
      </c>
      <c r="BK400" s="172">
        <f>SUM(BK401:BK406)</f>
        <v>0</v>
      </c>
    </row>
    <row r="401" spans="1:65" s="2" customFormat="1" ht="55.5" customHeight="1">
      <c r="A401" s="35"/>
      <c r="B401" s="36"/>
      <c r="C401" s="175" t="s">
        <v>474</v>
      </c>
      <c r="D401" s="175" t="s">
        <v>173</v>
      </c>
      <c r="E401" s="176" t="s">
        <v>475</v>
      </c>
      <c r="F401" s="177" t="s">
        <v>476</v>
      </c>
      <c r="G401" s="178" t="s">
        <v>272</v>
      </c>
      <c r="H401" s="179">
        <v>48.855</v>
      </c>
      <c r="I401" s="180"/>
      <c r="J401" s="181">
        <f>ROUND(I401*H401,2)</f>
        <v>0</v>
      </c>
      <c r="K401" s="177" t="s">
        <v>177</v>
      </c>
      <c r="L401" s="40"/>
      <c r="M401" s="182" t="s">
        <v>19</v>
      </c>
      <c r="N401" s="183" t="s">
        <v>44</v>
      </c>
      <c r="O401" s="65"/>
      <c r="P401" s="184">
        <f>O401*H401</f>
        <v>0</v>
      </c>
      <c r="Q401" s="184">
        <v>0.19536</v>
      </c>
      <c r="R401" s="184">
        <f>Q401*H401</f>
        <v>9.5443128</v>
      </c>
      <c r="S401" s="184">
        <v>0</v>
      </c>
      <c r="T401" s="185">
        <f>S401*H401</f>
        <v>0</v>
      </c>
      <c r="U401" s="35"/>
      <c r="V401" s="35"/>
      <c r="W401" s="35"/>
      <c r="X401" s="35"/>
      <c r="Y401" s="35"/>
      <c r="Z401" s="35"/>
      <c r="AA401" s="35"/>
      <c r="AB401" s="35"/>
      <c r="AC401" s="35"/>
      <c r="AD401" s="35"/>
      <c r="AE401" s="35"/>
      <c r="AR401" s="186" t="s">
        <v>178</v>
      </c>
      <c r="AT401" s="186" t="s">
        <v>173</v>
      </c>
      <c r="AU401" s="186" t="s">
        <v>83</v>
      </c>
      <c r="AY401" s="18" t="s">
        <v>171</v>
      </c>
      <c r="BE401" s="187">
        <f>IF(N401="základní",J401,0)</f>
        <v>0</v>
      </c>
      <c r="BF401" s="187">
        <f>IF(N401="snížená",J401,0)</f>
        <v>0</v>
      </c>
      <c r="BG401" s="187">
        <f>IF(N401="zákl. přenesená",J401,0)</f>
        <v>0</v>
      </c>
      <c r="BH401" s="187">
        <f>IF(N401="sníž. přenesená",J401,0)</f>
        <v>0</v>
      </c>
      <c r="BI401" s="187">
        <f>IF(N401="nulová",J401,0)</f>
        <v>0</v>
      </c>
      <c r="BJ401" s="18" t="s">
        <v>81</v>
      </c>
      <c r="BK401" s="187">
        <f>ROUND(I401*H401,2)</f>
        <v>0</v>
      </c>
      <c r="BL401" s="18" t="s">
        <v>178</v>
      </c>
      <c r="BM401" s="186" t="s">
        <v>477</v>
      </c>
    </row>
    <row r="402" spans="1:47" s="2" customFormat="1" ht="12">
      <c r="A402" s="35"/>
      <c r="B402" s="36"/>
      <c r="C402" s="37"/>
      <c r="D402" s="188" t="s">
        <v>180</v>
      </c>
      <c r="E402" s="37"/>
      <c r="F402" s="189" t="s">
        <v>478</v>
      </c>
      <c r="G402" s="37"/>
      <c r="H402" s="37"/>
      <c r="I402" s="190"/>
      <c r="J402" s="37"/>
      <c r="K402" s="37"/>
      <c r="L402" s="40"/>
      <c r="M402" s="191"/>
      <c r="N402" s="192"/>
      <c r="O402" s="65"/>
      <c r="P402" s="65"/>
      <c r="Q402" s="65"/>
      <c r="R402" s="65"/>
      <c r="S402" s="65"/>
      <c r="T402" s="66"/>
      <c r="U402" s="35"/>
      <c r="V402" s="35"/>
      <c r="W402" s="35"/>
      <c r="X402" s="35"/>
      <c r="Y402" s="35"/>
      <c r="Z402" s="35"/>
      <c r="AA402" s="35"/>
      <c r="AB402" s="35"/>
      <c r="AC402" s="35"/>
      <c r="AD402" s="35"/>
      <c r="AE402" s="35"/>
      <c r="AT402" s="18" t="s">
        <v>180</v>
      </c>
      <c r="AU402" s="18" t="s">
        <v>83</v>
      </c>
    </row>
    <row r="403" spans="2:51" s="13" customFormat="1" ht="12">
      <c r="B403" s="193"/>
      <c r="C403" s="194"/>
      <c r="D403" s="195" t="s">
        <v>182</v>
      </c>
      <c r="E403" s="196" t="s">
        <v>19</v>
      </c>
      <c r="F403" s="197" t="s">
        <v>479</v>
      </c>
      <c r="G403" s="194"/>
      <c r="H403" s="196" t="s">
        <v>19</v>
      </c>
      <c r="I403" s="198"/>
      <c r="J403" s="194"/>
      <c r="K403" s="194"/>
      <c r="L403" s="199"/>
      <c r="M403" s="200"/>
      <c r="N403" s="201"/>
      <c r="O403" s="201"/>
      <c r="P403" s="201"/>
      <c r="Q403" s="201"/>
      <c r="R403" s="201"/>
      <c r="S403" s="201"/>
      <c r="T403" s="202"/>
      <c r="AT403" s="203" t="s">
        <v>182</v>
      </c>
      <c r="AU403" s="203" t="s">
        <v>83</v>
      </c>
      <c r="AV403" s="13" t="s">
        <v>81</v>
      </c>
      <c r="AW403" s="13" t="s">
        <v>35</v>
      </c>
      <c r="AX403" s="13" t="s">
        <v>73</v>
      </c>
      <c r="AY403" s="203" t="s">
        <v>171</v>
      </c>
    </row>
    <row r="404" spans="2:51" s="14" customFormat="1" ht="12">
      <c r="B404" s="204"/>
      <c r="C404" s="205"/>
      <c r="D404" s="195" t="s">
        <v>182</v>
      </c>
      <c r="E404" s="206" t="s">
        <v>19</v>
      </c>
      <c r="F404" s="207" t="s">
        <v>480</v>
      </c>
      <c r="G404" s="205"/>
      <c r="H404" s="208">
        <v>48.855</v>
      </c>
      <c r="I404" s="209"/>
      <c r="J404" s="205"/>
      <c r="K404" s="205"/>
      <c r="L404" s="210"/>
      <c r="M404" s="211"/>
      <c r="N404" s="212"/>
      <c r="O404" s="212"/>
      <c r="P404" s="212"/>
      <c r="Q404" s="212"/>
      <c r="R404" s="212"/>
      <c r="S404" s="212"/>
      <c r="T404" s="213"/>
      <c r="AT404" s="214" t="s">
        <v>182</v>
      </c>
      <c r="AU404" s="214" t="s">
        <v>83</v>
      </c>
      <c r="AV404" s="14" t="s">
        <v>83</v>
      </c>
      <c r="AW404" s="14" t="s">
        <v>35</v>
      </c>
      <c r="AX404" s="14" t="s">
        <v>81</v>
      </c>
      <c r="AY404" s="214" t="s">
        <v>171</v>
      </c>
    </row>
    <row r="405" spans="1:65" s="2" customFormat="1" ht="21.75" customHeight="1">
      <c r="A405" s="35"/>
      <c r="B405" s="36"/>
      <c r="C405" s="226" t="s">
        <v>481</v>
      </c>
      <c r="D405" s="226" t="s">
        <v>263</v>
      </c>
      <c r="E405" s="227" t="s">
        <v>482</v>
      </c>
      <c r="F405" s="228" t="s">
        <v>483</v>
      </c>
      <c r="G405" s="229" t="s">
        <v>272</v>
      </c>
      <c r="H405" s="230">
        <v>49.344</v>
      </c>
      <c r="I405" s="231"/>
      <c r="J405" s="232">
        <f>ROUND(I405*H405,2)</f>
        <v>0</v>
      </c>
      <c r="K405" s="228" t="s">
        <v>19</v>
      </c>
      <c r="L405" s="233"/>
      <c r="M405" s="234" t="s">
        <v>19</v>
      </c>
      <c r="N405" s="235" t="s">
        <v>44</v>
      </c>
      <c r="O405" s="65"/>
      <c r="P405" s="184">
        <f>O405*H405</f>
        <v>0</v>
      </c>
      <c r="Q405" s="184">
        <v>0.417</v>
      </c>
      <c r="R405" s="184">
        <f>Q405*H405</f>
        <v>20.576448</v>
      </c>
      <c r="S405" s="184">
        <v>0</v>
      </c>
      <c r="T405" s="185">
        <f>S405*H405</f>
        <v>0</v>
      </c>
      <c r="U405" s="35"/>
      <c r="V405" s="35"/>
      <c r="W405" s="35"/>
      <c r="X405" s="35"/>
      <c r="Y405" s="35"/>
      <c r="Z405" s="35"/>
      <c r="AA405" s="35"/>
      <c r="AB405" s="35"/>
      <c r="AC405" s="35"/>
      <c r="AD405" s="35"/>
      <c r="AE405" s="35"/>
      <c r="AR405" s="186" t="s">
        <v>245</v>
      </c>
      <c r="AT405" s="186" t="s">
        <v>263</v>
      </c>
      <c r="AU405" s="186" t="s">
        <v>83</v>
      </c>
      <c r="AY405" s="18" t="s">
        <v>171</v>
      </c>
      <c r="BE405" s="187">
        <f>IF(N405="základní",J405,0)</f>
        <v>0</v>
      </c>
      <c r="BF405" s="187">
        <f>IF(N405="snížená",J405,0)</f>
        <v>0</v>
      </c>
      <c r="BG405" s="187">
        <f>IF(N405="zákl. přenesená",J405,0)</f>
        <v>0</v>
      </c>
      <c r="BH405" s="187">
        <f>IF(N405="sníž. přenesená",J405,0)</f>
        <v>0</v>
      </c>
      <c r="BI405" s="187">
        <f>IF(N405="nulová",J405,0)</f>
        <v>0</v>
      </c>
      <c r="BJ405" s="18" t="s">
        <v>81</v>
      </c>
      <c r="BK405" s="187">
        <f>ROUND(I405*H405,2)</f>
        <v>0</v>
      </c>
      <c r="BL405" s="18" t="s">
        <v>178</v>
      </c>
      <c r="BM405" s="186" t="s">
        <v>484</v>
      </c>
    </row>
    <row r="406" spans="2:51" s="14" customFormat="1" ht="12">
      <c r="B406" s="204"/>
      <c r="C406" s="205"/>
      <c r="D406" s="195" t="s">
        <v>182</v>
      </c>
      <c r="E406" s="205"/>
      <c r="F406" s="207" t="s">
        <v>485</v>
      </c>
      <c r="G406" s="205"/>
      <c r="H406" s="208">
        <v>49.344</v>
      </c>
      <c r="I406" s="209"/>
      <c r="J406" s="205"/>
      <c r="K406" s="205"/>
      <c r="L406" s="210"/>
      <c r="M406" s="211"/>
      <c r="N406" s="212"/>
      <c r="O406" s="212"/>
      <c r="P406" s="212"/>
      <c r="Q406" s="212"/>
      <c r="R406" s="212"/>
      <c r="S406" s="212"/>
      <c r="T406" s="213"/>
      <c r="AT406" s="214" t="s">
        <v>182</v>
      </c>
      <c r="AU406" s="214" t="s">
        <v>83</v>
      </c>
      <c r="AV406" s="14" t="s">
        <v>83</v>
      </c>
      <c r="AW406" s="14" t="s">
        <v>4</v>
      </c>
      <c r="AX406" s="14" t="s">
        <v>81</v>
      </c>
      <c r="AY406" s="214" t="s">
        <v>171</v>
      </c>
    </row>
    <row r="407" spans="2:63" s="12" customFormat="1" ht="22.9" customHeight="1">
      <c r="B407" s="159"/>
      <c r="C407" s="160"/>
      <c r="D407" s="161" t="s">
        <v>72</v>
      </c>
      <c r="E407" s="173" t="s">
        <v>231</v>
      </c>
      <c r="F407" s="173" t="s">
        <v>486</v>
      </c>
      <c r="G407" s="160"/>
      <c r="H407" s="160"/>
      <c r="I407" s="163"/>
      <c r="J407" s="174">
        <f>BK407</f>
        <v>0</v>
      </c>
      <c r="K407" s="160"/>
      <c r="L407" s="165"/>
      <c r="M407" s="166"/>
      <c r="N407" s="167"/>
      <c r="O407" s="167"/>
      <c r="P407" s="168">
        <f>SUM(P408:P500)</f>
        <v>0</v>
      </c>
      <c r="Q407" s="167"/>
      <c r="R407" s="168">
        <f>SUM(R408:R500)</f>
        <v>298.37747104</v>
      </c>
      <c r="S407" s="167"/>
      <c r="T407" s="169">
        <f>SUM(T408:T500)</f>
        <v>0</v>
      </c>
      <c r="AR407" s="170" t="s">
        <v>81</v>
      </c>
      <c r="AT407" s="171" t="s">
        <v>72</v>
      </c>
      <c r="AU407" s="171" t="s">
        <v>81</v>
      </c>
      <c r="AY407" s="170" t="s">
        <v>171</v>
      </c>
      <c r="BK407" s="172">
        <f>SUM(BK408:BK500)</f>
        <v>0</v>
      </c>
    </row>
    <row r="408" spans="1:65" s="2" customFormat="1" ht="33" customHeight="1">
      <c r="A408" s="35"/>
      <c r="B408" s="36"/>
      <c r="C408" s="175" t="s">
        <v>487</v>
      </c>
      <c r="D408" s="175" t="s">
        <v>173</v>
      </c>
      <c r="E408" s="176" t="s">
        <v>488</v>
      </c>
      <c r="F408" s="177" t="s">
        <v>489</v>
      </c>
      <c r="G408" s="178" t="s">
        <v>272</v>
      </c>
      <c r="H408" s="179">
        <v>644.072</v>
      </c>
      <c r="I408" s="180"/>
      <c r="J408" s="181">
        <f>ROUND(I408*H408,2)</f>
        <v>0</v>
      </c>
      <c r="K408" s="177" t="s">
        <v>177</v>
      </c>
      <c r="L408" s="40"/>
      <c r="M408" s="182" t="s">
        <v>19</v>
      </c>
      <c r="N408" s="183" t="s">
        <v>44</v>
      </c>
      <c r="O408" s="65"/>
      <c r="P408" s="184">
        <f>O408*H408</f>
        <v>0</v>
      </c>
      <c r="Q408" s="184">
        <v>0.0065</v>
      </c>
      <c r="R408" s="184">
        <f>Q408*H408</f>
        <v>4.186468</v>
      </c>
      <c r="S408" s="184">
        <v>0</v>
      </c>
      <c r="T408" s="185">
        <f>S408*H408</f>
        <v>0</v>
      </c>
      <c r="U408" s="35"/>
      <c r="V408" s="35"/>
      <c r="W408" s="35"/>
      <c r="X408" s="35"/>
      <c r="Y408" s="35"/>
      <c r="Z408" s="35"/>
      <c r="AA408" s="35"/>
      <c r="AB408" s="35"/>
      <c r="AC408" s="35"/>
      <c r="AD408" s="35"/>
      <c r="AE408" s="35"/>
      <c r="AR408" s="186" t="s">
        <v>178</v>
      </c>
      <c r="AT408" s="186" t="s">
        <v>173</v>
      </c>
      <c r="AU408" s="186" t="s">
        <v>83</v>
      </c>
      <c r="AY408" s="18" t="s">
        <v>171</v>
      </c>
      <c r="BE408" s="187">
        <f>IF(N408="základní",J408,0)</f>
        <v>0</v>
      </c>
      <c r="BF408" s="187">
        <f>IF(N408="snížená",J408,0)</f>
        <v>0</v>
      </c>
      <c r="BG408" s="187">
        <f>IF(N408="zákl. přenesená",J408,0)</f>
        <v>0</v>
      </c>
      <c r="BH408" s="187">
        <f>IF(N408="sníž. přenesená",J408,0)</f>
        <v>0</v>
      </c>
      <c r="BI408" s="187">
        <f>IF(N408="nulová",J408,0)</f>
        <v>0</v>
      </c>
      <c r="BJ408" s="18" t="s">
        <v>81</v>
      </c>
      <c r="BK408" s="187">
        <f>ROUND(I408*H408,2)</f>
        <v>0</v>
      </c>
      <c r="BL408" s="18" t="s">
        <v>178</v>
      </c>
      <c r="BM408" s="186" t="s">
        <v>490</v>
      </c>
    </row>
    <row r="409" spans="1:47" s="2" customFormat="1" ht="12">
      <c r="A409" s="35"/>
      <c r="B409" s="36"/>
      <c r="C409" s="37"/>
      <c r="D409" s="188" t="s">
        <v>180</v>
      </c>
      <c r="E409" s="37"/>
      <c r="F409" s="189" t="s">
        <v>491</v>
      </c>
      <c r="G409" s="37"/>
      <c r="H409" s="37"/>
      <c r="I409" s="190"/>
      <c r="J409" s="37"/>
      <c r="K409" s="37"/>
      <c r="L409" s="40"/>
      <c r="M409" s="191"/>
      <c r="N409" s="192"/>
      <c r="O409" s="65"/>
      <c r="P409" s="65"/>
      <c r="Q409" s="65"/>
      <c r="R409" s="65"/>
      <c r="S409" s="65"/>
      <c r="T409" s="66"/>
      <c r="U409" s="35"/>
      <c r="V409" s="35"/>
      <c r="W409" s="35"/>
      <c r="X409" s="35"/>
      <c r="Y409" s="35"/>
      <c r="Z409" s="35"/>
      <c r="AA409" s="35"/>
      <c r="AB409" s="35"/>
      <c r="AC409" s="35"/>
      <c r="AD409" s="35"/>
      <c r="AE409" s="35"/>
      <c r="AT409" s="18" t="s">
        <v>180</v>
      </c>
      <c r="AU409" s="18" t="s">
        <v>83</v>
      </c>
    </row>
    <row r="410" spans="2:51" s="13" customFormat="1" ht="12">
      <c r="B410" s="193"/>
      <c r="C410" s="194"/>
      <c r="D410" s="195" t="s">
        <v>182</v>
      </c>
      <c r="E410" s="196" t="s">
        <v>19</v>
      </c>
      <c r="F410" s="197" t="s">
        <v>492</v>
      </c>
      <c r="G410" s="194"/>
      <c r="H410" s="196" t="s">
        <v>19</v>
      </c>
      <c r="I410" s="198"/>
      <c r="J410" s="194"/>
      <c r="K410" s="194"/>
      <c r="L410" s="199"/>
      <c r="M410" s="200"/>
      <c r="N410" s="201"/>
      <c r="O410" s="201"/>
      <c r="P410" s="201"/>
      <c r="Q410" s="201"/>
      <c r="R410" s="201"/>
      <c r="S410" s="201"/>
      <c r="T410" s="202"/>
      <c r="AT410" s="203" t="s">
        <v>182</v>
      </c>
      <c r="AU410" s="203" t="s">
        <v>83</v>
      </c>
      <c r="AV410" s="13" t="s">
        <v>81</v>
      </c>
      <c r="AW410" s="13" t="s">
        <v>35</v>
      </c>
      <c r="AX410" s="13" t="s">
        <v>73</v>
      </c>
      <c r="AY410" s="203" t="s">
        <v>171</v>
      </c>
    </row>
    <row r="411" spans="2:51" s="14" customFormat="1" ht="12">
      <c r="B411" s="204"/>
      <c r="C411" s="205"/>
      <c r="D411" s="195" t="s">
        <v>182</v>
      </c>
      <c r="E411" s="206" t="s">
        <v>19</v>
      </c>
      <c r="F411" s="207" t="s">
        <v>493</v>
      </c>
      <c r="G411" s="205"/>
      <c r="H411" s="208">
        <v>644.072</v>
      </c>
      <c r="I411" s="209"/>
      <c r="J411" s="205"/>
      <c r="K411" s="205"/>
      <c r="L411" s="210"/>
      <c r="M411" s="211"/>
      <c r="N411" s="212"/>
      <c r="O411" s="212"/>
      <c r="P411" s="212"/>
      <c r="Q411" s="212"/>
      <c r="R411" s="212"/>
      <c r="S411" s="212"/>
      <c r="T411" s="213"/>
      <c r="AT411" s="214" t="s">
        <v>182</v>
      </c>
      <c r="AU411" s="214" t="s">
        <v>83</v>
      </c>
      <c r="AV411" s="14" t="s">
        <v>83</v>
      </c>
      <c r="AW411" s="14" t="s">
        <v>35</v>
      </c>
      <c r="AX411" s="14" t="s">
        <v>81</v>
      </c>
      <c r="AY411" s="214" t="s">
        <v>171</v>
      </c>
    </row>
    <row r="412" spans="1:65" s="2" customFormat="1" ht="49.15" customHeight="1">
      <c r="A412" s="35"/>
      <c r="B412" s="36"/>
      <c r="C412" s="175" t="s">
        <v>494</v>
      </c>
      <c r="D412" s="175" t="s">
        <v>173</v>
      </c>
      <c r="E412" s="176" t="s">
        <v>495</v>
      </c>
      <c r="F412" s="177" t="s">
        <v>496</v>
      </c>
      <c r="G412" s="178" t="s">
        <v>272</v>
      </c>
      <c r="H412" s="179">
        <v>644.072</v>
      </c>
      <c r="I412" s="180"/>
      <c r="J412" s="181">
        <f>ROUND(I412*H412,2)</f>
        <v>0</v>
      </c>
      <c r="K412" s="177" t="s">
        <v>177</v>
      </c>
      <c r="L412" s="40"/>
      <c r="M412" s="182" t="s">
        <v>19</v>
      </c>
      <c r="N412" s="183" t="s">
        <v>44</v>
      </c>
      <c r="O412" s="65"/>
      <c r="P412" s="184">
        <f>O412*H412</f>
        <v>0</v>
      </c>
      <c r="Q412" s="184">
        <v>0.01733</v>
      </c>
      <c r="R412" s="184">
        <f>Q412*H412</f>
        <v>11.161767760000002</v>
      </c>
      <c r="S412" s="184">
        <v>0</v>
      </c>
      <c r="T412" s="185">
        <f>S412*H412</f>
        <v>0</v>
      </c>
      <c r="U412" s="35"/>
      <c r="V412" s="35"/>
      <c r="W412" s="35"/>
      <c r="X412" s="35"/>
      <c r="Y412" s="35"/>
      <c r="Z412" s="35"/>
      <c r="AA412" s="35"/>
      <c r="AB412" s="35"/>
      <c r="AC412" s="35"/>
      <c r="AD412" s="35"/>
      <c r="AE412" s="35"/>
      <c r="AR412" s="186" t="s">
        <v>178</v>
      </c>
      <c r="AT412" s="186" t="s">
        <v>173</v>
      </c>
      <c r="AU412" s="186" t="s">
        <v>83</v>
      </c>
      <c r="AY412" s="18" t="s">
        <v>171</v>
      </c>
      <c r="BE412" s="187">
        <f>IF(N412="základní",J412,0)</f>
        <v>0</v>
      </c>
      <c r="BF412" s="187">
        <f>IF(N412="snížená",J412,0)</f>
        <v>0</v>
      </c>
      <c r="BG412" s="187">
        <f>IF(N412="zákl. přenesená",J412,0)</f>
        <v>0</v>
      </c>
      <c r="BH412" s="187">
        <f>IF(N412="sníž. přenesená",J412,0)</f>
        <v>0</v>
      </c>
      <c r="BI412" s="187">
        <f>IF(N412="nulová",J412,0)</f>
        <v>0</v>
      </c>
      <c r="BJ412" s="18" t="s">
        <v>81</v>
      </c>
      <c r="BK412" s="187">
        <f>ROUND(I412*H412,2)</f>
        <v>0</v>
      </c>
      <c r="BL412" s="18" t="s">
        <v>178</v>
      </c>
      <c r="BM412" s="186" t="s">
        <v>497</v>
      </c>
    </row>
    <row r="413" spans="1:47" s="2" customFormat="1" ht="12">
      <c r="A413" s="35"/>
      <c r="B413" s="36"/>
      <c r="C413" s="37"/>
      <c r="D413" s="188" t="s">
        <v>180</v>
      </c>
      <c r="E413" s="37"/>
      <c r="F413" s="189" t="s">
        <v>498</v>
      </c>
      <c r="G413" s="37"/>
      <c r="H413" s="37"/>
      <c r="I413" s="190"/>
      <c r="J413" s="37"/>
      <c r="K413" s="37"/>
      <c r="L413" s="40"/>
      <c r="M413" s="191"/>
      <c r="N413" s="192"/>
      <c r="O413" s="65"/>
      <c r="P413" s="65"/>
      <c r="Q413" s="65"/>
      <c r="R413" s="65"/>
      <c r="S413" s="65"/>
      <c r="T413" s="66"/>
      <c r="U413" s="35"/>
      <c r="V413" s="35"/>
      <c r="W413" s="35"/>
      <c r="X413" s="35"/>
      <c r="Y413" s="35"/>
      <c r="Z413" s="35"/>
      <c r="AA413" s="35"/>
      <c r="AB413" s="35"/>
      <c r="AC413" s="35"/>
      <c r="AD413" s="35"/>
      <c r="AE413" s="35"/>
      <c r="AT413" s="18" t="s">
        <v>180</v>
      </c>
      <c r="AU413" s="18" t="s">
        <v>83</v>
      </c>
    </row>
    <row r="414" spans="2:51" s="13" customFormat="1" ht="12">
      <c r="B414" s="193"/>
      <c r="C414" s="194"/>
      <c r="D414" s="195" t="s">
        <v>182</v>
      </c>
      <c r="E414" s="196" t="s">
        <v>19</v>
      </c>
      <c r="F414" s="197" t="s">
        <v>492</v>
      </c>
      <c r="G414" s="194"/>
      <c r="H414" s="196" t="s">
        <v>19</v>
      </c>
      <c r="I414" s="198"/>
      <c r="J414" s="194"/>
      <c r="K414" s="194"/>
      <c r="L414" s="199"/>
      <c r="M414" s="200"/>
      <c r="N414" s="201"/>
      <c r="O414" s="201"/>
      <c r="P414" s="201"/>
      <c r="Q414" s="201"/>
      <c r="R414" s="201"/>
      <c r="S414" s="201"/>
      <c r="T414" s="202"/>
      <c r="AT414" s="203" t="s">
        <v>182</v>
      </c>
      <c r="AU414" s="203" t="s">
        <v>83</v>
      </c>
      <c r="AV414" s="13" t="s">
        <v>81</v>
      </c>
      <c r="AW414" s="13" t="s">
        <v>35</v>
      </c>
      <c r="AX414" s="13" t="s">
        <v>73</v>
      </c>
      <c r="AY414" s="203" t="s">
        <v>171</v>
      </c>
    </row>
    <row r="415" spans="2:51" s="14" customFormat="1" ht="12">
      <c r="B415" s="204"/>
      <c r="C415" s="205"/>
      <c r="D415" s="195" t="s">
        <v>182</v>
      </c>
      <c r="E415" s="206" t="s">
        <v>19</v>
      </c>
      <c r="F415" s="207" t="s">
        <v>493</v>
      </c>
      <c r="G415" s="205"/>
      <c r="H415" s="208">
        <v>644.072</v>
      </c>
      <c r="I415" s="209"/>
      <c r="J415" s="205"/>
      <c r="K415" s="205"/>
      <c r="L415" s="210"/>
      <c r="M415" s="211"/>
      <c r="N415" s="212"/>
      <c r="O415" s="212"/>
      <c r="P415" s="212"/>
      <c r="Q415" s="212"/>
      <c r="R415" s="212"/>
      <c r="S415" s="212"/>
      <c r="T415" s="213"/>
      <c r="AT415" s="214" t="s">
        <v>182</v>
      </c>
      <c r="AU415" s="214" t="s">
        <v>83</v>
      </c>
      <c r="AV415" s="14" t="s">
        <v>83</v>
      </c>
      <c r="AW415" s="14" t="s">
        <v>35</v>
      </c>
      <c r="AX415" s="14" t="s">
        <v>81</v>
      </c>
      <c r="AY415" s="214" t="s">
        <v>171</v>
      </c>
    </row>
    <row r="416" spans="1:65" s="2" customFormat="1" ht="44.25" customHeight="1">
      <c r="A416" s="35"/>
      <c r="B416" s="36"/>
      <c r="C416" s="175" t="s">
        <v>499</v>
      </c>
      <c r="D416" s="175" t="s">
        <v>173</v>
      </c>
      <c r="E416" s="176" t="s">
        <v>500</v>
      </c>
      <c r="F416" s="177" t="s">
        <v>501</v>
      </c>
      <c r="G416" s="178" t="s">
        <v>272</v>
      </c>
      <c r="H416" s="179">
        <v>2576.288</v>
      </c>
      <c r="I416" s="180"/>
      <c r="J416" s="181">
        <f>ROUND(I416*H416,2)</f>
        <v>0</v>
      </c>
      <c r="K416" s="177" t="s">
        <v>177</v>
      </c>
      <c r="L416" s="40"/>
      <c r="M416" s="182" t="s">
        <v>19</v>
      </c>
      <c r="N416" s="183" t="s">
        <v>44</v>
      </c>
      <c r="O416" s="65"/>
      <c r="P416" s="184">
        <f>O416*H416</f>
        <v>0</v>
      </c>
      <c r="Q416" s="184">
        <v>0.00735</v>
      </c>
      <c r="R416" s="184">
        <f>Q416*H416</f>
        <v>18.935716799999998</v>
      </c>
      <c r="S416" s="184">
        <v>0</v>
      </c>
      <c r="T416" s="185">
        <f>S416*H416</f>
        <v>0</v>
      </c>
      <c r="U416" s="35"/>
      <c r="V416" s="35"/>
      <c r="W416" s="35"/>
      <c r="X416" s="35"/>
      <c r="Y416" s="35"/>
      <c r="Z416" s="35"/>
      <c r="AA416" s="35"/>
      <c r="AB416" s="35"/>
      <c r="AC416" s="35"/>
      <c r="AD416" s="35"/>
      <c r="AE416" s="35"/>
      <c r="AR416" s="186" t="s">
        <v>178</v>
      </c>
      <c r="AT416" s="186" t="s">
        <v>173</v>
      </c>
      <c r="AU416" s="186" t="s">
        <v>83</v>
      </c>
      <c r="AY416" s="18" t="s">
        <v>171</v>
      </c>
      <c r="BE416" s="187">
        <f>IF(N416="základní",J416,0)</f>
        <v>0</v>
      </c>
      <c r="BF416" s="187">
        <f>IF(N416="snížená",J416,0)</f>
        <v>0</v>
      </c>
      <c r="BG416" s="187">
        <f>IF(N416="zákl. přenesená",J416,0)</f>
        <v>0</v>
      </c>
      <c r="BH416" s="187">
        <f>IF(N416="sníž. přenesená",J416,0)</f>
        <v>0</v>
      </c>
      <c r="BI416" s="187">
        <f>IF(N416="nulová",J416,0)</f>
        <v>0</v>
      </c>
      <c r="BJ416" s="18" t="s">
        <v>81</v>
      </c>
      <c r="BK416" s="187">
        <f>ROUND(I416*H416,2)</f>
        <v>0</v>
      </c>
      <c r="BL416" s="18" t="s">
        <v>178</v>
      </c>
      <c r="BM416" s="186" t="s">
        <v>502</v>
      </c>
    </row>
    <row r="417" spans="1:47" s="2" customFormat="1" ht="12">
      <c r="A417" s="35"/>
      <c r="B417" s="36"/>
      <c r="C417" s="37"/>
      <c r="D417" s="188" t="s">
        <v>180</v>
      </c>
      <c r="E417" s="37"/>
      <c r="F417" s="189" t="s">
        <v>503</v>
      </c>
      <c r="G417" s="37"/>
      <c r="H417" s="37"/>
      <c r="I417" s="190"/>
      <c r="J417" s="37"/>
      <c r="K417" s="37"/>
      <c r="L417" s="40"/>
      <c r="M417" s="191"/>
      <c r="N417" s="192"/>
      <c r="O417" s="65"/>
      <c r="P417" s="65"/>
      <c r="Q417" s="65"/>
      <c r="R417" s="65"/>
      <c r="S417" s="65"/>
      <c r="T417" s="66"/>
      <c r="U417" s="35"/>
      <c r="V417" s="35"/>
      <c r="W417" s="35"/>
      <c r="X417" s="35"/>
      <c r="Y417" s="35"/>
      <c r="Z417" s="35"/>
      <c r="AA417" s="35"/>
      <c r="AB417" s="35"/>
      <c r="AC417" s="35"/>
      <c r="AD417" s="35"/>
      <c r="AE417" s="35"/>
      <c r="AT417" s="18" t="s">
        <v>180</v>
      </c>
      <c r="AU417" s="18" t="s">
        <v>83</v>
      </c>
    </row>
    <row r="418" spans="2:51" s="13" customFormat="1" ht="12">
      <c r="B418" s="193"/>
      <c r="C418" s="194"/>
      <c r="D418" s="195" t="s">
        <v>182</v>
      </c>
      <c r="E418" s="196" t="s">
        <v>19</v>
      </c>
      <c r="F418" s="197" t="s">
        <v>492</v>
      </c>
      <c r="G418" s="194"/>
      <c r="H418" s="196" t="s">
        <v>19</v>
      </c>
      <c r="I418" s="198"/>
      <c r="J418" s="194"/>
      <c r="K418" s="194"/>
      <c r="L418" s="199"/>
      <c r="M418" s="200"/>
      <c r="N418" s="201"/>
      <c r="O418" s="201"/>
      <c r="P418" s="201"/>
      <c r="Q418" s="201"/>
      <c r="R418" s="201"/>
      <c r="S418" s="201"/>
      <c r="T418" s="202"/>
      <c r="AT418" s="203" t="s">
        <v>182</v>
      </c>
      <c r="AU418" s="203" t="s">
        <v>83</v>
      </c>
      <c r="AV418" s="13" t="s">
        <v>81</v>
      </c>
      <c r="AW418" s="13" t="s">
        <v>35</v>
      </c>
      <c r="AX418" s="13" t="s">
        <v>73</v>
      </c>
      <c r="AY418" s="203" t="s">
        <v>171</v>
      </c>
    </row>
    <row r="419" spans="2:51" s="14" customFormat="1" ht="12">
      <c r="B419" s="204"/>
      <c r="C419" s="205"/>
      <c r="D419" s="195" t="s">
        <v>182</v>
      </c>
      <c r="E419" s="206" t="s">
        <v>19</v>
      </c>
      <c r="F419" s="207" t="s">
        <v>493</v>
      </c>
      <c r="G419" s="205"/>
      <c r="H419" s="208">
        <v>644.072</v>
      </c>
      <c r="I419" s="209"/>
      <c r="J419" s="205"/>
      <c r="K419" s="205"/>
      <c r="L419" s="210"/>
      <c r="M419" s="211"/>
      <c r="N419" s="212"/>
      <c r="O419" s="212"/>
      <c r="P419" s="212"/>
      <c r="Q419" s="212"/>
      <c r="R419" s="212"/>
      <c r="S419" s="212"/>
      <c r="T419" s="213"/>
      <c r="AT419" s="214" t="s">
        <v>182</v>
      </c>
      <c r="AU419" s="214" t="s">
        <v>83</v>
      </c>
      <c r="AV419" s="14" t="s">
        <v>83</v>
      </c>
      <c r="AW419" s="14" t="s">
        <v>35</v>
      </c>
      <c r="AX419" s="14" t="s">
        <v>81</v>
      </c>
      <c r="AY419" s="214" t="s">
        <v>171</v>
      </c>
    </row>
    <row r="420" spans="2:51" s="14" customFormat="1" ht="12">
      <c r="B420" s="204"/>
      <c r="C420" s="205"/>
      <c r="D420" s="195" t="s">
        <v>182</v>
      </c>
      <c r="E420" s="205"/>
      <c r="F420" s="207" t="s">
        <v>504</v>
      </c>
      <c r="G420" s="205"/>
      <c r="H420" s="208">
        <v>2576.288</v>
      </c>
      <c r="I420" s="209"/>
      <c r="J420" s="205"/>
      <c r="K420" s="205"/>
      <c r="L420" s="210"/>
      <c r="M420" s="211"/>
      <c r="N420" s="212"/>
      <c r="O420" s="212"/>
      <c r="P420" s="212"/>
      <c r="Q420" s="212"/>
      <c r="R420" s="212"/>
      <c r="S420" s="212"/>
      <c r="T420" s="213"/>
      <c r="AT420" s="214" t="s">
        <v>182</v>
      </c>
      <c r="AU420" s="214" t="s">
        <v>83</v>
      </c>
      <c r="AV420" s="14" t="s">
        <v>83</v>
      </c>
      <c r="AW420" s="14" t="s">
        <v>4</v>
      </c>
      <c r="AX420" s="14" t="s">
        <v>81</v>
      </c>
      <c r="AY420" s="214" t="s">
        <v>171</v>
      </c>
    </row>
    <row r="421" spans="1:65" s="2" customFormat="1" ht="33" customHeight="1">
      <c r="A421" s="35"/>
      <c r="B421" s="36"/>
      <c r="C421" s="175" t="s">
        <v>505</v>
      </c>
      <c r="D421" s="175" t="s">
        <v>173</v>
      </c>
      <c r="E421" s="176" t="s">
        <v>506</v>
      </c>
      <c r="F421" s="177" t="s">
        <v>507</v>
      </c>
      <c r="G421" s="178" t="s">
        <v>272</v>
      </c>
      <c r="H421" s="179">
        <v>2572.769</v>
      </c>
      <c r="I421" s="180"/>
      <c r="J421" s="181">
        <f>ROUND(I421*H421,2)</f>
        <v>0</v>
      </c>
      <c r="K421" s="177" t="s">
        <v>177</v>
      </c>
      <c r="L421" s="40"/>
      <c r="M421" s="182" t="s">
        <v>19</v>
      </c>
      <c r="N421" s="183" t="s">
        <v>44</v>
      </c>
      <c r="O421" s="65"/>
      <c r="P421" s="184">
        <f>O421*H421</f>
        <v>0</v>
      </c>
      <c r="Q421" s="184">
        <v>0.0065</v>
      </c>
      <c r="R421" s="184">
        <f>Q421*H421</f>
        <v>16.7229985</v>
      </c>
      <c r="S421" s="184">
        <v>0</v>
      </c>
      <c r="T421" s="185">
        <f>S421*H421</f>
        <v>0</v>
      </c>
      <c r="U421" s="35"/>
      <c r="V421" s="35"/>
      <c r="W421" s="35"/>
      <c r="X421" s="35"/>
      <c r="Y421" s="35"/>
      <c r="Z421" s="35"/>
      <c r="AA421" s="35"/>
      <c r="AB421" s="35"/>
      <c r="AC421" s="35"/>
      <c r="AD421" s="35"/>
      <c r="AE421" s="35"/>
      <c r="AR421" s="186" t="s">
        <v>178</v>
      </c>
      <c r="AT421" s="186" t="s">
        <v>173</v>
      </c>
      <c r="AU421" s="186" t="s">
        <v>83</v>
      </c>
      <c r="AY421" s="18" t="s">
        <v>171</v>
      </c>
      <c r="BE421" s="187">
        <f>IF(N421="základní",J421,0)</f>
        <v>0</v>
      </c>
      <c r="BF421" s="187">
        <f>IF(N421="snížená",J421,0)</f>
        <v>0</v>
      </c>
      <c r="BG421" s="187">
        <f>IF(N421="zákl. přenesená",J421,0)</f>
        <v>0</v>
      </c>
      <c r="BH421" s="187">
        <f>IF(N421="sníž. přenesená",J421,0)</f>
        <v>0</v>
      </c>
      <c r="BI421" s="187">
        <f>IF(N421="nulová",J421,0)</f>
        <v>0</v>
      </c>
      <c r="BJ421" s="18" t="s">
        <v>81</v>
      </c>
      <c r="BK421" s="187">
        <f>ROUND(I421*H421,2)</f>
        <v>0</v>
      </c>
      <c r="BL421" s="18" t="s">
        <v>178</v>
      </c>
      <c r="BM421" s="186" t="s">
        <v>508</v>
      </c>
    </row>
    <row r="422" spans="1:47" s="2" customFormat="1" ht="12">
      <c r="A422" s="35"/>
      <c r="B422" s="36"/>
      <c r="C422" s="37"/>
      <c r="D422" s="188" t="s">
        <v>180</v>
      </c>
      <c r="E422" s="37"/>
      <c r="F422" s="189" t="s">
        <v>509</v>
      </c>
      <c r="G422" s="37"/>
      <c r="H422" s="37"/>
      <c r="I422" s="190"/>
      <c r="J422" s="37"/>
      <c r="K422" s="37"/>
      <c r="L422" s="40"/>
      <c r="M422" s="191"/>
      <c r="N422" s="192"/>
      <c r="O422" s="65"/>
      <c r="P422" s="65"/>
      <c r="Q422" s="65"/>
      <c r="R422" s="65"/>
      <c r="S422" s="65"/>
      <c r="T422" s="66"/>
      <c r="U422" s="35"/>
      <c r="V422" s="35"/>
      <c r="W422" s="35"/>
      <c r="X422" s="35"/>
      <c r="Y422" s="35"/>
      <c r="Z422" s="35"/>
      <c r="AA422" s="35"/>
      <c r="AB422" s="35"/>
      <c r="AC422" s="35"/>
      <c r="AD422" s="35"/>
      <c r="AE422" s="35"/>
      <c r="AT422" s="18" t="s">
        <v>180</v>
      </c>
      <c r="AU422" s="18" t="s">
        <v>83</v>
      </c>
    </row>
    <row r="423" spans="2:51" s="13" customFormat="1" ht="12">
      <c r="B423" s="193"/>
      <c r="C423" s="194"/>
      <c r="D423" s="195" t="s">
        <v>182</v>
      </c>
      <c r="E423" s="196" t="s">
        <v>19</v>
      </c>
      <c r="F423" s="197" t="s">
        <v>492</v>
      </c>
      <c r="G423" s="194"/>
      <c r="H423" s="196" t="s">
        <v>19</v>
      </c>
      <c r="I423" s="198"/>
      <c r="J423" s="194"/>
      <c r="K423" s="194"/>
      <c r="L423" s="199"/>
      <c r="M423" s="200"/>
      <c r="N423" s="201"/>
      <c r="O423" s="201"/>
      <c r="P423" s="201"/>
      <c r="Q423" s="201"/>
      <c r="R423" s="201"/>
      <c r="S423" s="201"/>
      <c r="T423" s="202"/>
      <c r="AT423" s="203" t="s">
        <v>182</v>
      </c>
      <c r="AU423" s="203" t="s">
        <v>83</v>
      </c>
      <c r="AV423" s="13" t="s">
        <v>81</v>
      </c>
      <c r="AW423" s="13" t="s">
        <v>35</v>
      </c>
      <c r="AX423" s="13" t="s">
        <v>73</v>
      </c>
      <c r="AY423" s="203" t="s">
        <v>171</v>
      </c>
    </row>
    <row r="424" spans="2:51" s="13" customFormat="1" ht="12">
      <c r="B424" s="193"/>
      <c r="C424" s="194"/>
      <c r="D424" s="195" t="s">
        <v>182</v>
      </c>
      <c r="E424" s="196" t="s">
        <v>19</v>
      </c>
      <c r="F424" s="197" t="s">
        <v>510</v>
      </c>
      <c r="G424" s="194"/>
      <c r="H424" s="196" t="s">
        <v>19</v>
      </c>
      <c r="I424" s="198"/>
      <c r="J424" s="194"/>
      <c r="K424" s="194"/>
      <c r="L424" s="199"/>
      <c r="M424" s="200"/>
      <c r="N424" s="201"/>
      <c r="O424" s="201"/>
      <c r="P424" s="201"/>
      <c r="Q424" s="201"/>
      <c r="R424" s="201"/>
      <c r="S424" s="201"/>
      <c r="T424" s="202"/>
      <c r="AT424" s="203" t="s">
        <v>182</v>
      </c>
      <c r="AU424" s="203" t="s">
        <v>83</v>
      </c>
      <c r="AV424" s="13" t="s">
        <v>81</v>
      </c>
      <c r="AW424" s="13" t="s">
        <v>35</v>
      </c>
      <c r="AX424" s="13" t="s">
        <v>73</v>
      </c>
      <c r="AY424" s="203" t="s">
        <v>171</v>
      </c>
    </row>
    <row r="425" spans="2:51" s="14" customFormat="1" ht="12">
      <c r="B425" s="204"/>
      <c r="C425" s="205"/>
      <c r="D425" s="195" t="s">
        <v>182</v>
      </c>
      <c r="E425" s="206" t="s">
        <v>19</v>
      </c>
      <c r="F425" s="207" t="s">
        <v>511</v>
      </c>
      <c r="G425" s="205"/>
      <c r="H425" s="208">
        <v>2572.769</v>
      </c>
      <c r="I425" s="209"/>
      <c r="J425" s="205"/>
      <c r="K425" s="205"/>
      <c r="L425" s="210"/>
      <c r="M425" s="211"/>
      <c r="N425" s="212"/>
      <c r="O425" s="212"/>
      <c r="P425" s="212"/>
      <c r="Q425" s="212"/>
      <c r="R425" s="212"/>
      <c r="S425" s="212"/>
      <c r="T425" s="213"/>
      <c r="AT425" s="214" t="s">
        <v>182</v>
      </c>
      <c r="AU425" s="214" t="s">
        <v>83</v>
      </c>
      <c r="AV425" s="14" t="s">
        <v>83</v>
      </c>
      <c r="AW425" s="14" t="s">
        <v>35</v>
      </c>
      <c r="AX425" s="14" t="s">
        <v>81</v>
      </c>
      <c r="AY425" s="214" t="s">
        <v>171</v>
      </c>
    </row>
    <row r="426" spans="1:65" s="2" customFormat="1" ht="21.75" customHeight="1">
      <c r="A426" s="35"/>
      <c r="B426" s="36"/>
      <c r="C426" s="175" t="s">
        <v>512</v>
      </c>
      <c r="D426" s="175" t="s">
        <v>173</v>
      </c>
      <c r="E426" s="176" t="s">
        <v>513</v>
      </c>
      <c r="F426" s="177" t="s">
        <v>514</v>
      </c>
      <c r="G426" s="178" t="s">
        <v>272</v>
      </c>
      <c r="H426" s="179">
        <v>12.045</v>
      </c>
      <c r="I426" s="180"/>
      <c r="J426" s="181">
        <f>ROUND(I426*H426,2)</f>
        <v>0</v>
      </c>
      <c r="K426" s="177" t="s">
        <v>177</v>
      </c>
      <c r="L426" s="40"/>
      <c r="M426" s="182" t="s">
        <v>19</v>
      </c>
      <c r="N426" s="183" t="s">
        <v>44</v>
      </c>
      <c r="O426" s="65"/>
      <c r="P426" s="184">
        <f>O426*H426</f>
        <v>0</v>
      </c>
      <c r="Q426" s="184">
        <v>0.056</v>
      </c>
      <c r="R426" s="184">
        <f>Q426*H426</f>
        <v>0.67452</v>
      </c>
      <c r="S426" s="184">
        <v>0</v>
      </c>
      <c r="T426" s="185">
        <f>S426*H426</f>
        <v>0</v>
      </c>
      <c r="U426" s="35"/>
      <c r="V426" s="35"/>
      <c r="W426" s="35"/>
      <c r="X426" s="35"/>
      <c r="Y426" s="35"/>
      <c r="Z426" s="35"/>
      <c r="AA426" s="35"/>
      <c r="AB426" s="35"/>
      <c r="AC426" s="35"/>
      <c r="AD426" s="35"/>
      <c r="AE426" s="35"/>
      <c r="AR426" s="186" t="s">
        <v>178</v>
      </c>
      <c r="AT426" s="186" t="s">
        <v>173</v>
      </c>
      <c r="AU426" s="186" t="s">
        <v>83</v>
      </c>
      <c r="AY426" s="18" t="s">
        <v>171</v>
      </c>
      <c r="BE426" s="187">
        <f>IF(N426="základní",J426,0)</f>
        <v>0</v>
      </c>
      <c r="BF426" s="187">
        <f>IF(N426="snížená",J426,0)</f>
        <v>0</v>
      </c>
      <c r="BG426" s="187">
        <f>IF(N426="zákl. přenesená",J426,0)</f>
        <v>0</v>
      </c>
      <c r="BH426" s="187">
        <f>IF(N426="sníž. přenesená",J426,0)</f>
        <v>0</v>
      </c>
      <c r="BI426" s="187">
        <f>IF(N426="nulová",J426,0)</f>
        <v>0</v>
      </c>
      <c r="BJ426" s="18" t="s">
        <v>81</v>
      </c>
      <c r="BK426" s="187">
        <f>ROUND(I426*H426,2)</f>
        <v>0</v>
      </c>
      <c r="BL426" s="18" t="s">
        <v>178</v>
      </c>
      <c r="BM426" s="186" t="s">
        <v>515</v>
      </c>
    </row>
    <row r="427" spans="1:47" s="2" customFormat="1" ht="12">
      <c r="A427" s="35"/>
      <c r="B427" s="36"/>
      <c r="C427" s="37"/>
      <c r="D427" s="188" t="s">
        <v>180</v>
      </c>
      <c r="E427" s="37"/>
      <c r="F427" s="189" t="s">
        <v>516</v>
      </c>
      <c r="G427" s="37"/>
      <c r="H427" s="37"/>
      <c r="I427" s="190"/>
      <c r="J427" s="37"/>
      <c r="K427" s="37"/>
      <c r="L427" s="40"/>
      <c r="M427" s="191"/>
      <c r="N427" s="192"/>
      <c r="O427" s="65"/>
      <c r="P427" s="65"/>
      <c r="Q427" s="65"/>
      <c r="R427" s="65"/>
      <c r="S427" s="65"/>
      <c r="T427" s="66"/>
      <c r="U427" s="35"/>
      <c r="V427" s="35"/>
      <c r="W427" s="35"/>
      <c r="X427" s="35"/>
      <c r="Y427" s="35"/>
      <c r="Z427" s="35"/>
      <c r="AA427" s="35"/>
      <c r="AB427" s="35"/>
      <c r="AC427" s="35"/>
      <c r="AD427" s="35"/>
      <c r="AE427" s="35"/>
      <c r="AT427" s="18" t="s">
        <v>180</v>
      </c>
      <c r="AU427" s="18" t="s">
        <v>83</v>
      </c>
    </row>
    <row r="428" spans="2:51" s="13" customFormat="1" ht="12">
      <c r="B428" s="193"/>
      <c r="C428" s="194"/>
      <c r="D428" s="195" t="s">
        <v>182</v>
      </c>
      <c r="E428" s="196" t="s">
        <v>19</v>
      </c>
      <c r="F428" s="197" t="s">
        <v>517</v>
      </c>
      <c r="G428" s="194"/>
      <c r="H428" s="196" t="s">
        <v>19</v>
      </c>
      <c r="I428" s="198"/>
      <c r="J428" s="194"/>
      <c r="K428" s="194"/>
      <c r="L428" s="199"/>
      <c r="M428" s="200"/>
      <c r="N428" s="201"/>
      <c r="O428" s="201"/>
      <c r="P428" s="201"/>
      <c r="Q428" s="201"/>
      <c r="R428" s="201"/>
      <c r="S428" s="201"/>
      <c r="T428" s="202"/>
      <c r="AT428" s="203" t="s">
        <v>182</v>
      </c>
      <c r="AU428" s="203" t="s">
        <v>83</v>
      </c>
      <c r="AV428" s="13" t="s">
        <v>81</v>
      </c>
      <c r="AW428" s="13" t="s">
        <v>35</v>
      </c>
      <c r="AX428" s="13" t="s">
        <v>73</v>
      </c>
      <c r="AY428" s="203" t="s">
        <v>171</v>
      </c>
    </row>
    <row r="429" spans="2:51" s="14" customFormat="1" ht="12">
      <c r="B429" s="204"/>
      <c r="C429" s="205"/>
      <c r="D429" s="195" t="s">
        <v>182</v>
      </c>
      <c r="E429" s="206" t="s">
        <v>19</v>
      </c>
      <c r="F429" s="207" t="s">
        <v>518</v>
      </c>
      <c r="G429" s="205"/>
      <c r="H429" s="208">
        <v>1.65</v>
      </c>
      <c r="I429" s="209"/>
      <c r="J429" s="205"/>
      <c r="K429" s="205"/>
      <c r="L429" s="210"/>
      <c r="M429" s="211"/>
      <c r="N429" s="212"/>
      <c r="O429" s="212"/>
      <c r="P429" s="212"/>
      <c r="Q429" s="212"/>
      <c r="R429" s="212"/>
      <c r="S429" s="212"/>
      <c r="T429" s="213"/>
      <c r="AT429" s="214" t="s">
        <v>182</v>
      </c>
      <c r="AU429" s="214" t="s">
        <v>83</v>
      </c>
      <c r="AV429" s="14" t="s">
        <v>83</v>
      </c>
      <c r="AW429" s="14" t="s">
        <v>35</v>
      </c>
      <c r="AX429" s="14" t="s">
        <v>73</v>
      </c>
      <c r="AY429" s="214" t="s">
        <v>171</v>
      </c>
    </row>
    <row r="430" spans="2:51" s="13" customFormat="1" ht="12">
      <c r="B430" s="193"/>
      <c r="C430" s="194"/>
      <c r="D430" s="195" t="s">
        <v>182</v>
      </c>
      <c r="E430" s="196" t="s">
        <v>19</v>
      </c>
      <c r="F430" s="197" t="s">
        <v>519</v>
      </c>
      <c r="G430" s="194"/>
      <c r="H430" s="196" t="s">
        <v>19</v>
      </c>
      <c r="I430" s="198"/>
      <c r="J430" s="194"/>
      <c r="K430" s="194"/>
      <c r="L430" s="199"/>
      <c r="M430" s="200"/>
      <c r="N430" s="201"/>
      <c r="O430" s="201"/>
      <c r="P430" s="201"/>
      <c r="Q430" s="201"/>
      <c r="R430" s="201"/>
      <c r="S430" s="201"/>
      <c r="T430" s="202"/>
      <c r="AT430" s="203" t="s">
        <v>182</v>
      </c>
      <c r="AU430" s="203" t="s">
        <v>83</v>
      </c>
      <c r="AV430" s="13" t="s">
        <v>81</v>
      </c>
      <c r="AW430" s="13" t="s">
        <v>35</v>
      </c>
      <c r="AX430" s="13" t="s">
        <v>73</v>
      </c>
      <c r="AY430" s="203" t="s">
        <v>171</v>
      </c>
    </row>
    <row r="431" spans="2:51" s="13" customFormat="1" ht="12">
      <c r="B431" s="193"/>
      <c r="C431" s="194"/>
      <c r="D431" s="195" t="s">
        <v>182</v>
      </c>
      <c r="E431" s="196" t="s">
        <v>19</v>
      </c>
      <c r="F431" s="197" t="s">
        <v>520</v>
      </c>
      <c r="G431" s="194"/>
      <c r="H431" s="196" t="s">
        <v>19</v>
      </c>
      <c r="I431" s="198"/>
      <c r="J431" s="194"/>
      <c r="K431" s="194"/>
      <c r="L431" s="199"/>
      <c r="M431" s="200"/>
      <c r="N431" s="201"/>
      <c r="O431" s="201"/>
      <c r="P431" s="201"/>
      <c r="Q431" s="201"/>
      <c r="R431" s="201"/>
      <c r="S431" s="201"/>
      <c r="T431" s="202"/>
      <c r="AT431" s="203" t="s">
        <v>182</v>
      </c>
      <c r="AU431" s="203" t="s">
        <v>83</v>
      </c>
      <c r="AV431" s="13" t="s">
        <v>81</v>
      </c>
      <c r="AW431" s="13" t="s">
        <v>35</v>
      </c>
      <c r="AX431" s="13" t="s">
        <v>73</v>
      </c>
      <c r="AY431" s="203" t="s">
        <v>171</v>
      </c>
    </row>
    <row r="432" spans="2:51" s="13" customFormat="1" ht="12">
      <c r="B432" s="193"/>
      <c r="C432" s="194"/>
      <c r="D432" s="195" t="s">
        <v>182</v>
      </c>
      <c r="E432" s="196" t="s">
        <v>19</v>
      </c>
      <c r="F432" s="197" t="s">
        <v>521</v>
      </c>
      <c r="G432" s="194"/>
      <c r="H432" s="196" t="s">
        <v>19</v>
      </c>
      <c r="I432" s="198"/>
      <c r="J432" s="194"/>
      <c r="K432" s="194"/>
      <c r="L432" s="199"/>
      <c r="M432" s="200"/>
      <c r="N432" s="201"/>
      <c r="O432" s="201"/>
      <c r="P432" s="201"/>
      <c r="Q432" s="201"/>
      <c r="R432" s="201"/>
      <c r="S432" s="201"/>
      <c r="T432" s="202"/>
      <c r="AT432" s="203" t="s">
        <v>182</v>
      </c>
      <c r="AU432" s="203" t="s">
        <v>83</v>
      </c>
      <c r="AV432" s="13" t="s">
        <v>81</v>
      </c>
      <c r="AW432" s="13" t="s">
        <v>35</v>
      </c>
      <c r="AX432" s="13" t="s">
        <v>73</v>
      </c>
      <c r="AY432" s="203" t="s">
        <v>171</v>
      </c>
    </row>
    <row r="433" spans="2:51" s="14" customFormat="1" ht="12">
      <c r="B433" s="204"/>
      <c r="C433" s="205"/>
      <c r="D433" s="195" t="s">
        <v>182</v>
      </c>
      <c r="E433" s="206" t="s">
        <v>19</v>
      </c>
      <c r="F433" s="207" t="s">
        <v>522</v>
      </c>
      <c r="G433" s="205"/>
      <c r="H433" s="208">
        <v>1.2</v>
      </c>
      <c r="I433" s="209"/>
      <c r="J433" s="205"/>
      <c r="K433" s="205"/>
      <c r="L433" s="210"/>
      <c r="M433" s="211"/>
      <c r="N433" s="212"/>
      <c r="O433" s="212"/>
      <c r="P433" s="212"/>
      <c r="Q433" s="212"/>
      <c r="R433" s="212"/>
      <c r="S433" s="212"/>
      <c r="T433" s="213"/>
      <c r="AT433" s="214" t="s">
        <v>182</v>
      </c>
      <c r="AU433" s="214" t="s">
        <v>83</v>
      </c>
      <c r="AV433" s="14" t="s">
        <v>83</v>
      </c>
      <c r="AW433" s="14" t="s">
        <v>35</v>
      </c>
      <c r="AX433" s="14" t="s">
        <v>73</v>
      </c>
      <c r="AY433" s="214" t="s">
        <v>171</v>
      </c>
    </row>
    <row r="434" spans="2:51" s="13" customFormat="1" ht="12">
      <c r="B434" s="193"/>
      <c r="C434" s="194"/>
      <c r="D434" s="195" t="s">
        <v>182</v>
      </c>
      <c r="E434" s="196" t="s">
        <v>19</v>
      </c>
      <c r="F434" s="197" t="s">
        <v>523</v>
      </c>
      <c r="G434" s="194"/>
      <c r="H434" s="196" t="s">
        <v>19</v>
      </c>
      <c r="I434" s="198"/>
      <c r="J434" s="194"/>
      <c r="K434" s="194"/>
      <c r="L434" s="199"/>
      <c r="M434" s="200"/>
      <c r="N434" s="201"/>
      <c r="O434" s="201"/>
      <c r="P434" s="201"/>
      <c r="Q434" s="201"/>
      <c r="R434" s="201"/>
      <c r="S434" s="201"/>
      <c r="T434" s="202"/>
      <c r="AT434" s="203" t="s">
        <v>182</v>
      </c>
      <c r="AU434" s="203" t="s">
        <v>83</v>
      </c>
      <c r="AV434" s="13" t="s">
        <v>81</v>
      </c>
      <c r="AW434" s="13" t="s">
        <v>35</v>
      </c>
      <c r="AX434" s="13" t="s">
        <v>73</v>
      </c>
      <c r="AY434" s="203" t="s">
        <v>171</v>
      </c>
    </row>
    <row r="435" spans="2:51" s="14" customFormat="1" ht="12">
      <c r="B435" s="204"/>
      <c r="C435" s="205"/>
      <c r="D435" s="195" t="s">
        <v>182</v>
      </c>
      <c r="E435" s="206" t="s">
        <v>19</v>
      </c>
      <c r="F435" s="207" t="s">
        <v>524</v>
      </c>
      <c r="G435" s="205"/>
      <c r="H435" s="208">
        <v>9.195</v>
      </c>
      <c r="I435" s="209"/>
      <c r="J435" s="205"/>
      <c r="K435" s="205"/>
      <c r="L435" s="210"/>
      <c r="M435" s="211"/>
      <c r="N435" s="212"/>
      <c r="O435" s="212"/>
      <c r="P435" s="212"/>
      <c r="Q435" s="212"/>
      <c r="R435" s="212"/>
      <c r="S435" s="212"/>
      <c r="T435" s="213"/>
      <c r="AT435" s="214" t="s">
        <v>182</v>
      </c>
      <c r="AU435" s="214" t="s">
        <v>83</v>
      </c>
      <c r="AV435" s="14" t="s">
        <v>83</v>
      </c>
      <c r="AW435" s="14" t="s">
        <v>35</v>
      </c>
      <c r="AX435" s="14" t="s">
        <v>73</v>
      </c>
      <c r="AY435" s="214" t="s">
        <v>171</v>
      </c>
    </row>
    <row r="436" spans="2:51" s="15" customFormat="1" ht="12">
      <c r="B436" s="215"/>
      <c r="C436" s="216"/>
      <c r="D436" s="195" t="s">
        <v>182</v>
      </c>
      <c r="E436" s="217" t="s">
        <v>19</v>
      </c>
      <c r="F436" s="218" t="s">
        <v>189</v>
      </c>
      <c r="G436" s="216"/>
      <c r="H436" s="219">
        <v>12.045</v>
      </c>
      <c r="I436" s="220"/>
      <c r="J436" s="216"/>
      <c r="K436" s="216"/>
      <c r="L436" s="221"/>
      <c r="M436" s="222"/>
      <c r="N436" s="223"/>
      <c r="O436" s="223"/>
      <c r="P436" s="223"/>
      <c r="Q436" s="223"/>
      <c r="R436" s="223"/>
      <c r="S436" s="223"/>
      <c r="T436" s="224"/>
      <c r="AT436" s="225" t="s">
        <v>182</v>
      </c>
      <c r="AU436" s="225" t="s">
        <v>83</v>
      </c>
      <c r="AV436" s="15" t="s">
        <v>178</v>
      </c>
      <c r="AW436" s="15" t="s">
        <v>35</v>
      </c>
      <c r="AX436" s="15" t="s">
        <v>81</v>
      </c>
      <c r="AY436" s="225" t="s">
        <v>171</v>
      </c>
    </row>
    <row r="437" spans="1:65" s="2" customFormat="1" ht="33" customHeight="1">
      <c r="A437" s="35"/>
      <c r="B437" s="36"/>
      <c r="C437" s="175" t="s">
        <v>525</v>
      </c>
      <c r="D437" s="175" t="s">
        <v>173</v>
      </c>
      <c r="E437" s="176" t="s">
        <v>526</v>
      </c>
      <c r="F437" s="177" t="s">
        <v>527</v>
      </c>
      <c r="G437" s="178" t="s">
        <v>272</v>
      </c>
      <c r="H437" s="179">
        <v>1330.092</v>
      </c>
      <c r="I437" s="180"/>
      <c r="J437" s="181">
        <f>ROUND(I437*H437,2)</f>
        <v>0</v>
      </c>
      <c r="K437" s="177" t="s">
        <v>177</v>
      </c>
      <c r="L437" s="40"/>
      <c r="M437" s="182" t="s">
        <v>19</v>
      </c>
      <c r="N437" s="183" t="s">
        <v>44</v>
      </c>
      <c r="O437" s="65"/>
      <c r="P437" s="184">
        <f>O437*H437</f>
        <v>0</v>
      </c>
      <c r="Q437" s="184">
        <v>0.0147</v>
      </c>
      <c r="R437" s="184">
        <f>Q437*H437</f>
        <v>19.5523524</v>
      </c>
      <c r="S437" s="184">
        <v>0</v>
      </c>
      <c r="T437" s="185">
        <f>S437*H437</f>
        <v>0</v>
      </c>
      <c r="U437" s="35"/>
      <c r="V437" s="35"/>
      <c r="W437" s="35"/>
      <c r="X437" s="35"/>
      <c r="Y437" s="35"/>
      <c r="Z437" s="35"/>
      <c r="AA437" s="35"/>
      <c r="AB437" s="35"/>
      <c r="AC437" s="35"/>
      <c r="AD437" s="35"/>
      <c r="AE437" s="35"/>
      <c r="AR437" s="186" t="s">
        <v>178</v>
      </c>
      <c r="AT437" s="186" t="s">
        <v>173</v>
      </c>
      <c r="AU437" s="186" t="s">
        <v>83</v>
      </c>
      <c r="AY437" s="18" t="s">
        <v>171</v>
      </c>
      <c r="BE437" s="187">
        <f>IF(N437="základní",J437,0)</f>
        <v>0</v>
      </c>
      <c r="BF437" s="187">
        <f>IF(N437="snížená",J437,0)</f>
        <v>0</v>
      </c>
      <c r="BG437" s="187">
        <f>IF(N437="zákl. přenesená",J437,0)</f>
        <v>0</v>
      </c>
      <c r="BH437" s="187">
        <f>IF(N437="sníž. přenesená",J437,0)</f>
        <v>0</v>
      </c>
      <c r="BI437" s="187">
        <f>IF(N437="nulová",J437,0)</f>
        <v>0</v>
      </c>
      <c r="BJ437" s="18" t="s">
        <v>81</v>
      </c>
      <c r="BK437" s="187">
        <f>ROUND(I437*H437,2)</f>
        <v>0</v>
      </c>
      <c r="BL437" s="18" t="s">
        <v>178</v>
      </c>
      <c r="BM437" s="186" t="s">
        <v>528</v>
      </c>
    </row>
    <row r="438" spans="1:47" s="2" customFormat="1" ht="12">
      <c r="A438" s="35"/>
      <c r="B438" s="36"/>
      <c r="C438" s="37"/>
      <c r="D438" s="188" t="s">
        <v>180</v>
      </c>
      <c r="E438" s="37"/>
      <c r="F438" s="189" t="s">
        <v>529</v>
      </c>
      <c r="G438" s="37"/>
      <c r="H438" s="37"/>
      <c r="I438" s="190"/>
      <c r="J438" s="37"/>
      <c r="K438" s="37"/>
      <c r="L438" s="40"/>
      <c r="M438" s="191"/>
      <c r="N438" s="192"/>
      <c r="O438" s="65"/>
      <c r="P438" s="65"/>
      <c r="Q438" s="65"/>
      <c r="R438" s="65"/>
      <c r="S438" s="65"/>
      <c r="T438" s="66"/>
      <c r="U438" s="35"/>
      <c r="V438" s="35"/>
      <c r="W438" s="35"/>
      <c r="X438" s="35"/>
      <c r="Y438" s="35"/>
      <c r="Z438" s="35"/>
      <c r="AA438" s="35"/>
      <c r="AB438" s="35"/>
      <c r="AC438" s="35"/>
      <c r="AD438" s="35"/>
      <c r="AE438" s="35"/>
      <c r="AT438" s="18" t="s">
        <v>180</v>
      </c>
      <c r="AU438" s="18" t="s">
        <v>83</v>
      </c>
    </row>
    <row r="439" spans="2:51" s="13" customFormat="1" ht="12">
      <c r="B439" s="193"/>
      <c r="C439" s="194"/>
      <c r="D439" s="195" t="s">
        <v>182</v>
      </c>
      <c r="E439" s="196" t="s">
        <v>19</v>
      </c>
      <c r="F439" s="197" t="s">
        <v>530</v>
      </c>
      <c r="G439" s="194"/>
      <c r="H439" s="196" t="s">
        <v>19</v>
      </c>
      <c r="I439" s="198"/>
      <c r="J439" s="194"/>
      <c r="K439" s="194"/>
      <c r="L439" s="199"/>
      <c r="M439" s="200"/>
      <c r="N439" s="201"/>
      <c r="O439" s="201"/>
      <c r="P439" s="201"/>
      <c r="Q439" s="201"/>
      <c r="R439" s="201"/>
      <c r="S439" s="201"/>
      <c r="T439" s="202"/>
      <c r="AT439" s="203" t="s">
        <v>182</v>
      </c>
      <c r="AU439" s="203" t="s">
        <v>83</v>
      </c>
      <c r="AV439" s="13" t="s">
        <v>81</v>
      </c>
      <c r="AW439" s="13" t="s">
        <v>35</v>
      </c>
      <c r="AX439" s="13" t="s">
        <v>73</v>
      </c>
      <c r="AY439" s="203" t="s">
        <v>171</v>
      </c>
    </row>
    <row r="440" spans="2:51" s="14" customFormat="1" ht="12">
      <c r="B440" s="204"/>
      <c r="C440" s="205"/>
      <c r="D440" s="195" t="s">
        <v>182</v>
      </c>
      <c r="E440" s="206" t="s">
        <v>19</v>
      </c>
      <c r="F440" s="207" t="s">
        <v>531</v>
      </c>
      <c r="G440" s="205"/>
      <c r="H440" s="208">
        <v>21.7</v>
      </c>
      <c r="I440" s="209"/>
      <c r="J440" s="205"/>
      <c r="K440" s="205"/>
      <c r="L440" s="210"/>
      <c r="M440" s="211"/>
      <c r="N440" s="212"/>
      <c r="O440" s="212"/>
      <c r="P440" s="212"/>
      <c r="Q440" s="212"/>
      <c r="R440" s="212"/>
      <c r="S440" s="212"/>
      <c r="T440" s="213"/>
      <c r="AT440" s="214" t="s">
        <v>182</v>
      </c>
      <c r="AU440" s="214" t="s">
        <v>83</v>
      </c>
      <c r="AV440" s="14" t="s">
        <v>83</v>
      </c>
      <c r="AW440" s="14" t="s">
        <v>35</v>
      </c>
      <c r="AX440" s="14" t="s">
        <v>73</v>
      </c>
      <c r="AY440" s="214" t="s">
        <v>171</v>
      </c>
    </row>
    <row r="441" spans="2:51" s="13" customFormat="1" ht="12">
      <c r="B441" s="193"/>
      <c r="C441" s="194"/>
      <c r="D441" s="195" t="s">
        <v>182</v>
      </c>
      <c r="E441" s="196" t="s">
        <v>19</v>
      </c>
      <c r="F441" s="197" t="s">
        <v>492</v>
      </c>
      <c r="G441" s="194"/>
      <c r="H441" s="196" t="s">
        <v>19</v>
      </c>
      <c r="I441" s="198"/>
      <c r="J441" s="194"/>
      <c r="K441" s="194"/>
      <c r="L441" s="199"/>
      <c r="M441" s="200"/>
      <c r="N441" s="201"/>
      <c r="O441" s="201"/>
      <c r="P441" s="201"/>
      <c r="Q441" s="201"/>
      <c r="R441" s="201"/>
      <c r="S441" s="201"/>
      <c r="T441" s="202"/>
      <c r="AT441" s="203" t="s">
        <v>182</v>
      </c>
      <c r="AU441" s="203" t="s">
        <v>83</v>
      </c>
      <c r="AV441" s="13" t="s">
        <v>81</v>
      </c>
      <c r="AW441" s="13" t="s">
        <v>35</v>
      </c>
      <c r="AX441" s="13" t="s">
        <v>73</v>
      </c>
      <c r="AY441" s="203" t="s">
        <v>171</v>
      </c>
    </row>
    <row r="442" spans="2:51" s="13" customFormat="1" ht="12">
      <c r="B442" s="193"/>
      <c r="C442" s="194"/>
      <c r="D442" s="195" t="s">
        <v>182</v>
      </c>
      <c r="E442" s="196" t="s">
        <v>19</v>
      </c>
      <c r="F442" s="197" t="s">
        <v>532</v>
      </c>
      <c r="G442" s="194"/>
      <c r="H442" s="196" t="s">
        <v>19</v>
      </c>
      <c r="I442" s="198"/>
      <c r="J442" s="194"/>
      <c r="K442" s="194"/>
      <c r="L442" s="199"/>
      <c r="M442" s="200"/>
      <c r="N442" s="201"/>
      <c r="O442" s="201"/>
      <c r="P442" s="201"/>
      <c r="Q442" s="201"/>
      <c r="R442" s="201"/>
      <c r="S442" s="201"/>
      <c r="T442" s="202"/>
      <c r="AT442" s="203" t="s">
        <v>182</v>
      </c>
      <c r="AU442" s="203" t="s">
        <v>83</v>
      </c>
      <c r="AV442" s="13" t="s">
        <v>81</v>
      </c>
      <c r="AW442" s="13" t="s">
        <v>35</v>
      </c>
      <c r="AX442" s="13" t="s">
        <v>73</v>
      </c>
      <c r="AY442" s="203" t="s">
        <v>171</v>
      </c>
    </row>
    <row r="443" spans="2:51" s="14" customFormat="1" ht="12">
      <c r="B443" s="204"/>
      <c r="C443" s="205"/>
      <c r="D443" s="195" t="s">
        <v>182</v>
      </c>
      <c r="E443" s="206" t="s">
        <v>19</v>
      </c>
      <c r="F443" s="207" t="s">
        <v>533</v>
      </c>
      <c r="G443" s="205"/>
      <c r="H443" s="208">
        <v>1308.392</v>
      </c>
      <c r="I443" s="209"/>
      <c r="J443" s="205"/>
      <c r="K443" s="205"/>
      <c r="L443" s="210"/>
      <c r="M443" s="211"/>
      <c r="N443" s="212"/>
      <c r="O443" s="212"/>
      <c r="P443" s="212"/>
      <c r="Q443" s="212"/>
      <c r="R443" s="212"/>
      <c r="S443" s="212"/>
      <c r="T443" s="213"/>
      <c r="AT443" s="214" t="s">
        <v>182</v>
      </c>
      <c r="AU443" s="214" t="s">
        <v>83</v>
      </c>
      <c r="AV443" s="14" t="s">
        <v>83</v>
      </c>
      <c r="AW443" s="14" t="s">
        <v>35</v>
      </c>
      <c r="AX443" s="14" t="s">
        <v>73</v>
      </c>
      <c r="AY443" s="214" t="s">
        <v>171</v>
      </c>
    </row>
    <row r="444" spans="2:51" s="15" customFormat="1" ht="12">
      <c r="B444" s="215"/>
      <c r="C444" s="216"/>
      <c r="D444" s="195" t="s">
        <v>182</v>
      </c>
      <c r="E444" s="217" t="s">
        <v>19</v>
      </c>
      <c r="F444" s="218" t="s">
        <v>189</v>
      </c>
      <c r="G444" s="216"/>
      <c r="H444" s="219">
        <v>1330.092</v>
      </c>
      <c r="I444" s="220"/>
      <c r="J444" s="216"/>
      <c r="K444" s="216"/>
      <c r="L444" s="221"/>
      <c r="M444" s="222"/>
      <c r="N444" s="223"/>
      <c r="O444" s="223"/>
      <c r="P444" s="223"/>
      <c r="Q444" s="223"/>
      <c r="R444" s="223"/>
      <c r="S444" s="223"/>
      <c r="T444" s="224"/>
      <c r="AT444" s="225" t="s">
        <v>182</v>
      </c>
      <c r="AU444" s="225" t="s">
        <v>83</v>
      </c>
      <c r="AV444" s="15" t="s">
        <v>178</v>
      </c>
      <c r="AW444" s="15" t="s">
        <v>35</v>
      </c>
      <c r="AX444" s="15" t="s">
        <v>81</v>
      </c>
      <c r="AY444" s="225" t="s">
        <v>171</v>
      </c>
    </row>
    <row r="445" spans="1:65" s="2" customFormat="1" ht="44.25" customHeight="1">
      <c r="A445" s="35"/>
      <c r="B445" s="36"/>
      <c r="C445" s="175" t="s">
        <v>534</v>
      </c>
      <c r="D445" s="175" t="s">
        <v>173</v>
      </c>
      <c r="E445" s="176" t="s">
        <v>535</v>
      </c>
      <c r="F445" s="177" t="s">
        <v>536</v>
      </c>
      <c r="G445" s="178" t="s">
        <v>272</v>
      </c>
      <c r="H445" s="179">
        <v>1264.377</v>
      </c>
      <c r="I445" s="180"/>
      <c r="J445" s="181">
        <f>ROUND(I445*H445,2)</f>
        <v>0</v>
      </c>
      <c r="K445" s="177" t="s">
        <v>177</v>
      </c>
      <c r="L445" s="40"/>
      <c r="M445" s="182" t="s">
        <v>19</v>
      </c>
      <c r="N445" s="183" t="s">
        <v>44</v>
      </c>
      <c r="O445" s="65"/>
      <c r="P445" s="184">
        <f>O445*H445</f>
        <v>0</v>
      </c>
      <c r="Q445" s="184">
        <v>0.01733</v>
      </c>
      <c r="R445" s="184">
        <f>Q445*H445</f>
        <v>21.91165341</v>
      </c>
      <c r="S445" s="184">
        <v>0</v>
      </c>
      <c r="T445" s="185">
        <f>S445*H445</f>
        <v>0</v>
      </c>
      <c r="U445" s="35"/>
      <c r="V445" s="35"/>
      <c r="W445" s="35"/>
      <c r="X445" s="35"/>
      <c r="Y445" s="35"/>
      <c r="Z445" s="35"/>
      <c r="AA445" s="35"/>
      <c r="AB445" s="35"/>
      <c r="AC445" s="35"/>
      <c r="AD445" s="35"/>
      <c r="AE445" s="35"/>
      <c r="AR445" s="186" t="s">
        <v>178</v>
      </c>
      <c r="AT445" s="186" t="s">
        <v>173</v>
      </c>
      <c r="AU445" s="186" t="s">
        <v>83</v>
      </c>
      <c r="AY445" s="18" t="s">
        <v>171</v>
      </c>
      <c r="BE445" s="187">
        <f>IF(N445="základní",J445,0)</f>
        <v>0</v>
      </c>
      <c r="BF445" s="187">
        <f>IF(N445="snížená",J445,0)</f>
        <v>0</v>
      </c>
      <c r="BG445" s="187">
        <f>IF(N445="zákl. přenesená",J445,0)</f>
        <v>0</v>
      </c>
      <c r="BH445" s="187">
        <f>IF(N445="sníž. přenesená",J445,0)</f>
        <v>0</v>
      </c>
      <c r="BI445" s="187">
        <f>IF(N445="nulová",J445,0)</f>
        <v>0</v>
      </c>
      <c r="BJ445" s="18" t="s">
        <v>81</v>
      </c>
      <c r="BK445" s="187">
        <f>ROUND(I445*H445,2)</f>
        <v>0</v>
      </c>
      <c r="BL445" s="18" t="s">
        <v>178</v>
      </c>
      <c r="BM445" s="186" t="s">
        <v>537</v>
      </c>
    </row>
    <row r="446" spans="1:47" s="2" customFormat="1" ht="12">
      <c r="A446" s="35"/>
      <c r="B446" s="36"/>
      <c r="C446" s="37"/>
      <c r="D446" s="188" t="s">
        <v>180</v>
      </c>
      <c r="E446" s="37"/>
      <c r="F446" s="189" t="s">
        <v>538</v>
      </c>
      <c r="G446" s="37"/>
      <c r="H446" s="37"/>
      <c r="I446" s="190"/>
      <c r="J446" s="37"/>
      <c r="K446" s="37"/>
      <c r="L446" s="40"/>
      <c r="M446" s="191"/>
      <c r="N446" s="192"/>
      <c r="O446" s="65"/>
      <c r="P446" s="65"/>
      <c r="Q446" s="65"/>
      <c r="R446" s="65"/>
      <c r="S446" s="65"/>
      <c r="T446" s="66"/>
      <c r="U446" s="35"/>
      <c r="V446" s="35"/>
      <c r="W446" s="35"/>
      <c r="X446" s="35"/>
      <c r="Y446" s="35"/>
      <c r="Z446" s="35"/>
      <c r="AA446" s="35"/>
      <c r="AB446" s="35"/>
      <c r="AC446" s="35"/>
      <c r="AD446" s="35"/>
      <c r="AE446" s="35"/>
      <c r="AT446" s="18" t="s">
        <v>180</v>
      </c>
      <c r="AU446" s="18" t="s">
        <v>83</v>
      </c>
    </row>
    <row r="447" spans="2:51" s="13" customFormat="1" ht="12">
      <c r="B447" s="193"/>
      <c r="C447" s="194"/>
      <c r="D447" s="195" t="s">
        <v>182</v>
      </c>
      <c r="E447" s="196" t="s">
        <v>19</v>
      </c>
      <c r="F447" s="197" t="s">
        <v>492</v>
      </c>
      <c r="G447" s="194"/>
      <c r="H447" s="196" t="s">
        <v>19</v>
      </c>
      <c r="I447" s="198"/>
      <c r="J447" s="194"/>
      <c r="K447" s="194"/>
      <c r="L447" s="199"/>
      <c r="M447" s="200"/>
      <c r="N447" s="201"/>
      <c r="O447" s="201"/>
      <c r="P447" s="201"/>
      <c r="Q447" s="201"/>
      <c r="R447" s="201"/>
      <c r="S447" s="201"/>
      <c r="T447" s="202"/>
      <c r="AT447" s="203" t="s">
        <v>182</v>
      </c>
      <c r="AU447" s="203" t="s">
        <v>83</v>
      </c>
      <c r="AV447" s="13" t="s">
        <v>81</v>
      </c>
      <c r="AW447" s="13" t="s">
        <v>35</v>
      </c>
      <c r="AX447" s="13" t="s">
        <v>73</v>
      </c>
      <c r="AY447" s="203" t="s">
        <v>171</v>
      </c>
    </row>
    <row r="448" spans="2:51" s="13" customFormat="1" ht="12">
      <c r="B448" s="193"/>
      <c r="C448" s="194"/>
      <c r="D448" s="195" t="s">
        <v>182</v>
      </c>
      <c r="E448" s="196" t="s">
        <v>19</v>
      </c>
      <c r="F448" s="197" t="s">
        <v>539</v>
      </c>
      <c r="G448" s="194"/>
      <c r="H448" s="196" t="s">
        <v>19</v>
      </c>
      <c r="I448" s="198"/>
      <c r="J448" s="194"/>
      <c r="K448" s="194"/>
      <c r="L448" s="199"/>
      <c r="M448" s="200"/>
      <c r="N448" s="201"/>
      <c r="O448" s="201"/>
      <c r="P448" s="201"/>
      <c r="Q448" s="201"/>
      <c r="R448" s="201"/>
      <c r="S448" s="201"/>
      <c r="T448" s="202"/>
      <c r="AT448" s="203" t="s">
        <v>182</v>
      </c>
      <c r="AU448" s="203" t="s">
        <v>83</v>
      </c>
      <c r="AV448" s="13" t="s">
        <v>81</v>
      </c>
      <c r="AW448" s="13" t="s">
        <v>35</v>
      </c>
      <c r="AX448" s="13" t="s">
        <v>73</v>
      </c>
      <c r="AY448" s="203" t="s">
        <v>171</v>
      </c>
    </row>
    <row r="449" spans="2:51" s="14" customFormat="1" ht="12">
      <c r="B449" s="204"/>
      <c r="C449" s="205"/>
      <c r="D449" s="195" t="s">
        <v>182</v>
      </c>
      <c r="E449" s="206" t="s">
        <v>19</v>
      </c>
      <c r="F449" s="207" t="s">
        <v>540</v>
      </c>
      <c r="G449" s="205"/>
      <c r="H449" s="208">
        <v>1264.377</v>
      </c>
      <c r="I449" s="209"/>
      <c r="J449" s="205"/>
      <c r="K449" s="205"/>
      <c r="L449" s="210"/>
      <c r="M449" s="211"/>
      <c r="N449" s="212"/>
      <c r="O449" s="212"/>
      <c r="P449" s="212"/>
      <c r="Q449" s="212"/>
      <c r="R449" s="212"/>
      <c r="S449" s="212"/>
      <c r="T449" s="213"/>
      <c r="AT449" s="214" t="s">
        <v>182</v>
      </c>
      <c r="AU449" s="214" t="s">
        <v>83</v>
      </c>
      <c r="AV449" s="14" t="s">
        <v>83</v>
      </c>
      <c r="AW449" s="14" t="s">
        <v>35</v>
      </c>
      <c r="AX449" s="14" t="s">
        <v>81</v>
      </c>
      <c r="AY449" s="214" t="s">
        <v>171</v>
      </c>
    </row>
    <row r="450" spans="1:65" s="2" customFormat="1" ht="44.25" customHeight="1">
      <c r="A450" s="35"/>
      <c r="B450" s="36"/>
      <c r="C450" s="175" t="s">
        <v>541</v>
      </c>
      <c r="D450" s="175" t="s">
        <v>173</v>
      </c>
      <c r="E450" s="176" t="s">
        <v>542</v>
      </c>
      <c r="F450" s="177" t="s">
        <v>543</v>
      </c>
      <c r="G450" s="178" t="s">
        <v>272</v>
      </c>
      <c r="H450" s="179">
        <v>5057.508</v>
      </c>
      <c r="I450" s="180"/>
      <c r="J450" s="181">
        <f>ROUND(I450*H450,2)</f>
        <v>0</v>
      </c>
      <c r="K450" s="177" t="s">
        <v>177</v>
      </c>
      <c r="L450" s="40"/>
      <c r="M450" s="182" t="s">
        <v>19</v>
      </c>
      <c r="N450" s="183" t="s">
        <v>44</v>
      </c>
      <c r="O450" s="65"/>
      <c r="P450" s="184">
        <f>O450*H450</f>
        <v>0</v>
      </c>
      <c r="Q450" s="184">
        <v>0.00735</v>
      </c>
      <c r="R450" s="184">
        <f>Q450*H450</f>
        <v>37.172683799999994</v>
      </c>
      <c r="S450" s="184">
        <v>0</v>
      </c>
      <c r="T450" s="185">
        <f>S450*H450</f>
        <v>0</v>
      </c>
      <c r="U450" s="35"/>
      <c r="V450" s="35"/>
      <c r="W450" s="35"/>
      <c r="X450" s="35"/>
      <c r="Y450" s="35"/>
      <c r="Z450" s="35"/>
      <c r="AA450" s="35"/>
      <c r="AB450" s="35"/>
      <c r="AC450" s="35"/>
      <c r="AD450" s="35"/>
      <c r="AE450" s="35"/>
      <c r="AR450" s="186" t="s">
        <v>178</v>
      </c>
      <c r="AT450" s="186" t="s">
        <v>173</v>
      </c>
      <c r="AU450" s="186" t="s">
        <v>83</v>
      </c>
      <c r="AY450" s="18" t="s">
        <v>171</v>
      </c>
      <c r="BE450" s="187">
        <f>IF(N450="základní",J450,0)</f>
        <v>0</v>
      </c>
      <c r="BF450" s="187">
        <f>IF(N450="snížená",J450,0)</f>
        <v>0</v>
      </c>
      <c r="BG450" s="187">
        <f>IF(N450="zákl. přenesená",J450,0)</f>
        <v>0</v>
      </c>
      <c r="BH450" s="187">
        <f>IF(N450="sníž. přenesená",J450,0)</f>
        <v>0</v>
      </c>
      <c r="BI450" s="187">
        <f>IF(N450="nulová",J450,0)</f>
        <v>0</v>
      </c>
      <c r="BJ450" s="18" t="s">
        <v>81</v>
      </c>
      <c r="BK450" s="187">
        <f>ROUND(I450*H450,2)</f>
        <v>0</v>
      </c>
      <c r="BL450" s="18" t="s">
        <v>178</v>
      </c>
      <c r="BM450" s="186" t="s">
        <v>544</v>
      </c>
    </row>
    <row r="451" spans="1:47" s="2" customFormat="1" ht="12">
      <c r="A451" s="35"/>
      <c r="B451" s="36"/>
      <c r="C451" s="37"/>
      <c r="D451" s="188" t="s">
        <v>180</v>
      </c>
      <c r="E451" s="37"/>
      <c r="F451" s="189" t="s">
        <v>545</v>
      </c>
      <c r="G451" s="37"/>
      <c r="H451" s="37"/>
      <c r="I451" s="190"/>
      <c r="J451" s="37"/>
      <c r="K451" s="37"/>
      <c r="L451" s="40"/>
      <c r="M451" s="191"/>
      <c r="N451" s="192"/>
      <c r="O451" s="65"/>
      <c r="P451" s="65"/>
      <c r="Q451" s="65"/>
      <c r="R451" s="65"/>
      <c r="S451" s="65"/>
      <c r="T451" s="66"/>
      <c r="U451" s="35"/>
      <c r="V451" s="35"/>
      <c r="W451" s="35"/>
      <c r="X451" s="35"/>
      <c r="Y451" s="35"/>
      <c r="Z451" s="35"/>
      <c r="AA451" s="35"/>
      <c r="AB451" s="35"/>
      <c r="AC451" s="35"/>
      <c r="AD451" s="35"/>
      <c r="AE451" s="35"/>
      <c r="AT451" s="18" t="s">
        <v>180</v>
      </c>
      <c r="AU451" s="18" t="s">
        <v>83</v>
      </c>
    </row>
    <row r="452" spans="2:51" s="13" customFormat="1" ht="12">
      <c r="B452" s="193"/>
      <c r="C452" s="194"/>
      <c r="D452" s="195" t="s">
        <v>182</v>
      </c>
      <c r="E452" s="196" t="s">
        <v>19</v>
      </c>
      <c r="F452" s="197" t="s">
        <v>492</v>
      </c>
      <c r="G452" s="194"/>
      <c r="H452" s="196" t="s">
        <v>19</v>
      </c>
      <c r="I452" s="198"/>
      <c r="J452" s="194"/>
      <c r="K452" s="194"/>
      <c r="L452" s="199"/>
      <c r="M452" s="200"/>
      <c r="N452" s="201"/>
      <c r="O452" s="201"/>
      <c r="P452" s="201"/>
      <c r="Q452" s="201"/>
      <c r="R452" s="201"/>
      <c r="S452" s="201"/>
      <c r="T452" s="202"/>
      <c r="AT452" s="203" t="s">
        <v>182</v>
      </c>
      <c r="AU452" s="203" t="s">
        <v>83</v>
      </c>
      <c r="AV452" s="13" t="s">
        <v>81</v>
      </c>
      <c r="AW452" s="13" t="s">
        <v>35</v>
      </c>
      <c r="AX452" s="13" t="s">
        <v>73</v>
      </c>
      <c r="AY452" s="203" t="s">
        <v>171</v>
      </c>
    </row>
    <row r="453" spans="2:51" s="13" customFormat="1" ht="12">
      <c r="B453" s="193"/>
      <c r="C453" s="194"/>
      <c r="D453" s="195" t="s">
        <v>182</v>
      </c>
      <c r="E453" s="196" t="s">
        <v>19</v>
      </c>
      <c r="F453" s="197" t="s">
        <v>539</v>
      </c>
      <c r="G453" s="194"/>
      <c r="H453" s="196" t="s">
        <v>19</v>
      </c>
      <c r="I453" s="198"/>
      <c r="J453" s="194"/>
      <c r="K453" s="194"/>
      <c r="L453" s="199"/>
      <c r="M453" s="200"/>
      <c r="N453" s="201"/>
      <c r="O453" s="201"/>
      <c r="P453" s="201"/>
      <c r="Q453" s="201"/>
      <c r="R453" s="201"/>
      <c r="S453" s="201"/>
      <c r="T453" s="202"/>
      <c r="AT453" s="203" t="s">
        <v>182</v>
      </c>
      <c r="AU453" s="203" t="s">
        <v>83</v>
      </c>
      <c r="AV453" s="13" t="s">
        <v>81</v>
      </c>
      <c r="AW453" s="13" t="s">
        <v>35</v>
      </c>
      <c r="AX453" s="13" t="s">
        <v>73</v>
      </c>
      <c r="AY453" s="203" t="s">
        <v>171</v>
      </c>
    </row>
    <row r="454" spans="2:51" s="14" customFormat="1" ht="12">
      <c r="B454" s="204"/>
      <c r="C454" s="205"/>
      <c r="D454" s="195" t="s">
        <v>182</v>
      </c>
      <c r="E454" s="206" t="s">
        <v>19</v>
      </c>
      <c r="F454" s="207" t="s">
        <v>540</v>
      </c>
      <c r="G454" s="205"/>
      <c r="H454" s="208">
        <v>1264.377</v>
      </c>
      <c r="I454" s="209"/>
      <c r="J454" s="205"/>
      <c r="K454" s="205"/>
      <c r="L454" s="210"/>
      <c r="M454" s="211"/>
      <c r="N454" s="212"/>
      <c r="O454" s="212"/>
      <c r="P454" s="212"/>
      <c r="Q454" s="212"/>
      <c r="R454" s="212"/>
      <c r="S454" s="212"/>
      <c r="T454" s="213"/>
      <c r="AT454" s="214" t="s">
        <v>182</v>
      </c>
      <c r="AU454" s="214" t="s">
        <v>83</v>
      </c>
      <c r="AV454" s="14" t="s">
        <v>83</v>
      </c>
      <c r="AW454" s="14" t="s">
        <v>35</v>
      </c>
      <c r="AX454" s="14" t="s">
        <v>81</v>
      </c>
      <c r="AY454" s="214" t="s">
        <v>171</v>
      </c>
    </row>
    <row r="455" spans="2:51" s="14" customFormat="1" ht="12">
      <c r="B455" s="204"/>
      <c r="C455" s="205"/>
      <c r="D455" s="195" t="s">
        <v>182</v>
      </c>
      <c r="E455" s="205"/>
      <c r="F455" s="207" t="s">
        <v>546</v>
      </c>
      <c r="G455" s="205"/>
      <c r="H455" s="208">
        <v>5057.508</v>
      </c>
      <c r="I455" s="209"/>
      <c r="J455" s="205"/>
      <c r="K455" s="205"/>
      <c r="L455" s="210"/>
      <c r="M455" s="211"/>
      <c r="N455" s="212"/>
      <c r="O455" s="212"/>
      <c r="P455" s="212"/>
      <c r="Q455" s="212"/>
      <c r="R455" s="212"/>
      <c r="S455" s="212"/>
      <c r="T455" s="213"/>
      <c r="AT455" s="214" t="s">
        <v>182</v>
      </c>
      <c r="AU455" s="214" t="s">
        <v>83</v>
      </c>
      <c r="AV455" s="14" t="s">
        <v>83</v>
      </c>
      <c r="AW455" s="14" t="s">
        <v>4</v>
      </c>
      <c r="AX455" s="14" t="s">
        <v>81</v>
      </c>
      <c r="AY455" s="214" t="s">
        <v>171</v>
      </c>
    </row>
    <row r="456" spans="1:65" s="2" customFormat="1" ht="37.9" customHeight="1">
      <c r="A456" s="35"/>
      <c r="B456" s="36"/>
      <c r="C456" s="175" t="s">
        <v>547</v>
      </c>
      <c r="D456" s="175" t="s">
        <v>173</v>
      </c>
      <c r="E456" s="176" t="s">
        <v>548</v>
      </c>
      <c r="F456" s="177" t="s">
        <v>549</v>
      </c>
      <c r="G456" s="178" t="s">
        <v>272</v>
      </c>
      <c r="H456" s="179">
        <v>24.03</v>
      </c>
      <c r="I456" s="180"/>
      <c r="J456" s="181">
        <f>ROUND(I456*H456,2)</f>
        <v>0</v>
      </c>
      <c r="K456" s="177" t="s">
        <v>177</v>
      </c>
      <c r="L456" s="40"/>
      <c r="M456" s="182" t="s">
        <v>19</v>
      </c>
      <c r="N456" s="183" t="s">
        <v>44</v>
      </c>
      <c r="O456" s="65"/>
      <c r="P456" s="184">
        <f>O456*H456</f>
        <v>0</v>
      </c>
      <c r="Q456" s="184">
        <v>0.021</v>
      </c>
      <c r="R456" s="184">
        <f>Q456*H456</f>
        <v>0.50463</v>
      </c>
      <c r="S456" s="184">
        <v>0</v>
      </c>
      <c r="T456" s="185">
        <f>S456*H456</f>
        <v>0</v>
      </c>
      <c r="U456" s="35"/>
      <c r="V456" s="35"/>
      <c r="W456" s="35"/>
      <c r="X456" s="35"/>
      <c r="Y456" s="35"/>
      <c r="Z456" s="35"/>
      <c r="AA456" s="35"/>
      <c r="AB456" s="35"/>
      <c r="AC456" s="35"/>
      <c r="AD456" s="35"/>
      <c r="AE456" s="35"/>
      <c r="AR456" s="186" t="s">
        <v>178</v>
      </c>
      <c r="AT456" s="186" t="s">
        <v>173</v>
      </c>
      <c r="AU456" s="186" t="s">
        <v>83</v>
      </c>
      <c r="AY456" s="18" t="s">
        <v>171</v>
      </c>
      <c r="BE456" s="187">
        <f>IF(N456="základní",J456,0)</f>
        <v>0</v>
      </c>
      <c r="BF456" s="187">
        <f>IF(N456="snížená",J456,0)</f>
        <v>0</v>
      </c>
      <c r="BG456" s="187">
        <f>IF(N456="zákl. přenesená",J456,0)</f>
        <v>0</v>
      </c>
      <c r="BH456" s="187">
        <f>IF(N456="sníž. přenesená",J456,0)</f>
        <v>0</v>
      </c>
      <c r="BI456" s="187">
        <f>IF(N456="nulová",J456,0)</f>
        <v>0</v>
      </c>
      <c r="BJ456" s="18" t="s">
        <v>81</v>
      </c>
      <c r="BK456" s="187">
        <f>ROUND(I456*H456,2)</f>
        <v>0</v>
      </c>
      <c r="BL456" s="18" t="s">
        <v>178</v>
      </c>
      <c r="BM456" s="186" t="s">
        <v>550</v>
      </c>
    </row>
    <row r="457" spans="1:47" s="2" customFormat="1" ht="12">
      <c r="A457" s="35"/>
      <c r="B457" s="36"/>
      <c r="C457" s="37"/>
      <c r="D457" s="188" t="s">
        <v>180</v>
      </c>
      <c r="E457" s="37"/>
      <c r="F457" s="189" t="s">
        <v>551</v>
      </c>
      <c r="G457" s="37"/>
      <c r="H457" s="37"/>
      <c r="I457" s="190"/>
      <c r="J457" s="37"/>
      <c r="K457" s="37"/>
      <c r="L457" s="40"/>
      <c r="M457" s="191"/>
      <c r="N457" s="192"/>
      <c r="O457" s="65"/>
      <c r="P457" s="65"/>
      <c r="Q457" s="65"/>
      <c r="R457" s="65"/>
      <c r="S457" s="65"/>
      <c r="T457" s="66"/>
      <c r="U457" s="35"/>
      <c r="V457" s="35"/>
      <c r="W457" s="35"/>
      <c r="X457" s="35"/>
      <c r="Y457" s="35"/>
      <c r="Z457" s="35"/>
      <c r="AA457" s="35"/>
      <c r="AB457" s="35"/>
      <c r="AC457" s="35"/>
      <c r="AD457" s="35"/>
      <c r="AE457" s="35"/>
      <c r="AT457" s="18" t="s">
        <v>180</v>
      </c>
      <c r="AU457" s="18" t="s">
        <v>83</v>
      </c>
    </row>
    <row r="458" spans="2:51" s="13" customFormat="1" ht="12">
      <c r="B458" s="193"/>
      <c r="C458" s="194"/>
      <c r="D458" s="195" t="s">
        <v>182</v>
      </c>
      <c r="E458" s="196" t="s">
        <v>19</v>
      </c>
      <c r="F458" s="197" t="s">
        <v>359</v>
      </c>
      <c r="G458" s="194"/>
      <c r="H458" s="196" t="s">
        <v>19</v>
      </c>
      <c r="I458" s="198"/>
      <c r="J458" s="194"/>
      <c r="K458" s="194"/>
      <c r="L458" s="199"/>
      <c r="M458" s="200"/>
      <c r="N458" s="201"/>
      <c r="O458" s="201"/>
      <c r="P458" s="201"/>
      <c r="Q458" s="201"/>
      <c r="R458" s="201"/>
      <c r="S458" s="201"/>
      <c r="T458" s="202"/>
      <c r="AT458" s="203" t="s">
        <v>182</v>
      </c>
      <c r="AU458" s="203" t="s">
        <v>83</v>
      </c>
      <c r="AV458" s="13" t="s">
        <v>81</v>
      </c>
      <c r="AW458" s="13" t="s">
        <v>35</v>
      </c>
      <c r="AX458" s="13" t="s">
        <v>73</v>
      </c>
      <c r="AY458" s="203" t="s">
        <v>171</v>
      </c>
    </row>
    <row r="459" spans="2:51" s="14" customFormat="1" ht="12">
      <c r="B459" s="204"/>
      <c r="C459" s="205"/>
      <c r="D459" s="195" t="s">
        <v>182</v>
      </c>
      <c r="E459" s="206" t="s">
        <v>19</v>
      </c>
      <c r="F459" s="207" t="s">
        <v>552</v>
      </c>
      <c r="G459" s="205"/>
      <c r="H459" s="208">
        <v>24.03</v>
      </c>
      <c r="I459" s="209"/>
      <c r="J459" s="205"/>
      <c r="K459" s="205"/>
      <c r="L459" s="210"/>
      <c r="M459" s="211"/>
      <c r="N459" s="212"/>
      <c r="O459" s="212"/>
      <c r="P459" s="212"/>
      <c r="Q459" s="212"/>
      <c r="R459" s="212"/>
      <c r="S459" s="212"/>
      <c r="T459" s="213"/>
      <c r="AT459" s="214" t="s">
        <v>182</v>
      </c>
      <c r="AU459" s="214" t="s">
        <v>83</v>
      </c>
      <c r="AV459" s="14" t="s">
        <v>83</v>
      </c>
      <c r="AW459" s="14" t="s">
        <v>35</v>
      </c>
      <c r="AX459" s="14" t="s">
        <v>81</v>
      </c>
      <c r="AY459" s="214" t="s">
        <v>171</v>
      </c>
    </row>
    <row r="460" spans="1:65" s="2" customFormat="1" ht="44.25" customHeight="1">
      <c r="A460" s="35"/>
      <c r="B460" s="36"/>
      <c r="C460" s="175" t="s">
        <v>553</v>
      </c>
      <c r="D460" s="175" t="s">
        <v>173</v>
      </c>
      <c r="E460" s="176" t="s">
        <v>554</v>
      </c>
      <c r="F460" s="177" t="s">
        <v>555</v>
      </c>
      <c r="G460" s="178" t="s">
        <v>328</v>
      </c>
      <c r="H460" s="179">
        <v>316.84</v>
      </c>
      <c r="I460" s="180"/>
      <c r="J460" s="181">
        <f>ROUND(I460*H460,2)</f>
        <v>0</v>
      </c>
      <c r="K460" s="177" t="s">
        <v>177</v>
      </c>
      <c r="L460" s="40"/>
      <c r="M460" s="182" t="s">
        <v>19</v>
      </c>
      <c r="N460" s="183" t="s">
        <v>44</v>
      </c>
      <c r="O460" s="65"/>
      <c r="P460" s="184">
        <f>O460*H460</f>
        <v>0</v>
      </c>
      <c r="Q460" s="184">
        <v>0</v>
      </c>
      <c r="R460" s="184">
        <f>Q460*H460</f>
        <v>0</v>
      </c>
      <c r="S460" s="184">
        <v>0</v>
      </c>
      <c r="T460" s="185">
        <f>S460*H460</f>
        <v>0</v>
      </c>
      <c r="U460" s="35"/>
      <c r="V460" s="35"/>
      <c r="W460" s="35"/>
      <c r="X460" s="35"/>
      <c r="Y460" s="35"/>
      <c r="Z460" s="35"/>
      <c r="AA460" s="35"/>
      <c r="AB460" s="35"/>
      <c r="AC460" s="35"/>
      <c r="AD460" s="35"/>
      <c r="AE460" s="35"/>
      <c r="AR460" s="186" t="s">
        <v>178</v>
      </c>
      <c r="AT460" s="186" t="s">
        <v>173</v>
      </c>
      <c r="AU460" s="186" t="s">
        <v>83</v>
      </c>
      <c r="AY460" s="18" t="s">
        <v>171</v>
      </c>
      <c r="BE460" s="187">
        <f>IF(N460="základní",J460,0)</f>
        <v>0</v>
      </c>
      <c r="BF460" s="187">
        <f>IF(N460="snížená",J460,0)</f>
        <v>0</v>
      </c>
      <c r="BG460" s="187">
        <f>IF(N460="zákl. přenesená",J460,0)</f>
        <v>0</v>
      </c>
      <c r="BH460" s="187">
        <f>IF(N460="sníž. přenesená",J460,0)</f>
        <v>0</v>
      </c>
      <c r="BI460" s="187">
        <f>IF(N460="nulová",J460,0)</f>
        <v>0</v>
      </c>
      <c r="BJ460" s="18" t="s">
        <v>81</v>
      </c>
      <c r="BK460" s="187">
        <f>ROUND(I460*H460,2)</f>
        <v>0</v>
      </c>
      <c r="BL460" s="18" t="s">
        <v>178</v>
      </c>
      <c r="BM460" s="186" t="s">
        <v>556</v>
      </c>
    </row>
    <row r="461" spans="1:47" s="2" customFormat="1" ht="12">
      <c r="A461" s="35"/>
      <c r="B461" s="36"/>
      <c r="C461" s="37"/>
      <c r="D461" s="188" t="s">
        <v>180</v>
      </c>
      <c r="E461" s="37"/>
      <c r="F461" s="189" t="s">
        <v>557</v>
      </c>
      <c r="G461" s="37"/>
      <c r="H461" s="37"/>
      <c r="I461" s="190"/>
      <c r="J461" s="37"/>
      <c r="K461" s="37"/>
      <c r="L461" s="40"/>
      <c r="M461" s="191"/>
      <c r="N461" s="192"/>
      <c r="O461" s="65"/>
      <c r="P461" s="65"/>
      <c r="Q461" s="65"/>
      <c r="R461" s="65"/>
      <c r="S461" s="65"/>
      <c r="T461" s="66"/>
      <c r="U461" s="35"/>
      <c r="V461" s="35"/>
      <c r="W461" s="35"/>
      <c r="X461" s="35"/>
      <c r="Y461" s="35"/>
      <c r="Z461" s="35"/>
      <c r="AA461" s="35"/>
      <c r="AB461" s="35"/>
      <c r="AC461" s="35"/>
      <c r="AD461" s="35"/>
      <c r="AE461" s="35"/>
      <c r="AT461" s="18" t="s">
        <v>180</v>
      </c>
      <c r="AU461" s="18" t="s">
        <v>83</v>
      </c>
    </row>
    <row r="462" spans="2:51" s="13" customFormat="1" ht="12">
      <c r="B462" s="193"/>
      <c r="C462" s="194"/>
      <c r="D462" s="195" t="s">
        <v>182</v>
      </c>
      <c r="E462" s="196" t="s">
        <v>19</v>
      </c>
      <c r="F462" s="197" t="s">
        <v>558</v>
      </c>
      <c r="G462" s="194"/>
      <c r="H462" s="196" t="s">
        <v>19</v>
      </c>
      <c r="I462" s="198"/>
      <c r="J462" s="194"/>
      <c r="K462" s="194"/>
      <c r="L462" s="199"/>
      <c r="M462" s="200"/>
      <c r="N462" s="201"/>
      <c r="O462" s="201"/>
      <c r="P462" s="201"/>
      <c r="Q462" s="201"/>
      <c r="R462" s="201"/>
      <c r="S462" s="201"/>
      <c r="T462" s="202"/>
      <c r="AT462" s="203" t="s">
        <v>182</v>
      </c>
      <c r="AU462" s="203" t="s">
        <v>83</v>
      </c>
      <c r="AV462" s="13" t="s">
        <v>81</v>
      </c>
      <c r="AW462" s="13" t="s">
        <v>35</v>
      </c>
      <c r="AX462" s="13" t="s">
        <v>73</v>
      </c>
      <c r="AY462" s="203" t="s">
        <v>171</v>
      </c>
    </row>
    <row r="463" spans="2:51" s="14" customFormat="1" ht="22.5">
      <c r="B463" s="204"/>
      <c r="C463" s="205"/>
      <c r="D463" s="195" t="s">
        <v>182</v>
      </c>
      <c r="E463" s="206" t="s">
        <v>19</v>
      </c>
      <c r="F463" s="207" t="s">
        <v>559</v>
      </c>
      <c r="G463" s="205"/>
      <c r="H463" s="208">
        <v>316.84</v>
      </c>
      <c r="I463" s="209"/>
      <c r="J463" s="205"/>
      <c r="K463" s="205"/>
      <c r="L463" s="210"/>
      <c r="M463" s="211"/>
      <c r="N463" s="212"/>
      <c r="O463" s="212"/>
      <c r="P463" s="212"/>
      <c r="Q463" s="212"/>
      <c r="R463" s="212"/>
      <c r="S463" s="212"/>
      <c r="T463" s="213"/>
      <c r="AT463" s="214" t="s">
        <v>182</v>
      </c>
      <c r="AU463" s="214" t="s">
        <v>83</v>
      </c>
      <c r="AV463" s="14" t="s">
        <v>83</v>
      </c>
      <c r="AW463" s="14" t="s">
        <v>35</v>
      </c>
      <c r="AX463" s="14" t="s">
        <v>81</v>
      </c>
      <c r="AY463" s="214" t="s">
        <v>171</v>
      </c>
    </row>
    <row r="464" spans="1:65" s="2" customFormat="1" ht="16.5" customHeight="1">
      <c r="A464" s="35"/>
      <c r="B464" s="36"/>
      <c r="C464" s="226" t="s">
        <v>560</v>
      </c>
      <c r="D464" s="226" t="s">
        <v>263</v>
      </c>
      <c r="E464" s="227" t="s">
        <v>561</v>
      </c>
      <c r="F464" s="228" t="s">
        <v>562</v>
      </c>
      <c r="G464" s="229" t="s">
        <v>328</v>
      </c>
      <c r="H464" s="230">
        <v>332.682</v>
      </c>
      <c r="I464" s="231"/>
      <c r="J464" s="232">
        <f>ROUND(I464*H464,2)</f>
        <v>0</v>
      </c>
      <c r="K464" s="228" t="s">
        <v>19</v>
      </c>
      <c r="L464" s="233"/>
      <c r="M464" s="234" t="s">
        <v>19</v>
      </c>
      <c r="N464" s="235" t="s">
        <v>44</v>
      </c>
      <c r="O464" s="65"/>
      <c r="P464" s="184">
        <f>O464*H464</f>
        <v>0</v>
      </c>
      <c r="Q464" s="184">
        <v>0</v>
      </c>
      <c r="R464" s="184">
        <f>Q464*H464</f>
        <v>0</v>
      </c>
      <c r="S464" s="184">
        <v>0</v>
      </c>
      <c r="T464" s="185">
        <f>S464*H464</f>
        <v>0</v>
      </c>
      <c r="U464" s="35"/>
      <c r="V464" s="35"/>
      <c r="W464" s="35"/>
      <c r="X464" s="35"/>
      <c r="Y464" s="35"/>
      <c r="Z464" s="35"/>
      <c r="AA464" s="35"/>
      <c r="AB464" s="35"/>
      <c r="AC464" s="35"/>
      <c r="AD464" s="35"/>
      <c r="AE464" s="35"/>
      <c r="AR464" s="186" t="s">
        <v>245</v>
      </c>
      <c r="AT464" s="186" t="s">
        <v>263</v>
      </c>
      <c r="AU464" s="186" t="s">
        <v>83</v>
      </c>
      <c r="AY464" s="18" t="s">
        <v>171</v>
      </c>
      <c r="BE464" s="187">
        <f>IF(N464="základní",J464,0)</f>
        <v>0</v>
      </c>
      <c r="BF464" s="187">
        <f>IF(N464="snížená",J464,0)</f>
        <v>0</v>
      </c>
      <c r="BG464" s="187">
        <f>IF(N464="zákl. přenesená",J464,0)</f>
        <v>0</v>
      </c>
      <c r="BH464" s="187">
        <f>IF(N464="sníž. přenesená",J464,0)</f>
        <v>0</v>
      </c>
      <c r="BI464" s="187">
        <f>IF(N464="nulová",J464,0)</f>
        <v>0</v>
      </c>
      <c r="BJ464" s="18" t="s">
        <v>81</v>
      </c>
      <c r="BK464" s="187">
        <f>ROUND(I464*H464,2)</f>
        <v>0</v>
      </c>
      <c r="BL464" s="18" t="s">
        <v>178</v>
      </c>
      <c r="BM464" s="186" t="s">
        <v>563</v>
      </c>
    </row>
    <row r="465" spans="2:51" s="14" customFormat="1" ht="12">
      <c r="B465" s="204"/>
      <c r="C465" s="205"/>
      <c r="D465" s="195" t="s">
        <v>182</v>
      </c>
      <c r="E465" s="205"/>
      <c r="F465" s="207" t="s">
        <v>564</v>
      </c>
      <c r="G465" s="205"/>
      <c r="H465" s="208">
        <v>332.682</v>
      </c>
      <c r="I465" s="209"/>
      <c r="J465" s="205"/>
      <c r="K465" s="205"/>
      <c r="L465" s="210"/>
      <c r="M465" s="211"/>
      <c r="N465" s="212"/>
      <c r="O465" s="212"/>
      <c r="P465" s="212"/>
      <c r="Q465" s="212"/>
      <c r="R465" s="212"/>
      <c r="S465" s="212"/>
      <c r="T465" s="213"/>
      <c r="AT465" s="214" t="s">
        <v>182</v>
      </c>
      <c r="AU465" s="214" t="s">
        <v>83</v>
      </c>
      <c r="AV465" s="14" t="s">
        <v>83</v>
      </c>
      <c r="AW465" s="14" t="s">
        <v>4</v>
      </c>
      <c r="AX465" s="14" t="s">
        <v>81</v>
      </c>
      <c r="AY465" s="214" t="s">
        <v>171</v>
      </c>
    </row>
    <row r="466" spans="1:65" s="2" customFormat="1" ht="33" customHeight="1">
      <c r="A466" s="35"/>
      <c r="B466" s="36"/>
      <c r="C466" s="175" t="s">
        <v>565</v>
      </c>
      <c r="D466" s="175" t="s">
        <v>173</v>
      </c>
      <c r="E466" s="176" t="s">
        <v>566</v>
      </c>
      <c r="F466" s="177" t="s">
        <v>567</v>
      </c>
      <c r="G466" s="178" t="s">
        <v>272</v>
      </c>
      <c r="H466" s="179">
        <v>631.716</v>
      </c>
      <c r="I466" s="180"/>
      <c r="J466" s="181">
        <f>ROUND(I466*H466,2)</f>
        <v>0</v>
      </c>
      <c r="K466" s="177" t="s">
        <v>177</v>
      </c>
      <c r="L466" s="40"/>
      <c r="M466" s="182" t="s">
        <v>19</v>
      </c>
      <c r="N466" s="183" t="s">
        <v>44</v>
      </c>
      <c r="O466" s="65"/>
      <c r="P466" s="184">
        <f>O466*H466</f>
        <v>0</v>
      </c>
      <c r="Q466" s="184">
        <v>0.021</v>
      </c>
      <c r="R466" s="184">
        <f>Q466*H466</f>
        <v>13.266036000000001</v>
      </c>
      <c r="S466" s="184">
        <v>0</v>
      </c>
      <c r="T466" s="185">
        <f>S466*H466</f>
        <v>0</v>
      </c>
      <c r="U466" s="35"/>
      <c r="V466" s="35"/>
      <c r="W466" s="35"/>
      <c r="X466" s="35"/>
      <c r="Y466" s="35"/>
      <c r="Z466" s="35"/>
      <c r="AA466" s="35"/>
      <c r="AB466" s="35"/>
      <c r="AC466" s="35"/>
      <c r="AD466" s="35"/>
      <c r="AE466" s="35"/>
      <c r="AR466" s="186" t="s">
        <v>178</v>
      </c>
      <c r="AT466" s="186" t="s">
        <v>173</v>
      </c>
      <c r="AU466" s="186" t="s">
        <v>83</v>
      </c>
      <c r="AY466" s="18" t="s">
        <v>171</v>
      </c>
      <c r="BE466" s="187">
        <f>IF(N466="základní",J466,0)</f>
        <v>0</v>
      </c>
      <c r="BF466" s="187">
        <f>IF(N466="snížená",J466,0)</f>
        <v>0</v>
      </c>
      <c r="BG466" s="187">
        <f>IF(N466="zákl. přenesená",J466,0)</f>
        <v>0</v>
      </c>
      <c r="BH466" s="187">
        <f>IF(N466="sníž. přenesená",J466,0)</f>
        <v>0</v>
      </c>
      <c r="BI466" s="187">
        <f>IF(N466="nulová",J466,0)</f>
        <v>0</v>
      </c>
      <c r="BJ466" s="18" t="s">
        <v>81</v>
      </c>
      <c r="BK466" s="187">
        <f>ROUND(I466*H466,2)</f>
        <v>0</v>
      </c>
      <c r="BL466" s="18" t="s">
        <v>178</v>
      </c>
      <c r="BM466" s="186" t="s">
        <v>568</v>
      </c>
    </row>
    <row r="467" spans="1:47" s="2" customFormat="1" ht="12">
      <c r="A467" s="35"/>
      <c r="B467" s="36"/>
      <c r="C467" s="37"/>
      <c r="D467" s="188" t="s">
        <v>180</v>
      </c>
      <c r="E467" s="37"/>
      <c r="F467" s="189" t="s">
        <v>569</v>
      </c>
      <c r="G467" s="37"/>
      <c r="H467" s="37"/>
      <c r="I467" s="190"/>
      <c r="J467" s="37"/>
      <c r="K467" s="37"/>
      <c r="L467" s="40"/>
      <c r="M467" s="191"/>
      <c r="N467" s="192"/>
      <c r="O467" s="65"/>
      <c r="P467" s="65"/>
      <c r="Q467" s="65"/>
      <c r="R467" s="65"/>
      <c r="S467" s="65"/>
      <c r="T467" s="66"/>
      <c r="U467" s="35"/>
      <c r="V467" s="35"/>
      <c r="W467" s="35"/>
      <c r="X467" s="35"/>
      <c r="Y467" s="35"/>
      <c r="Z467" s="35"/>
      <c r="AA467" s="35"/>
      <c r="AB467" s="35"/>
      <c r="AC467" s="35"/>
      <c r="AD467" s="35"/>
      <c r="AE467" s="35"/>
      <c r="AT467" s="18" t="s">
        <v>180</v>
      </c>
      <c r="AU467" s="18" t="s">
        <v>83</v>
      </c>
    </row>
    <row r="468" spans="2:51" s="13" customFormat="1" ht="12">
      <c r="B468" s="193"/>
      <c r="C468" s="194"/>
      <c r="D468" s="195" t="s">
        <v>182</v>
      </c>
      <c r="E468" s="196" t="s">
        <v>19</v>
      </c>
      <c r="F468" s="197" t="s">
        <v>570</v>
      </c>
      <c r="G468" s="194"/>
      <c r="H468" s="196" t="s">
        <v>19</v>
      </c>
      <c r="I468" s="198"/>
      <c r="J468" s="194"/>
      <c r="K468" s="194"/>
      <c r="L468" s="199"/>
      <c r="M468" s="200"/>
      <c r="N468" s="201"/>
      <c r="O468" s="201"/>
      <c r="P468" s="201"/>
      <c r="Q468" s="201"/>
      <c r="R468" s="201"/>
      <c r="S468" s="201"/>
      <c r="T468" s="202"/>
      <c r="AT468" s="203" t="s">
        <v>182</v>
      </c>
      <c r="AU468" s="203" t="s">
        <v>83</v>
      </c>
      <c r="AV468" s="13" t="s">
        <v>81</v>
      </c>
      <c r="AW468" s="13" t="s">
        <v>35</v>
      </c>
      <c r="AX468" s="13" t="s">
        <v>73</v>
      </c>
      <c r="AY468" s="203" t="s">
        <v>171</v>
      </c>
    </row>
    <row r="469" spans="2:51" s="14" customFormat="1" ht="12">
      <c r="B469" s="204"/>
      <c r="C469" s="205"/>
      <c r="D469" s="195" t="s">
        <v>182</v>
      </c>
      <c r="E469" s="206" t="s">
        <v>19</v>
      </c>
      <c r="F469" s="207" t="s">
        <v>571</v>
      </c>
      <c r="G469" s="205"/>
      <c r="H469" s="208">
        <v>115.767</v>
      </c>
      <c r="I469" s="209"/>
      <c r="J469" s="205"/>
      <c r="K469" s="205"/>
      <c r="L469" s="210"/>
      <c r="M469" s="211"/>
      <c r="N469" s="212"/>
      <c r="O469" s="212"/>
      <c r="P469" s="212"/>
      <c r="Q469" s="212"/>
      <c r="R469" s="212"/>
      <c r="S469" s="212"/>
      <c r="T469" s="213"/>
      <c r="AT469" s="214" t="s">
        <v>182</v>
      </c>
      <c r="AU469" s="214" t="s">
        <v>83</v>
      </c>
      <c r="AV469" s="14" t="s">
        <v>83</v>
      </c>
      <c r="AW469" s="14" t="s">
        <v>35</v>
      </c>
      <c r="AX469" s="14" t="s">
        <v>73</v>
      </c>
      <c r="AY469" s="214" t="s">
        <v>171</v>
      </c>
    </row>
    <row r="470" spans="2:51" s="13" customFormat="1" ht="12">
      <c r="B470" s="193"/>
      <c r="C470" s="194"/>
      <c r="D470" s="195" t="s">
        <v>182</v>
      </c>
      <c r="E470" s="196" t="s">
        <v>19</v>
      </c>
      <c r="F470" s="197" t="s">
        <v>572</v>
      </c>
      <c r="G470" s="194"/>
      <c r="H470" s="196" t="s">
        <v>19</v>
      </c>
      <c r="I470" s="198"/>
      <c r="J470" s="194"/>
      <c r="K470" s="194"/>
      <c r="L470" s="199"/>
      <c r="M470" s="200"/>
      <c r="N470" s="201"/>
      <c r="O470" s="201"/>
      <c r="P470" s="201"/>
      <c r="Q470" s="201"/>
      <c r="R470" s="201"/>
      <c r="S470" s="201"/>
      <c r="T470" s="202"/>
      <c r="AT470" s="203" t="s">
        <v>182</v>
      </c>
      <c r="AU470" s="203" t="s">
        <v>83</v>
      </c>
      <c r="AV470" s="13" t="s">
        <v>81</v>
      </c>
      <c r="AW470" s="13" t="s">
        <v>35</v>
      </c>
      <c r="AX470" s="13" t="s">
        <v>73</v>
      </c>
      <c r="AY470" s="203" t="s">
        <v>171</v>
      </c>
    </row>
    <row r="471" spans="2:51" s="14" customFormat="1" ht="12">
      <c r="B471" s="204"/>
      <c r="C471" s="205"/>
      <c r="D471" s="195" t="s">
        <v>182</v>
      </c>
      <c r="E471" s="206" t="s">
        <v>19</v>
      </c>
      <c r="F471" s="207" t="s">
        <v>573</v>
      </c>
      <c r="G471" s="205"/>
      <c r="H471" s="208">
        <v>18</v>
      </c>
      <c r="I471" s="209"/>
      <c r="J471" s="205"/>
      <c r="K471" s="205"/>
      <c r="L471" s="210"/>
      <c r="M471" s="211"/>
      <c r="N471" s="212"/>
      <c r="O471" s="212"/>
      <c r="P471" s="212"/>
      <c r="Q471" s="212"/>
      <c r="R471" s="212"/>
      <c r="S471" s="212"/>
      <c r="T471" s="213"/>
      <c r="AT471" s="214" t="s">
        <v>182</v>
      </c>
      <c r="AU471" s="214" t="s">
        <v>83</v>
      </c>
      <c r="AV471" s="14" t="s">
        <v>83</v>
      </c>
      <c r="AW471" s="14" t="s">
        <v>35</v>
      </c>
      <c r="AX471" s="14" t="s">
        <v>73</v>
      </c>
      <c r="AY471" s="214" t="s">
        <v>171</v>
      </c>
    </row>
    <row r="472" spans="2:51" s="13" customFormat="1" ht="12">
      <c r="B472" s="193"/>
      <c r="C472" s="194"/>
      <c r="D472" s="195" t="s">
        <v>182</v>
      </c>
      <c r="E472" s="196" t="s">
        <v>19</v>
      </c>
      <c r="F472" s="197" t="s">
        <v>574</v>
      </c>
      <c r="G472" s="194"/>
      <c r="H472" s="196" t="s">
        <v>19</v>
      </c>
      <c r="I472" s="198"/>
      <c r="J472" s="194"/>
      <c r="K472" s="194"/>
      <c r="L472" s="199"/>
      <c r="M472" s="200"/>
      <c r="N472" s="201"/>
      <c r="O472" s="201"/>
      <c r="P472" s="201"/>
      <c r="Q472" s="201"/>
      <c r="R472" s="201"/>
      <c r="S472" s="201"/>
      <c r="T472" s="202"/>
      <c r="AT472" s="203" t="s">
        <v>182</v>
      </c>
      <c r="AU472" s="203" t="s">
        <v>83</v>
      </c>
      <c r="AV472" s="13" t="s">
        <v>81</v>
      </c>
      <c r="AW472" s="13" t="s">
        <v>35</v>
      </c>
      <c r="AX472" s="13" t="s">
        <v>73</v>
      </c>
      <c r="AY472" s="203" t="s">
        <v>171</v>
      </c>
    </row>
    <row r="473" spans="2:51" s="14" customFormat="1" ht="12">
      <c r="B473" s="204"/>
      <c r="C473" s="205"/>
      <c r="D473" s="195" t="s">
        <v>182</v>
      </c>
      <c r="E473" s="206" t="s">
        <v>19</v>
      </c>
      <c r="F473" s="207" t="s">
        <v>575</v>
      </c>
      <c r="G473" s="205"/>
      <c r="H473" s="208">
        <v>92.475</v>
      </c>
      <c r="I473" s="209"/>
      <c r="J473" s="205"/>
      <c r="K473" s="205"/>
      <c r="L473" s="210"/>
      <c r="M473" s="211"/>
      <c r="N473" s="212"/>
      <c r="O473" s="212"/>
      <c r="P473" s="212"/>
      <c r="Q473" s="212"/>
      <c r="R473" s="212"/>
      <c r="S473" s="212"/>
      <c r="T473" s="213"/>
      <c r="AT473" s="214" t="s">
        <v>182</v>
      </c>
      <c r="AU473" s="214" t="s">
        <v>83</v>
      </c>
      <c r="AV473" s="14" t="s">
        <v>83</v>
      </c>
      <c r="AW473" s="14" t="s">
        <v>35</v>
      </c>
      <c r="AX473" s="14" t="s">
        <v>73</v>
      </c>
      <c r="AY473" s="214" t="s">
        <v>171</v>
      </c>
    </row>
    <row r="474" spans="2:51" s="13" customFormat="1" ht="12">
      <c r="B474" s="193"/>
      <c r="C474" s="194"/>
      <c r="D474" s="195" t="s">
        <v>182</v>
      </c>
      <c r="E474" s="196" t="s">
        <v>19</v>
      </c>
      <c r="F474" s="197" t="s">
        <v>576</v>
      </c>
      <c r="G474" s="194"/>
      <c r="H474" s="196" t="s">
        <v>19</v>
      </c>
      <c r="I474" s="198"/>
      <c r="J474" s="194"/>
      <c r="K474" s="194"/>
      <c r="L474" s="199"/>
      <c r="M474" s="200"/>
      <c r="N474" s="201"/>
      <c r="O474" s="201"/>
      <c r="P474" s="201"/>
      <c r="Q474" s="201"/>
      <c r="R474" s="201"/>
      <c r="S474" s="201"/>
      <c r="T474" s="202"/>
      <c r="AT474" s="203" t="s">
        <v>182</v>
      </c>
      <c r="AU474" s="203" t="s">
        <v>83</v>
      </c>
      <c r="AV474" s="13" t="s">
        <v>81</v>
      </c>
      <c r="AW474" s="13" t="s">
        <v>35</v>
      </c>
      <c r="AX474" s="13" t="s">
        <v>73</v>
      </c>
      <c r="AY474" s="203" t="s">
        <v>171</v>
      </c>
    </row>
    <row r="475" spans="2:51" s="14" customFormat="1" ht="12">
      <c r="B475" s="204"/>
      <c r="C475" s="205"/>
      <c r="D475" s="195" t="s">
        <v>182</v>
      </c>
      <c r="E475" s="206" t="s">
        <v>19</v>
      </c>
      <c r="F475" s="207" t="s">
        <v>577</v>
      </c>
      <c r="G475" s="205"/>
      <c r="H475" s="208">
        <v>89.616</v>
      </c>
      <c r="I475" s="209"/>
      <c r="J475" s="205"/>
      <c r="K475" s="205"/>
      <c r="L475" s="210"/>
      <c r="M475" s="211"/>
      <c r="N475" s="212"/>
      <c r="O475" s="212"/>
      <c r="P475" s="212"/>
      <c r="Q475" s="212"/>
      <c r="R475" s="212"/>
      <c r="S475" s="212"/>
      <c r="T475" s="213"/>
      <c r="AT475" s="214" t="s">
        <v>182</v>
      </c>
      <c r="AU475" s="214" t="s">
        <v>83</v>
      </c>
      <c r="AV475" s="14" t="s">
        <v>83</v>
      </c>
      <c r="AW475" s="14" t="s">
        <v>35</v>
      </c>
      <c r="AX475" s="14" t="s">
        <v>73</v>
      </c>
      <c r="AY475" s="214" t="s">
        <v>171</v>
      </c>
    </row>
    <row r="476" spans="2:51" s="15" customFormat="1" ht="12">
      <c r="B476" s="215"/>
      <c r="C476" s="216"/>
      <c r="D476" s="195" t="s">
        <v>182</v>
      </c>
      <c r="E476" s="217" t="s">
        <v>19</v>
      </c>
      <c r="F476" s="218" t="s">
        <v>189</v>
      </c>
      <c r="G476" s="216"/>
      <c r="H476" s="219">
        <v>315.858</v>
      </c>
      <c r="I476" s="220"/>
      <c r="J476" s="216"/>
      <c r="K476" s="216"/>
      <c r="L476" s="221"/>
      <c r="M476" s="222"/>
      <c r="N476" s="223"/>
      <c r="O476" s="223"/>
      <c r="P476" s="223"/>
      <c r="Q476" s="223"/>
      <c r="R476" s="223"/>
      <c r="S476" s="223"/>
      <c r="T476" s="224"/>
      <c r="AT476" s="225" t="s">
        <v>182</v>
      </c>
      <c r="AU476" s="225" t="s">
        <v>83</v>
      </c>
      <c r="AV476" s="15" t="s">
        <v>178</v>
      </c>
      <c r="AW476" s="15" t="s">
        <v>35</v>
      </c>
      <c r="AX476" s="15" t="s">
        <v>81</v>
      </c>
      <c r="AY476" s="225" t="s">
        <v>171</v>
      </c>
    </row>
    <row r="477" spans="2:51" s="14" customFormat="1" ht="12">
      <c r="B477" s="204"/>
      <c r="C477" s="205"/>
      <c r="D477" s="195" t="s">
        <v>182</v>
      </c>
      <c r="E477" s="205"/>
      <c r="F477" s="207" t="s">
        <v>578</v>
      </c>
      <c r="G477" s="205"/>
      <c r="H477" s="208">
        <v>631.716</v>
      </c>
      <c r="I477" s="209"/>
      <c r="J477" s="205"/>
      <c r="K477" s="205"/>
      <c r="L477" s="210"/>
      <c r="M477" s="211"/>
      <c r="N477" s="212"/>
      <c r="O477" s="212"/>
      <c r="P477" s="212"/>
      <c r="Q477" s="212"/>
      <c r="R477" s="212"/>
      <c r="S477" s="212"/>
      <c r="T477" s="213"/>
      <c r="AT477" s="214" t="s">
        <v>182</v>
      </c>
      <c r="AU477" s="214" t="s">
        <v>83</v>
      </c>
      <c r="AV477" s="14" t="s">
        <v>83</v>
      </c>
      <c r="AW477" s="14" t="s">
        <v>4</v>
      </c>
      <c r="AX477" s="14" t="s">
        <v>81</v>
      </c>
      <c r="AY477" s="214" t="s">
        <v>171</v>
      </c>
    </row>
    <row r="478" spans="1:65" s="2" customFormat="1" ht="37.9" customHeight="1">
      <c r="A478" s="35"/>
      <c r="B478" s="36"/>
      <c r="C478" s="175" t="s">
        <v>579</v>
      </c>
      <c r="D478" s="175" t="s">
        <v>173</v>
      </c>
      <c r="E478" s="176" t="s">
        <v>580</v>
      </c>
      <c r="F478" s="177" t="s">
        <v>581</v>
      </c>
      <c r="G478" s="178" t="s">
        <v>272</v>
      </c>
      <c r="H478" s="179">
        <v>115.767</v>
      </c>
      <c r="I478" s="180"/>
      <c r="J478" s="181">
        <f>ROUND(I478*H478,2)</f>
        <v>0</v>
      </c>
      <c r="K478" s="177" t="s">
        <v>177</v>
      </c>
      <c r="L478" s="40"/>
      <c r="M478" s="182" t="s">
        <v>19</v>
      </c>
      <c r="N478" s="183" t="s">
        <v>44</v>
      </c>
      <c r="O478" s="65"/>
      <c r="P478" s="184">
        <f>O478*H478</f>
        <v>0</v>
      </c>
      <c r="Q478" s="184">
        <v>0.06534</v>
      </c>
      <c r="R478" s="184">
        <f>Q478*H478</f>
        <v>7.56421578</v>
      </c>
      <c r="S478" s="184">
        <v>0</v>
      </c>
      <c r="T478" s="185">
        <f>S478*H478</f>
        <v>0</v>
      </c>
      <c r="U478" s="35"/>
      <c r="V478" s="35"/>
      <c r="W478" s="35"/>
      <c r="X478" s="35"/>
      <c r="Y478" s="35"/>
      <c r="Z478" s="35"/>
      <c r="AA478" s="35"/>
      <c r="AB478" s="35"/>
      <c r="AC478" s="35"/>
      <c r="AD478" s="35"/>
      <c r="AE478" s="35"/>
      <c r="AR478" s="186" t="s">
        <v>178</v>
      </c>
      <c r="AT478" s="186" t="s">
        <v>173</v>
      </c>
      <c r="AU478" s="186" t="s">
        <v>83</v>
      </c>
      <c r="AY478" s="18" t="s">
        <v>171</v>
      </c>
      <c r="BE478" s="187">
        <f>IF(N478="základní",J478,0)</f>
        <v>0</v>
      </c>
      <c r="BF478" s="187">
        <f>IF(N478="snížená",J478,0)</f>
        <v>0</v>
      </c>
      <c r="BG478" s="187">
        <f>IF(N478="zákl. přenesená",J478,0)</f>
        <v>0</v>
      </c>
      <c r="BH478" s="187">
        <f>IF(N478="sníž. přenesená",J478,0)</f>
        <v>0</v>
      </c>
      <c r="BI478" s="187">
        <f>IF(N478="nulová",J478,0)</f>
        <v>0</v>
      </c>
      <c r="BJ478" s="18" t="s">
        <v>81</v>
      </c>
      <c r="BK478" s="187">
        <f>ROUND(I478*H478,2)</f>
        <v>0</v>
      </c>
      <c r="BL478" s="18" t="s">
        <v>178</v>
      </c>
      <c r="BM478" s="186" t="s">
        <v>582</v>
      </c>
    </row>
    <row r="479" spans="1:47" s="2" customFormat="1" ht="12">
      <c r="A479" s="35"/>
      <c r="B479" s="36"/>
      <c r="C479" s="37"/>
      <c r="D479" s="188" t="s">
        <v>180</v>
      </c>
      <c r="E479" s="37"/>
      <c r="F479" s="189" t="s">
        <v>583</v>
      </c>
      <c r="G479" s="37"/>
      <c r="H479" s="37"/>
      <c r="I479" s="190"/>
      <c r="J479" s="37"/>
      <c r="K479" s="37"/>
      <c r="L479" s="40"/>
      <c r="M479" s="191"/>
      <c r="N479" s="192"/>
      <c r="O479" s="65"/>
      <c r="P479" s="65"/>
      <c r="Q479" s="65"/>
      <c r="R479" s="65"/>
      <c r="S479" s="65"/>
      <c r="T479" s="66"/>
      <c r="U479" s="35"/>
      <c r="V479" s="35"/>
      <c r="W479" s="35"/>
      <c r="X479" s="35"/>
      <c r="Y479" s="35"/>
      <c r="Z479" s="35"/>
      <c r="AA479" s="35"/>
      <c r="AB479" s="35"/>
      <c r="AC479" s="35"/>
      <c r="AD479" s="35"/>
      <c r="AE479" s="35"/>
      <c r="AT479" s="18" t="s">
        <v>180</v>
      </c>
      <c r="AU479" s="18" t="s">
        <v>83</v>
      </c>
    </row>
    <row r="480" spans="2:51" s="14" customFormat="1" ht="12">
      <c r="B480" s="204"/>
      <c r="C480" s="205"/>
      <c r="D480" s="195" t="s">
        <v>182</v>
      </c>
      <c r="E480" s="206" t="s">
        <v>19</v>
      </c>
      <c r="F480" s="207" t="s">
        <v>103</v>
      </c>
      <c r="G480" s="205"/>
      <c r="H480" s="208">
        <v>115.767</v>
      </c>
      <c r="I480" s="209"/>
      <c r="J480" s="205"/>
      <c r="K480" s="205"/>
      <c r="L480" s="210"/>
      <c r="M480" s="211"/>
      <c r="N480" s="212"/>
      <c r="O480" s="212"/>
      <c r="P480" s="212"/>
      <c r="Q480" s="212"/>
      <c r="R480" s="212"/>
      <c r="S480" s="212"/>
      <c r="T480" s="213"/>
      <c r="AT480" s="214" t="s">
        <v>182</v>
      </c>
      <c r="AU480" s="214" t="s">
        <v>83</v>
      </c>
      <c r="AV480" s="14" t="s">
        <v>83</v>
      </c>
      <c r="AW480" s="14" t="s">
        <v>35</v>
      </c>
      <c r="AX480" s="14" t="s">
        <v>81</v>
      </c>
      <c r="AY480" s="214" t="s">
        <v>171</v>
      </c>
    </row>
    <row r="481" spans="1:65" s="2" customFormat="1" ht="37.9" customHeight="1">
      <c r="A481" s="35"/>
      <c r="B481" s="36"/>
      <c r="C481" s="175" t="s">
        <v>584</v>
      </c>
      <c r="D481" s="175" t="s">
        <v>173</v>
      </c>
      <c r="E481" s="176" t="s">
        <v>585</v>
      </c>
      <c r="F481" s="177" t="s">
        <v>586</v>
      </c>
      <c r="G481" s="178" t="s">
        <v>272</v>
      </c>
      <c r="H481" s="179">
        <v>1951.324</v>
      </c>
      <c r="I481" s="180"/>
      <c r="J481" s="181">
        <f>ROUND(I481*H481,2)</f>
        <v>0</v>
      </c>
      <c r="K481" s="177" t="s">
        <v>177</v>
      </c>
      <c r="L481" s="40"/>
      <c r="M481" s="182" t="s">
        <v>19</v>
      </c>
      <c r="N481" s="183" t="s">
        <v>44</v>
      </c>
      <c r="O481" s="65"/>
      <c r="P481" s="184">
        <f>O481*H481</f>
        <v>0</v>
      </c>
      <c r="Q481" s="184">
        <v>0.07488</v>
      </c>
      <c r="R481" s="184">
        <f>Q481*H481</f>
        <v>146.11514112</v>
      </c>
      <c r="S481" s="184">
        <v>0</v>
      </c>
      <c r="T481" s="185">
        <f>S481*H481</f>
        <v>0</v>
      </c>
      <c r="U481" s="35"/>
      <c r="V481" s="35"/>
      <c r="W481" s="35"/>
      <c r="X481" s="35"/>
      <c r="Y481" s="35"/>
      <c r="Z481" s="35"/>
      <c r="AA481" s="35"/>
      <c r="AB481" s="35"/>
      <c r="AC481" s="35"/>
      <c r="AD481" s="35"/>
      <c r="AE481" s="35"/>
      <c r="AR481" s="186" t="s">
        <v>178</v>
      </c>
      <c r="AT481" s="186" t="s">
        <v>173</v>
      </c>
      <c r="AU481" s="186" t="s">
        <v>83</v>
      </c>
      <c r="AY481" s="18" t="s">
        <v>171</v>
      </c>
      <c r="BE481" s="187">
        <f>IF(N481="základní",J481,0)</f>
        <v>0</v>
      </c>
      <c r="BF481" s="187">
        <f>IF(N481="snížená",J481,0)</f>
        <v>0</v>
      </c>
      <c r="BG481" s="187">
        <f>IF(N481="zákl. přenesená",J481,0)</f>
        <v>0</v>
      </c>
      <c r="BH481" s="187">
        <f>IF(N481="sníž. přenesená",J481,0)</f>
        <v>0</v>
      </c>
      <c r="BI481" s="187">
        <f>IF(N481="nulová",J481,0)</f>
        <v>0</v>
      </c>
      <c r="BJ481" s="18" t="s">
        <v>81</v>
      </c>
      <c r="BK481" s="187">
        <f>ROUND(I481*H481,2)</f>
        <v>0</v>
      </c>
      <c r="BL481" s="18" t="s">
        <v>178</v>
      </c>
      <c r="BM481" s="186" t="s">
        <v>587</v>
      </c>
    </row>
    <row r="482" spans="1:47" s="2" customFormat="1" ht="12">
      <c r="A482" s="35"/>
      <c r="B482" s="36"/>
      <c r="C482" s="37"/>
      <c r="D482" s="188" t="s">
        <v>180</v>
      </c>
      <c r="E482" s="37"/>
      <c r="F482" s="189" t="s">
        <v>588</v>
      </c>
      <c r="G482" s="37"/>
      <c r="H482" s="37"/>
      <c r="I482" s="190"/>
      <c r="J482" s="37"/>
      <c r="K482" s="37"/>
      <c r="L482" s="40"/>
      <c r="M482" s="191"/>
      <c r="N482" s="192"/>
      <c r="O482" s="65"/>
      <c r="P482" s="65"/>
      <c r="Q482" s="65"/>
      <c r="R482" s="65"/>
      <c r="S482" s="65"/>
      <c r="T482" s="66"/>
      <c r="U482" s="35"/>
      <c r="V482" s="35"/>
      <c r="W482" s="35"/>
      <c r="X482" s="35"/>
      <c r="Y482" s="35"/>
      <c r="Z482" s="35"/>
      <c r="AA482" s="35"/>
      <c r="AB482" s="35"/>
      <c r="AC482" s="35"/>
      <c r="AD482" s="35"/>
      <c r="AE482" s="35"/>
      <c r="AT482" s="18" t="s">
        <v>180</v>
      </c>
      <c r="AU482" s="18" t="s">
        <v>83</v>
      </c>
    </row>
    <row r="483" spans="2:51" s="14" customFormat="1" ht="12">
      <c r="B483" s="204"/>
      <c r="C483" s="205"/>
      <c r="D483" s="195" t="s">
        <v>182</v>
      </c>
      <c r="E483" s="206" t="s">
        <v>19</v>
      </c>
      <c r="F483" s="207" t="s">
        <v>99</v>
      </c>
      <c r="G483" s="205"/>
      <c r="H483" s="208">
        <v>1951.324</v>
      </c>
      <c r="I483" s="209"/>
      <c r="J483" s="205"/>
      <c r="K483" s="205"/>
      <c r="L483" s="210"/>
      <c r="M483" s="211"/>
      <c r="N483" s="212"/>
      <c r="O483" s="212"/>
      <c r="P483" s="212"/>
      <c r="Q483" s="212"/>
      <c r="R483" s="212"/>
      <c r="S483" s="212"/>
      <c r="T483" s="213"/>
      <c r="AT483" s="214" t="s">
        <v>182</v>
      </c>
      <c r="AU483" s="214" t="s">
        <v>83</v>
      </c>
      <c r="AV483" s="14" t="s">
        <v>83</v>
      </c>
      <c r="AW483" s="14" t="s">
        <v>35</v>
      </c>
      <c r="AX483" s="14" t="s">
        <v>81</v>
      </c>
      <c r="AY483" s="214" t="s">
        <v>171</v>
      </c>
    </row>
    <row r="484" spans="1:65" s="2" customFormat="1" ht="16.5" customHeight="1">
      <c r="A484" s="35"/>
      <c r="B484" s="36"/>
      <c r="C484" s="175" t="s">
        <v>589</v>
      </c>
      <c r="D484" s="175" t="s">
        <v>173</v>
      </c>
      <c r="E484" s="176" t="s">
        <v>590</v>
      </c>
      <c r="F484" s="177" t="s">
        <v>591</v>
      </c>
      <c r="G484" s="178" t="s">
        <v>272</v>
      </c>
      <c r="H484" s="179">
        <v>5283.932</v>
      </c>
      <c r="I484" s="180"/>
      <c r="J484" s="181">
        <f>ROUND(I484*H484,2)</f>
        <v>0</v>
      </c>
      <c r="K484" s="177" t="s">
        <v>177</v>
      </c>
      <c r="L484" s="40"/>
      <c r="M484" s="182" t="s">
        <v>19</v>
      </c>
      <c r="N484" s="183" t="s">
        <v>44</v>
      </c>
      <c r="O484" s="65"/>
      <c r="P484" s="184">
        <f>O484*H484</f>
        <v>0</v>
      </c>
      <c r="Q484" s="184">
        <v>0</v>
      </c>
      <c r="R484" s="184">
        <f>Q484*H484</f>
        <v>0</v>
      </c>
      <c r="S484" s="184">
        <v>0</v>
      </c>
      <c r="T484" s="185">
        <f>S484*H484</f>
        <v>0</v>
      </c>
      <c r="U484" s="35"/>
      <c r="V484" s="35"/>
      <c r="W484" s="35"/>
      <c r="X484" s="35"/>
      <c r="Y484" s="35"/>
      <c r="Z484" s="35"/>
      <c r="AA484" s="35"/>
      <c r="AB484" s="35"/>
      <c r="AC484" s="35"/>
      <c r="AD484" s="35"/>
      <c r="AE484" s="35"/>
      <c r="AR484" s="186" t="s">
        <v>178</v>
      </c>
      <c r="AT484" s="186" t="s">
        <v>173</v>
      </c>
      <c r="AU484" s="186" t="s">
        <v>83</v>
      </c>
      <c r="AY484" s="18" t="s">
        <v>171</v>
      </c>
      <c r="BE484" s="187">
        <f>IF(N484="základní",J484,0)</f>
        <v>0</v>
      </c>
      <c r="BF484" s="187">
        <f>IF(N484="snížená",J484,0)</f>
        <v>0</v>
      </c>
      <c r="BG484" s="187">
        <f>IF(N484="zákl. přenesená",J484,0)</f>
        <v>0</v>
      </c>
      <c r="BH484" s="187">
        <f>IF(N484="sníž. přenesená",J484,0)</f>
        <v>0</v>
      </c>
      <c r="BI484" s="187">
        <f>IF(N484="nulová",J484,0)</f>
        <v>0</v>
      </c>
      <c r="BJ484" s="18" t="s">
        <v>81</v>
      </c>
      <c r="BK484" s="187">
        <f>ROUND(I484*H484,2)</f>
        <v>0</v>
      </c>
      <c r="BL484" s="18" t="s">
        <v>178</v>
      </c>
      <c r="BM484" s="186" t="s">
        <v>592</v>
      </c>
    </row>
    <row r="485" spans="1:47" s="2" customFormat="1" ht="12">
      <c r="A485" s="35"/>
      <c r="B485" s="36"/>
      <c r="C485" s="37"/>
      <c r="D485" s="188" t="s">
        <v>180</v>
      </c>
      <c r="E485" s="37"/>
      <c r="F485" s="189" t="s">
        <v>593</v>
      </c>
      <c r="G485" s="37"/>
      <c r="H485" s="37"/>
      <c r="I485" s="190"/>
      <c r="J485" s="37"/>
      <c r="K485" s="37"/>
      <c r="L485" s="40"/>
      <c r="M485" s="191"/>
      <c r="N485" s="192"/>
      <c r="O485" s="65"/>
      <c r="P485" s="65"/>
      <c r="Q485" s="65"/>
      <c r="R485" s="65"/>
      <c r="S485" s="65"/>
      <c r="T485" s="66"/>
      <c r="U485" s="35"/>
      <c r="V485" s="35"/>
      <c r="W485" s="35"/>
      <c r="X485" s="35"/>
      <c r="Y485" s="35"/>
      <c r="Z485" s="35"/>
      <c r="AA485" s="35"/>
      <c r="AB485" s="35"/>
      <c r="AC485" s="35"/>
      <c r="AD485" s="35"/>
      <c r="AE485" s="35"/>
      <c r="AT485" s="18" t="s">
        <v>180</v>
      </c>
      <c r="AU485" s="18" t="s">
        <v>83</v>
      </c>
    </row>
    <row r="486" spans="2:51" s="14" customFormat="1" ht="12">
      <c r="B486" s="204"/>
      <c r="C486" s="205"/>
      <c r="D486" s="195" t="s">
        <v>182</v>
      </c>
      <c r="E486" s="206" t="s">
        <v>19</v>
      </c>
      <c r="F486" s="207" t="s">
        <v>594</v>
      </c>
      <c r="G486" s="205"/>
      <c r="H486" s="208">
        <v>2067.091</v>
      </c>
      <c r="I486" s="209"/>
      <c r="J486" s="205"/>
      <c r="K486" s="205"/>
      <c r="L486" s="210"/>
      <c r="M486" s="211"/>
      <c r="N486" s="212"/>
      <c r="O486" s="212"/>
      <c r="P486" s="212"/>
      <c r="Q486" s="212"/>
      <c r="R486" s="212"/>
      <c r="S486" s="212"/>
      <c r="T486" s="213"/>
      <c r="AT486" s="214" t="s">
        <v>182</v>
      </c>
      <c r="AU486" s="214" t="s">
        <v>83</v>
      </c>
      <c r="AV486" s="14" t="s">
        <v>83</v>
      </c>
      <c r="AW486" s="14" t="s">
        <v>35</v>
      </c>
      <c r="AX486" s="14" t="s">
        <v>73</v>
      </c>
      <c r="AY486" s="214" t="s">
        <v>171</v>
      </c>
    </row>
    <row r="487" spans="2:51" s="13" customFormat="1" ht="12">
      <c r="B487" s="193"/>
      <c r="C487" s="194"/>
      <c r="D487" s="195" t="s">
        <v>182</v>
      </c>
      <c r="E487" s="196" t="s">
        <v>19</v>
      </c>
      <c r="F487" s="197" t="s">
        <v>492</v>
      </c>
      <c r="G487" s="194"/>
      <c r="H487" s="196" t="s">
        <v>19</v>
      </c>
      <c r="I487" s="198"/>
      <c r="J487" s="194"/>
      <c r="K487" s="194"/>
      <c r="L487" s="199"/>
      <c r="M487" s="200"/>
      <c r="N487" s="201"/>
      <c r="O487" s="201"/>
      <c r="P487" s="201"/>
      <c r="Q487" s="201"/>
      <c r="R487" s="201"/>
      <c r="S487" s="201"/>
      <c r="T487" s="202"/>
      <c r="AT487" s="203" t="s">
        <v>182</v>
      </c>
      <c r="AU487" s="203" t="s">
        <v>83</v>
      </c>
      <c r="AV487" s="13" t="s">
        <v>81</v>
      </c>
      <c r="AW487" s="13" t="s">
        <v>35</v>
      </c>
      <c r="AX487" s="13" t="s">
        <v>73</v>
      </c>
      <c r="AY487" s="203" t="s">
        <v>171</v>
      </c>
    </row>
    <row r="488" spans="2:51" s="13" customFormat="1" ht="12">
      <c r="B488" s="193"/>
      <c r="C488" s="194"/>
      <c r="D488" s="195" t="s">
        <v>182</v>
      </c>
      <c r="E488" s="196" t="s">
        <v>19</v>
      </c>
      <c r="F488" s="197" t="s">
        <v>595</v>
      </c>
      <c r="G488" s="194"/>
      <c r="H488" s="196" t="s">
        <v>19</v>
      </c>
      <c r="I488" s="198"/>
      <c r="J488" s="194"/>
      <c r="K488" s="194"/>
      <c r="L488" s="199"/>
      <c r="M488" s="200"/>
      <c r="N488" s="201"/>
      <c r="O488" s="201"/>
      <c r="P488" s="201"/>
      <c r="Q488" s="201"/>
      <c r="R488" s="201"/>
      <c r="S488" s="201"/>
      <c r="T488" s="202"/>
      <c r="AT488" s="203" t="s">
        <v>182</v>
      </c>
      <c r="AU488" s="203" t="s">
        <v>83</v>
      </c>
      <c r="AV488" s="13" t="s">
        <v>81</v>
      </c>
      <c r="AW488" s="13" t="s">
        <v>35</v>
      </c>
      <c r="AX488" s="13" t="s">
        <v>73</v>
      </c>
      <c r="AY488" s="203" t="s">
        <v>171</v>
      </c>
    </row>
    <row r="489" spans="2:51" s="14" customFormat="1" ht="12">
      <c r="B489" s="204"/>
      <c r="C489" s="205"/>
      <c r="D489" s="195" t="s">
        <v>182</v>
      </c>
      <c r="E489" s="206" t="s">
        <v>19</v>
      </c>
      <c r="F489" s="207" t="s">
        <v>596</v>
      </c>
      <c r="G489" s="205"/>
      <c r="H489" s="208">
        <v>2572.769</v>
      </c>
      <c r="I489" s="209"/>
      <c r="J489" s="205"/>
      <c r="K489" s="205"/>
      <c r="L489" s="210"/>
      <c r="M489" s="211"/>
      <c r="N489" s="212"/>
      <c r="O489" s="212"/>
      <c r="P489" s="212"/>
      <c r="Q489" s="212"/>
      <c r="R489" s="212"/>
      <c r="S489" s="212"/>
      <c r="T489" s="213"/>
      <c r="AT489" s="214" t="s">
        <v>182</v>
      </c>
      <c r="AU489" s="214" t="s">
        <v>83</v>
      </c>
      <c r="AV489" s="14" t="s">
        <v>83</v>
      </c>
      <c r="AW489" s="14" t="s">
        <v>35</v>
      </c>
      <c r="AX489" s="14" t="s">
        <v>73</v>
      </c>
      <c r="AY489" s="214" t="s">
        <v>171</v>
      </c>
    </row>
    <row r="490" spans="2:51" s="13" customFormat="1" ht="12">
      <c r="B490" s="193"/>
      <c r="C490" s="194"/>
      <c r="D490" s="195" t="s">
        <v>182</v>
      </c>
      <c r="E490" s="196" t="s">
        <v>19</v>
      </c>
      <c r="F490" s="197" t="s">
        <v>597</v>
      </c>
      <c r="G490" s="194"/>
      <c r="H490" s="196" t="s">
        <v>19</v>
      </c>
      <c r="I490" s="198"/>
      <c r="J490" s="194"/>
      <c r="K490" s="194"/>
      <c r="L490" s="199"/>
      <c r="M490" s="200"/>
      <c r="N490" s="201"/>
      <c r="O490" s="201"/>
      <c r="P490" s="201"/>
      <c r="Q490" s="201"/>
      <c r="R490" s="201"/>
      <c r="S490" s="201"/>
      <c r="T490" s="202"/>
      <c r="AT490" s="203" t="s">
        <v>182</v>
      </c>
      <c r="AU490" s="203" t="s">
        <v>83</v>
      </c>
      <c r="AV490" s="13" t="s">
        <v>81</v>
      </c>
      <c r="AW490" s="13" t="s">
        <v>35</v>
      </c>
      <c r="AX490" s="13" t="s">
        <v>73</v>
      </c>
      <c r="AY490" s="203" t="s">
        <v>171</v>
      </c>
    </row>
    <row r="491" spans="2:51" s="14" customFormat="1" ht="12">
      <c r="B491" s="204"/>
      <c r="C491" s="205"/>
      <c r="D491" s="195" t="s">
        <v>182</v>
      </c>
      <c r="E491" s="206" t="s">
        <v>19</v>
      </c>
      <c r="F491" s="207" t="s">
        <v>493</v>
      </c>
      <c r="G491" s="205"/>
      <c r="H491" s="208">
        <v>644.072</v>
      </c>
      <c r="I491" s="209"/>
      <c r="J491" s="205"/>
      <c r="K491" s="205"/>
      <c r="L491" s="210"/>
      <c r="M491" s="211"/>
      <c r="N491" s="212"/>
      <c r="O491" s="212"/>
      <c r="P491" s="212"/>
      <c r="Q491" s="212"/>
      <c r="R491" s="212"/>
      <c r="S491" s="212"/>
      <c r="T491" s="213"/>
      <c r="AT491" s="214" t="s">
        <v>182</v>
      </c>
      <c r="AU491" s="214" t="s">
        <v>83</v>
      </c>
      <c r="AV491" s="14" t="s">
        <v>83</v>
      </c>
      <c r="AW491" s="14" t="s">
        <v>35</v>
      </c>
      <c r="AX491" s="14" t="s">
        <v>73</v>
      </c>
      <c r="AY491" s="214" t="s">
        <v>171</v>
      </c>
    </row>
    <row r="492" spans="2:51" s="15" customFormat="1" ht="12">
      <c r="B492" s="215"/>
      <c r="C492" s="216"/>
      <c r="D492" s="195" t="s">
        <v>182</v>
      </c>
      <c r="E492" s="217" t="s">
        <v>19</v>
      </c>
      <c r="F492" s="218" t="s">
        <v>189</v>
      </c>
      <c r="G492" s="216"/>
      <c r="H492" s="219">
        <v>5283.932</v>
      </c>
      <c r="I492" s="220"/>
      <c r="J492" s="216"/>
      <c r="K492" s="216"/>
      <c r="L492" s="221"/>
      <c r="M492" s="222"/>
      <c r="N492" s="223"/>
      <c r="O492" s="223"/>
      <c r="P492" s="223"/>
      <c r="Q492" s="223"/>
      <c r="R492" s="223"/>
      <c r="S492" s="223"/>
      <c r="T492" s="224"/>
      <c r="AT492" s="225" t="s">
        <v>182</v>
      </c>
      <c r="AU492" s="225" t="s">
        <v>83</v>
      </c>
      <c r="AV492" s="15" t="s">
        <v>178</v>
      </c>
      <c r="AW492" s="15" t="s">
        <v>35</v>
      </c>
      <c r="AX492" s="15" t="s">
        <v>81</v>
      </c>
      <c r="AY492" s="225" t="s">
        <v>171</v>
      </c>
    </row>
    <row r="493" spans="1:65" s="2" customFormat="1" ht="33" customHeight="1">
      <c r="A493" s="35"/>
      <c r="B493" s="36"/>
      <c r="C493" s="175" t="s">
        <v>598</v>
      </c>
      <c r="D493" s="175" t="s">
        <v>173</v>
      </c>
      <c r="E493" s="176" t="s">
        <v>599</v>
      </c>
      <c r="F493" s="177" t="s">
        <v>600</v>
      </c>
      <c r="G493" s="178" t="s">
        <v>176</v>
      </c>
      <c r="H493" s="179">
        <v>0.241</v>
      </c>
      <c r="I493" s="180"/>
      <c r="J493" s="181">
        <f>ROUND(I493*H493,2)</f>
        <v>0</v>
      </c>
      <c r="K493" s="177" t="s">
        <v>177</v>
      </c>
      <c r="L493" s="40"/>
      <c r="M493" s="182" t="s">
        <v>19</v>
      </c>
      <c r="N493" s="183" t="s">
        <v>44</v>
      </c>
      <c r="O493" s="65"/>
      <c r="P493" s="184">
        <f>O493*H493</f>
        <v>0</v>
      </c>
      <c r="Q493" s="184">
        <v>2.50187</v>
      </c>
      <c r="R493" s="184">
        <f>Q493*H493</f>
        <v>0.6029506699999999</v>
      </c>
      <c r="S493" s="184">
        <v>0</v>
      </c>
      <c r="T493" s="185">
        <f>S493*H493</f>
        <v>0</v>
      </c>
      <c r="U493" s="35"/>
      <c r="V493" s="35"/>
      <c r="W493" s="35"/>
      <c r="X493" s="35"/>
      <c r="Y493" s="35"/>
      <c r="Z493" s="35"/>
      <c r="AA493" s="35"/>
      <c r="AB493" s="35"/>
      <c r="AC493" s="35"/>
      <c r="AD493" s="35"/>
      <c r="AE493" s="35"/>
      <c r="AR493" s="186" t="s">
        <v>178</v>
      </c>
      <c r="AT493" s="186" t="s">
        <v>173</v>
      </c>
      <c r="AU493" s="186" t="s">
        <v>83</v>
      </c>
      <c r="AY493" s="18" t="s">
        <v>171</v>
      </c>
      <c r="BE493" s="187">
        <f>IF(N493="základní",J493,0)</f>
        <v>0</v>
      </c>
      <c r="BF493" s="187">
        <f>IF(N493="snížená",J493,0)</f>
        <v>0</v>
      </c>
      <c r="BG493" s="187">
        <f>IF(N493="zákl. přenesená",J493,0)</f>
        <v>0</v>
      </c>
      <c r="BH493" s="187">
        <f>IF(N493="sníž. přenesená",J493,0)</f>
        <v>0</v>
      </c>
      <c r="BI493" s="187">
        <f>IF(N493="nulová",J493,0)</f>
        <v>0</v>
      </c>
      <c r="BJ493" s="18" t="s">
        <v>81</v>
      </c>
      <c r="BK493" s="187">
        <f>ROUND(I493*H493,2)</f>
        <v>0</v>
      </c>
      <c r="BL493" s="18" t="s">
        <v>178</v>
      </c>
      <c r="BM493" s="186" t="s">
        <v>601</v>
      </c>
    </row>
    <row r="494" spans="1:47" s="2" customFormat="1" ht="12">
      <c r="A494" s="35"/>
      <c r="B494" s="36"/>
      <c r="C494" s="37"/>
      <c r="D494" s="188" t="s">
        <v>180</v>
      </c>
      <c r="E494" s="37"/>
      <c r="F494" s="189" t="s">
        <v>602</v>
      </c>
      <c r="G494" s="37"/>
      <c r="H494" s="37"/>
      <c r="I494" s="190"/>
      <c r="J494" s="37"/>
      <c r="K494" s="37"/>
      <c r="L494" s="40"/>
      <c r="M494" s="191"/>
      <c r="N494" s="192"/>
      <c r="O494" s="65"/>
      <c r="P494" s="65"/>
      <c r="Q494" s="65"/>
      <c r="R494" s="65"/>
      <c r="S494" s="65"/>
      <c r="T494" s="66"/>
      <c r="U494" s="35"/>
      <c r="V494" s="35"/>
      <c r="W494" s="35"/>
      <c r="X494" s="35"/>
      <c r="Y494" s="35"/>
      <c r="Z494" s="35"/>
      <c r="AA494" s="35"/>
      <c r="AB494" s="35"/>
      <c r="AC494" s="35"/>
      <c r="AD494" s="35"/>
      <c r="AE494" s="35"/>
      <c r="AT494" s="18" t="s">
        <v>180</v>
      </c>
      <c r="AU494" s="18" t="s">
        <v>83</v>
      </c>
    </row>
    <row r="495" spans="2:51" s="13" customFormat="1" ht="12">
      <c r="B495" s="193"/>
      <c r="C495" s="194"/>
      <c r="D495" s="195" t="s">
        <v>182</v>
      </c>
      <c r="E495" s="196" t="s">
        <v>19</v>
      </c>
      <c r="F495" s="197" t="s">
        <v>359</v>
      </c>
      <c r="G495" s="194"/>
      <c r="H495" s="196" t="s">
        <v>19</v>
      </c>
      <c r="I495" s="198"/>
      <c r="J495" s="194"/>
      <c r="K495" s="194"/>
      <c r="L495" s="199"/>
      <c r="M495" s="200"/>
      <c r="N495" s="201"/>
      <c r="O495" s="201"/>
      <c r="P495" s="201"/>
      <c r="Q495" s="201"/>
      <c r="R495" s="201"/>
      <c r="S495" s="201"/>
      <c r="T495" s="202"/>
      <c r="AT495" s="203" t="s">
        <v>182</v>
      </c>
      <c r="AU495" s="203" t="s">
        <v>83</v>
      </c>
      <c r="AV495" s="13" t="s">
        <v>81</v>
      </c>
      <c r="AW495" s="13" t="s">
        <v>35</v>
      </c>
      <c r="AX495" s="13" t="s">
        <v>73</v>
      </c>
      <c r="AY495" s="203" t="s">
        <v>171</v>
      </c>
    </row>
    <row r="496" spans="2:51" s="14" customFormat="1" ht="12">
      <c r="B496" s="204"/>
      <c r="C496" s="205"/>
      <c r="D496" s="195" t="s">
        <v>182</v>
      </c>
      <c r="E496" s="206" t="s">
        <v>19</v>
      </c>
      <c r="F496" s="207" t="s">
        <v>603</v>
      </c>
      <c r="G496" s="205"/>
      <c r="H496" s="208">
        <v>0.241</v>
      </c>
      <c r="I496" s="209"/>
      <c r="J496" s="205"/>
      <c r="K496" s="205"/>
      <c r="L496" s="210"/>
      <c r="M496" s="211"/>
      <c r="N496" s="212"/>
      <c r="O496" s="212"/>
      <c r="P496" s="212"/>
      <c r="Q496" s="212"/>
      <c r="R496" s="212"/>
      <c r="S496" s="212"/>
      <c r="T496" s="213"/>
      <c r="AT496" s="214" t="s">
        <v>182</v>
      </c>
      <c r="AU496" s="214" t="s">
        <v>83</v>
      </c>
      <c r="AV496" s="14" t="s">
        <v>83</v>
      </c>
      <c r="AW496" s="14" t="s">
        <v>35</v>
      </c>
      <c r="AX496" s="14" t="s">
        <v>81</v>
      </c>
      <c r="AY496" s="214" t="s">
        <v>171</v>
      </c>
    </row>
    <row r="497" spans="1:65" s="2" customFormat="1" ht="37.9" customHeight="1">
      <c r="A497" s="35"/>
      <c r="B497" s="36"/>
      <c r="C497" s="175" t="s">
        <v>604</v>
      </c>
      <c r="D497" s="175" t="s">
        <v>173</v>
      </c>
      <c r="E497" s="176" t="s">
        <v>605</v>
      </c>
      <c r="F497" s="177" t="s">
        <v>606</v>
      </c>
      <c r="G497" s="178" t="s">
        <v>328</v>
      </c>
      <c r="H497" s="179">
        <v>316.84</v>
      </c>
      <c r="I497" s="180"/>
      <c r="J497" s="181">
        <f>ROUND(I497*H497,2)</f>
        <v>0</v>
      </c>
      <c r="K497" s="177" t="s">
        <v>177</v>
      </c>
      <c r="L497" s="40"/>
      <c r="M497" s="182" t="s">
        <v>19</v>
      </c>
      <c r="N497" s="183" t="s">
        <v>44</v>
      </c>
      <c r="O497" s="65"/>
      <c r="P497" s="184">
        <f>O497*H497</f>
        <v>0</v>
      </c>
      <c r="Q497" s="184">
        <v>2E-05</v>
      </c>
      <c r="R497" s="184">
        <f>Q497*H497</f>
        <v>0.0063368</v>
      </c>
      <c r="S497" s="184">
        <v>0</v>
      </c>
      <c r="T497" s="185">
        <f>S497*H497</f>
        <v>0</v>
      </c>
      <c r="U497" s="35"/>
      <c r="V497" s="35"/>
      <c r="W497" s="35"/>
      <c r="X497" s="35"/>
      <c r="Y497" s="35"/>
      <c r="Z497" s="35"/>
      <c r="AA497" s="35"/>
      <c r="AB497" s="35"/>
      <c r="AC497" s="35"/>
      <c r="AD497" s="35"/>
      <c r="AE497" s="35"/>
      <c r="AR497" s="186" t="s">
        <v>178</v>
      </c>
      <c r="AT497" s="186" t="s">
        <v>173</v>
      </c>
      <c r="AU497" s="186" t="s">
        <v>83</v>
      </c>
      <c r="AY497" s="18" t="s">
        <v>171</v>
      </c>
      <c r="BE497" s="187">
        <f>IF(N497="základní",J497,0)</f>
        <v>0</v>
      </c>
      <c r="BF497" s="187">
        <f>IF(N497="snížená",J497,0)</f>
        <v>0</v>
      </c>
      <c r="BG497" s="187">
        <f>IF(N497="zákl. přenesená",J497,0)</f>
        <v>0</v>
      </c>
      <c r="BH497" s="187">
        <f>IF(N497="sníž. přenesená",J497,0)</f>
        <v>0</v>
      </c>
      <c r="BI497" s="187">
        <f>IF(N497="nulová",J497,0)</f>
        <v>0</v>
      </c>
      <c r="BJ497" s="18" t="s">
        <v>81</v>
      </c>
      <c r="BK497" s="187">
        <f>ROUND(I497*H497,2)</f>
        <v>0</v>
      </c>
      <c r="BL497" s="18" t="s">
        <v>178</v>
      </c>
      <c r="BM497" s="186" t="s">
        <v>607</v>
      </c>
    </row>
    <row r="498" spans="1:47" s="2" customFormat="1" ht="12">
      <c r="A498" s="35"/>
      <c r="B498" s="36"/>
      <c r="C498" s="37"/>
      <c r="D498" s="188" t="s">
        <v>180</v>
      </c>
      <c r="E498" s="37"/>
      <c r="F498" s="189" t="s">
        <v>608</v>
      </c>
      <c r="G498" s="37"/>
      <c r="H498" s="37"/>
      <c r="I498" s="190"/>
      <c r="J498" s="37"/>
      <c r="K498" s="37"/>
      <c r="L498" s="40"/>
      <c r="M498" s="191"/>
      <c r="N498" s="192"/>
      <c r="O498" s="65"/>
      <c r="P498" s="65"/>
      <c r="Q498" s="65"/>
      <c r="R498" s="65"/>
      <c r="S498" s="65"/>
      <c r="T498" s="66"/>
      <c r="U498" s="35"/>
      <c r="V498" s="35"/>
      <c r="W498" s="35"/>
      <c r="X498" s="35"/>
      <c r="Y498" s="35"/>
      <c r="Z498" s="35"/>
      <c r="AA498" s="35"/>
      <c r="AB498" s="35"/>
      <c r="AC498" s="35"/>
      <c r="AD498" s="35"/>
      <c r="AE498" s="35"/>
      <c r="AT498" s="18" t="s">
        <v>180</v>
      </c>
      <c r="AU498" s="18" t="s">
        <v>83</v>
      </c>
    </row>
    <row r="499" spans="2:51" s="13" customFormat="1" ht="12">
      <c r="B499" s="193"/>
      <c r="C499" s="194"/>
      <c r="D499" s="195" t="s">
        <v>182</v>
      </c>
      <c r="E499" s="196" t="s">
        <v>19</v>
      </c>
      <c r="F499" s="197" t="s">
        <v>558</v>
      </c>
      <c r="G499" s="194"/>
      <c r="H499" s="196" t="s">
        <v>19</v>
      </c>
      <c r="I499" s="198"/>
      <c r="J499" s="194"/>
      <c r="K499" s="194"/>
      <c r="L499" s="199"/>
      <c r="M499" s="200"/>
      <c r="N499" s="201"/>
      <c r="O499" s="201"/>
      <c r="P499" s="201"/>
      <c r="Q499" s="201"/>
      <c r="R499" s="201"/>
      <c r="S499" s="201"/>
      <c r="T499" s="202"/>
      <c r="AT499" s="203" t="s">
        <v>182</v>
      </c>
      <c r="AU499" s="203" t="s">
        <v>83</v>
      </c>
      <c r="AV499" s="13" t="s">
        <v>81</v>
      </c>
      <c r="AW499" s="13" t="s">
        <v>35</v>
      </c>
      <c r="AX499" s="13" t="s">
        <v>73</v>
      </c>
      <c r="AY499" s="203" t="s">
        <v>171</v>
      </c>
    </row>
    <row r="500" spans="2:51" s="14" customFormat="1" ht="22.5">
      <c r="B500" s="204"/>
      <c r="C500" s="205"/>
      <c r="D500" s="195" t="s">
        <v>182</v>
      </c>
      <c r="E500" s="206" t="s">
        <v>19</v>
      </c>
      <c r="F500" s="207" t="s">
        <v>559</v>
      </c>
      <c r="G500" s="205"/>
      <c r="H500" s="208">
        <v>316.84</v>
      </c>
      <c r="I500" s="209"/>
      <c r="J500" s="205"/>
      <c r="K500" s="205"/>
      <c r="L500" s="210"/>
      <c r="M500" s="211"/>
      <c r="N500" s="212"/>
      <c r="O500" s="212"/>
      <c r="P500" s="212"/>
      <c r="Q500" s="212"/>
      <c r="R500" s="212"/>
      <c r="S500" s="212"/>
      <c r="T500" s="213"/>
      <c r="AT500" s="214" t="s">
        <v>182</v>
      </c>
      <c r="AU500" s="214" t="s">
        <v>83</v>
      </c>
      <c r="AV500" s="14" t="s">
        <v>83</v>
      </c>
      <c r="AW500" s="14" t="s">
        <v>35</v>
      </c>
      <c r="AX500" s="14" t="s">
        <v>81</v>
      </c>
      <c r="AY500" s="214" t="s">
        <v>171</v>
      </c>
    </row>
    <row r="501" spans="2:63" s="12" customFormat="1" ht="22.9" customHeight="1">
      <c r="B501" s="159"/>
      <c r="C501" s="160"/>
      <c r="D501" s="161" t="s">
        <v>72</v>
      </c>
      <c r="E501" s="173" t="s">
        <v>254</v>
      </c>
      <c r="F501" s="173" t="s">
        <v>609</v>
      </c>
      <c r="G501" s="160"/>
      <c r="H501" s="160"/>
      <c r="I501" s="163"/>
      <c r="J501" s="174">
        <f>BK501</f>
        <v>0</v>
      </c>
      <c r="K501" s="160"/>
      <c r="L501" s="165"/>
      <c r="M501" s="166"/>
      <c r="N501" s="167"/>
      <c r="O501" s="167"/>
      <c r="P501" s="168">
        <f>SUM(P502:P748)</f>
        <v>0</v>
      </c>
      <c r="Q501" s="167"/>
      <c r="R501" s="168">
        <f>SUM(R502:R748)</f>
        <v>2.1829099999999997</v>
      </c>
      <c r="S501" s="167"/>
      <c r="T501" s="169">
        <f>SUM(T502:T748)</f>
        <v>602.4935459999999</v>
      </c>
      <c r="AR501" s="170" t="s">
        <v>81</v>
      </c>
      <c r="AT501" s="171" t="s">
        <v>72</v>
      </c>
      <c r="AU501" s="171" t="s">
        <v>81</v>
      </c>
      <c r="AY501" s="170" t="s">
        <v>171</v>
      </c>
      <c r="BK501" s="172">
        <f>SUM(BK502:BK748)</f>
        <v>0</v>
      </c>
    </row>
    <row r="502" spans="1:65" s="2" customFormat="1" ht="44.25" customHeight="1">
      <c r="A502" s="35"/>
      <c r="B502" s="36"/>
      <c r="C502" s="175" t="s">
        <v>610</v>
      </c>
      <c r="D502" s="175" t="s">
        <v>173</v>
      </c>
      <c r="E502" s="176" t="s">
        <v>611</v>
      </c>
      <c r="F502" s="177" t="s">
        <v>612</v>
      </c>
      <c r="G502" s="178" t="s">
        <v>272</v>
      </c>
      <c r="H502" s="179">
        <v>2228</v>
      </c>
      <c r="I502" s="180"/>
      <c r="J502" s="181">
        <f>ROUND(I502*H502,2)</f>
        <v>0</v>
      </c>
      <c r="K502" s="177" t="s">
        <v>177</v>
      </c>
      <c r="L502" s="40"/>
      <c r="M502" s="182" t="s">
        <v>19</v>
      </c>
      <c r="N502" s="183" t="s">
        <v>44</v>
      </c>
      <c r="O502" s="65"/>
      <c r="P502" s="184">
        <f>O502*H502</f>
        <v>0</v>
      </c>
      <c r="Q502" s="184">
        <v>0</v>
      </c>
      <c r="R502" s="184">
        <f>Q502*H502</f>
        <v>0</v>
      </c>
      <c r="S502" s="184">
        <v>0</v>
      </c>
      <c r="T502" s="185">
        <f>S502*H502</f>
        <v>0</v>
      </c>
      <c r="U502" s="35"/>
      <c r="V502" s="35"/>
      <c r="W502" s="35"/>
      <c r="X502" s="35"/>
      <c r="Y502" s="35"/>
      <c r="Z502" s="35"/>
      <c r="AA502" s="35"/>
      <c r="AB502" s="35"/>
      <c r="AC502" s="35"/>
      <c r="AD502" s="35"/>
      <c r="AE502" s="35"/>
      <c r="AR502" s="186" t="s">
        <v>178</v>
      </c>
      <c r="AT502" s="186" t="s">
        <v>173</v>
      </c>
      <c r="AU502" s="186" t="s">
        <v>83</v>
      </c>
      <c r="AY502" s="18" t="s">
        <v>171</v>
      </c>
      <c r="BE502" s="187">
        <f>IF(N502="základní",J502,0)</f>
        <v>0</v>
      </c>
      <c r="BF502" s="187">
        <f>IF(N502="snížená",J502,0)</f>
        <v>0</v>
      </c>
      <c r="BG502" s="187">
        <f>IF(N502="zákl. přenesená",J502,0)</f>
        <v>0</v>
      </c>
      <c r="BH502" s="187">
        <f>IF(N502="sníž. přenesená",J502,0)</f>
        <v>0</v>
      </c>
      <c r="BI502" s="187">
        <f>IF(N502="nulová",J502,0)</f>
        <v>0</v>
      </c>
      <c r="BJ502" s="18" t="s">
        <v>81</v>
      </c>
      <c r="BK502" s="187">
        <f>ROUND(I502*H502,2)</f>
        <v>0</v>
      </c>
      <c r="BL502" s="18" t="s">
        <v>178</v>
      </c>
      <c r="BM502" s="186" t="s">
        <v>613</v>
      </c>
    </row>
    <row r="503" spans="1:47" s="2" customFormat="1" ht="12">
      <c r="A503" s="35"/>
      <c r="B503" s="36"/>
      <c r="C503" s="37"/>
      <c r="D503" s="188" t="s">
        <v>180</v>
      </c>
      <c r="E503" s="37"/>
      <c r="F503" s="189" t="s">
        <v>614</v>
      </c>
      <c r="G503" s="37"/>
      <c r="H503" s="37"/>
      <c r="I503" s="190"/>
      <c r="J503" s="37"/>
      <c r="K503" s="37"/>
      <c r="L503" s="40"/>
      <c r="M503" s="191"/>
      <c r="N503" s="192"/>
      <c r="O503" s="65"/>
      <c r="P503" s="65"/>
      <c r="Q503" s="65"/>
      <c r="R503" s="65"/>
      <c r="S503" s="65"/>
      <c r="T503" s="66"/>
      <c r="U503" s="35"/>
      <c r="V503" s="35"/>
      <c r="W503" s="35"/>
      <c r="X503" s="35"/>
      <c r="Y503" s="35"/>
      <c r="Z503" s="35"/>
      <c r="AA503" s="35"/>
      <c r="AB503" s="35"/>
      <c r="AC503" s="35"/>
      <c r="AD503" s="35"/>
      <c r="AE503" s="35"/>
      <c r="AT503" s="18" t="s">
        <v>180</v>
      </c>
      <c r="AU503" s="18" t="s">
        <v>83</v>
      </c>
    </row>
    <row r="504" spans="2:51" s="13" customFormat="1" ht="12">
      <c r="B504" s="193"/>
      <c r="C504" s="194"/>
      <c r="D504" s="195" t="s">
        <v>182</v>
      </c>
      <c r="E504" s="196" t="s">
        <v>19</v>
      </c>
      <c r="F504" s="197" t="s">
        <v>100</v>
      </c>
      <c r="G504" s="194"/>
      <c r="H504" s="196" t="s">
        <v>19</v>
      </c>
      <c r="I504" s="198"/>
      <c r="J504" s="194"/>
      <c r="K504" s="194"/>
      <c r="L504" s="199"/>
      <c r="M504" s="200"/>
      <c r="N504" s="201"/>
      <c r="O504" s="201"/>
      <c r="P504" s="201"/>
      <c r="Q504" s="201"/>
      <c r="R504" s="201"/>
      <c r="S504" s="201"/>
      <c r="T504" s="202"/>
      <c r="AT504" s="203" t="s">
        <v>182</v>
      </c>
      <c r="AU504" s="203" t="s">
        <v>83</v>
      </c>
      <c r="AV504" s="13" t="s">
        <v>81</v>
      </c>
      <c r="AW504" s="13" t="s">
        <v>35</v>
      </c>
      <c r="AX504" s="13" t="s">
        <v>73</v>
      </c>
      <c r="AY504" s="203" t="s">
        <v>171</v>
      </c>
    </row>
    <row r="505" spans="2:51" s="14" customFormat="1" ht="12">
      <c r="B505" s="204"/>
      <c r="C505" s="205"/>
      <c r="D505" s="195" t="s">
        <v>182</v>
      </c>
      <c r="E505" s="206" t="s">
        <v>19</v>
      </c>
      <c r="F505" s="207" t="s">
        <v>615</v>
      </c>
      <c r="G505" s="205"/>
      <c r="H505" s="208">
        <v>1956</v>
      </c>
      <c r="I505" s="209"/>
      <c r="J505" s="205"/>
      <c r="K505" s="205"/>
      <c r="L505" s="210"/>
      <c r="M505" s="211"/>
      <c r="N505" s="212"/>
      <c r="O505" s="212"/>
      <c r="P505" s="212"/>
      <c r="Q505" s="212"/>
      <c r="R505" s="212"/>
      <c r="S505" s="212"/>
      <c r="T505" s="213"/>
      <c r="AT505" s="214" t="s">
        <v>182</v>
      </c>
      <c r="AU505" s="214" t="s">
        <v>83</v>
      </c>
      <c r="AV505" s="14" t="s">
        <v>83</v>
      </c>
      <c r="AW505" s="14" t="s">
        <v>35</v>
      </c>
      <c r="AX505" s="14" t="s">
        <v>73</v>
      </c>
      <c r="AY505" s="214" t="s">
        <v>171</v>
      </c>
    </row>
    <row r="506" spans="2:51" s="14" customFormat="1" ht="12">
      <c r="B506" s="204"/>
      <c r="C506" s="205"/>
      <c r="D506" s="195" t="s">
        <v>182</v>
      </c>
      <c r="E506" s="206" t="s">
        <v>19</v>
      </c>
      <c r="F506" s="207" t="s">
        <v>616</v>
      </c>
      <c r="G506" s="205"/>
      <c r="H506" s="208">
        <v>200</v>
      </c>
      <c r="I506" s="209"/>
      <c r="J506" s="205"/>
      <c r="K506" s="205"/>
      <c r="L506" s="210"/>
      <c r="M506" s="211"/>
      <c r="N506" s="212"/>
      <c r="O506" s="212"/>
      <c r="P506" s="212"/>
      <c r="Q506" s="212"/>
      <c r="R506" s="212"/>
      <c r="S506" s="212"/>
      <c r="T506" s="213"/>
      <c r="AT506" s="214" t="s">
        <v>182</v>
      </c>
      <c r="AU506" s="214" t="s">
        <v>83</v>
      </c>
      <c r="AV506" s="14" t="s">
        <v>83</v>
      </c>
      <c r="AW506" s="14" t="s">
        <v>35</v>
      </c>
      <c r="AX506" s="14" t="s">
        <v>73</v>
      </c>
      <c r="AY506" s="214" t="s">
        <v>171</v>
      </c>
    </row>
    <row r="507" spans="2:51" s="13" customFormat="1" ht="12">
      <c r="B507" s="193"/>
      <c r="C507" s="194"/>
      <c r="D507" s="195" t="s">
        <v>182</v>
      </c>
      <c r="E507" s="196" t="s">
        <v>19</v>
      </c>
      <c r="F507" s="197" t="s">
        <v>617</v>
      </c>
      <c r="G507" s="194"/>
      <c r="H507" s="196" t="s">
        <v>19</v>
      </c>
      <c r="I507" s="198"/>
      <c r="J507" s="194"/>
      <c r="K507" s="194"/>
      <c r="L507" s="199"/>
      <c r="M507" s="200"/>
      <c r="N507" s="201"/>
      <c r="O507" s="201"/>
      <c r="P507" s="201"/>
      <c r="Q507" s="201"/>
      <c r="R507" s="201"/>
      <c r="S507" s="201"/>
      <c r="T507" s="202"/>
      <c r="AT507" s="203" t="s">
        <v>182</v>
      </c>
      <c r="AU507" s="203" t="s">
        <v>83</v>
      </c>
      <c r="AV507" s="13" t="s">
        <v>81</v>
      </c>
      <c r="AW507" s="13" t="s">
        <v>35</v>
      </c>
      <c r="AX507" s="13" t="s">
        <v>73</v>
      </c>
      <c r="AY507" s="203" t="s">
        <v>171</v>
      </c>
    </row>
    <row r="508" spans="2:51" s="14" customFormat="1" ht="12">
      <c r="B508" s="204"/>
      <c r="C508" s="205"/>
      <c r="D508" s="195" t="s">
        <v>182</v>
      </c>
      <c r="E508" s="206" t="s">
        <v>19</v>
      </c>
      <c r="F508" s="207" t="s">
        <v>618</v>
      </c>
      <c r="G508" s="205"/>
      <c r="H508" s="208">
        <v>72</v>
      </c>
      <c r="I508" s="209"/>
      <c r="J508" s="205"/>
      <c r="K508" s="205"/>
      <c r="L508" s="210"/>
      <c r="M508" s="211"/>
      <c r="N508" s="212"/>
      <c r="O508" s="212"/>
      <c r="P508" s="212"/>
      <c r="Q508" s="212"/>
      <c r="R508" s="212"/>
      <c r="S508" s="212"/>
      <c r="T508" s="213"/>
      <c r="AT508" s="214" t="s">
        <v>182</v>
      </c>
      <c r="AU508" s="214" t="s">
        <v>83</v>
      </c>
      <c r="AV508" s="14" t="s">
        <v>83</v>
      </c>
      <c r="AW508" s="14" t="s">
        <v>35</v>
      </c>
      <c r="AX508" s="14" t="s">
        <v>73</v>
      </c>
      <c r="AY508" s="214" t="s">
        <v>171</v>
      </c>
    </row>
    <row r="509" spans="2:51" s="15" customFormat="1" ht="12">
      <c r="B509" s="215"/>
      <c r="C509" s="216"/>
      <c r="D509" s="195" t="s">
        <v>182</v>
      </c>
      <c r="E509" s="217" t="s">
        <v>19</v>
      </c>
      <c r="F509" s="218" t="s">
        <v>189</v>
      </c>
      <c r="G509" s="216"/>
      <c r="H509" s="219">
        <v>2228</v>
      </c>
      <c r="I509" s="220"/>
      <c r="J509" s="216"/>
      <c r="K509" s="216"/>
      <c r="L509" s="221"/>
      <c r="M509" s="222"/>
      <c r="N509" s="223"/>
      <c r="O509" s="223"/>
      <c r="P509" s="223"/>
      <c r="Q509" s="223"/>
      <c r="R509" s="223"/>
      <c r="S509" s="223"/>
      <c r="T509" s="224"/>
      <c r="AT509" s="225" t="s">
        <v>182</v>
      </c>
      <c r="AU509" s="225" t="s">
        <v>83</v>
      </c>
      <c r="AV509" s="15" t="s">
        <v>178</v>
      </c>
      <c r="AW509" s="15" t="s">
        <v>35</v>
      </c>
      <c r="AX509" s="15" t="s">
        <v>81</v>
      </c>
      <c r="AY509" s="225" t="s">
        <v>171</v>
      </c>
    </row>
    <row r="510" spans="1:65" s="2" customFormat="1" ht="55.5" customHeight="1">
      <c r="A510" s="35"/>
      <c r="B510" s="36"/>
      <c r="C510" s="175" t="s">
        <v>619</v>
      </c>
      <c r="D510" s="175" t="s">
        <v>173</v>
      </c>
      <c r="E510" s="176" t="s">
        <v>620</v>
      </c>
      <c r="F510" s="177" t="s">
        <v>621</v>
      </c>
      <c r="G510" s="178" t="s">
        <v>272</v>
      </c>
      <c r="H510" s="179">
        <v>813220</v>
      </c>
      <c r="I510" s="180"/>
      <c r="J510" s="181">
        <f>ROUND(I510*H510,2)</f>
        <v>0</v>
      </c>
      <c r="K510" s="177" t="s">
        <v>177</v>
      </c>
      <c r="L510" s="40"/>
      <c r="M510" s="182" t="s">
        <v>19</v>
      </c>
      <c r="N510" s="183" t="s">
        <v>44</v>
      </c>
      <c r="O510" s="65"/>
      <c r="P510" s="184">
        <f>O510*H510</f>
        <v>0</v>
      </c>
      <c r="Q510" s="184">
        <v>0</v>
      </c>
      <c r="R510" s="184">
        <f>Q510*H510</f>
        <v>0</v>
      </c>
      <c r="S510" s="184">
        <v>0</v>
      </c>
      <c r="T510" s="185">
        <f>S510*H510</f>
        <v>0</v>
      </c>
      <c r="U510" s="35"/>
      <c r="V510" s="35"/>
      <c r="W510" s="35"/>
      <c r="X510" s="35"/>
      <c r="Y510" s="35"/>
      <c r="Z510" s="35"/>
      <c r="AA510" s="35"/>
      <c r="AB510" s="35"/>
      <c r="AC510" s="35"/>
      <c r="AD510" s="35"/>
      <c r="AE510" s="35"/>
      <c r="AR510" s="186" t="s">
        <v>178</v>
      </c>
      <c r="AT510" s="186" t="s">
        <v>173</v>
      </c>
      <c r="AU510" s="186" t="s">
        <v>83</v>
      </c>
      <c r="AY510" s="18" t="s">
        <v>171</v>
      </c>
      <c r="BE510" s="187">
        <f>IF(N510="základní",J510,0)</f>
        <v>0</v>
      </c>
      <c r="BF510" s="187">
        <f>IF(N510="snížená",J510,0)</f>
        <v>0</v>
      </c>
      <c r="BG510" s="187">
        <f>IF(N510="zákl. přenesená",J510,0)</f>
        <v>0</v>
      </c>
      <c r="BH510" s="187">
        <f>IF(N510="sníž. přenesená",J510,0)</f>
        <v>0</v>
      </c>
      <c r="BI510" s="187">
        <f>IF(N510="nulová",J510,0)</f>
        <v>0</v>
      </c>
      <c r="BJ510" s="18" t="s">
        <v>81</v>
      </c>
      <c r="BK510" s="187">
        <f>ROUND(I510*H510,2)</f>
        <v>0</v>
      </c>
      <c r="BL510" s="18" t="s">
        <v>178</v>
      </c>
      <c r="BM510" s="186" t="s">
        <v>622</v>
      </c>
    </row>
    <row r="511" spans="1:47" s="2" customFormat="1" ht="12">
      <c r="A511" s="35"/>
      <c r="B511" s="36"/>
      <c r="C511" s="37"/>
      <c r="D511" s="188" t="s">
        <v>180</v>
      </c>
      <c r="E511" s="37"/>
      <c r="F511" s="189" t="s">
        <v>623</v>
      </c>
      <c r="G511" s="37"/>
      <c r="H511" s="37"/>
      <c r="I511" s="190"/>
      <c r="J511" s="37"/>
      <c r="K511" s="37"/>
      <c r="L511" s="40"/>
      <c r="M511" s="191"/>
      <c r="N511" s="192"/>
      <c r="O511" s="65"/>
      <c r="P511" s="65"/>
      <c r="Q511" s="65"/>
      <c r="R511" s="65"/>
      <c r="S511" s="65"/>
      <c r="T511" s="66"/>
      <c r="U511" s="35"/>
      <c r="V511" s="35"/>
      <c r="W511" s="35"/>
      <c r="X511" s="35"/>
      <c r="Y511" s="35"/>
      <c r="Z511" s="35"/>
      <c r="AA511" s="35"/>
      <c r="AB511" s="35"/>
      <c r="AC511" s="35"/>
      <c r="AD511" s="35"/>
      <c r="AE511" s="35"/>
      <c r="AT511" s="18" t="s">
        <v>180</v>
      </c>
      <c r="AU511" s="18" t="s">
        <v>83</v>
      </c>
    </row>
    <row r="512" spans="2:51" s="14" customFormat="1" ht="12">
      <c r="B512" s="204"/>
      <c r="C512" s="205"/>
      <c r="D512" s="195" t="s">
        <v>182</v>
      </c>
      <c r="E512" s="205"/>
      <c r="F512" s="207" t="s">
        <v>624</v>
      </c>
      <c r="G512" s="205"/>
      <c r="H512" s="208">
        <v>813220</v>
      </c>
      <c r="I512" s="209"/>
      <c r="J512" s="205"/>
      <c r="K512" s="205"/>
      <c r="L512" s="210"/>
      <c r="M512" s="211"/>
      <c r="N512" s="212"/>
      <c r="O512" s="212"/>
      <c r="P512" s="212"/>
      <c r="Q512" s="212"/>
      <c r="R512" s="212"/>
      <c r="S512" s="212"/>
      <c r="T512" s="213"/>
      <c r="AT512" s="214" t="s">
        <v>182</v>
      </c>
      <c r="AU512" s="214" t="s">
        <v>83</v>
      </c>
      <c r="AV512" s="14" t="s">
        <v>83</v>
      </c>
      <c r="AW512" s="14" t="s">
        <v>4</v>
      </c>
      <c r="AX512" s="14" t="s">
        <v>81</v>
      </c>
      <c r="AY512" s="214" t="s">
        <v>171</v>
      </c>
    </row>
    <row r="513" spans="1:65" s="2" customFormat="1" ht="44.25" customHeight="1">
      <c r="A513" s="35"/>
      <c r="B513" s="36"/>
      <c r="C513" s="175" t="s">
        <v>625</v>
      </c>
      <c r="D513" s="175" t="s">
        <v>173</v>
      </c>
      <c r="E513" s="176" t="s">
        <v>626</v>
      </c>
      <c r="F513" s="177" t="s">
        <v>627</v>
      </c>
      <c r="G513" s="178" t="s">
        <v>272</v>
      </c>
      <c r="H513" s="179">
        <v>2228</v>
      </c>
      <c r="I513" s="180"/>
      <c r="J513" s="181">
        <f>ROUND(I513*H513,2)</f>
        <v>0</v>
      </c>
      <c r="K513" s="177" t="s">
        <v>177</v>
      </c>
      <c r="L513" s="40"/>
      <c r="M513" s="182" t="s">
        <v>19</v>
      </c>
      <c r="N513" s="183" t="s">
        <v>44</v>
      </c>
      <c r="O513" s="65"/>
      <c r="P513" s="184">
        <f>O513*H513</f>
        <v>0</v>
      </c>
      <c r="Q513" s="184">
        <v>0</v>
      </c>
      <c r="R513" s="184">
        <f>Q513*H513</f>
        <v>0</v>
      </c>
      <c r="S513" s="184">
        <v>0</v>
      </c>
      <c r="T513" s="185">
        <f>S513*H513</f>
        <v>0</v>
      </c>
      <c r="U513" s="35"/>
      <c r="V513" s="35"/>
      <c r="W513" s="35"/>
      <c r="X513" s="35"/>
      <c r="Y513" s="35"/>
      <c r="Z513" s="35"/>
      <c r="AA513" s="35"/>
      <c r="AB513" s="35"/>
      <c r="AC513" s="35"/>
      <c r="AD513" s="35"/>
      <c r="AE513" s="35"/>
      <c r="AR513" s="186" t="s">
        <v>178</v>
      </c>
      <c r="AT513" s="186" t="s">
        <v>173</v>
      </c>
      <c r="AU513" s="186" t="s">
        <v>83</v>
      </c>
      <c r="AY513" s="18" t="s">
        <v>171</v>
      </c>
      <c r="BE513" s="187">
        <f>IF(N513="základní",J513,0)</f>
        <v>0</v>
      </c>
      <c r="BF513" s="187">
        <f>IF(N513="snížená",J513,0)</f>
        <v>0</v>
      </c>
      <c r="BG513" s="187">
        <f>IF(N513="zákl. přenesená",J513,0)</f>
        <v>0</v>
      </c>
      <c r="BH513" s="187">
        <f>IF(N513="sníž. přenesená",J513,0)</f>
        <v>0</v>
      </c>
      <c r="BI513" s="187">
        <f>IF(N513="nulová",J513,0)</f>
        <v>0</v>
      </c>
      <c r="BJ513" s="18" t="s">
        <v>81</v>
      </c>
      <c r="BK513" s="187">
        <f>ROUND(I513*H513,2)</f>
        <v>0</v>
      </c>
      <c r="BL513" s="18" t="s">
        <v>178</v>
      </c>
      <c r="BM513" s="186" t="s">
        <v>628</v>
      </c>
    </row>
    <row r="514" spans="1:47" s="2" customFormat="1" ht="12">
      <c r="A514" s="35"/>
      <c r="B514" s="36"/>
      <c r="C514" s="37"/>
      <c r="D514" s="188" t="s">
        <v>180</v>
      </c>
      <c r="E514" s="37"/>
      <c r="F514" s="189" t="s">
        <v>629</v>
      </c>
      <c r="G514" s="37"/>
      <c r="H514" s="37"/>
      <c r="I514" s="190"/>
      <c r="J514" s="37"/>
      <c r="K514" s="37"/>
      <c r="L514" s="40"/>
      <c r="M514" s="191"/>
      <c r="N514" s="192"/>
      <c r="O514" s="65"/>
      <c r="P514" s="65"/>
      <c r="Q514" s="65"/>
      <c r="R514" s="65"/>
      <c r="S514" s="65"/>
      <c r="T514" s="66"/>
      <c r="U514" s="35"/>
      <c r="V514" s="35"/>
      <c r="W514" s="35"/>
      <c r="X514" s="35"/>
      <c r="Y514" s="35"/>
      <c r="Z514" s="35"/>
      <c r="AA514" s="35"/>
      <c r="AB514" s="35"/>
      <c r="AC514" s="35"/>
      <c r="AD514" s="35"/>
      <c r="AE514" s="35"/>
      <c r="AT514" s="18" t="s">
        <v>180</v>
      </c>
      <c r="AU514" s="18" t="s">
        <v>83</v>
      </c>
    </row>
    <row r="515" spans="1:65" s="2" customFormat="1" ht="55.5" customHeight="1">
      <c r="A515" s="35"/>
      <c r="B515" s="36"/>
      <c r="C515" s="175" t="s">
        <v>630</v>
      </c>
      <c r="D515" s="175" t="s">
        <v>173</v>
      </c>
      <c r="E515" s="176" t="s">
        <v>631</v>
      </c>
      <c r="F515" s="177" t="s">
        <v>632</v>
      </c>
      <c r="G515" s="178" t="s">
        <v>402</v>
      </c>
      <c r="H515" s="179">
        <v>1</v>
      </c>
      <c r="I515" s="180"/>
      <c r="J515" s="181">
        <f>ROUND(I515*H515,2)</f>
        <v>0</v>
      </c>
      <c r="K515" s="177" t="s">
        <v>177</v>
      </c>
      <c r="L515" s="40"/>
      <c r="M515" s="182" t="s">
        <v>19</v>
      </c>
      <c r="N515" s="183" t="s">
        <v>44</v>
      </c>
      <c r="O515" s="65"/>
      <c r="P515" s="184">
        <f>O515*H515</f>
        <v>0</v>
      </c>
      <c r="Q515" s="184">
        <v>0</v>
      </c>
      <c r="R515" s="184">
        <f>Q515*H515</f>
        <v>0</v>
      </c>
      <c r="S515" s="184">
        <v>0</v>
      </c>
      <c r="T515" s="185">
        <f>S515*H515</f>
        <v>0</v>
      </c>
      <c r="U515" s="35"/>
      <c r="V515" s="35"/>
      <c r="W515" s="35"/>
      <c r="X515" s="35"/>
      <c r="Y515" s="35"/>
      <c r="Z515" s="35"/>
      <c r="AA515" s="35"/>
      <c r="AB515" s="35"/>
      <c r="AC515" s="35"/>
      <c r="AD515" s="35"/>
      <c r="AE515" s="35"/>
      <c r="AR515" s="186" t="s">
        <v>178</v>
      </c>
      <c r="AT515" s="186" t="s">
        <v>173</v>
      </c>
      <c r="AU515" s="186" t="s">
        <v>83</v>
      </c>
      <c r="AY515" s="18" t="s">
        <v>171</v>
      </c>
      <c r="BE515" s="187">
        <f>IF(N515="základní",J515,0)</f>
        <v>0</v>
      </c>
      <c r="BF515" s="187">
        <f>IF(N515="snížená",J515,0)</f>
        <v>0</v>
      </c>
      <c r="BG515" s="187">
        <f>IF(N515="zákl. přenesená",J515,0)</f>
        <v>0</v>
      </c>
      <c r="BH515" s="187">
        <f>IF(N515="sníž. přenesená",J515,0)</f>
        <v>0</v>
      </c>
      <c r="BI515" s="187">
        <f>IF(N515="nulová",J515,0)</f>
        <v>0</v>
      </c>
      <c r="BJ515" s="18" t="s">
        <v>81</v>
      </c>
      <c r="BK515" s="187">
        <f>ROUND(I515*H515,2)</f>
        <v>0</v>
      </c>
      <c r="BL515" s="18" t="s">
        <v>178</v>
      </c>
      <c r="BM515" s="186" t="s">
        <v>633</v>
      </c>
    </row>
    <row r="516" spans="1:47" s="2" customFormat="1" ht="12">
      <c r="A516" s="35"/>
      <c r="B516" s="36"/>
      <c r="C516" s="37"/>
      <c r="D516" s="188" t="s">
        <v>180</v>
      </c>
      <c r="E516" s="37"/>
      <c r="F516" s="189" t="s">
        <v>634</v>
      </c>
      <c r="G516" s="37"/>
      <c r="H516" s="37"/>
      <c r="I516" s="190"/>
      <c r="J516" s="37"/>
      <c r="K516" s="37"/>
      <c r="L516" s="40"/>
      <c r="M516" s="191"/>
      <c r="N516" s="192"/>
      <c r="O516" s="65"/>
      <c r="P516" s="65"/>
      <c r="Q516" s="65"/>
      <c r="R516" s="65"/>
      <c r="S516" s="65"/>
      <c r="T516" s="66"/>
      <c r="U516" s="35"/>
      <c r="V516" s="35"/>
      <c r="W516" s="35"/>
      <c r="X516" s="35"/>
      <c r="Y516" s="35"/>
      <c r="Z516" s="35"/>
      <c r="AA516" s="35"/>
      <c r="AB516" s="35"/>
      <c r="AC516" s="35"/>
      <c r="AD516" s="35"/>
      <c r="AE516" s="35"/>
      <c r="AT516" s="18" t="s">
        <v>180</v>
      </c>
      <c r="AU516" s="18" t="s">
        <v>83</v>
      </c>
    </row>
    <row r="517" spans="1:65" s="2" customFormat="1" ht="37.9" customHeight="1">
      <c r="A517" s="35"/>
      <c r="B517" s="36"/>
      <c r="C517" s="175" t="s">
        <v>635</v>
      </c>
      <c r="D517" s="175" t="s">
        <v>173</v>
      </c>
      <c r="E517" s="176" t="s">
        <v>636</v>
      </c>
      <c r="F517" s="177" t="s">
        <v>637</v>
      </c>
      <c r="G517" s="178" t="s">
        <v>176</v>
      </c>
      <c r="H517" s="179">
        <v>1518.01</v>
      </c>
      <c r="I517" s="180"/>
      <c r="J517" s="181">
        <f>ROUND(I517*H517,2)</f>
        <v>0</v>
      </c>
      <c r="K517" s="177" t="s">
        <v>177</v>
      </c>
      <c r="L517" s="40"/>
      <c r="M517" s="182" t="s">
        <v>19</v>
      </c>
      <c r="N517" s="183" t="s">
        <v>44</v>
      </c>
      <c r="O517" s="65"/>
      <c r="P517" s="184">
        <f>O517*H517</f>
        <v>0</v>
      </c>
      <c r="Q517" s="184">
        <v>0</v>
      </c>
      <c r="R517" s="184">
        <f>Q517*H517</f>
        <v>0</v>
      </c>
      <c r="S517" s="184">
        <v>0</v>
      </c>
      <c r="T517" s="185">
        <f>S517*H517</f>
        <v>0</v>
      </c>
      <c r="U517" s="35"/>
      <c r="V517" s="35"/>
      <c r="W517" s="35"/>
      <c r="X517" s="35"/>
      <c r="Y517" s="35"/>
      <c r="Z517" s="35"/>
      <c r="AA517" s="35"/>
      <c r="AB517" s="35"/>
      <c r="AC517" s="35"/>
      <c r="AD517" s="35"/>
      <c r="AE517" s="35"/>
      <c r="AR517" s="186" t="s">
        <v>178</v>
      </c>
      <c r="AT517" s="186" t="s">
        <v>173</v>
      </c>
      <c r="AU517" s="186" t="s">
        <v>83</v>
      </c>
      <c r="AY517" s="18" t="s">
        <v>171</v>
      </c>
      <c r="BE517" s="187">
        <f>IF(N517="základní",J517,0)</f>
        <v>0</v>
      </c>
      <c r="BF517" s="187">
        <f>IF(N517="snížená",J517,0)</f>
        <v>0</v>
      </c>
      <c r="BG517" s="187">
        <f>IF(N517="zákl. přenesená",J517,0)</f>
        <v>0</v>
      </c>
      <c r="BH517" s="187">
        <f>IF(N517="sníž. přenesená",J517,0)</f>
        <v>0</v>
      </c>
      <c r="BI517" s="187">
        <f>IF(N517="nulová",J517,0)</f>
        <v>0</v>
      </c>
      <c r="BJ517" s="18" t="s">
        <v>81</v>
      </c>
      <c r="BK517" s="187">
        <f>ROUND(I517*H517,2)</f>
        <v>0</v>
      </c>
      <c r="BL517" s="18" t="s">
        <v>178</v>
      </c>
      <c r="BM517" s="186" t="s">
        <v>638</v>
      </c>
    </row>
    <row r="518" spans="1:47" s="2" customFormat="1" ht="12">
      <c r="A518" s="35"/>
      <c r="B518" s="36"/>
      <c r="C518" s="37"/>
      <c r="D518" s="188" t="s">
        <v>180</v>
      </c>
      <c r="E518" s="37"/>
      <c r="F518" s="189" t="s">
        <v>639</v>
      </c>
      <c r="G518" s="37"/>
      <c r="H518" s="37"/>
      <c r="I518" s="190"/>
      <c r="J518" s="37"/>
      <c r="K518" s="37"/>
      <c r="L518" s="40"/>
      <c r="M518" s="191"/>
      <c r="N518" s="192"/>
      <c r="O518" s="65"/>
      <c r="P518" s="65"/>
      <c r="Q518" s="65"/>
      <c r="R518" s="65"/>
      <c r="S518" s="65"/>
      <c r="T518" s="66"/>
      <c r="U518" s="35"/>
      <c r="V518" s="35"/>
      <c r="W518" s="35"/>
      <c r="X518" s="35"/>
      <c r="Y518" s="35"/>
      <c r="Z518" s="35"/>
      <c r="AA518" s="35"/>
      <c r="AB518" s="35"/>
      <c r="AC518" s="35"/>
      <c r="AD518" s="35"/>
      <c r="AE518" s="35"/>
      <c r="AT518" s="18" t="s">
        <v>180</v>
      </c>
      <c r="AU518" s="18" t="s">
        <v>83</v>
      </c>
    </row>
    <row r="519" spans="2:51" s="13" customFormat="1" ht="12">
      <c r="B519" s="193"/>
      <c r="C519" s="194"/>
      <c r="D519" s="195" t="s">
        <v>182</v>
      </c>
      <c r="E519" s="196" t="s">
        <v>19</v>
      </c>
      <c r="F519" s="197" t="s">
        <v>372</v>
      </c>
      <c r="G519" s="194"/>
      <c r="H519" s="196" t="s">
        <v>19</v>
      </c>
      <c r="I519" s="198"/>
      <c r="J519" s="194"/>
      <c r="K519" s="194"/>
      <c r="L519" s="199"/>
      <c r="M519" s="200"/>
      <c r="N519" s="201"/>
      <c r="O519" s="201"/>
      <c r="P519" s="201"/>
      <c r="Q519" s="201"/>
      <c r="R519" s="201"/>
      <c r="S519" s="201"/>
      <c r="T519" s="202"/>
      <c r="AT519" s="203" t="s">
        <v>182</v>
      </c>
      <c r="AU519" s="203" t="s">
        <v>83</v>
      </c>
      <c r="AV519" s="13" t="s">
        <v>81</v>
      </c>
      <c r="AW519" s="13" t="s">
        <v>35</v>
      </c>
      <c r="AX519" s="13" t="s">
        <v>73</v>
      </c>
      <c r="AY519" s="203" t="s">
        <v>171</v>
      </c>
    </row>
    <row r="520" spans="2:51" s="14" customFormat="1" ht="12">
      <c r="B520" s="204"/>
      <c r="C520" s="205"/>
      <c r="D520" s="195" t="s">
        <v>182</v>
      </c>
      <c r="E520" s="206" t="s">
        <v>19</v>
      </c>
      <c r="F520" s="207" t="s">
        <v>640</v>
      </c>
      <c r="G520" s="205"/>
      <c r="H520" s="208">
        <v>108.36</v>
      </c>
      <c r="I520" s="209"/>
      <c r="J520" s="205"/>
      <c r="K520" s="205"/>
      <c r="L520" s="210"/>
      <c r="M520" s="211"/>
      <c r="N520" s="212"/>
      <c r="O520" s="212"/>
      <c r="P520" s="212"/>
      <c r="Q520" s="212"/>
      <c r="R520" s="212"/>
      <c r="S520" s="212"/>
      <c r="T520" s="213"/>
      <c r="AT520" s="214" t="s">
        <v>182</v>
      </c>
      <c r="AU520" s="214" t="s">
        <v>83</v>
      </c>
      <c r="AV520" s="14" t="s">
        <v>83</v>
      </c>
      <c r="AW520" s="14" t="s">
        <v>35</v>
      </c>
      <c r="AX520" s="14" t="s">
        <v>73</v>
      </c>
      <c r="AY520" s="214" t="s">
        <v>171</v>
      </c>
    </row>
    <row r="521" spans="2:51" s="13" customFormat="1" ht="12">
      <c r="B521" s="193"/>
      <c r="C521" s="194"/>
      <c r="D521" s="195" t="s">
        <v>182</v>
      </c>
      <c r="E521" s="196" t="s">
        <v>19</v>
      </c>
      <c r="F521" s="197" t="s">
        <v>641</v>
      </c>
      <c r="G521" s="194"/>
      <c r="H521" s="196" t="s">
        <v>19</v>
      </c>
      <c r="I521" s="198"/>
      <c r="J521" s="194"/>
      <c r="K521" s="194"/>
      <c r="L521" s="199"/>
      <c r="M521" s="200"/>
      <c r="N521" s="201"/>
      <c r="O521" s="201"/>
      <c r="P521" s="201"/>
      <c r="Q521" s="201"/>
      <c r="R521" s="201"/>
      <c r="S521" s="201"/>
      <c r="T521" s="202"/>
      <c r="AT521" s="203" t="s">
        <v>182</v>
      </c>
      <c r="AU521" s="203" t="s">
        <v>83</v>
      </c>
      <c r="AV521" s="13" t="s">
        <v>81</v>
      </c>
      <c r="AW521" s="13" t="s">
        <v>35</v>
      </c>
      <c r="AX521" s="13" t="s">
        <v>73</v>
      </c>
      <c r="AY521" s="203" t="s">
        <v>171</v>
      </c>
    </row>
    <row r="522" spans="2:51" s="14" customFormat="1" ht="12">
      <c r="B522" s="204"/>
      <c r="C522" s="205"/>
      <c r="D522" s="195" t="s">
        <v>182</v>
      </c>
      <c r="E522" s="206" t="s">
        <v>19</v>
      </c>
      <c r="F522" s="207" t="s">
        <v>642</v>
      </c>
      <c r="G522" s="205"/>
      <c r="H522" s="208">
        <v>74.34</v>
      </c>
      <c r="I522" s="209"/>
      <c r="J522" s="205"/>
      <c r="K522" s="205"/>
      <c r="L522" s="210"/>
      <c r="M522" s="211"/>
      <c r="N522" s="212"/>
      <c r="O522" s="212"/>
      <c r="P522" s="212"/>
      <c r="Q522" s="212"/>
      <c r="R522" s="212"/>
      <c r="S522" s="212"/>
      <c r="T522" s="213"/>
      <c r="AT522" s="214" t="s">
        <v>182</v>
      </c>
      <c r="AU522" s="214" t="s">
        <v>83</v>
      </c>
      <c r="AV522" s="14" t="s">
        <v>83</v>
      </c>
      <c r="AW522" s="14" t="s">
        <v>35</v>
      </c>
      <c r="AX522" s="14" t="s">
        <v>73</v>
      </c>
      <c r="AY522" s="214" t="s">
        <v>171</v>
      </c>
    </row>
    <row r="523" spans="2:51" s="13" customFormat="1" ht="12">
      <c r="B523" s="193"/>
      <c r="C523" s="194"/>
      <c r="D523" s="195" t="s">
        <v>182</v>
      </c>
      <c r="E523" s="196" t="s">
        <v>19</v>
      </c>
      <c r="F523" s="197" t="s">
        <v>393</v>
      </c>
      <c r="G523" s="194"/>
      <c r="H523" s="196" t="s">
        <v>19</v>
      </c>
      <c r="I523" s="198"/>
      <c r="J523" s="194"/>
      <c r="K523" s="194"/>
      <c r="L523" s="199"/>
      <c r="M523" s="200"/>
      <c r="N523" s="201"/>
      <c r="O523" s="201"/>
      <c r="P523" s="201"/>
      <c r="Q523" s="201"/>
      <c r="R523" s="201"/>
      <c r="S523" s="201"/>
      <c r="T523" s="202"/>
      <c r="AT523" s="203" t="s">
        <v>182</v>
      </c>
      <c r="AU523" s="203" t="s">
        <v>83</v>
      </c>
      <c r="AV523" s="13" t="s">
        <v>81</v>
      </c>
      <c r="AW523" s="13" t="s">
        <v>35</v>
      </c>
      <c r="AX523" s="13" t="s">
        <v>73</v>
      </c>
      <c r="AY523" s="203" t="s">
        <v>171</v>
      </c>
    </row>
    <row r="524" spans="2:51" s="14" customFormat="1" ht="12">
      <c r="B524" s="204"/>
      <c r="C524" s="205"/>
      <c r="D524" s="195" t="s">
        <v>182</v>
      </c>
      <c r="E524" s="206" t="s">
        <v>19</v>
      </c>
      <c r="F524" s="207" t="s">
        <v>643</v>
      </c>
      <c r="G524" s="205"/>
      <c r="H524" s="208">
        <v>119.07</v>
      </c>
      <c r="I524" s="209"/>
      <c r="J524" s="205"/>
      <c r="K524" s="205"/>
      <c r="L524" s="210"/>
      <c r="M524" s="211"/>
      <c r="N524" s="212"/>
      <c r="O524" s="212"/>
      <c r="P524" s="212"/>
      <c r="Q524" s="212"/>
      <c r="R524" s="212"/>
      <c r="S524" s="212"/>
      <c r="T524" s="213"/>
      <c r="AT524" s="214" t="s">
        <v>182</v>
      </c>
      <c r="AU524" s="214" t="s">
        <v>83</v>
      </c>
      <c r="AV524" s="14" t="s">
        <v>83</v>
      </c>
      <c r="AW524" s="14" t="s">
        <v>35</v>
      </c>
      <c r="AX524" s="14" t="s">
        <v>73</v>
      </c>
      <c r="AY524" s="214" t="s">
        <v>171</v>
      </c>
    </row>
    <row r="525" spans="2:51" s="13" customFormat="1" ht="12">
      <c r="B525" s="193"/>
      <c r="C525" s="194"/>
      <c r="D525" s="195" t="s">
        <v>182</v>
      </c>
      <c r="E525" s="196" t="s">
        <v>19</v>
      </c>
      <c r="F525" s="197" t="s">
        <v>644</v>
      </c>
      <c r="G525" s="194"/>
      <c r="H525" s="196" t="s">
        <v>19</v>
      </c>
      <c r="I525" s="198"/>
      <c r="J525" s="194"/>
      <c r="K525" s="194"/>
      <c r="L525" s="199"/>
      <c r="M525" s="200"/>
      <c r="N525" s="201"/>
      <c r="O525" s="201"/>
      <c r="P525" s="201"/>
      <c r="Q525" s="201"/>
      <c r="R525" s="201"/>
      <c r="S525" s="201"/>
      <c r="T525" s="202"/>
      <c r="AT525" s="203" t="s">
        <v>182</v>
      </c>
      <c r="AU525" s="203" t="s">
        <v>83</v>
      </c>
      <c r="AV525" s="13" t="s">
        <v>81</v>
      </c>
      <c r="AW525" s="13" t="s">
        <v>35</v>
      </c>
      <c r="AX525" s="13" t="s">
        <v>73</v>
      </c>
      <c r="AY525" s="203" t="s">
        <v>171</v>
      </c>
    </row>
    <row r="526" spans="2:51" s="14" customFormat="1" ht="12">
      <c r="B526" s="204"/>
      <c r="C526" s="205"/>
      <c r="D526" s="195" t="s">
        <v>182</v>
      </c>
      <c r="E526" s="206" t="s">
        <v>19</v>
      </c>
      <c r="F526" s="207" t="s">
        <v>645</v>
      </c>
      <c r="G526" s="205"/>
      <c r="H526" s="208">
        <v>75</v>
      </c>
      <c r="I526" s="209"/>
      <c r="J526" s="205"/>
      <c r="K526" s="205"/>
      <c r="L526" s="210"/>
      <c r="M526" s="211"/>
      <c r="N526" s="212"/>
      <c r="O526" s="212"/>
      <c r="P526" s="212"/>
      <c r="Q526" s="212"/>
      <c r="R526" s="212"/>
      <c r="S526" s="212"/>
      <c r="T526" s="213"/>
      <c r="AT526" s="214" t="s">
        <v>182</v>
      </c>
      <c r="AU526" s="214" t="s">
        <v>83</v>
      </c>
      <c r="AV526" s="14" t="s">
        <v>83</v>
      </c>
      <c r="AW526" s="14" t="s">
        <v>35</v>
      </c>
      <c r="AX526" s="14" t="s">
        <v>73</v>
      </c>
      <c r="AY526" s="214" t="s">
        <v>171</v>
      </c>
    </row>
    <row r="527" spans="2:51" s="13" customFormat="1" ht="12">
      <c r="B527" s="193"/>
      <c r="C527" s="194"/>
      <c r="D527" s="195" t="s">
        <v>182</v>
      </c>
      <c r="E527" s="196" t="s">
        <v>19</v>
      </c>
      <c r="F527" s="197" t="s">
        <v>646</v>
      </c>
      <c r="G527" s="194"/>
      <c r="H527" s="196" t="s">
        <v>19</v>
      </c>
      <c r="I527" s="198"/>
      <c r="J527" s="194"/>
      <c r="K527" s="194"/>
      <c r="L527" s="199"/>
      <c r="M527" s="200"/>
      <c r="N527" s="201"/>
      <c r="O527" s="201"/>
      <c r="P527" s="201"/>
      <c r="Q527" s="201"/>
      <c r="R527" s="201"/>
      <c r="S527" s="201"/>
      <c r="T527" s="202"/>
      <c r="AT527" s="203" t="s">
        <v>182</v>
      </c>
      <c r="AU527" s="203" t="s">
        <v>83</v>
      </c>
      <c r="AV527" s="13" t="s">
        <v>81</v>
      </c>
      <c r="AW527" s="13" t="s">
        <v>35</v>
      </c>
      <c r="AX527" s="13" t="s">
        <v>73</v>
      </c>
      <c r="AY527" s="203" t="s">
        <v>171</v>
      </c>
    </row>
    <row r="528" spans="2:51" s="14" customFormat="1" ht="12">
      <c r="B528" s="204"/>
      <c r="C528" s="205"/>
      <c r="D528" s="195" t="s">
        <v>182</v>
      </c>
      <c r="E528" s="206" t="s">
        <v>19</v>
      </c>
      <c r="F528" s="207" t="s">
        <v>647</v>
      </c>
      <c r="G528" s="205"/>
      <c r="H528" s="208">
        <v>48</v>
      </c>
      <c r="I528" s="209"/>
      <c r="J528" s="205"/>
      <c r="K528" s="205"/>
      <c r="L528" s="210"/>
      <c r="M528" s="211"/>
      <c r="N528" s="212"/>
      <c r="O528" s="212"/>
      <c r="P528" s="212"/>
      <c r="Q528" s="212"/>
      <c r="R528" s="212"/>
      <c r="S528" s="212"/>
      <c r="T528" s="213"/>
      <c r="AT528" s="214" t="s">
        <v>182</v>
      </c>
      <c r="AU528" s="214" t="s">
        <v>83</v>
      </c>
      <c r="AV528" s="14" t="s">
        <v>83</v>
      </c>
      <c r="AW528" s="14" t="s">
        <v>35</v>
      </c>
      <c r="AX528" s="14" t="s">
        <v>73</v>
      </c>
      <c r="AY528" s="214" t="s">
        <v>171</v>
      </c>
    </row>
    <row r="529" spans="2:51" s="13" customFormat="1" ht="12">
      <c r="B529" s="193"/>
      <c r="C529" s="194"/>
      <c r="D529" s="195" t="s">
        <v>182</v>
      </c>
      <c r="E529" s="196" t="s">
        <v>19</v>
      </c>
      <c r="F529" s="197" t="s">
        <v>648</v>
      </c>
      <c r="G529" s="194"/>
      <c r="H529" s="196" t="s">
        <v>19</v>
      </c>
      <c r="I529" s="198"/>
      <c r="J529" s="194"/>
      <c r="K529" s="194"/>
      <c r="L529" s="199"/>
      <c r="M529" s="200"/>
      <c r="N529" s="201"/>
      <c r="O529" s="201"/>
      <c r="P529" s="201"/>
      <c r="Q529" s="201"/>
      <c r="R529" s="201"/>
      <c r="S529" s="201"/>
      <c r="T529" s="202"/>
      <c r="AT529" s="203" t="s">
        <v>182</v>
      </c>
      <c r="AU529" s="203" t="s">
        <v>83</v>
      </c>
      <c r="AV529" s="13" t="s">
        <v>81</v>
      </c>
      <c r="AW529" s="13" t="s">
        <v>35</v>
      </c>
      <c r="AX529" s="13" t="s">
        <v>73</v>
      </c>
      <c r="AY529" s="203" t="s">
        <v>171</v>
      </c>
    </row>
    <row r="530" spans="2:51" s="14" customFormat="1" ht="12">
      <c r="B530" s="204"/>
      <c r="C530" s="205"/>
      <c r="D530" s="195" t="s">
        <v>182</v>
      </c>
      <c r="E530" s="206" t="s">
        <v>19</v>
      </c>
      <c r="F530" s="207" t="s">
        <v>649</v>
      </c>
      <c r="G530" s="205"/>
      <c r="H530" s="208">
        <v>43.62</v>
      </c>
      <c r="I530" s="209"/>
      <c r="J530" s="205"/>
      <c r="K530" s="205"/>
      <c r="L530" s="210"/>
      <c r="M530" s="211"/>
      <c r="N530" s="212"/>
      <c r="O530" s="212"/>
      <c r="P530" s="212"/>
      <c r="Q530" s="212"/>
      <c r="R530" s="212"/>
      <c r="S530" s="212"/>
      <c r="T530" s="213"/>
      <c r="AT530" s="214" t="s">
        <v>182</v>
      </c>
      <c r="AU530" s="214" t="s">
        <v>83</v>
      </c>
      <c r="AV530" s="14" t="s">
        <v>83</v>
      </c>
      <c r="AW530" s="14" t="s">
        <v>35</v>
      </c>
      <c r="AX530" s="14" t="s">
        <v>73</v>
      </c>
      <c r="AY530" s="214" t="s">
        <v>171</v>
      </c>
    </row>
    <row r="531" spans="2:51" s="13" customFormat="1" ht="12">
      <c r="B531" s="193"/>
      <c r="C531" s="194"/>
      <c r="D531" s="195" t="s">
        <v>182</v>
      </c>
      <c r="E531" s="196" t="s">
        <v>19</v>
      </c>
      <c r="F531" s="197" t="s">
        <v>465</v>
      </c>
      <c r="G531" s="194"/>
      <c r="H531" s="196" t="s">
        <v>19</v>
      </c>
      <c r="I531" s="198"/>
      <c r="J531" s="194"/>
      <c r="K531" s="194"/>
      <c r="L531" s="199"/>
      <c r="M531" s="200"/>
      <c r="N531" s="201"/>
      <c r="O531" s="201"/>
      <c r="P531" s="201"/>
      <c r="Q531" s="201"/>
      <c r="R531" s="201"/>
      <c r="S531" s="201"/>
      <c r="T531" s="202"/>
      <c r="AT531" s="203" t="s">
        <v>182</v>
      </c>
      <c r="AU531" s="203" t="s">
        <v>83</v>
      </c>
      <c r="AV531" s="13" t="s">
        <v>81</v>
      </c>
      <c r="AW531" s="13" t="s">
        <v>35</v>
      </c>
      <c r="AX531" s="13" t="s">
        <v>73</v>
      </c>
      <c r="AY531" s="203" t="s">
        <v>171</v>
      </c>
    </row>
    <row r="532" spans="2:51" s="14" customFormat="1" ht="12">
      <c r="B532" s="204"/>
      <c r="C532" s="205"/>
      <c r="D532" s="195" t="s">
        <v>182</v>
      </c>
      <c r="E532" s="206" t="s">
        <v>19</v>
      </c>
      <c r="F532" s="207" t="s">
        <v>650</v>
      </c>
      <c r="G532" s="205"/>
      <c r="H532" s="208">
        <v>147.18</v>
      </c>
      <c r="I532" s="209"/>
      <c r="J532" s="205"/>
      <c r="K532" s="205"/>
      <c r="L532" s="210"/>
      <c r="M532" s="211"/>
      <c r="N532" s="212"/>
      <c r="O532" s="212"/>
      <c r="P532" s="212"/>
      <c r="Q532" s="212"/>
      <c r="R532" s="212"/>
      <c r="S532" s="212"/>
      <c r="T532" s="213"/>
      <c r="AT532" s="214" t="s">
        <v>182</v>
      </c>
      <c r="AU532" s="214" t="s">
        <v>83</v>
      </c>
      <c r="AV532" s="14" t="s">
        <v>83</v>
      </c>
      <c r="AW532" s="14" t="s">
        <v>35</v>
      </c>
      <c r="AX532" s="14" t="s">
        <v>73</v>
      </c>
      <c r="AY532" s="214" t="s">
        <v>171</v>
      </c>
    </row>
    <row r="533" spans="2:51" s="13" customFormat="1" ht="12">
      <c r="B533" s="193"/>
      <c r="C533" s="194"/>
      <c r="D533" s="195" t="s">
        <v>182</v>
      </c>
      <c r="E533" s="196" t="s">
        <v>19</v>
      </c>
      <c r="F533" s="197" t="s">
        <v>651</v>
      </c>
      <c r="G533" s="194"/>
      <c r="H533" s="196" t="s">
        <v>19</v>
      </c>
      <c r="I533" s="198"/>
      <c r="J533" s="194"/>
      <c r="K533" s="194"/>
      <c r="L533" s="199"/>
      <c r="M533" s="200"/>
      <c r="N533" s="201"/>
      <c r="O533" s="201"/>
      <c r="P533" s="201"/>
      <c r="Q533" s="201"/>
      <c r="R533" s="201"/>
      <c r="S533" s="201"/>
      <c r="T533" s="202"/>
      <c r="AT533" s="203" t="s">
        <v>182</v>
      </c>
      <c r="AU533" s="203" t="s">
        <v>83</v>
      </c>
      <c r="AV533" s="13" t="s">
        <v>81</v>
      </c>
      <c r="AW533" s="13" t="s">
        <v>35</v>
      </c>
      <c r="AX533" s="13" t="s">
        <v>73</v>
      </c>
      <c r="AY533" s="203" t="s">
        <v>171</v>
      </c>
    </row>
    <row r="534" spans="2:51" s="14" customFormat="1" ht="12">
      <c r="B534" s="204"/>
      <c r="C534" s="205"/>
      <c r="D534" s="195" t="s">
        <v>182</v>
      </c>
      <c r="E534" s="206" t="s">
        <v>19</v>
      </c>
      <c r="F534" s="207" t="s">
        <v>652</v>
      </c>
      <c r="G534" s="205"/>
      <c r="H534" s="208">
        <v>54.81</v>
      </c>
      <c r="I534" s="209"/>
      <c r="J534" s="205"/>
      <c r="K534" s="205"/>
      <c r="L534" s="210"/>
      <c r="M534" s="211"/>
      <c r="N534" s="212"/>
      <c r="O534" s="212"/>
      <c r="P534" s="212"/>
      <c r="Q534" s="212"/>
      <c r="R534" s="212"/>
      <c r="S534" s="212"/>
      <c r="T534" s="213"/>
      <c r="AT534" s="214" t="s">
        <v>182</v>
      </c>
      <c r="AU534" s="214" t="s">
        <v>83</v>
      </c>
      <c r="AV534" s="14" t="s">
        <v>83</v>
      </c>
      <c r="AW534" s="14" t="s">
        <v>35</v>
      </c>
      <c r="AX534" s="14" t="s">
        <v>73</v>
      </c>
      <c r="AY534" s="214" t="s">
        <v>171</v>
      </c>
    </row>
    <row r="535" spans="2:51" s="13" customFormat="1" ht="12">
      <c r="B535" s="193"/>
      <c r="C535" s="194"/>
      <c r="D535" s="195" t="s">
        <v>182</v>
      </c>
      <c r="E535" s="196" t="s">
        <v>19</v>
      </c>
      <c r="F535" s="197" t="s">
        <v>653</v>
      </c>
      <c r="G535" s="194"/>
      <c r="H535" s="196" t="s">
        <v>19</v>
      </c>
      <c r="I535" s="198"/>
      <c r="J535" s="194"/>
      <c r="K535" s="194"/>
      <c r="L535" s="199"/>
      <c r="M535" s="200"/>
      <c r="N535" s="201"/>
      <c r="O535" s="201"/>
      <c r="P535" s="201"/>
      <c r="Q535" s="201"/>
      <c r="R535" s="201"/>
      <c r="S535" s="201"/>
      <c r="T535" s="202"/>
      <c r="AT535" s="203" t="s">
        <v>182</v>
      </c>
      <c r="AU535" s="203" t="s">
        <v>83</v>
      </c>
      <c r="AV535" s="13" t="s">
        <v>81</v>
      </c>
      <c r="AW535" s="13" t="s">
        <v>35</v>
      </c>
      <c r="AX535" s="13" t="s">
        <v>73</v>
      </c>
      <c r="AY535" s="203" t="s">
        <v>171</v>
      </c>
    </row>
    <row r="536" spans="2:51" s="14" customFormat="1" ht="12">
      <c r="B536" s="204"/>
      <c r="C536" s="205"/>
      <c r="D536" s="195" t="s">
        <v>182</v>
      </c>
      <c r="E536" s="206" t="s">
        <v>19</v>
      </c>
      <c r="F536" s="207" t="s">
        <v>652</v>
      </c>
      <c r="G536" s="205"/>
      <c r="H536" s="208">
        <v>54.81</v>
      </c>
      <c r="I536" s="209"/>
      <c r="J536" s="205"/>
      <c r="K536" s="205"/>
      <c r="L536" s="210"/>
      <c r="M536" s="211"/>
      <c r="N536" s="212"/>
      <c r="O536" s="212"/>
      <c r="P536" s="212"/>
      <c r="Q536" s="212"/>
      <c r="R536" s="212"/>
      <c r="S536" s="212"/>
      <c r="T536" s="213"/>
      <c r="AT536" s="214" t="s">
        <v>182</v>
      </c>
      <c r="AU536" s="214" t="s">
        <v>83</v>
      </c>
      <c r="AV536" s="14" t="s">
        <v>83</v>
      </c>
      <c r="AW536" s="14" t="s">
        <v>35</v>
      </c>
      <c r="AX536" s="14" t="s">
        <v>73</v>
      </c>
      <c r="AY536" s="214" t="s">
        <v>171</v>
      </c>
    </row>
    <row r="537" spans="2:51" s="13" customFormat="1" ht="12">
      <c r="B537" s="193"/>
      <c r="C537" s="194"/>
      <c r="D537" s="195" t="s">
        <v>182</v>
      </c>
      <c r="E537" s="196" t="s">
        <v>19</v>
      </c>
      <c r="F537" s="197" t="s">
        <v>654</v>
      </c>
      <c r="G537" s="194"/>
      <c r="H537" s="196" t="s">
        <v>19</v>
      </c>
      <c r="I537" s="198"/>
      <c r="J537" s="194"/>
      <c r="K537" s="194"/>
      <c r="L537" s="199"/>
      <c r="M537" s="200"/>
      <c r="N537" s="201"/>
      <c r="O537" s="201"/>
      <c r="P537" s="201"/>
      <c r="Q537" s="201"/>
      <c r="R537" s="201"/>
      <c r="S537" s="201"/>
      <c r="T537" s="202"/>
      <c r="AT537" s="203" t="s">
        <v>182</v>
      </c>
      <c r="AU537" s="203" t="s">
        <v>83</v>
      </c>
      <c r="AV537" s="13" t="s">
        <v>81</v>
      </c>
      <c r="AW537" s="13" t="s">
        <v>35</v>
      </c>
      <c r="AX537" s="13" t="s">
        <v>73</v>
      </c>
      <c r="AY537" s="203" t="s">
        <v>171</v>
      </c>
    </row>
    <row r="538" spans="2:51" s="14" customFormat="1" ht="12">
      <c r="B538" s="204"/>
      <c r="C538" s="205"/>
      <c r="D538" s="195" t="s">
        <v>182</v>
      </c>
      <c r="E538" s="206" t="s">
        <v>19</v>
      </c>
      <c r="F538" s="207" t="s">
        <v>655</v>
      </c>
      <c r="G538" s="205"/>
      <c r="H538" s="208">
        <v>58.8</v>
      </c>
      <c r="I538" s="209"/>
      <c r="J538" s="205"/>
      <c r="K538" s="205"/>
      <c r="L538" s="210"/>
      <c r="M538" s="211"/>
      <c r="N538" s="212"/>
      <c r="O538" s="212"/>
      <c r="P538" s="212"/>
      <c r="Q538" s="212"/>
      <c r="R538" s="212"/>
      <c r="S538" s="212"/>
      <c r="T538" s="213"/>
      <c r="AT538" s="214" t="s">
        <v>182</v>
      </c>
      <c r="AU538" s="214" t="s">
        <v>83</v>
      </c>
      <c r="AV538" s="14" t="s">
        <v>83</v>
      </c>
      <c r="AW538" s="14" t="s">
        <v>35</v>
      </c>
      <c r="AX538" s="14" t="s">
        <v>73</v>
      </c>
      <c r="AY538" s="214" t="s">
        <v>171</v>
      </c>
    </row>
    <row r="539" spans="2:51" s="13" customFormat="1" ht="12">
      <c r="B539" s="193"/>
      <c r="C539" s="194"/>
      <c r="D539" s="195" t="s">
        <v>182</v>
      </c>
      <c r="E539" s="196" t="s">
        <v>19</v>
      </c>
      <c r="F539" s="197" t="s">
        <v>452</v>
      </c>
      <c r="G539" s="194"/>
      <c r="H539" s="196" t="s">
        <v>19</v>
      </c>
      <c r="I539" s="198"/>
      <c r="J539" s="194"/>
      <c r="K539" s="194"/>
      <c r="L539" s="199"/>
      <c r="M539" s="200"/>
      <c r="N539" s="201"/>
      <c r="O539" s="201"/>
      <c r="P539" s="201"/>
      <c r="Q539" s="201"/>
      <c r="R539" s="201"/>
      <c r="S539" s="201"/>
      <c r="T539" s="202"/>
      <c r="AT539" s="203" t="s">
        <v>182</v>
      </c>
      <c r="AU539" s="203" t="s">
        <v>83</v>
      </c>
      <c r="AV539" s="13" t="s">
        <v>81</v>
      </c>
      <c r="AW539" s="13" t="s">
        <v>35</v>
      </c>
      <c r="AX539" s="13" t="s">
        <v>73</v>
      </c>
      <c r="AY539" s="203" t="s">
        <v>171</v>
      </c>
    </row>
    <row r="540" spans="2:51" s="14" customFormat="1" ht="12">
      <c r="B540" s="204"/>
      <c r="C540" s="205"/>
      <c r="D540" s="195" t="s">
        <v>182</v>
      </c>
      <c r="E540" s="206" t="s">
        <v>19</v>
      </c>
      <c r="F540" s="207" t="s">
        <v>656</v>
      </c>
      <c r="G540" s="205"/>
      <c r="H540" s="208">
        <v>281.47</v>
      </c>
      <c r="I540" s="209"/>
      <c r="J540" s="205"/>
      <c r="K540" s="205"/>
      <c r="L540" s="210"/>
      <c r="M540" s="211"/>
      <c r="N540" s="212"/>
      <c r="O540" s="212"/>
      <c r="P540" s="212"/>
      <c r="Q540" s="212"/>
      <c r="R540" s="212"/>
      <c r="S540" s="212"/>
      <c r="T540" s="213"/>
      <c r="AT540" s="214" t="s">
        <v>182</v>
      </c>
      <c r="AU540" s="214" t="s">
        <v>83</v>
      </c>
      <c r="AV540" s="14" t="s">
        <v>83</v>
      </c>
      <c r="AW540" s="14" t="s">
        <v>35</v>
      </c>
      <c r="AX540" s="14" t="s">
        <v>73</v>
      </c>
      <c r="AY540" s="214" t="s">
        <v>171</v>
      </c>
    </row>
    <row r="541" spans="2:51" s="13" customFormat="1" ht="12">
      <c r="B541" s="193"/>
      <c r="C541" s="194"/>
      <c r="D541" s="195" t="s">
        <v>182</v>
      </c>
      <c r="E541" s="196" t="s">
        <v>19</v>
      </c>
      <c r="F541" s="197" t="s">
        <v>471</v>
      </c>
      <c r="G541" s="194"/>
      <c r="H541" s="196" t="s">
        <v>19</v>
      </c>
      <c r="I541" s="198"/>
      <c r="J541" s="194"/>
      <c r="K541" s="194"/>
      <c r="L541" s="199"/>
      <c r="M541" s="200"/>
      <c r="N541" s="201"/>
      <c r="O541" s="201"/>
      <c r="P541" s="201"/>
      <c r="Q541" s="201"/>
      <c r="R541" s="201"/>
      <c r="S541" s="201"/>
      <c r="T541" s="202"/>
      <c r="AT541" s="203" t="s">
        <v>182</v>
      </c>
      <c r="AU541" s="203" t="s">
        <v>83</v>
      </c>
      <c r="AV541" s="13" t="s">
        <v>81</v>
      </c>
      <c r="AW541" s="13" t="s">
        <v>35</v>
      </c>
      <c r="AX541" s="13" t="s">
        <v>73</v>
      </c>
      <c r="AY541" s="203" t="s">
        <v>171</v>
      </c>
    </row>
    <row r="542" spans="2:51" s="14" customFormat="1" ht="12">
      <c r="B542" s="204"/>
      <c r="C542" s="205"/>
      <c r="D542" s="195" t="s">
        <v>182</v>
      </c>
      <c r="E542" s="206" t="s">
        <v>19</v>
      </c>
      <c r="F542" s="207" t="s">
        <v>657</v>
      </c>
      <c r="G542" s="205"/>
      <c r="H542" s="208">
        <v>21.36</v>
      </c>
      <c r="I542" s="209"/>
      <c r="J542" s="205"/>
      <c r="K542" s="205"/>
      <c r="L542" s="210"/>
      <c r="M542" s="211"/>
      <c r="N542" s="212"/>
      <c r="O542" s="212"/>
      <c r="P542" s="212"/>
      <c r="Q542" s="212"/>
      <c r="R542" s="212"/>
      <c r="S542" s="212"/>
      <c r="T542" s="213"/>
      <c r="AT542" s="214" t="s">
        <v>182</v>
      </c>
      <c r="AU542" s="214" t="s">
        <v>83</v>
      </c>
      <c r="AV542" s="14" t="s">
        <v>83</v>
      </c>
      <c r="AW542" s="14" t="s">
        <v>35</v>
      </c>
      <c r="AX542" s="14" t="s">
        <v>73</v>
      </c>
      <c r="AY542" s="214" t="s">
        <v>171</v>
      </c>
    </row>
    <row r="543" spans="2:51" s="13" customFormat="1" ht="12">
      <c r="B543" s="193"/>
      <c r="C543" s="194"/>
      <c r="D543" s="195" t="s">
        <v>182</v>
      </c>
      <c r="E543" s="196" t="s">
        <v>19</v>
      </c>
      <c r="F543" s="197" t="s">
        <v>658</v>
      </c>
      <c r="G543" s="194"/>
      <c r="H543" s="196" t="s">
        <v>19</v>
      </c>
      <c r="I543" s="198"/>
      <c r="J543" s="194"/>
      <c r="K543" s="194"/>
      <c r="L543" s="199"/>
      <c r="M543" s="200"/>
      <c r="N543" s="201"/>
      <c r="O543" s="201"/>
      <c r="P543" s="201"/>
      <c r="Q543" s="201"/>
      <c r="R543" s="201"/>
      <c r="S543" s="201"/>
      <c r="T543" s="202"/>
      <c r="AT543" s="203" t="s">
        <v>182</v>
      </c>
      <c r="AU543" s="203" t="s">
        <v>83</v>
      </c>
      <c r="AV543" s="13" t="s">
        <v>81</v>
      </c>
      <c r="AW543" s="13" t="s">
        <v>35</v>
      </c>
      <c r="AX543" s="13" t="s">
        <v>73</v>
      </c>
      <c r="AY543" s="203" t="s">
        <v>171</v>
      </c>
    </row>
    <row r="544" spans="2:51" s="14" customFormat="1" ht="12">
      <c r="B544" s="204"/>
      <c r="C544" s="205"/>
      <c r="D544" s="195" t="s">
        <v>182</v>
      </c>
      <c r="E544" s="206" t="s">
        <v>19</v>
      </c>
      <c r="F544" s="207" t="s">
        <v>659</v>
      </c>
      <c r="G544" s="205"/>
      <c r="H544" s="208">
        <v>148.47</v>
      </c>
      <c r="I544" s="209"/>
      <c r="J544" s="205"/>
      <c r="K544" s="205"/>
      <c r="L544" s="210"/>
      <c r="M544" s="211"/>
      <c r="N544" s="212"/>
      <c r="O544" s="212"/>
      <c r="P544" s="212"/>
      <c r="Q544" s="212"/>
      <c r="R544" s="212"/>
      <c r="S544" s="212"/>
      <c r="T544" s="213"/>
      <c r="AT544" s="214" t="s">
        <v>182</v>
      </c>
      <c r="AU544" s="214" t="s">
        <v>83</v>
      </c>
      <c r="AV544" s="14" t="s">
        <v>83</v>
      </c>
      <c r="AW544" s="14" t="s">
        <v>35</v>
      </c>
      <c r="AX544" s="14" t="s">
        <v>73</v>
      </c>
      <c r="AY544" s="214" t="s">
        <v>171</v>
      </c>
    </row>
    <row r="545" spans="2:51" s="13" customFormat="1" ht="12">
      <c r="B545" s="193"/>
      <c r="C545" s="194"/>
      <c r="D545" s="195" t="s">
        <v>182</v>
      </c>
      <c r="E545" s="196" t="s">
        <v>19</v>
      </c>
      <c r="F545" s="197" t="s">
        <v>660</v>
      </c>
      <c r="G545" s="194"/>
      <c r="H545" s="196" t="s">
        <v>19</v>
      </c>
      <c r="I545" s="198"/>
      <c r="J545" s="194"/>
      <c r="K545" s="194"/>
      <c r="L545" s="199"/>
      <c r="M545" s="200"/>
      <c r="N545" s="201"/>
      <c r="O545" s="201"/>
      <c r="P545" s="201"/>
      <c r="Q545" s="201"/>
      <c r="R545" s="201"/>
      <c r="S545" s="201"/>
      <c r="T545" s="202"/>
      <c r="AT545" s="203" t="s">
        <v>182</v>
      </c>
      <c r="AU545" s="203" t="s">
        <v>83</v>
      </c>
      <c r="AV545" s="13" t="s">
        <v>81</v>
      </c>
      <c r="AW545" s="13" t="s">
        <v>35</v>
      </c>
      <c r="AX545" s="13" t="s">
        <v>73</v>
      </c>
      <c r="AY545" s="203" t="s">
        <v>171</v>
      </c>
    </row>
    <row r="546" spans="2:51" s="14" customFormat="1" ht="12">
      <c r="B546" s="204"/>
      <c r="C546" s="205"/>
      <c r="D546" s="195" t="s">
        <v>182</v>
      </c>
      <c r="E546" s="206" t="s">
        <v>19</v>
      </c>
      <c r="F546" s="207" t="s">
        <v>661</v>
      </c>
      <c r="G546" s="205"/>
      <c r="H546" s="208">
        <v>282.72</v>
      </c>
      <c r="I546" s="209"/>
      <c r="J546" s="205"/>
      <c r="K546" s="205"/>
      <c r="L546" s="210"/>
      <c r="M546" s="211"/>
      <c r="N546" s="212"/>
      <c r="O546" s="212"/>
      <c r="P546" s="212"/>
      <c r="Q546" s="212"/>
      <c r="R546" s="212"/>
      <c r="S546" s="212"/>
      <c r="T546" s="213"/>
      <c r="AT546" s="214" t="s">
        <v>182</v>
      </c>
      <c r="AU546" s="214" t="s">
        <v>83</v>
      </c>
      <c r="AV546" s="14" t="s">
        <v>83</v>
      </c>
      <c r="AW546" s="14" t="s">
        <v>35</v>
      </c>
      <c r="AX546" s="14" t="s">
        <v>73</v>
      </c>
      <c r="AY546" s="214" t="s">
        <v>171</v>
      </c>
    </row>
    <row r="547" spans="2:51" s="15" customFormat="1" ht="12">
      <c r="B547" s="215"/>
      <c r="C547" s="216"/>
      <c r="D547" s="195" t="s">
        <v>182</v>
      </c>
      <c r="E547" s="217" t="s">
        <v>19</v>
      </c>
      <c r="F547" s="218" t="s">
        <v>189</v>
      </c>
      <c r="G547" s="216"/>
      <c r="H547" s="219">
        <v>1518.01</v>
      </c>
      <c r="I547" s="220"/>
      <c r="J547" s="216"/>
      <c r="K547" s="216"/>
      <c r="L547" s="221"/>
      <c r="M547" s="222"/>
      <c r="N547" s="223"/>
      <c r="O547" s="223"/>
      <c r="P547" s="223"/>
      <c r="Q547" s="223"/>
      <c r="R547" s="223"/>
      <c r="S547" s="223"/>
      <c r="T547" s="224"/>
      <c r="AT547" s="225" t="s">
        <v>182</v>
      </c>
      <c r="AU547" s="225" t="s">
        <v>83</v>
      </c>
      <c r="AV547" s="15" t="s">
        <v>178</v>
      </c>
      <c r="AW547" s="15" t="s">
        <v>35</v>
      </c>
      <c r="AX547" s="15" t="s">
        <v>81</v>
      </c>
      <c r="AY547" s="225" t="s">
        <v>171</v>
      </c>
    </row>
    <row r="548" spans="1:65" s="2" customFormat="1" ht="44.25" customHeight="1">
      <c r="A548" s="35"/>
      <c r="B548" s="36"/>
      <c r="C548" s="175" t="s">
        <v>662</v>
      </c>
      <c r="D548" s="175" t="s">
        <v>173</v>
      </c>
      <c r="E548" s="176" t="s">
        <v>663</v>
      </c>
      <c r="F548" s="177" t="s">
        <v>664</v>
      </c>
      <c r="G548" s="178" t="s">
        <v>176</v>
      </c>
      <c r="H548" s="179">
        <v>45540.3</v>
      </c>
      <c r="I548" s="180"/>
      <c r="J548" s="181">
        <f>ROUND(I548*H548,2)</f>
        <v>0</v>
      </c>
      <c r="K548" s="177" t="s">
        <v>177</v>
      </c>
      <c r="L548" s="40"/>
      <c r="M548" s="182" t="s">
        <v>19</v>
      </c>
      <c r="N548" s="183" t="s">
        <v>44</v>
      </c>
      <c r="O548" s="65"/>
      <c r="P548" s="184">
        <f>O548*H548</f>
        <v>0</v>
      </c>
      <c r="Q548" s="184">
        <v>0</v>
      </c>
      <c r="R548" s="184">
        <f>Q548*H548</f>
        <v>0</v>
      </c>
      <c r="S548" s="184">
        <v>0</v>
      </c>
      <c r="T548" s="185">
        <f>S548*H548</f>
        <v>0</v>
      </c>
      <c r="U548" s="35"/>
      <c r="V548" s="35"/>
      <c r="W548" s="35"/>
      <c r="X548" s="35"/>
      <c r="Y548" s="35"/>
      <c r="Z548" s="35"/>
      <c r="AA548" s="35"/>
      <c r="AB548" s="35"/>
      <c r="AC548" s="35"/>
      <c r="AD548" s="35"/>
      <c r="AE548" s="35"/>
      <c r="AR548" s="186" t="s">
        <v>178</v>
      </c>
      <c r="AT548" s="186" t="s">
        <v>173</v>
      </c>
      <c r="AU548" s="186" t="s">
        <v>83</v>
      </c>
      <c r="AY548" s="18" t="s">
        <v>171</v>
      </c>
      <c r="BE548" s="187">
        <f>IF(N548="základní",J548,0)</f>
        <v>0</v>
      </c>
      <c r="BF548" s="187">
        <f>IF(N548="snížená",J548,0)</f>
        <v>0</v>
      </c>
      <c r="BG548" s="187">
        <f>IF(N548="zákl. přenesená",J548,0)</f>
        <v>0</v>
      </c>
      <c r="BH548" s="187">
        <f>IF(N548="sníž. přenesená",J548,0)</f>
        <v>0</v>
      </c>
      <c r="BI548" s="187">
        <f>IF(N548="nulová",J548,0)</f>
        <v>0</v>
      </c>
      <c r="BJ548" s="18" t="s">
        <v>81</v>
      </c>
      <c r="BK548" s="187">
        <f>ROUND(I548*H548,2)</f>
        <v>0</v>
      </c>
      <c r="BL548" s="18" t="s">
        <v>178</v>
      </c>
      <c r="BM548" s="186" t="s">
        <v>665</v>
      </c>
    </row>
    <row r="549" spans="1:47" s="2" customFormat="1" ht="12">
      <c r="A549" s="35"/>
      <c r="B549" s="36"/>
      <c r="C549" s="37"/>
      <c r="D549" s="188" t="s">
        <v>180</v>
      </c>
      <c r="E549" s="37"/>
      <c r="F549" s="189" t="s">
        <v>666</v>
      </c>
      <c r="G549" s="37"/>
      <c r="H549" s="37"/>
      <c r="I549" s="190"/>
      <c r="J549" s="37"/>
      <c r="K549" s="37"/>
      <c r="L549" s="40"/>
      <c r="M549" s="191"/>
      <c r="N549" s="192"/>
      <c r="O549" s="65"/>
      <c r="P549" s="65"/>
      <c r="Q549" s="65"/>
      <c r="R549" s="65"/>
      <c r="S549" s="65"/>
      <c r="T549" s="66"/>
      <c r="U549" s="35"/>
      <c r="V549" s="35"/>
      <c r="W549" s="35"/>
      <c r="X549" s="35"/>
      <c r="Y549" s="35"/>
      <c r="Z549" s="35"/>
      <c r="AA549" s="35"/>
      <c r="AB549" s="35"/>
      <c r="AC549" s="35"/>
      <c r="AD549" s="35"/>
      <c r="AE549" s="35"/>
      <c r="AT549" s="18" t="s">
        <v>180</v>
      </c>
      <c r="AU549" s="18" t="s">
        <v>83</v>
      </c>
    </row>
    <row r="550" spans="2:51" s="14" customFormat="1" ht="12">
      <c r="B550" s="204"/>
      <c r="C550" s="205"/>
      <c r="D550" s="195" t="s">
        <v>182</v>
      </c>
      <c r="E550" s="205"/>
      <c r="F550" s="207" t="s">
        <v>667</v>
      </c>
      <c r="G550" s="205"/>
      <c r="H550" s="208">
        <v>45540.3</v>
      </c>
      <c r="I550" s="209"/>
      <c r="J550" s="205"/>
      <c r="K550" s="205"/>
      <c r="L550" s="210"/>
      <c r="M550" s="211"/>
      <c r="N550" s="212"/>
      <c r="O550" s="212"/>
      <c r="P550" s="212"/>
      <c r="Q550" s="212"/>
      <c r="R550" s="212"/>
      <c r="S550" s="212"/>
      <c r="T550" s="213"/>
      <c r="AT550" s="214" t="s">
        <v>182</v>
      </c>
      <c r="AU550" s="214" t="s">
        <v>83</v>
      </c>
      <c r="AV550" s="14" t="s">
        <v>83</v>
      </c>
      <c r="AW550" s="14" t="s">
        <v>4</v>
      </c>
      <c r="AX550" s="14" t="s">
        <v>81</v>
      </c>
      <c r="AY550" s="214" t="s">
        <v>171</v>
      </c>
    </row>
    <row r="551" spans="1:65" s="2" customFormat="1" ht="37.9" customHeight="1">
      <c r="A551" s="35"/>
      <c r="B551" s="36"/>
      <c r="C551" s="175" t="s">
        <v>668</v>
      </c>
      <c r="D551" s="175" t="s">
        <v>173</v>
      </c>
      <c r="E551" s="176" t="s">
        <v>669</v>
      </c>
      <c r="F551" s="177" t="s">
        <v>670</v>
      </c>
      <c r="G551" s="178" t="s">
        <v>176</v>
      </c>
      <c r="H551" s="179">
        <v>1518.01</v>
      </c>
      <c r="I551" s="180"/>
      <c r="J551" s="181">
        <f>ROUND(I551*H551,2)</f>
        <v>0</v>
      </c>
      <c r="K551" s="177" t="s">
        <v>177</v>
      </c>
      <c r="L551" s="40"/>
      <c r="M551" s="182" t="s">
        <v>19</v>
      </c>
      <c r="N551" s="183" t="s">
        <v>44</v>
      </c>
      <c r="O551" s="65"/>
      <c r="P551" s="184">
        <f>O551*H551</f>
        <v>0</v>
      </c>
      <c r="Q551" s="184">
        <v>0</v>
      </c>
      <c r="R551" s="184">
        <f>Q551*H551</f>
        <v>0</v>
      </c>
      <c r="S551" s="184">
        <v>0</v>
      </c>
      <c r="T551" s="185">
        <f>S551*H551</f>
        <v>0</v>
      </c>
      <c r="U551" s="35"/>
      <c r="V551" s="35"/>
      <c r="W551" s="35"/>
      <c r="X551" s="35"/>
      <c r="Y551" s="35"/>
      <c r="Z551" s="35"/>
      <c r="AA551" s="35"/>
      <c r="AB551" s="35"/>
      <c r="AC551" s="35"/>
      <c r="AD551" s="35"/>
      <c r="AE551" s="35"/>
      <c r="AR551" s="186" t="s">
        <v>178</v>
      </c>
      <c r="AT551" s="186" t="s">
        <v>173</v>
      </c>
      <c r="AU551" s="186" t="s">
        <v>83</v>
      </c>
      <c r="AY551" s="18" t="s">
        <v>171</v>
      </c>
      <c r="BE551" s="187">
        <f>IF(N551="základní",J551,0)</f>
        <v>0</v>
      </c>
      <c r="BF551" s="187">
        <f>IF(N551="snížená",J551,0)</f>
        <v>0</v>
      </c>
      <c r="BG551" s="187">
        <f>IF(N551="zákl. přenesená",J551,0)</f>
        <v>0</v>
      </c>
      <c r="BH551" s="187">
        <f>IF(N551="sníž. přenesená",J551,0)</f>
        <v>0</v>
      </c>
      <c r="BI551" s="187">
        <f>IF(N551="nulová",J551,0)</f>
        <v>0</v>
      </c>
      <c r="BJ551" s="18" t="s">
        <v>81</v>
      </c>
      <c r="BK551" s="187">
        <f>ROUND(I551*H551,2)</f>
        <v>0</v>
      </c>
      <c r="BL551" s="18" t="s">
        <v>178</v>
      </c>
      <c r="BM551" s="186" t="s">
        <v>671</v>
      </c>
    </row>
    <row r="552" spans="1:47" s="2" customFormat="1" ht="12">
      <c r="A552" s="35"/>
      <c r="B552" s="36"/>
      <c r="C552" s="37"/>
      <c r="D552" s="188" t="s">
        <v>180</v>
      </c>
      <c r="E552" s="37"/>
      <c r="F552" s="189" t="s">
        <v>672</v>
      </c>
      <c r="G552" s="37"/>
      <c r="H552" s="37"/>
      <c r="I552" s="190"/>
      <c r="J552" s="37"/>
      <c r="K552" s="37"/>
      <c r="L552" s="40"/>
      <c r="M552" s="191"/>
      <c r="N552" s="192"/>
      <c r="O552" s="65"/>
      <c r="P552" s="65"/>
      <c r="Q552" s="65"/>
      <c r="R552" s="65"/>
      <c r="S552" s="65"/>
      <c r="T552" s="66"/>
      <c r="U552" s="35"/>
      <c r="V552" s="35"/>
      <c r="W552" s="35"/>
      <c r="X552" s="35"/>
      <c r="Y552" s="35"/>
      <c r="Z552" s="35"/>
      <c r="AA552" s="35"/>
      <c r="AB552" s="35"/>
      <c r="AC552" s="35"/>
      <c r="AD552" s="35"/>
      <c r="AE552" s="35"/>
      <c r="AT552" s="18" t="s">
        <v>180</v>
      </c>
      <c r="AU552" s="18" t="s">
        <v>83</v>
      </c>
    </row>
    <row r="553" spans="1:65" s="2" customFormat="1" ht="49.15" customHeight="1">
      <c r="A553" s="35"/>
      <c r="B553" s="36"/>
      <c r="C553" s="175" t="s">
        <v>673</v>
      </c>
      <c r="D553" s="175" t="s">
        <v>173</v>
      </c>
      <c r="E553" s="176" t="s">
        <v>674</v>
      </c>
      <c r="F553" s="177" t="s">
        <v>675</v>
      </c>
      <c r="G553" s="178" t="s">
        <v>402</v>
      </c>
      <c r="H553" s="179">
        <v>15</v>
      </c>
      <c r="I553" s="180"/>
      <c r="J553" s="181">
        <f>ROUND(I553*H553,2)</f>
        <v>0</v>
      </c>
      <c r="K553" s="177" t="s">
        <v>177</v>
      </c>
      <c r="L553" s="40"/>
      <c r="M553" s="182" t="s">
        <v>19</v>
      </c>
      <c r="N553" s="183" t="s">
        <v>44</v>
      </c>
      <c r="O553" s="65"/>
      <c r="P553" s="184">
        <f>O553*H553</f>
        <v>0</v>
      </c>
      <c r="Q553" s="184">
        <v>0</v>
      </c>
      <c r="R553" s="184">
        <f>Q553*H553</f>
        <v>0</v>
      </c>
      <c r="S553" s="184">
        <v>0</v>
      </c>
      <c r="T553" s="185">
        <f>S553*H553</f>
        <v>0</v>
      </c>
      <c r="U553" s="35"/>
      <c r="V553" s="35"/>
      <c r="W553" s="35"/>
      <c r="X553" s="35"/>
      <c r="Y553" s="35"/>
      <c r="Z553" s="35"/>
      <c r="AA553" s="35"/>
      <c r="AB553" s="35"/>
      <c r="AC553" s="35"/>
      <c r="AD553" s="35"/>
      <c r="AE553" s="35"/>
      <c r="AR553" s="186" t="s">
        <v>178</v>
      </c>
      <c r="AT553" s="186" t="s">
        <v>173</v>
      </c>
      <c r="AU553" s="186" t="s">
        <v>83</v>
      </c>
      <c r="AY553" s="18" t="s">
        <v>171</v>
      </c>
      <c r="BE553" s="187">
        <f>IF(N553="základní",J553,0)</f>
        <v>0</v>
      </c>
      <c r="BF553" s="187">
        <f>IF(N553="snížená",J553,0)</f>
        <v>0</v>
      </c>
      <c r="BG553" s="187">
        <f>IF(N553="zákl. přenesená",J553,0)</f>
        <v>0</v>
      </c>
      <c r="BH553" s="187">
        <f>IF(N553="sníž. přenesená",J553,0)</f>
        <v>0</v>
      </c>
      <c r="BI553" s="187">
        <f>IF(N553="nulová",J553,0)</f>
        <v>0</v>
      </c>
      <c r="BJ553" s="18" t="s">
        <v>81</v>
      </c>
      <c r="BK553" s="187">
        <f>ROUND(I553*H553,2)</f>
        <v>0</v>
      </c>
      <c r="BL553" s="18" t="s">
        <v>178</v>
      </c>
      <c r="BM553" s="186" t="s">
        <v>676</v>
      </c>
    </row>
    <row r="554" spans="1:47" s="2" customFormat="1" ht="12">
      <c r="A554" s="35"/>
      <c r="B554" s="36"/>
      <c r="C554" s="37"/>
      <c r="D554" s="188" t="s">
        <v>180</v>
      </c>
      <c r="E554" s="37"/>
      <c r="F554" s="189" t="s">
        <v>677</v>
      </c>
      <c r="G554" s="37"/>
      <c r="H554" s="37"/>
      <c r="I554" s="190"/>
      <c r="J554" s="37"/>
      <c r="K554" s="37"/>
      <c r="L554" s="40"/>
      <c r="M554" s="191"/>
      <c r="N554" s="192"/>
      <c r="O554" s="65"/>
      <c r="P554" s="65"/>
      <c r="Q554" s="65"/>
      <c r="R554" s="65"/>
      <c r="S554" s="65"/>
      <c r="T554" s="66"/>
      <c r="U554" s="35"/>
      <c r="V554" s="35"/>
      <c r="W554" s="35"/>
      <c r="X554" s="35"/>
      <c r="Y554" s="35"/>
      <c r="Z554" s="35"/>
      <c r="AA554" s="35"/>
      <c r="AB554" s="35"/>
      <c r="AC554" s="35"/>
      <c r="AD554" s="35"/>
      <c r="AE554" s="35"/>
      <c r="AT554" s="18" t="s">
        <v>180</v>
      </c>
      <c r="AU554" s="18" t="s">
        <v>83</v>
      </c>
    </row>
    <row r="555" spans="1:65" s="2" customFormat="1" ht="49.15" customHeight="1">
      <c r="A555" s="35"/>
      <c r="B555" s="36"/>
      <c r="C555" s="175" t="s">
        <v>678</v>
      </c>
      <c r="D555" s="175" t="s">
        <v>173</v>
      </c>
      <c r="E555" s="176" t="s">
        <v>679</v>
      </c>
      <c r="F555" s="177" t="s">
        <v>680</v>
      </c>
      <c r="G555" s="178" t="s">
        <v>272</v>
      </c>
      <c r="H555" s="179">
        <v>500</v>
      </c>
      <c r="I555" s="180"/>
      <c r="J555" s="181">
        <f>ROUND(I555*H555,2)</f>
        <v>0</v>
      </c>
      <c r="K555" s="177" t="s">
        <v>177</v>
      </c>
      <c r="L555" s="40"/>
      <c r="M555" s="182" t="s">
        <v>19</v>
      </c>
      <c r="N555" s="183" t="s">
        <v>44</v>
      </c>
      <c r="O555" s="65"/>
      <c r="P555" s="184">
        <f>O555*H555</f>
        <v>0</v>
      </c>
      <c r="Q555" s="184">
        <v>3E-05</v>
      </c>
      <c r="R555" s="184">
        <f>Q555*H555</f>
        <v>0.015000000000000001</v>
      </c>
      <c r="S555" s="184">
        <v>0</v>
      </c>
      <c r="T555" s="185">
        <f>S555*H555</f>
        <v>0</v>
      </c>
      <c r="U555" s="35"/>
      <c r="V555" s="35"/>
      <c r="W555" s="35"/>
      <c r="X555" s="35"/>
      <c r="Y555" s="35"/>
      <c r="Z555" s="35"/>
      <c r="AA555" s="35"/>
      <c r="AB555" s="35"/>
      <c r="AC555" s="35"/>
      <c r="AD555" s="35"/>
      <c r="AE555" s="35"/>
      <c r="AR555" s="186" t="s">
        <v>178</v>
      </c>
      <c r="AT555" s="186" t="s">
        <v>173</v>
      </c>
      <c r="AU555" s="186" t="s">
        <v>83</v>
      </c>
      <c r="AY555" s="18" t="s">
        <v>171</v>
      </c>
      <c r="BE555" s="187">
        <f>IF(N555="základní",J555,0)</f>
        <v>0</v>
      </c>
      <c r="BF555" s="187">
        <f>IF(N555="snížená",J555,0)</f>
        <v>0</v>
      </c>
      <c r="BG555" s="187">
        <f>IF(N555="zákl. přenesená",J555,0)</f>
        <v>0</v>
      </c>
      <c r="BH555" s="187">
        <f>IF(N555="sníž. přenesená",J555,0)</f>
        <v>0</v>
      </c>
      <c r="BI555" s="187">
        <f>IF(N555="nulová",J555,0)</f>
        <v>0</v>
      </c>
      <c r="BJ555" s="18" t="s">
        <v>81</v>
      </c>
      <c r="BK555" s="187">
        <f>ROUND(I555*H555,2)</f>
        <v>0</v>
      </c>
      <c r="BL555" s="18" t="s">
        <v>178</v>
      </c>
      <c r="BM555" s="186" t="s">
        <v>681</v>
      </c>
    </row>
    <row r="556" spans="1:47" s="2" customFormat="1" ht="12">
      <c r="A556" s="35"/>
      <c r="B556" s="36"/>
      <c r="C556" s="37"/>
      <c r="D556" s="188" t="s">
        <v>180</v>
      </c>
      <c r="E556" s="37"/>
      <c r="F556" s="189" t="s">
        <v>682</v>
      </c>
      <c r="G556" s="37"/>
      <c r="H556" s="37"/>
      <c r="I556" s="190"/>
      <c r="J556" s="37"/>
      <c r="K556" s="37"/>
      <c r="L556" s="40"/>
      <c r="M556" s="191"/>
      <c r="N556" s="192"/>
      <c r="O556" s="65"/>
      <c r="P556" s="65"/>
      <c r="Q556" s="65"/>
      <c r="R556" s="65"/>
      <c r="S556" s="65"/>
      <c r="T556" s="66"/>
      <c r="U556" s="35"/>
      <c r="V556" s="35"/>
      <c r="W556" s="35"/>
      <c r="X556" s="35"/>
      <c r="Y556" s="35"/>
      <c r="Z556" s="35"/>
      <c r="AA556" s="35"/>
      <c r="AB556" s="35"/>
      <c r="AC556" s="35"/>
      <c r="AD556" s="35"/>
      <c r="AE556" s="35"/>
      <c r="AT556" s="18" t="s">
        <v>180</v>
      </c>
      <c r="AU556" s="18" t="s">
        <v>83</v>
      </c>
    </row>
    <row r="557" spans="1:65" s="2" customFormat="1" ht="24.2" customHeight="1">
      <c r="A557" s="35"/>
      <c r="B557" s="36"/>
      <c r="C557" s="175" t="s">
        <v>683</v>
      </c>
      <c r="D557" s="175" t="s">
        <v>173</v>
      </c>
      <c r="E557" s="176" t="s">
        <v>684</v>
      </c>
      <c r="F557" s="177" t="s">
        <v>685</v>
      </c>
      <c r="G557" s="178" t="s">
        <v>272</v>
      </c>
      <c r="H557" s="179">
        <v>6000</v>
      </c>
      <c r="I557" s="180"/>
      <c r="J557" s="181">
        <f>ROUND(I557*H557,2)</f>
        <v>0</v>
      </c>
      <c r="K557" s="177" t="s">
        <v>177</v>
      </c>
      <c r="L557" s="40"/>
      <c r="M557" s="182" t="s">
        <v>19</v>
      </c>
      <c r="N557" s="183" t="s">
        <v>44</v>
      </c>
      <c r="O557" s="65"/>
      <c r="P557" s="184">
        <f>O557*H557</f>
        <v>0</v>
      </c>
      <c r="Q557" s="184">
        <v>0</v>
      </c>
      <c r="R557" s="184">
        <f>Q557*H557</f>
        <v>0</v>
      </c>
      <c r="S557" s="184">
        <v>0</v>
      </c>
      <c r="T557" s="185">
        <f>S557*H557</f>
        <v>0</v>
      </c>
      <c r="U557" s="35"/>
      <c r="V557" s="35"/>
      <c r="W557" s="35"/>
      <c r="X557" s="35"/>
      <c r="Y557" s="35"/>
      <c r="Z557" s="35"/>
      <c r="AA557" s="35"/>
      <c r="AB557" s="35"/>
      <c r="AC557" s="35"/>
      <c r="AD557" s="35"/>
      <c r="AE557" s="35"/>
      <c r="AR557" s="186" t="s">
        <v>178</v>
      </c>
      <c r="AT557" s="186" t="s">
        <v>173</v>
      </c>
      <c r="AU557" s="186" t="s">
        <v>83</v>
      </c>
      <c r="AY557" s="18" t="s">
        <v>171</v>
      </c>
      <c r="BE557" s="187">
        <f>IF(N557="základní",J557,0)</f>
        <v>0</v>
      </c>
      <c r="BF557" s="187">
        <f>IF(N557="snížená",J557,0)</f>
        <v>0</v>
      </c>
      <c r="BG557" s="187">
        <f>IF(N557="zákl. přenesená",J557,0)</f>
        <v>0</v>
      </c>
      <c r="BH557" s="187">
        <f>IF(N557="sníž. přenesená",J557,0)</f>
        <v>0</v>
      </c>
      <c r="BI557" s="187">
        <f>IF(N557="nulová",J557,0)</f>
        <v>0</v>
      </c>
      <c r="BJ557" s="18" t="s">
        <v>81</v>
      </c>
      <c r="BK557" s="187">
        <f>ROUND(I557*H557,2)</f>
        <v>0</v>
      </c>
      <c r="BL557" s="18" t="s">
        <v>178</v>
      </c>
      <c r="BM557" s="186" t="s">
        <v>686</v>
      </c>
    </row>
    <row r="558" spans="1:47" s="2" customFormat="1" ht="12">
      <c r="A558" s="35"/>
      <c r="B558" s="36"/>
      <c r="C558" s="37"/>
      <c r="D558" s="188" t="s">
        <v>180</v>
      </c>
      <c r="E558" s="37"/>
      <c r="F558" s="189" t="s">
        <v>687</v>
      </c>
      <c r="G558" s="37"/>
      <c r="H558" s="37"/>
      <c r="I558" s="190"/>
      <c r="J558" s="37"/>
      <c r="K558" s="37"/>
      <c r="L558" s="40"/>
      <c r="M558" s="191"/>
      <c r="N558" s="192"/>
      <c r="O558" s="65"/>
      <c r="P558" s="65"/>
      <c r="Q558" s="65"/>
      <c r="R558" s="65"/>
      <c r="S558" s="65"/>
      <c r="T558" s="66"/>
      <c r="U558" s="35"/>
      <c r="V558" s="35"/>
      <c r="W558" s="35"/>
      <c r="X558" s="35"/>
      <c r="Y558" s="35"/>
      <c r="Z558" s="35"/>
      <c r="AA558" s="35"/>
      <c r="AB558" s="35"/>
      <c r="AC558" s="35"/>
      <c r="AD558" s="35"/>
      <c r="AE558" s="35"/>
      <c r="AT558" s="18" t="s">
        <v>180</v>
      </c>
      <c r="AU558" s="18" t="s">
        <v>83</v>
      </c>
    </row>
    <row r="559" spans="2:51" s="14" customFormat="1" ht="12">
      <c r="B559" s="204"/>
      <c r="C559" s="205"/>
      <c r="D559" s="195" t="s">
        <v>182</v>
      </c>
      <c r="E559" s="205"/>
      <c r="F559" s="207" t="s">
        <v>688</v>
      </c>
      <c r="G559" s="205"/>
      <c r="H559" s="208">
        <v>6000</v>
      </c>
      <c r="I559" s="209"/>
      <c r="J559" s="205"/>
      <c r="K559" s="205"/>
      <c r="L559" s="210"/>
      <c r="M559" s="211"/>
      <c r="N559" s="212"/>
      <c r="O559" s="212"/>
      <c r="P559" s="212"/>
      <c r="Q559" s="212"/>
      <c r="R559" s="212"/>
      <c r="S559" s="212"/>
      <c r="T559" s="213"/>
      <c r="AT559" s="214" t="s">
        <v>182</v>
      </c>
      <c r="AU559" s="214" t="s">
        <v>83</v>
      </c>
      <c r="AV559" s="14" t="s">
        <v>83</v>
      </c>
      <c r="AW559" s="14" t="s">
        <v>4</v>
      </c>
      <c r="AX559" s="14" t="s">
        <v>81</v>
      </c>
      <c r="AY559" s="214" t="s">
        <v>171</v>
      </c>
    </row>
    <row r="560" spans="1:65" s="2" customFormat="1" ht="49.15" customHeight="1">
      <c r="A560" s="35"/>
      <c r="B560" s="36"/>
      <c r="C560" s="175" t="s">
        <v>689</v>
      </c>
      <c r="D560" s="175" t="s">
        <v>173</v>
      </c>
      <c r="E560" s="176" t="s">
        <v>690</v>
      </c>
      <c r="F560" s="177" t="s">
        <v>691</v>
      </c>
      <c r="G560" s="178" t="s">
        <v>692</v>
      </c>
      <c r="H560" s="179">
        <v>3</v>
      </c>
      <c r="I560" s="180"/>
      <c r="J560" s="181">
        <f>ROUND(I560*H560,2)</f>
        <v>0</v>
      </c>
      <c r="K560" s="177" t="s">
        <v>177</v>
      </c>
      <c r="L560" s="40"/>
      <c r="M560" s="182" t="s">
        <v>19</v>
      </c>
      <c r="N560" s="183" t="s">
        <v>44</v>
      </c>
      <c r="O560" s="65"/>
      <c r="P560" s="184">
        <f>O560*H560</f>
        <v>0</v>
      </c>
      <c r="Q560" s="184">
        <v>0.14271</v>
      </c>
      <c r="R560" s="184">
        <f>Q560*H560</f>
        <v>0.42813</v>
      </c>
      <c r="S560" s="184">
        <v>0.112</v>
      </c>
      <c r="T560" s="185">
        <f>S560*H560</f>
        <v>0.336</v>
      </c>
      <c r="U560" s="35"/>
      <c r="V560" s="35"/>
      <c r="W560" s="35"/>
      <c r="X560" s="35"/>
      <c r="Y560" s="35"/>
      <c r="Z560" s="35"/>
      <c r="AA560" s="35"/>
      <c r="AB560" s="35"/>
      <c r="AC560" s="35"/>
      <c r="AD560" s="35"/>
      <c r="AE560" s="35"/>
      <c r="AR560" s="186" t="s">
        <v>178</v>
      </c>
      <c r="AT560" s="186" t="s">
        <v>173</v>
      </c>
      <c r="AU560" s="186" t="s">
        <v>83</v>
      </c>
      <c r="AY560" s="18" t="s">
        <v>171</v>
      </c>
      <c r="BE560" s="187">
        <f>IF(N560="základní",J560,0)</f>
        <v>0</v>
      </c>
      <c r="BF560" s="187">
        <f>IF(N560="snížená",J560,0)</f>
        <v>0</v>
      </c>
      <c r="BG560" s="187">
        <f>IF(N560="zákl. přenesená",J560,0)</f>
        <v>0</v>
      </c>
      <c r="BH560" s="187">
        <f>IF(N560="sníž. přenesená",J560,0)</f>
        <v>0</v>
      </c>
      <c r="BI560" s="187">
        <f>IF(N560="nulová",J560,0)</f>
        <v>0</v>
      </c>
      <c r="BJ560" s="18" t="s">
        <v>81</v>
      </c>
      <c r="BK560" s="187">
        <f>ROUND(I560*H560,2)</f>
        <v>0</v>
      </c>
      <c r="BL560" s="18" t="s">
        <v>178</v>
      </c>
      <c r="BM560" s="186" t="s">
        <v>693</v>
      </c>
    </row>
    <row r="561" spans="1:47" s="2" customFormat="1" ht="12">
      <c r="A561" s="35"/>
      <c r="B561" s="36"/>
      <c r="C561" s="37"/>
      <c r="D561" s="188" t="s">
        <v>180</v>
      </c>
      <c r="E561" s="37"/>
      <c r="F561" s="189" t="s">
        <v>694</v>
      </c>
      <c r="G561" s="37"/>
      <c r="H561" s="37"/>
      <c r="I561" s="190"/>
      <c r="J561" s="37"/>
      <c r="K561" s="37"/>
      <c r="L561" s="40"/>
      <c r="M561" s="191"/>
      <c r="N561" s="192"/>
      <c r="O561" s="65"/>
      <c r="P561" s="65"/>
      <c r="Q561" s="65"/>
      <c r="R561" s="65"/>
      <c r="S561" s="65"/>
      <c r="T561" s="66"/>
      <c r="U561" s="35"/>
      <c r="V561" s="35"/>
      <c r="W561" s="35"/>
      <c r="X561" s="35"/>
      <c r="Y561" s="35"/>
      <c r="Z561" s="35"/>
      <c r="AA561" s="35"/>
      <c r="AB561" s="35"/>
      <c r="AC561" s="35"/>
      <c r="AD561" s="35"/>
      <c r="AE561" s="35"/>
      <c r="AT561" s="18" t="s">
        <v>180</v>
      </c>
      <c r="AU561" s="18" t="s">
        <v>83</v>
      </c>
    </row>
    <row r="562" spans="1:65" s="2" customFormat="1" ht="49.15" customHeight="1">
      <c r="A562" s="35"/>
      <c r="B562" s="36"/>
      <c r="C562" s="175" t="s">
        <v>695</v>
      </c>
      <c r="D562" s="175" t="s">
        <v>173</v>
      </c>
      <c r="E562" s="176" t="s">
        <v>696</v>
      </c>
      <c r="F562" s="177" t="s">
        <v>697</v>
      </c>
      <c r="G562" s="178" t="s">
        <v>692</v>
      </c>
      <c r="H562" s="179">
        <v>3</v>
      </c>
      <c r="I562" s="180"/>
      <c r="J562" s="181">
        <f>ROUND(I562*H562,2)</f>
        <v>0</v>
      </c>
      <c r="K562" s="177" t="s">
        <v>177</v>
      </c>
      <c r="L562" s="40"/>
      <c r="M562" s="182" t="s">
        <v>19</v>
      </c>
      <c r="N562" s="183" t="s">
        <v>44</v>
      </c>
      <c r="O562" s="65"/>
      <c r="P562" s="184">
        <f>O562*H562</f>
        <v>0</v>
      </c>
      <c r="Q562" s="184">
        <v>0.22344</v>
      </c>
      <c r="R562" s="184">
        <f>Q562*H562</f>
        <v>0.67032</v>
      </c>
      <c r="S562" s="184">
        <v>0.173</v>
      </c>
      <c r="T562" s="185">
        <f>S562*H562</f>
        <v>0.5189999999999999</v>
      </c>
      <c r="U562" s="35"/>
      <c r="V562" s="35"/>
      <c r="W562" s="35"/>
      <c r="X562" s="35"/>
      <c r="Y562" s="35"/>
      <c r="Z562" s="35"/>
      <c r="AA562" s="35"/>
      <c r="AB562" s="35"/>
      <c r="AC562" s="35"/>
      <c r="AD562" s="35"/>
      <c r="AE562" s="35"/>
      <c r="AR562" s="186" t="s">
        <v>178</v>
      </c>
      <c r="AT562" s="186" t="s">
        <v>173</v>
      </c>
      <c r="AU562" s="186" t="s">
        <v>83</v>
      </c>
      <c r="AY562" s="18" t="s">
        <v>171</v>
      </c>
      <c r="BE562" s="187">
        <f>IF(N562="základní",J562,0)</f>
        <v>0</v>
      </c>
      <c r="BF562" s="187">
        <f>IF(N562="snížená",J562,0)</f>
        <v>0</v>
      </c>
      <c r="BG562" s="187">
        <f>IF(N562="zákl. přenesená",J562,0)</f>
        <v>0</v>
      </c>
      <c r="BH562" s="187">
        <f>IF(N562="sníž. přenesená",J562,0)</f>
        <v>0</v>
      </c>
      <c r="BI562" s="187">
        <f>IF(N562="nulová",J562,0)</f>
        <v>0</v>
      </c>
      <c r="BJ562" s="18" t="s">
        <v>81</v>
      </c>
      <c r="BK562" s="187">
        <f>ROUND(I562*H562,2)</f>
        <v>0</v>
      </c>
      <c r="BL562" s="18" t="s">
        <v>178</v>
      </c>
      <c r="BM562" s="186" t="s">
        <v>698</v>
      </c>
    </row>
    <row r="563" spans="1:47" s="2" customFormat="1" ht="12">
      <c r="A563" s="35"/>
      <c r="B563" s="36"/>
      <c r="C563" s="37"/>
      <c r="D563" s="188" t="s">
        <v>180</v>
      </c>
      <c r="E563" s="37"/>
      <c r="F563" s="189" t="s">
        <v>699</v>
      </c>
      <c r="G563" s="37"/>
      <c r="H563" s="37"/>
      <c r="I563" s="190"/>
      <c r="J563" s="37"/>
      <c r="K563" s="37"/>
      <c r="L563" s="40"/>
      <c r="M563" s="191"/>
      <c r="N563" s="192"/>
      <c r="O563" s="65"/>
      <c r="P563" s="65"/>
      <c r="Q563" s="65"/>
      <c r="R563" s="65"/>
      <c r="S563" s="65"/>
      <c r="T563" s="66"/>
      <c r="U563" s="35"/>
      <c r="V563" s="35"/>
      <c r="W563" s="35"/>
      <c r="X563" s="35"/>
      <c r="Y563" s="35"/>
      <c r="Z563" s="35"/>
      <c r="AA563" s="35"/>
      <c r="AB563" s="35"/>
      <c r="AC563" s="35"/>
      <c r="AD563" s="35"/>
      <c r="AE563" s="35"/>
      <c r="AT563" s="18" t="s">
        <v>180</v>
      </c>
      <c r="AU563" s="18" t="s">
        <v>83</v>
      </c>
    </row>
    <row r="564" spans="1:65" s="2" customFormat="1" ht="49.15" customHeight="1">
      <c r="A564" s="35"/>
      <c r="B564" s="36"/>
      <c r="C564" s="175" t="s">
        <v>700</v>
      </c>
      <c r="D564" s="175" t="s">
        <v>173</v>
      </c>
      <c r="E564" s="176" t="s">
        <v>701</v>
      </c>
      <c r="F564" s="177" t="s">
        <v>702</v>
      </c>
      <c r="G564" s="178" t="s">
        <v>692</v>
      </c>
      <c r="H564" s="179">
        <v>3</v>
      </c>
      <c r="I564" s="180"/>
      <c r="J564" s="181">
        <f>ROUND(I564*H564,2)</f>
        <v>0</v>
      </c>
      <c r="K564" s="177" t="s">
        <v>177</v>
      </c>
      <c r="L564" s="40"/>
      <c r="M564" s="182" t="s">
        <v>19</v>
      </c>
      <c r="N564" s="183" t="s">
        <v>44</v>
      </c>
      <c r="O564" s="65"/>
      <c r="P564" s="184">
        <f>O564*H564</f>
        <v>0</v>
      </c>
      <c r="Q564" s="184">
        <v>0.22606</v>
      </c>
      <c r="R564" s="184">
        <f>Q564*H564</f>
        <v>0.67818</v>
      </c>
      <c r="S564" s="184">
        <v>0.173</v>
      </c>
      <c r="T564" s="185">
        <f>S564*H564</f>
        <v>0.5189999999999999</v>
      </c>
      <c r="U564" s="35"/>
      <c r="V564" s="35"/>
      <c r="W564" s="35"/>
      <c r="X564" s="35"/>
      <c r="Y564" s="35"/>
      <c r="Z564" s="35"/>
      <c r="AA564" s="35"/>
      <c r="AB564" s="35"/>
      <c r="AC564" s="35"/>
      <c r="AD564" s="35"/>
      <c r="AE564" s="35"/>
      <c r="AR564" s="186" t="s">
        <v>178</v>
      </c>
      <c r="AT564" s="186" t="s">
        <v>173</v>
      </c>
      <c r="AU564" s="186" t="s">
        <v>83</v>
      </c>
      <c r="AY564" s="18" t="s">
        <v>171</v>
      </c>
      <c r="BE564" s="187">
        <f>IF(N564="základní",J564,0)</f>
        <v>0</v>
      </c>
      <c r="BF564" s="187">
        <f>IF(N564="snížená",J564,0)</f>
        <v>0</v>
      </c>
      <c r="BG564" s="187">
        <f>IF(N564="zákl. přenesená",J564,0)</f>
        <v>0</v>
      </c>
      <c r="BH564" s="187">
        <f>IF(N564="sníž. přenesená",J564,0)</f>
        <v>0</v>
      </c>
      <c r="BI564" s="187">
        <f>IF(N564="nulová",J564,0)</f>
        <v>0</v>
      </c>
      <c r="BJ564" s="18" t="s">
        <v>81</v>
      </c>
      <c r="BK564" s="187">
        <f>ROUND(I564*H564,2)</f>
        <v>0</v>
      </c>
      <c r="BL564" s="18" t="s">
        <v>178</v>
      </c>
      <c r="BM564" s="186" t="s">
        <v>703</v>
      </c>
    </row>
    <row r="565" spans="1:47" s="2" customFormat="1" ht="12">
      <c r="A565" s="35"/>
      <c r="B565" s="36"/>
      <c r="C565" s="37"/>
      <c r="D565" s="188" t="s">
        <v>180</v>
      </c>
      <c r="E565" s="37"/>
      <c r="F565" s="189" t="s">
        <v>704</v>
      </c>
      <c r="G565" s="37"/>
      <c r="H565" s="37"/>
      <c r="I565" s="190"/>
      <c r="J565" s="37"/>
      <c r="K565" s="37"/>
      <c r="L565" s="40"/>
      <c r="M565" s="191"/>
      <c r="N565" s="192"/>
      <c r="O565" s="65"/>
      <c r="P565" s="65"/>
      <c r="Q565" s="65"/>
      <c r="R565" s="65"/>
      <c r="S565" s="65"/>
      <c r="T565" s="66"/>
      <c r="U565" s="35"/>
      <c r="V565" s="35"/>
      <c r="W565" s="35"/>
      <c r="X565" s="35"/>
      <c r="Y565" s="35"/>
      <c r="Z565" s="35"/>
      <c r="AA565" s="35"/>
      <c r="AB565" s="35"/>
      <c r="AC565" s="35"/>
      <c r="AD565" s="35"/>
      <c r="AE565" s="35"/>
      <c r="AT565" s="18" t="s">
        <v>180</v>
      </c>
      <c r="AU565" s="18" t="s">
        <v>83</v>
      </c>
    </row>
    <row r="566" spans="1:65" s="2" customFormat="1" ht="76.35" customHeight="1">
      <c r="A566" s="35"/>
      <c r="B566" s="36"/>
      <c r="C566" s="175" t="s">
        <v>705</v>
      </c>
      <c r="D566" s="175" t="s">
        <v>173</v>
      </c>
      <c r="E566" s="176" t="s">
        <v>706</v>
      </c>
      <c r="F566" s="177" t="s">
        <v>707</v>
      </c>
      <c r="G566" s="178" t="s">
        <v>328</v>
      </c>
      <c r="H566" s="179">
        <v>54</v>
      </c>
      <c r="I566" s="180"/>
      <c r="J566" s="181">
        <f>ROUND(I566*H566,2)</f>
        <v>0</v>
      </c>
      <c r="K566" s="177" t="s">
        <v>177</v>
      </c>
      <c r="L566" s="40"/>
      <c r="M566" s="182" t="s">
        <v>19</v>
      </c>
      <c r="N566" s="183" t="s">
        <v>44</v>
      </c>
      <c r="O566" s="65"/>
      <c r="P566" s="184">
        <f>O566*H566</f>
        <v>0</v>
      </c>
      <c r="Q566" s="184">
        <v>0.0007</v>
      </c>
      <c r="R566" s="184">
        <f>Q566*H566</f>
        <v>0.0378</v>
      </c>
      <c r="S566" s="184">
        <v>0</v>
      </c>
      <c r="T566" s="185">
        <f>S566*H566</f>
        <v>0</v>
      </c>
      <c r="U566" s="35"/>
      <c r="V566" s="35"/>
      <c r="W566" s="35"/>
      <c r="X566" s="35"/>
      <c r="Y566" s="35"/>
      <c r="Z566" s="35"/>
      <c r="AA566" s="35"/>
      <c r="AB566" s="35"/>
      <c r="AC566" s="35"/>
      <c r="AD566" s="35"/>
      <c r="AE566" s="35"/>
      <c r="AR566" s="186" t="s">
        <v>178</v>
      </c>
      <c r="AT566" s="186" t="s">
        <v>173</v>
      </c>
      <c r="AU566" s="186" t="s">
        <v>83</v>
      </c>
      <c r="AY566" s="18" t="s">
        <v>171</v>
      </c>
      <c r="BE566" s="187">
        <f>IF(N566="základní",J566,0)</f>
        <v>0</v>
      </c>
      <c r="BF566" s="187">
        <f>IF(N566="snížená",J566,0)</f>
        <v>0</v>
      </c>
      <c r="BG566" s="187">
        <f>IF(N566="zákl. přenesená",J566,0)</f>
        <v>0</v>
      </c>
      <c r="BH566" s="187">
        <f>IF(N566="sníž. přenesená",J566,0)</f>
        <v>0</v>
      </c>
      <c r="BI566" s="187">
        <f>IF(N566="nulová",J566,0)</f>
        <v>0</v>
      </c>
      <c r="BJ566" s="18" t="s">
        <v>81</v>
      </c>
      <c r="BK566" s="187">
        <f>ROUND(I566*H566,2)</f>
        <v>0</v>
      </c>
      <c r="BL566" s="18" t="s">
        <v>178</v>
      </c>
      <c r="BM566" s="186" t="s">
        <v>708</v>
      </c>
    </row>
    <row r="567" spans="1:47" s="2" customFormat="1" ht="12">
      <c r="A567" s="35"/>
      <c r="B567" s="36"/>
      <c r="C567" s="37"/>
      <c r="D567" s="188" t="s">
        <v>180</v>
      </c>
      <c r="E567" s="37"/>
      <c r="F567" s="189" t="s">
        <v>709</v>
      </c>
      <c r="G567" s="37"/>
      <c r="H567" s="37"/>
      <c r="I567" s="190"/>
      <c r="J567" s="37"/>
      <c r="K567" s="37"/>
      <c r="L567" s="40"/>
      <c r="M567" s="191"/>
      <c r="N567" s="192"/>
      <c r="O567" s="65"/>
      <c r="P567" s="65"/>
      <c r="Q567" s="65"/>
      <c r="R567" s="65"/>
      <c r="S567" s="65"/>
      <c r="T567" s="66"/>
      <c r="U567" s="35"/>
      <c r="V567" s="35"/>
      <c r="W567" s="35"/>
      <c r="X567" s="35"/>
      <c r="Y567" s="35"/>
      <c r="Z567" s="35"/>
      <c r="AA567" s="35"/>
      <c r="AB567" s="35"/>
      <c r="AC567" s="35"/>
      <c r="AD567" s="35"/>
      <c r="AE567" s="35"/>
      <c r="AT567" s="18" t="s">
        <v>180</v>
      </c>
      <c r="AU567" s="18" t="s">
        <v>83</v>
      </c>
    </row>
    <row r="568" spans="2:51" s="14" customFormat="1" ht="12">
      <c r="B568" s="204"/>
      <c r="C568" s="205"/>
      <c r="D568" s="195" t="s">
        <v>182</v>
      </c>
      <c r="E568" s="206" t="s">
        <v>19</v>
      </c>
      <c r="F568" s="207" t="s">
        <v>710</v>
      </c>
      <c r="G568" s="205"/>
      <c r="H568" s="208">
        <v>54</v>
      </c>
      <c r="I568" s="209"/>
      <c r="J568" s="205"/>
      <c r="K568" s="205"/>
      <c r="L568" s="210"/>
      <c r="M568" s="211"/>
      <c r="N568" s="212"/>
      <c r="O568" s="212"/>
      <c r="P568" s="212"/>
      <c r="Q568" s="212"/>
      <c r="R568" s="212"/>
      <c r="S568" s="212"/>
      <c r="T568" s="213"/>
      <c r="AT568" s="214" t="s">
        <v>182</v>
      </c>
      <c r="AU568" s="214" t="s">
        <v>83</v>
      </c>
      <c r="AV568" s="14" t="s">
        <v>83</v>
      </c>
      <c r="AW568" s="14" t="s">
        <v>35</v>
      </c>
      <c r="AX568" s="14" t="s">
        <v>81</v>
      </c>
      <c r="AY568" s="214" t="s">
        <v>171</v>
      </c>
    </row>
    <row r="569" spans="1:65" s="2" customFormat="1" ht="76.35" customHeight="1">
      <c r="A569" s="35"/>
      <c r="B569" s="36"/>
      <c r="C569" s="175" t="s">
        <v>711</v>
      </c>
      <c r="D569" s="175" t="s">
        <v>173</v>
      </c>
      <c r="E569" s="176" t="s">
        <v>712</v>
      </c>
      <c r="F569" s="177" t="s">
        <v>713</v>
      </c>
      <c r="G569" s="178" t="s">
        <v>328</v>
      </c>
      <c r="H569" s="179">
        <v>54</v>
      </c>
      <c r="I569" s="180"/>
      <c r="J569" s="181">
        <f>ROUND(I569*H569,2)</f>
        <v>0</v>
      </c>
      <c r="K569" s="177" t="s">
        <v>177</v>
      </c>
      <c r="L569" s="40"/>
      <c r="M569" s="182" t="s">
        <v>19</v>
      </c>
      <c r="N569" s="183" t="s">
        <v>44</v>
      </c>
      <c r="O569" s="65"/>
      <c r="P569" s="184">
        <f>O569*H569</f>
        <v>0</v>
      </c>
      <c r="Q569" s="184">
        <v>0.00135</v>
      </c>
      <c r="R569" s="184">
        <f>Q569*H569</f>
        <v>0.0729</v>
      </c>
      <c r="S569" s="184">
        <v>0</v>
      </c>
      <c r="T569" s="185">
        <f>S569*H569</f>
        <v>0</v>
      </c>
      <c r="U569" s="35"/>
      <c r="V569" s="35"/>
      <c r="W569" s="35"/>
      <c r="X569" s="35"/>
      <c r="Y569" s="35"/>
      <c r="Z569" s="35"/>
      <c r="AA569" s="35"/>
      <c r="AB569" s="35"/>
      <c r="AC569" s="35"/>
      <c r="AD569" s="35"/>
      <c r="AE569" s="35"/>
      <c r="AR569" s="186" t="s">
        <v>178</v>
      </c>
      <c r="AT569" s="186" t="s">
        <v>173</v>
      </c>
      <c r="AU569" s="186" t="s">
        <v>83</v>
      </c>
      <c r="AY569" s="18" t="s">
        <v>171</v>
      </c>
      <c r="BE569" s="187">
        <f>IF(N569="základní",J569,0)</f>
        <v>0</v>
      </c>
      <c r="BF569" s="187">
        <f>IF(N569="snížená",J569,0)</f>
        <v>0</v>
      </c>
      <c r="BG569" s="187">
        <f>IF(N569="zákl. přenesená",J569,0)</f>
        <v>0</v>
      </c>
      <c r="BH569" s="187">
        <f>IF(N569="sníž. přenesená",J569,0)</f>
        <v>0</v>
      </c>
      <c r="BI569" s="187">
        <f>IF(N569="nulová",J569,0)</f>
        <v>0</v>
      </c>
      <c r="BJ569" s="18" t="s">
        <v>81</v>
      </c>
      <c r="BK569" s="187">
        <f>ROUND(I569*H569,2)</f>
        <v>0</v>
      </c>
      <c r="BL569" s="18" t="s">
        <v>178</v>
      </c>
      <c r="BM569" s="186" t="s">
        <v>714</v>
      </c>
    </row>
    <row r="570" spans="1:47" s="2" customFormat="1" ht="12">
      <c r="A570" s="35"/>
      <c r="B570" s="36"/>
      <c r="C570" s="37"/>
      <c r="D570" s="188" t="s">
        <v>180</v>
      </c>
      <c r="E570" s="37"/>
      <c r="F570" s="189" t="s">
        <v>715</v>
      </c>
      <c r="G570" s="37"/>
      <c r="H570" s="37"/>
      <c r="I570" s="190"/>
      <c r="J570" s="37"/>
      <c r="K570" s="37"/>
      <c r="L570" s="40"/>
      <c r="M570" s="191"/>
      <c r="N570" s="192"/>
      <c r="O570" s="65"/>
      <c r="P570" s="65"/>
      <c r="Q570" s="65"/>
      <c r="R570" s="65"/>
      <c r="S570" s="65"/>
      <c r="T570" s="66"/>
      <c r="U570" s="35"/>
      <c r="V570" s="35"/>
      <c r="W570" s="35"/>
      <c r="X570" s="35"/>
      <c r="Y570" s="35"/>
      <c r="Z570" s="35"/>
      <c r="AA570" s="35"/>
      <c r="AB570" s="35"/>
      <c r="AC570" s="35"/>
      <c r="AD570" s="35"/>
      <c r="AE570" s="35"/>
      <c r="AT570" s="18" t="s">
        <v>180</v>
      </c>
      <c r="AU570" s="18" t="s">
        <v>83</v>
      </c>
    </row>
    <row r="571" spans="2:51" s="14" customFormat="1" ht="12">
      <c r="B571" s="204"/>
      <c r="C571" s="205"/>
      <c r="D571" s="195" t="s">
        <v>182</v>
      </c>
      <c r="E571" s="206" t="s">
        <v>19</v>
      </c>
      <c r="F571" s="207" t="s">
        <v>710</v>
      </c>
      <c r="G571" s="205"/>
      <c r="H571" s="208">
        <v>54</v>
      </c>
      <c r="I571" s="209"/>
      <c r="J571" s="205"/>
      <c r="K571" s="205"/>
      <c r="L571" s="210"/>
      <c r="M571" s="211"/>
      <c r="N571" s="212"/>
      <c r="O571" s="212"/>
      <c r="P571" s="212"/>
      <c r="Q571" s="212"/>
      <c r="R571" s="212"/>
      <c r="S571" s="212"/>
      <c r="T571" s="213"/>
      <c r="AT571" s="214" t="s">
        <v>182</v>
      </c>
      <c r="AU571" s="214" t="s">
        <v>83</v>
      </c>
      <c r="AV571" s="14" t="s">
        <v>83</v>
      </c>
      <c r="AW571" s="14" t="s">
        <v>35</v>
      </c>
      <c r="AX571" s="14" t="s">
        <v>81</v>
      </c>
      <c r="AY571" s="214" t="s">
        <v>171</v>
      </c>
    </row>
    <row r="572" spans="1:65" s="2" customFormat="1" ht="76.35" customHeight="1">
      <c r="A572" s="35"/>
      <c r="B572" s="36"/>
      <c r="C572" s="175" t="s">
        <v>716</v>
      </c>
      <c r="D572" s="175" t="s">
        <v>173</v>
      </c>
      <c r="E572" s="176" t="s">
        <v>717</v>
      </c>
      <c r="F572" s="177" t="s">
        <v>718</v>
      </c>
      <c r="G572" s="178" t="s">
        <v>328</v>
      </c>
      <c r="H572" s="179">
        <v>54</v>
      </c>
      <c r="I572" s="180"/>
      <c r="J572" s="181">
        <f>ROUND(I572*H572,2)</f>
        <v>0</v>
      </c>
      <c r="K572" s="177" t="s">
        <v>177</v>
      </c>
      <c r="L572" s="40"/>
      <c r="M572" s="182" t="s">
        <v>19</v>
      </c>
      <c r="N572" s="183" t="s">
        <v>44</v>
      </c>
      <c r="O572" s="65"/>
      <c r="P572" s="184">
        <f>O572*H572</f>
        <v>0</v>
      </c>
      <c r="Q572" s="184">
        <v>0.00167</v>
      </c>
      <c r="R572" s="184">
        <f>Q572*H572</f>
        <v>0.09018</v>
      </c>
      <c r="S572" s="184">
        <v>0</v>
      </c>
      <c r="T572" s="185">
        <f>S572*H572</f>
        <v>0</v>
      </c>
      <c r="U572" s="35"/>
      <c r="V572" s="35"/>
      <c r="W572" s="35"/>
      <c r="X572" s="35"/>
      <c r="Y572" s="35"/>
      <c r="Z572" s="35"/>
      <c r="AA572" s="35"/>
      <c r="AB572" s="35"/>
      <c r="AC572" s="35"/>
      <c r="AD572" s="35"/>
      <c r="AE572" s="35"/>
      <c r="AR572" s="186" t="s">
        <v>178</v>
      </c>
      <c r="AT572" s="186" t="s">
        <v>173</v>
      </c>
      <c r="AU572" s="186" t="s">
        <v>83</v>
      </c>
      <c r="AY572" s="18" t="s">
        <v>171</v>
      </c>
      <c r="BE572" s="187">
        <f>IF(N572="základní",J572,0)</f>
        <v>0</v>
      </c>
      <c r="BF572" s="187">
        <f>IF(N572="snížená",J572,0)</f>
        <v>0</v>
      </c>
      <c r="BG572" s="187">
        <f>IF(N572="zákl. přenesená",J572,0)</f>
        <v>0</v>
      </c>
      <c r="BH572" s="187">
        <f>IF(N572="sníž. přenesená",J572,0)</f>
        <v>0</v>
      </c>
      <c r="BI572" s="187">
        <f>IF(N572="nulová",J572,0)</f>
        <v>0</v>
      </c>
      <c r="BJ572" s="18" t="s">
        <v>81</v>
      </c>
      <c r="BK572" s="187">
        <f>ROUND(I572*H572,2)</f>
        <v>0</v>
      </c>
      <c r="BL572" s="18" t="s">
        <v>178</v>
      </c>
      <c r="BM572" s="186" t="s">
        <v>719</v>
      </c>
    </row>
    <row r="573" spans="1:47" s="2" customFormat="1" ht="12">
      <c r="A573" s="35"/>
      <c r="B573" s="36"/>
      <c r="C573" s="37"/>
      <c r="D573" s="188" t="s">
        <v>180</v>
      </c>
      <c r="E573" s="37"/>
      <c r="F573" s="189" t="s">
        <v>720</v>
      </c>
      <c r="G573" s="37"/>
      <c r="H573" s="37"/>
      <c r="I573" s="190"/>
      <c r="J573" s="37"/>
      <c r="K573" s="37"/>
      <c r="L573" s="40"/>
      <c r="M573" s="191"/>
      <c r="N573" s="192"/>
      <c r="O573" s="65"/>
      <c r="P573" s="65"/>
      <c r="Q573" s="65"/>
      <c r="R573" s="65"/>
      <c r="S573" s="65"/>
      <c r="T573" s="66"/>
      <c r="U573" s="35"/>
      <c r="V573" s="35"/>
      <c r="W573" s="35"/>
      <c r="X573" s="35"/>
      <c r="Y573" s="35"/>
      <c r="Z573" s="35"/>
      <c r="AA573" s="35"/>
      <c r="AB573" s="35"/>
      <c r="AC573" s="35"/>
      <c r="AD573" s="35"/>
      <c r="AE573" s="35"/>
      <c r="AT573" s="18" t="s">
        <v>180</v>
      </c>
      <c r="AU573" s="18" t="s">
        <v>83</v>
      </c>
    </row>
    <row r="574" spans="2:51" s="14" customFormat="1" ht="12">
      <c r="B574" s="204"/>
      <c r="C574" s="205"/>
      <c r="D574" s="195" t="s">
        <v>182</v>
      </c>
      <c r="E574" s="206" t="s">
        <v>19</v>
      </c>
      <c r="F574" s="207" t="s">
        <v>710</v>
      </c>
      <c r="G574" s="205"/>
      <c r="H574" s="208">
        <v>54</v>
      </c>
      <c r="I574" s="209"/>
      <c r="J574" s="205"/>
      <c r="K574" s="205"/>
      <c r="L574" s="210"/>
      <c r="M574" s="211"/>
      <c r="N574" s="212"/>
      <c r="O574" s="212"/>
      <c r="P574" s="212"/>
      <c r="Q574" s="212"/>
      <c r="R574" s="212"/>
      <c r="S574" s="212"/>
      <c r="T574" s="213"/>
      <c r="AT574" s="214" t="s">
        <v>182</v>
      </c>
      <c r="AU574" s="214" t="s">
        <v>83</v>
      </c>
      <c r="AV574" s="14" t="s">
        <v>83</v>
      </c>
      <c r="AW574" s="14" t="s">
        <v>35</v>
      </c>
      <c r="AX574" s="14" t="s">
        <v>81</v>
      </c>
      <c r="AY574" s="214" t="s">
        <v>171</v>
      </c>
    </row>
    <row r="575" spans="1:65" s="2" customFormat="1" ht="55.5" customHeight="1">
      <c r="A575" s="35"/>
      <c r="B575" s="36"/>
      <c r="C575" s="175" t="s">
        <v>721</v>
      </c>
      <c r="D575" s="175" t="s">
        <v>173</v>
      </c>
      <c r="E575" s="176" t="s">
        <v>722</v>
      </c>
      <c r="F575" s="177" t="s">
        <v>723</v>
      </c>
      <c r="G575" s="178" t="s">
        <v>402</v>
      </c>
      <c r="H575" s="179">
        <v>1</v>
      </c>
      <c r="I575" s="180"/>
      <c r="J575" s="181">
        <f>ROUND(I575*H575,2)</f>
        <v>0</v>
      </c>
      <c r="K575" s="177" t="s">
        <v>177</v>
      </c>
      <c r="L575" s="40"/>
      <c r="M575" s="182" t="s">
        <v>19</v>
      </c>
      <c r="N575" s="183" t="s">
        <v>44</v>
      </c>
      <c r="O575" s="65"/>
      <c r="P575" s="184">
        <f>O575*H575</f>
        <v>0</v>
      </c>
      <c r="Q575" s="184">
        <v>0.00936</v>
      </c>
      <c r="R575" s="184">
        <f>Q575*H575</f>
        <v>0.00936</v>
      </c>
      <c r="S575" s="184">
        <v>0</v>
      </c>
      <c r="T575" s="185">
        <f>S575*H575</f>
        <v>0</v>
      </c>
      <c r="U575" s="35"/>
      <c r="V575" s="35"/>
      <c r="W575" s="35"/>
      <c r="X575" s="35"/>
      <c r="Y575" s="35"/>
      <c r="Z575" s="35"/>
      <c r="AA575" s="35"/>
      <c r="AB575" s="35"/>
      <c r="AC575" s="35"/>
      <c r="AD575" s="35"/>
      <c r="AE575" s="35"/>
      <c r="AR575" s="186" t="s">
        <v>178</v>
      </c>
      <c r="AT575" s="186" t="s">
        <v>173</v>
      </c>
      <c r="AU575" s="186" t="s">
        <v>83</v>
      </c>
      <c r="AY575" s="18" t="s">
        <v>171</v>
      </c>
      <c r="BE575" s="187">
        <f>IF(N575="základní",J575,0)</f>
        <v>0</v>
      </c>
      <c r="BF575" s="187">
        <f>IF(N575="snížená",J575,0)</f>
        <v>0</v>
      </c>
      <c r="BG575" s="187">
        <f>IF(N575="zákl. přenesená",J575,0)</f>
        <v>0</v>
      </c>
      <c r="BH575" s="187">
        <f>IF(N575="sníž. přenesená",J575,0)</f>
        <v>0</v>
      </c>
      <c r="BI575" s="187">
        <f>IF(N575="nulová",J575,0)</f>
        <v>0</v>
      </c>
      <c r="BJ575" s="18" t="s">
        <v>81</v>
      </c>
      <c r="BK575" s="187">
        <f>ROUND(I575*H575,2)</f>
        <v>0</v>
      </c>
      <c r="BL575" s="18" t="s">
        <v>178</v>
      </c>
      <c r="BM575" s="186" t="s">
        <v>724</v>
      </c>
    </row>
    <row r="576" spans="1:47" s="2" customFormat="1" ht="12">
      <c r="A576" s="35"/>
      <c r="B576" s="36"/>
      <c r="C576" s="37"/>
      <c r="D576" s="188" t="s">
        <v>180</v>
      </c>
      <c r="E576" s="37"/>
      <c r="F576" s="189" t="s">
        <v>725</v>
      </c>
      <c r="G576" s="37"/>
      <c r="H576" s="37"/>
      <c r="I576" s="190"/>
      <c r="J576" s="37"/>
      <c r="K576" s="37"/>
      <c r="L576" s="40"/>
      <c r="M576" s="191"/>
      <c r="N576" s="192"/>
      <c r="O576" s="65"/>
      <c r="P576" s="65"/>
      <c r="Q576" s="65"/>
      <c r="R576" s="65"/>
      <c r="S576" s="65"/>
      <c r="T576" s="66"/>
      <c r="U576" s="35"/>
      <c r="V576" s="35"/>
      <c r="W576" s="35"/>
      <c r="X576" s="35"/>
      <c r="Y576" s="35"/>
      <c r="Z576" s="35"/>
      <c r="AA576" s="35"/>
      <c r="AB576" s="35"/>
      <c r="AC576" s="35"/>
      <c r="AD576" s="35"/>
      <c r="AE576" s="35"/>
      <c r="AT576" s="18" t="s">
        <v>180</v>
      </c>
      <c r="AU576" s="18" t="s">
        <v>83</v>
      </c>
    </row>
    <row r="577" spans="1:65" s="2" customFormat="1" ht="24.2" customHeight="1">
      <c r="A577" s="35"/>
      <c r="B577" s="36"/>
      <c r="C577" s="226" t="s">
        <v>726</v>
      </c>
      <c r="D577" s="226" t="s">
        <v>263</v>
      </c>
      <c r="E577" s="227" t="s">
        <v>727</v>
      </c>
      <c r="F577" s="228" t="s">
        <v>728</v>
      </c>
      <c r="G577" s="229" t="s">
        <v>402</v>
      </c>
      <c r="H577" s="230">
        <v>1</v>
      </c>
      <c r="I577" s="231"/>
      <c r="J577" s="232">
        <f>ROUND(I577*H577,2)</f>
        <v>0</v>
      </c>
      <c r="K577" s="228" t="s">
        <v>19</v>
      </c>
      <c r="L577" s="233"/>
      <c r="M577" s="234" t="s">
        <v>19</v>
      </c>
      <c r="N577" s="235" t="s">
        <v>44</v>
      </c>
      <c r="O577" s="65"/>
      <c r="P577" s="184">
        <f>O577*H577</f>
        <v>0</v>
      </c>
      <c r="Q577" s="184">
        <v>0.1445</v>
      </c>
      <c r="R577" s="184">
        <f>Q577*H577</f>
        <v>0.1445</v>
      </c>
      <c r="S577" s="184">
        <v>0</v>
      </c>
      <c r="T577" s="185">
        <f>S577*H577</f>
        <v>0</v>
      </c>
      <c r="U577" s="35"/>
      <c r="V577" s="35"/>
      <c r="W577" s="35"/>
      <c r="X577" s="35"/>
      <c r="Y577" s="35"/>
      <c r="Z577" s="35"/>
      <c r="AA577" s="35"/>
      <c r="AB577" s="35"/>
      <c r="AC577" s="35"/>
      <c r="AD577" s="35"/>
      <c r="AE577" s="35"/>
      <c r="AR577" s="186" t="s">
        <v>245</v>
      </c>
      <c r="AT577" s="186" t="s">
        <v>263</v>
      </c>
      <c r="AU577" s="186" t="s">
        <v>83</v>
      </c>
      <c r="AY577" s="18" t="s">
        <v>171</v>
      </c>
      <c r="BE577" s="187">
        <f>IF(N577="základní",J577,0)</f>
        <v>0</v>
      </c>
      <c r="BF577" s="187">
        <f>IF(N577="snížená",J577,0)</f>
        <v>0</v>
      </c>
      <c r="BG577" s="187">
        <f>IF(N577="zákl. přenesená",J577,0)</f>
        <v>0</v>
      </c>
      <c r="BH577" s="187">
        <f>IF(N577="sníž. přenesená",J577,0)</f>
        <v>0</v>
      </c>
      <c r="BI577" s="187">
        <f>IF(N577="nulová",J577,0)</f>
        <v>0</v>
      </c>
      <c r="BJ577" s="18" t="s">
        <v>81</v>
      </c>
      <c r="BK577" s="187">
        <f>ROUND(I577*H577,2)</f>
        <v>0</v>
      </c>
      <c r="BL577" s="18" t="s">
        <v>178</v>
      </c>
      <c r="BM577" s="186" t="s">
        <v>729</v>
      </c>
    </row>
    <row r="578" spans="1:47" s="2" customFormat="1" ht="19.5">
      <c r="A578" s="35"/>
      <c r="B578" s="36"/>
      <c r="C578" s="37"/>
      <c r="D578" s="195" t="s">
        <v>437</v>
      </c>
      <c r="E578" s="37"/>
      <c r="F578" s="236" t="s">
        <v>730</v>
      </c>
      <c r="G578" s="37"/>
      <c r="H578" s="37"/>
      <c r="I578" s="190"/>
      <c r="J578" s="37"/>
      <c r="K578" s="37"/>
      <c r="L578" s="40"/>
      <c r="M578" s="191"/>
      <c r="N578" s="192"/>
      <c r="O578" s="65"/>
      <c r="P578" s="65"/>
      <c r="Q578" s="65"/>
      <c r="R578" s="65"/>
      <c r="S578" s="65"/>
      <c r="T578" s="66"/>
      <c r="U578" s="35"/>
      <c r="V578" s="35"/>
      <c r="W578" s="35"/>
      <c r="X578" s="35"/>
      <c r="Y578" s="35"/>
      <c r="Z578" s="35"/>
      <c r="AA578" s="35"/>
      <c r="AB578" s="35"/>
      <c r="AC578" s="35"/>
      <c r="AD578" s="35"/>
      <c r="AE578" s="35"/>
      <c r="AT578" s="18" t="s">
        <v>437</v>
      </c>
      <c r="AU578" s="18" t="s">
        <v>83</v>
      </c>
    </row>
    <row r="579" spans="1:65" s="2" customFormat="1" ht="24.2" customHeight="1">
      <c r="A579" s="35"/>
      <c r="B579" s="36"/>
      <c r="C579" s="175" t="s">
        <v>731</v>
      </c>
      <c r="D579" s="175" t="s">
        <v>173</v>
      </c>
      <c r="E579" s="176" t="s">
        <v>732</v>
      </c>
      <c r="F579" s="177" t="s">
        <v>733</v>
      </c>
      <c r="G579" s="178" t="s">
        <v>402</v>
      </c>
      <c r="H579" s="179">
        <v>3</v>
      </c>
      <c r="I579" s="180"/>
      <c r="J579" s="181">
        <f>ROUND(I579*H579,2)</f>
        <v>0</v>
      </c>
      <c r="K579" s="177" t="s">
        <v>177</v>
      </c>
      <c r="L579" s="40"/>
      <c r="M579" s="182" t="s">
        <v>19</v>
      </c>
      <c r="N579" s="183" t="s">
        <v>44</v>
      </c>
      <c r="O579" s="65"/>
      <c r="P579" s="184">
        <f>O579*H579</f>
        <v>0</v>
      </c>
      <c r="Q579" s="184">
        <v>0.00018</v>
      </c>
      <c r="R579" s="184">
        <f>Q579*H579</f>
        <v>0.00054</v>
      </c>
      <c r="S579" s="184">
        <v>0</v>
      </c>
      <c r="T579" s="185">
        <f>S579*H579</f>
        <v>0</v>
      </c>
      <c r="U579" s="35"/>
      <c r="V579" s="35"/>
      <c r="W579" s="35"/>
      <c r="X579" s="35"/>
      <c r="Y579" s="35"/>
      <c r="Z579" s="35"/>
      <c r="AA579" s="35"/>
      <c r="AB579" s="35"/>
      <c r="AC579" s="35"/>
      <c r="AD579" s="35"/>
      <c r="AE579" s="35"/>
      <c r="AR579" s="186" t="s">
        <v>178</v>
      </c>
      <c r="AT579" s="186" t="s">
        <v>173</v>
      </c>
      <c r="AU579" s="186" t="s">
        <v>83</v>
      </c>
      <c r="AY579" s="18" t="s">
        <v>171</v>
      </c>
      <c r="BE579" s="187">
        <f>IF(N579="základní",J579,0)</f>
        <v>0</v>
      </c>
      <c r="BF579" s="187">
        <f>IF(N579="snížená",J579,0)</f>
        <v>0</v>
      </c>
      <c r="BG579" s="187">
        <f>IF(N579="zákl. přenesená",J579,0)</f>
        <v>0</v>
      </c>
      <c r="BH579" s="187">
        <f>IF(N579="sníž. přenesená",J579,0)</f>
        <v>0</v>
      </c>
      <c r="BI579" s="187">
        <f>IF(N579="nulová",J579,0)</f>
        <v>0</v>
      </c>
      <c r="BJ579" s="18" t="s">
        <v>81</v>
      </c>
      <c r="BK579" s="187">
        <f>ROUND(I579*H579,2)</f>
        <v>0</v>
      </c>
      <c r="BL579" s="18" t="s">
        <v>178</v>
      </c>
      <c r="BM579" s="186" t="s">
        <v>734</v>
      </c>
    </row>
    <row r="580" spans="1:47" s="2" customFormat="1" ht="12">
      <c r="A580" s="35"/>
      <c r="B580" s="36"/>
      <c r="C580" s="37"/>
      <c r="D580" s="188" t="s">
        <v>180</v>
      </c>
      <c r="E580" s="37"/>
      <c r="F580" s="189" t="s">
        <v>735</v>
      </c>
      <c r="G580" s="37"/>
      <c r="H580" s="37"/>
      <c r="I580" s="190"/>
      <c r="J580" s="37"/>
      <c r="K580" s="37"/>
      <c r="L580" s="40"/>
      <c r="M580" s="191"/>
      <c r="N580" s="192"/>
      <c r="O580" s="65"/>
      <c r="P580" s="65"/>
      <c r="Q580" s="65"/>
      <c r="R580" s="65"/>
      <c r="S580" s="65"/>
      <c r="T580" s="66"/>
      <c r="U580" s="35"/>
      <c r="V580" s="35"/>
      <c r="W580" s="35"/>
      <c r="X580" s="35"/>
      <c r="Y580" s="35"/>
      <c r="Z580" s="35"/>
      <c r="AA580" s="35"/>
      <c r="AB580" s="35"/>
      <c r="AC580" s="35"/>
      <c r="AD580" s="35"/>
      <c r="AE580" s="35"/>
      <c r="AT580" s="18" t="s">
        <v>180</v>
      </c>
      <c r="AU580" s="18" t="s">
        <v>83</v>
      </c>
    </row>
    <row r="581" spans="1:65" s="2" customFormat="1" ht="16.5" customHeight="1">
      <c r="A581" s="35"/>
      <c r="B581" s="36"/>
      <c r="C581" s="226" t="s">
        <v>736</v>
      </c>
      <c r="D581" s="226" t="s">
        <v>263</v>
      </c>
      <c r="E581" s="227" t="s">
        <v>737</v>
      </c>
      <c r="F581" s="228" t="s">
        <v>738</v>
      </c>
      <c r="G581" s="229" t="s">
        <v>402</v>
      </c>
      <c r="H581" s="230">
        <v>3</v>
      </c>
      <c r="I581" s="231"/>
      <c r="J581" s="232">
        <f>ROUND(I581*H581,2)</f>
        <v>0</v>
      </c>
      <c r="K581" s="228" t="s">
        <v>177</v>
      </c>
      <c r="L581" s="233"/>
      <c r="M581" s="234" t="s">
        <v>19</v>
      </c>
      <c r="N581" s="235" t="s">
        <v>44</v>
      </c>
      <c r="O581" s="65"/>
      <c r="P581" s="184">
        <f>O581*H581</f>
        <v>0</v>
      </c>
      <c r="Q581" s="184">
        <v>0.012</v>
      </c>
      <c r="R581" s="184">
        <f>Q581*H581</f>
        <v>0.036000000000000004</v>
      </c>
      <c r="S581" s="184">
        <v>0</v>
      </c>
      <c r="T581" s="185">
        <f>S581*H581</f>
        <v>0</v>
      </c>
      <c r="U581" s="35"/>
      <c r="V581" s="35"/>
      <c r="W581" s="35"/>
      <c r="X581" s="35"/>
      <c r="Y581" s="35"/>
      <c r="Z581" s="35"/>
      <c r="AA581" s="35"/>
      <c r="AB581" s="35"/>
      <c r="AC581" s="35"/>
      <c r="AD581" s="35"/>
      <c r="AE581" s="35"/>
      <c r="AR581" s="186" t="s">
        <v>245</v>
      </c>
      <c r="AT581" s="186" t="s">
        <v>263</v>
      </c>
      <c r="AU581" s="186" t="s">
        <v>83</v>
      </c>
      <c r="AY581" s="18" t="s">
        <v>171</v>
      </c>
      <c r="BE581" s="187">
        <f>IF(N581="základní",J581,0)</f>
        <v>0</v>
      </c>
      <c r="BF581" s="187">
        <f>IF(N581="snížená",J581,0)</f>
        <v>0</v>
      </c>
      <c r="BG581" s="187">
        <f>IF(N581="zákl. přenesená",J581,0)</f>
        <v>0</v>
      </c>
      <c r="BH581" s="187">
        <f>IF(N581="sníž. přenesená",J581,0)</f>
        <v>0</v>
      </c>
      <c r="BI581" s="187">
        <f>IF(N581="nulová",J581,0)</f>
        <v>0</v>
      </c>
      <c r="BJ581" s="18" t="s">
        <v>81</v>
      </c>
      <c r="BK581" s="187">
        <f>ROUND(I581*H581,2)</f>
        <v>0</v>
      </c>
      <c r="BL581" s="18" t="s">
        <v>178</v>
      </c>
      <c r="BM581" s="186" t="s">
        <v>739</v>
      </c>
    </row>
    <row r="582" spans="1:47" s="2" customFormat="1" ht="19.5">
      <c r="A582" s="35"/>
      <c r="B582" s="36"/>
      <c r="C582" s="37"/>
      <c r="D582" s="195" t="s">
        <v>437</v>
      </c>
      <c r="E582" s="37"/>
      <c r="F582" s="236" t="s">
        <v>740</v>
      </c>
      <c r="G582" s="37"/>
      <c r="H582" s="37"/>
      <c r="I582" s="190"/>
      <c r="J582" s="37"/>
      <c r="K582" s="37"/>
      <c r="L582" s="40"/>
      <c r="M582" s="191"/>
      <c r="N582" s="192"/>
      <c r="O582" s="65"/>
      <c r="P582" s="65"/>
      <c r="Q582" s="65"/>
      <c r="R582" s="65"/>
      <c r="S582" s="65"/>
      <c r="T582" s="66"/>
      <c r="U582" s="35"/>
      <c r="V582" s="35"/>
      <c r="W582" s="35"/>
      <c r="X582" s="35"/>
      <c r="Y582" s="35"/>
      <c r="Z582" s="35"/>
      <c r="AA582" s="35"/>
      <c r="AB582" s="35"/>
      <c r="AC582" s="35"/>
      <c r="AD582" s="35"/>
      <c r="AE582" s="35"/>
      <c r="AT582" s="18" t="s">
        <v>437</v>
      </c>
      <c r="AU582" s="18" t="s">
        <v>83</v>
      </c>
    </row>
    <row r="583" spans="1:65" s="2" customFormat="1" ht="44.25" customHeight="1">
      <c r="A583" s="35"/>
      <c r="B583" s="36"/>
      <c r="C583" s="175" t="s">
        <v>741</v>
      </c>
      <c r="D583" s="175" t="s">
        <v>173</v>
      </c>
      <c r="E583" s="176" t="s">
        <v>742</v>
      </c>
      <c r="F583" s="177" t="s">
        <v>743</v>
      </c>
      <c r="G583" s="178" t="s">
        <v>272</v>
      </c>
      <c r="H583" s="179">
        <v>34.86</v>
      </c>
      <c r="I583" s="180"/>
      <c r="J583" s="181">
        <f>ROUND(I583*H583,2)</f>
        <v>0</v>
      </c>
      <c r="K583" s="177" t="s">
        <v>177</v>
      </c>
      <c r="L583" s="40"/>
      <c r="M583" s="182" t="s">
        <v>19</v>
      </c>
      <c r="N583" s="183" t="s">
        <v>44</v>
      </c>
      <c r="O583" s="65"/>
      <c r="P583" s="184">
        <f>O583*H583</f>
        <v>0</v>
      </c>
      <c r="Q583" s="184">
        <v>0</v>
      </c>
      <c r="R583" s="184">
        <f>Q583*H583</f>
        <v>0</v>
      </c>
      <c r="S583" s="184">
        <v>0.261</v>
      </c>
      <c r="T583" s="185">
        <f>S583*H583</f>
        <v>9.09846</v>
      </c>
      <c r="U583" s="35"/>
      <c r="V583" s="35"/>
      <c r="W583" s="35"/>
      <c r="X583" s="35"/>
      <c r="Y583" s="35"/>
      <c r="Z583" s="35"/>
      <c r="AA583" s="35"/>
      <c r="AB583" s="35"/>
      <c r="AC583" s="35"/>
      <c r="AD583" s="35"/>
      <c r="AE583" s="35"/>
      <c r="AR583" s="186" t="s">
        <v>178</v>
      </c>
      <c r="AT583" s="186" t="s">
        <v>173</v>
      </c>
      <c r="AU583" s="186" t="s">
        <v>83</v>
      </c>
      <c r="AY583" s="18" t="s">
        <v>171</v>
      </c>
      <c r="BE583" s="187">
        <f>IF(N583="základní",J583,0)</f>
        <v>0</v>
      </c>
      <c r="BF583" s="187">
        <f>IF(N583="snížená",J583,0)</f>
        <v>0</v>
      </c>
      <c r="BG583" s="187">
        <f>IF(N583="zákl. přenesená",J583,0)</f>
        <v>0</v>
      </c>
      <c r="BH583" s="187">
        <f>IF(N583="sníž. přenesená",J583,0)</f>
        <v>0</v>
      </c>
      <c r="BI583" s="187">
        <f>IF(N583="nulová",J583,0)</f>
        <v>0</v>
      </c>
      <c r="BJ583" s="18" t="s">
        <v>81</v>
      </c>
      <c r="BK583" s="187">
        <f>ROUND(I583*H583,2)</f>
        <v>0</v>
      </c>
      <c r="BL583" s="18" t="s">
        <v>178</v>
      </c>
      <c r="BM583" s="186" t="s">
        <v>744</v>
      </c>
    </row>
    <row r="584" spans="1:47" s="2" customFormat="1" ht="12">
      <c r="A584" s="35"/>
      <c r="B584" s="36"/>
      <c r="C584" s="37"/>
      <c r="D584" s="188" t="s">
        <v>180</v>
      </c>
      <c r="E584" s="37"/>
      <c r="F584" s="189" t="s">
        <v>745</v>
      </c>
      <c r="G584" s="37"/>
      <c r="H584" s="37"/>
      <c r="I584" s="190"/>
      <c r="J584" s="37"/>
      <c r="K584" s="37"/>
      <c r="L584" s="40"/>
      <c r="M584" s="191"/>
      <c r="N584" s="192"/>
      <c r="O584" s="65"/>
      <c r="P584" s="65"/>
      <c r="Q584" s="65"/>
      <c r="R584" s="65"/>
      <c r="S584" s="65"/>
      <c r="T584" s="66"/>
      <c r="U584" s="35"/>
      <c r="V584" s="35"/>
      <c r="W584" s="35"/>
      <c r="X584" s="35"/>
      <c r="Y584" s="35"/>
      <c r="Z584" s="35"/>
      <c r="AA584" s="35"/>
      <c r="AB584" s="35"/>
      <c r="AC584" s="35"/>
      <c r="AD584" s="35"/>
      <c r="AE584" s="35"/>
      <c r="AT584" s="18" t="s">
        <v>180</v>
      </c>
      <c r="AU584" s="18" t="s">
        <v>83</v>
      </c>
    </row>
    <row r="585" spans="2:51" s="13" customFormat="1" ht="12">
      <c r="B585" s="193"/>
      <c r="C585" s="194"/>
      <c r="D585" s="195" t="s">
        <v>182</v>
      </c>
      <c r="E585" s="196" t="s">
        <v>19</v>
      </c>
      <c r="F585" s="197" t="s">
        <v>746</v>
      </c>
      <c r="G585" s="194"/>
      <c r="H585" s="196" t="s">
        <v>19</v>
      </c>
      <c r="I585" s="198"/>
      <c r="J585" s="194"/>
      <c r="K585" s="194"/>
      <c r="L585" s="199"/>
      <c r="M585" s="200"/>
      <c r="N585" s="201"/>
      <c r="O585" s="201"/>
      <c r="P585" s="201"/>
      <c r="Q585" s="201"/>
      <c r="R585" s="201"/>
      <c r="S585" s="201"/>
      <c r="T585" s="202"/>
      <c r="AT585" s="203" t="s">
        <v>182</v>
      </c>
      <c r="AU585" s="203" t="s">
        <v>83</v>
      </c>
      <c r="AV585" s="13" t="s">
        <v>81</v>
      </c>
      <c r="AW585" s="13" t="s">
        <v>35</v>
      </c>
      <c r="AX585" s="13" t="s">
        <v>73</v>
      </c>
      <c r="AY585" s="203" t="s">
        <v>171</v>
      </c>
    </row>
    <row r="586" spans="2:51" s="14" customFormat="1" ht="12">
      <c r="B586" s="204"/>
      <c r="C586" s="205"/>
      <c r="D586" s="195" t="s">
        <v>182</v>
      </c>
      <c r="E586" s="206" t="s">
        <v>19</v>
      </c>
      <c r="F586" s="207" t="s">
        <v>747</v>
      </c>
      <c r="G586" s="205"/>
      <c r="H586" s="208">
        <v>14.8</v>
      </c>
      <c r="I586" s="209"/>
      <c r="J586" s="205"/>
      <c r="K586" s="205"/>
      <c r="L586" s="210"/>
      <c r="M586" s="211"/>
      <c r="N586" s="212"/>
      <c r="O586" s="212"/>
      <c r="P586" s="212"/>
      <c r="Q586" s="212"/>
      <c r="R586" s="212"/>
      <c r="S586" s="212"/>
      <c r="T586" s="213"/>
      <c r="AT586" s="214" t="s">
        <v>182</v>
      </c>
      <c r="AU586" s="214" t="s">
        <v>83</v>
      </c>
      <c r="AV586" s="14" t="s">
        <v>83</v>
      </c>
      <c r="AW586" s="14" t="s">
        <v>35</v>
      </c>
      <c r="AX586" s="14" t="s">
        <v>73</v>
      </c>
      <c r="AY586" s="214" t="s">
        <v>171</v>
      </c>
    </row>
    <row r="587" spans="2:51" s="14" customFormat="1" ht="12">
      <c r="B587" s="204"/>
      <c r="C587" s="205"/>
      <c r="D587" s="195" t="s">
        <v>182</v>
      </c>
      <c r="E587" s="206" t="s">
        <v>19</v>
      </c>
      <c r="F587" s="207" t="s">
        <v>748</v>
      </c>
      <c r="G587" s="205"/>
      <c r="H587" s="208">
        <v>6.8</v>
      </c>
      <c r="I587" s="209"/>
      <c r="J587" s="205"/>
      <c r="K587" s="205"/>
      <c r="L587" s="210"/>
      <c r="M587" s="211"/>
      <c r="N587" s="212"/>
      <c r="O587" s="212"/>
      <c r="P587" s="212"/>
      <c r="Q587" s="212"/>
      <c r="R587" s="212"/>
      <c r="S587" s="212"/>
      <c r="T587" s="213"/>
      <c r="AT587" s="214" t="s">
        <v>182</v>
      </c>
      <c r="AU587" s="214" t="s">
        <v>83</v>
      </c>
      <c r="AV587" s="14" t="s">
        <v>83</v>
      </c>
      <c r="AW587" s="14" t="s">
        <v>35</v>
      </c>
      <c r="AX587" s="14" t="s">
        <v>73</v>
      </c>
      <c r="AY587" s="214" t="s">
        <v>171</v>
      </c>
    </row>
    <row r="588" spans="2:51" s="13" customFormat="1" ht="12">
      <c r="B588" s="193"/>
      <c r="C588" s="194"/>
      <c r="D588" s="195" t="s">
        <v>182</v>
      </c>
      <c r="E588" s="196" t="s">
        <v>19</v>
      </c>
      <c r="F588" s="197" t="s">
        <v>395</v>
      </c>
      <c r="G588" s="194"/>
      <c r="H588" s="196" t="s">
        <v>19</v>
      </c>
      <c r="I588" s="198"/>
      <c r="J588" s="194"/>
      <c r="K588" s="194"/>
      <c r="L588" s="199"/>
      <c r="M588" s="200"/>
      <c r="N588" s="201"/>
      <c r="O588" s="201"/>
      <c r="P588" s="201"/>
      <c r="Q588" s="201"/>
      <c r="R588" s="201"/>
      <c r="S588" s="201"/>
      <c r="T588" s="202"/>
      <c r="AT588" s="203" t="s">
        <v>182</v>
      </c>
      <c r="AU588" s="203" t="s">
        <v>83</v>
      </c>
      <c r="AV588" s="13" t="s">
        <v>81</v>
      </c>
      <c r="AW588" s="13" t="s">
        <v>35</v>
      </c>
      <c r="AX588" s="13" t="s">
        <v>73</v>
      </c>
      <c r="AY588" s="203" t="s">
        <v>171</v>
      </c>
    </row>
    <row r="589" spans="2:51" s="14" customFormat="1" ht="12">
      <c r="B589" s="204"/>
      <c r="C589" s="205"/>
      <c r="D589" s="195" t="s">
        <v>182</v>
      </c>
      <c r="E589" s="206" t="s">
        <v>19</v>
      </c>
      <c r="F589" s="207" t="s">
        <v>749</v>
      </c>
      <c r="G589" s="205"/>
      <c r="H589" s="208">
        <v>1.88</v>
      </c>
      <c r="I589" s="209"/>
      <c r="J589" s="205"/>
      <c r="K589" s="205"/>
      <c r="L589" s="210"/>
      <c r="M589" s="211"/>
      <c r="N589" s="212"/>
      <c r="O589" s="212"/>
      <c r="P589" s="212"/>
      <c r="Q589" s="212"/>
      <c r="R589" s="212"/>
      <c r="S589" s="212"/>
      <c r="T589" s="213"/>
      <c r="AT589" s="214" t="s">
        <v>182</v>
      </c>
      <c r="AU589" s="214" t="s">
        <v>83</v>
      </c>
      <c r="AV589" s="14" t="s">
        <v>83</v>
      </c>
      <c r="AW589" s="14" t="s">
        <v>35</v>
      </c>
      <c r="AX589" s="14" t="s">
        <v>73</v>
      </c>
      <c r="AY589" s="214" t="s">
        <v>171</v>
      </c>
    </row>
    <row r="590" spans="2:51" s="13" customFormat="1" ht="12">
      <c r="B590" s="193"/>
      <c r="C590" s="194"/>
      <c r="D590" s="195" t="s">
        <v>182</v>
      </c>
      <c r="E590" s="196" t="s">
        <v>19</v>
      </c>
      <c r="F590" s="197" t="s">
        <v>397</v>
      </c>
      <c r="G590" s="194"/>
      <c r="H590" s="196" t="s">
        <v>19</v>
      </c>
      <c r="I590" s="198"/>
      <c r="J590" s="194"/>
      <c r="K590" s="194"/>
      <c r="L590" s="199"/>
      <c r="M590" s="200"/>
      <c r="N590" s="201"/>
      <c r="O590" s="201"/>
      <c r="P590" s="201"/>
      <c r="Q590" s="201"/>
      <c r="R590" s="201"/>
      <c r="S590" s="201"/>
      <c r="T590" s="202"/>
      <c r="AT590" s="203" t="s">
        <v>182</v>
      </c>
      <c r="AU590" s="203" t="s">
        <v>83</v>
      </c>
      <c r="AV590" s="13" t="s">
        <v>81</v>
      </c>
      <c r="AW590" s="13" t="s">
        <v>35</v>
      </c>
      <c r="AX590" s="13" t="s">
        <v>73</v>
      </c>
      <c r="AY590" s="203" t="s">
        <v>171</v>
      </c>
    </row>
    <row r="591" spans="2:51" s="14" customFormat="1" ht="12">
      <c r="B591" s="204"/>
      <c r="C591" s="205"/>
      <c r="D591" s="195" t="s">
        <v>182</v>
      </c>
      <c r="E591" s="206" t="s">
        <v>19</v>
      </c>
      <c r="F591" s="207" t="s">
        <v>750</v>
      </c>
      <c r="G591" s="205"/>
      <c r="H591" s="208">
        <v>1</v>
      </c>
      <c r="I591" s="209"/>
      <c r="J591" s="205"/>
      <c r="K591" s="205"/>
      <c r="L591" s="210"/>
      <c r="M591" s="211"/>
      <c r="N591" s="212"/>
      <c r="O591" s="212"/>
      <c r="P591" s="212"/>
      <c r="Q591" s="212"/>
      <c r="R591" s="212"/>
      <c r="S591" s="212"/>
      <c r="T591" s="213"/>
      <c r="AT591" s="214" t="s">
        <v>182</v>
      </c>
      <c r="AU591" s="214" t="s">
        <v>83</v>
      </c>
      <c r="AV591" s="14" t="s">
        <v>83</v>
      </c>
      <c r="AW591" s="14" t="s">
        <v>35</v>
      </c>
      <c r="AX591" s="14" t="s">
        <v>73</v>
      </c>
      <c r="AY591" s="214" t="s">
        <v>171</v>
      </c>
    </row>
    <row r="592" spans="2:51" s="13" customFormat="1" ht="12">
      <c r="B592" s="193"/>
      <c r="C592" s="194"/>
      <c r="D592" s="195" t="s">
        <v>182</v>
      </c>
      <c r="E592" s="196" t="s">
        <v>19</v>
      </c>
      <c r="F592" s="197" t="s">
        <v>651</v>
      </c>
      <c r="G592" s="194"/>
      <c r="H592" s="196" t="s">
        <v>19</v>
      </c>
      <c r="I592" s="198"/>
      <c r="J592" s="194"/>
      <c r="K592" s="194"/>
      <c r="L592" s="199"/>
      <c r="M592" s="200"/>
      <c r="N592" s="201"/>
      <c r="O592" s="201"/>
      <c r="P592" s="201"/>
      <c r="Q592" s="201"/>
      <c r="R592" s="201"/>
      <c r="S592" s="201"/>
      <c r="T592" s="202"/>
      <c r="AT592" s="203" t="s">
        <v>182</v>
      </c>
      <c r="AU592" s="203" t="s">
        <v>83</v>
      </c>
      <c r="AV592" s="13" t="s">
        <v>81</v>
      </c>
      <c r="AW592" s="13" t="s">
        <v>35</v>
      </c>
      <c r="AX592" s="13" t="s">
        <v>73</v>
      </c>
      <c r="AY592" s="203" t="s">
        <v>171</v>
      </c>
    </row>
    <row r="593" spans="2:51" s="14" customFormat="1" ht="12">
      <c r="B593" s="204"/>
      <c r="C593" s="205"/>
      <c r="D593" s="195" t="s">
        <v>182</v>
      </c>
      <c r="E593" s="206" t="s">
        <v>19</v>
      </c>
      <c r="F593" s="207" t="s">
        <v>751</v>
      </c>
      <c r="G593" s="205"/>
      <c r="H593" s="208">
        <v>3.3</v>
      </c>
      <c r="I593" s="209"/>
      <c r="J593" s="205"/>
      <c r="K593" s="205"/>
      <c r="L593" s="210"/>
      <c r="M593" s="211"/>
      <c r="N593" s="212"/>
      <c r="O593" s="212"/>
      <c r="P593" s="212"/>
      <c r="Q593" s="212"/>
      <c r="R593" s="212"/>
      <c r="S593" s="212"/>
      <c r="T593" s="213"/>
      <c r="AT593" s="214" t="s">
        <v>182</v>
      </c>
      <c r="AU593" s="214" t="s">
        <v>83</v>
      </c>
      <c r="AV593" s="14" t="s">
        <v>83</v>
      </c>
      <c r="AW593" s="14" t="s">
        <v>35</v>
      </c>
      <c r="AX593" s="14" t="s">
        <v>73</v>
      </c>
      <c r="AY593" s="214" t="s">
        <v>171</v>
      </c>
    </row>
    <row r="594" spans="2:51" s="13" customFormat="1" ht="12">
      <c r="B594" s="193"/>
      <c r="C594" s="194"/>
      <c r="D594" s="195" t="s">
        <v>182</v>
      </c>
      <c r="E594" s="196" t="s">
        <v>19</v>
      </c>
      <c r="F594" s="197" t="s">
        <v>385</v>
      </c>
      <c r="G594" s="194"/>
      <c r="H594" s="196" t="s">
        <v>19</v>
      </c>
      <c r="I594" s="198"/>
      <c r="J594" s="194"/>
      <c r="K594" s="194"/>
      <c r="L594" s="199"/>
      <c r="M594" s="200"/>
      <c r="N594" s="201"/>
      <c r="O594" s="201"/>
      <c r="P594" s="201"/>
      <c r="Q594" s="201"/>
      <c r="R594" s="201"/>
      <c r="S594" s="201"/>
      <c r="T594" s="202"/>
      <c r="AT594" s="203" t="s">
        <v>182</v>
      </c>
      <c r="AU594" s="203" t="s">
        <v>83</v>
      </c>
      <c r="AV594" s="13" t="s">
        <v>81</v>
      </c>
      <c r="AW594" s="13" t="s">
        <v>35</v>
      </c>
      <c r="AX594" s="13" t="s">
        <v>73</v>
      </c>
      <c r="AY594" s="203" t="s">
        <v>171</v>
      </c>
    </row>
    <row r="595" spans="2:51" s="14" customFormat="1" ht="12">
      <c r="B595" s="204"/>
      <c r="C595" s="205"/>
      <c r="D595" s="195" t="s">
        <v>182</v>
      </c>
      <c r="E595" s="206" t="s">
        <v>19</v>
      </c>
      <c r="F595" s="207" t="s">
        <v>386</v>
      </c>
      <c r="G595" s="205"/>
      <c r="H595" s="208">
        <v>7.08</v>
      </c>
      <c r="I595" s="209"/>
      <c r="J595" s="205"/>
      <c r="K595" s="205"/>
      <c r="L595" s="210"/>
      <c r="M595" s="211"/>
      <c r="N595" s="212"/>
      <c r="O595" s="212"/>
      <c r="P595" s="212"/>
      <c r="Q595" s="212"/>
      <c r="R595" s="212"/>
      <c r="S595" s="212"/>
      <c r="T595" s="213"/>
      <c r="AT595" s="214" t="s">
        <v>182</v>
      </c>
      <c r="AU595" s="214" t="s">
        <v>83</v>
      </c>
      <c r="AV595" s="14" t="s">
        <v>83</v>
      </c>
      <c r="AW595" s="14" t="s">
        <v>35</v>
      </c>
      <c r="AX595" s="14" t="s">
        <v>73</v>
      </c>
      <c r="AY595" s="214" t="s">
        <v>171</v>
      </c>
    </row>
    <row r="596" spans="2:51" s="15" customFormat="1" ht="12">
      <c r="B596" s="215"/>
      <c r="C596" s="216"/>
      <c r="D596" s="195" t="s">
        <v>182</v>
      </c>
      <c r="E596" s="217" t="s">
        <v>19</v>
      </c>
      <c r="F596" s="218" t="s">
        <v>189</v>
      </c>
      <c r="G596" s="216"/>
      <c r="H596" s="219">
        <v>34.86</v>
      </c>
      <c r="I596" s="220"/>
      <c r="J596" s="216"/>
      <c r="K596" s="216"/>
      <c r="L596" s="221"/>
      <c r="M596" s="222"/>
      <c r="N596" s="223"/>
      <c r="O596" s="223"/>
      <c r="P596" s="223"/>
      <c r="Q596" s="223"/>
      <c r="R596" s="223"/>
      <c r="S596" s="223"/>
      <c r="T596" s="224"/>
      <c r="AT596" s="225" t="s">
        <v>182</v>
      </c>
      <c r="AU596" s="225" t="s">
        <v>83</v>
      </c>
      <c r="AV596" s="15" t="s">
        <v>178</v>
      </c>
      <c r="AW596" s="15" t="s">
        <v>35</v>
      </c>
      <c r="AX596" s="15" t="s">
        <v>81</v>
      </c>
      <c r="AY596" s="225" t="s">
        <v>171</v>
      </c>
    </row>
    <row r="597" spans="1:65" s="2" customFormat="1" ht="44.25" customHeight="1">
      <c r="A597" s="35"/>
      <c r="B597" s="36"/>
      <c r="C597" s="175" t="s">
        <v>752</v>
      </c>
      <c r="D597" s="175" t="s">
        <v>173</v>
      </c>
      <c r="E597" s="176" t="s">
        <v>753</v>
      </c>
      <c r="F597" s="177" t="s">
        <v>754</v>
      </c>
      <c r="G597" s="178" t="s">
        <v>176</v>
      </c>
      <c r="H597" s="179">
        <v>10.95</v>
      </c>
      <c r="I597" s="180"/>
      <c r="J597" s="181">
        <f>ROUND(I597*H597,2)</f>
        <v>0</v>
      </c>
      <c r="K597" s="177" t="s">
        <v>177</v>
      </c>
      <c r="L597" s="40"/>
      <c r="M597" s="182" t="s">
        <v>19</v>
      </c>
      <c r="N597" s="183" t="s">
        <v>44</v>
      </c>
      <c r="O597" s="65"/>
      <c r="P597" s="184">
        <f>O597*H597</f>
        <v>0</v>
      </c>
      <c r="Q597" s="184">
        <v>0</v>
      </c>
      <c r="R597" s="184">
        <f>Q597*H597</f>
        <v>0</v>
      </c>
      <c r="S597" s="184">
        <v>1.8</v>
      </c>
      <c r="T597" s="185">
        <f>S597*H597</f>
        <v>19.71</v>
      </c>
      <c r="U597" s="35"/>
      <c r="V597" s="35"/>
      <c r="W597" s="35"/>
      <c r="X597" s="35"/>
      <c r="Y597" s="35"/>
      <c r="Z597" s="35"/>
      <c r="AA597" s="35"/>
      <c r="AB597" s="35"/>
      <c r="AC597" s="35"/>
      <c r="AD597" s="35"/>
      <c r="AE597" s="35"/>
      <c r="AR597" s="186" t="s">
        <v>178</v>
      </c>
      <c r="AT597" s="186" t="s">
        <v>173</v>
      </c>
      <c r="AU597" s="186" t="s">
        <v>83</v>
      </c>
      <c r="AY597" s="18" t="s">
        <v>171</v>
      </c>
      <c r="BE597" s="187">
        <f>IF(N597="základní",J597,0)</f>
        <v>0</v>
      </c>
      <c r="BF597" s="187">
        <f>IF(N597="snížená",J597,0)</f>
        <v>0</v>
      </c>
      <c r="BG597" s="187">
        <f>IF(N597="zákl. přenesená",J597,0)</f>
        <v>0</v>
      </c>
      <c r="BH597" s="187">
        <f>IF(N597="sníž. přenesená",J597,0)</f>
        <v>0</v>
      </c>
      <c r="BI597" s="187">
        <f>IF(N597="nulová",J597,0)</f>
        <v>0</v>
      </c>
      <c r="BJ597" s="18" t="s">
        <v>81</v>
      </c>
      <c r="BK597" s="187">
        <f>ROUND(I597*H597,2)</f>
        <v>0</v>
      </c>
      <c r="BL597" s="18" t="s">
        <v>178</v>
      </c>
      <c r="BM597" s="186" t="s">
        <v>755</v>
      </c>
    </row>
    <row r="598" spans="1:47" s="2" customFormat="1" ht="12">
      <c r="A598" s="35"/>
      <c r="B598" s="36"/>
      <c r="C598" s="37"/>
      <c r="D598" s="188" t="s">
        <v>180</v>
      </c>
      <c r="E598" s="37"/>
      <c r="F598" s="189" t="s">
        <v>756</v>
      </c>
      <c r="G598" s="37"/>
      <c r="H598" s="37"/>
      <c r="I598" s="190"/>
      <c r="J598" s="37"/>
      <c r="K598" s="37"/>
      <c r="L598" s="40"/>
      <c r="M598" s="191"/>
      <c r="N598" s="192"/>
      <c r="O598" s="65"/>
      <c r="P598" s="65"/>
      <c r="Q598" s="65"/>
      <c r="R598" s="65"/>
      <c r="S598" s="65"/>
      <c r="T598" s="66"/>
      <c r="U598" s="35"/>
      <c r="V598" s="35"/>
      <c r="W598" s="35"/>
      <c r="X598" s="35"/>
      <c r="Y598" s="35"/>
      <c r="Z598" s="35"/>
      <c r="AA598" s="35"/>
      <c r="AB598" s="35"/>
      <c r="AC598" s="35"/>
      <c r="AD598" s="35"/>
      <c r="AE598" s="35"/>
      <c r="AT598" s="18" t="s">
        <v>180</v>
      </c>
      <c r="AU598" s="18" t="s">
        <v>83</v>
      </c>
    </row>
    <row r="599" spans="2:51" s="13" customFormat="1" ht="12">
      <c r="B599" s="193"/>
      <c r="C599" s="194"/>
      <c r="D599" s="195" t="s">
        <v>182</v>
      </c>
      <c r="E599" s="196" t="s">
        <v>19</v>
      </c>
      <c r="F599" s="197" t="s">
        <v>746</v>
      </c>
      <c r="G599" s="194"/>
      <c r="H599" s="196" t="s">
        <v>19</v>
      </c>
      <c r="I599" s="198"/>
      <c r="J599" s="194"/>
      <c r="K599" s="194"/>
      <c r="L599" s="199"/>
      <c r="M599" s="200"/>
      <c r="N599" s="201"/>
      <c r="O599" s="201"/>
      <c r="P599" s="201"/>
      <c r="Q599" s="201"/>
      <c r="R599" s="201"/>
      <c r="S599" s="201"/>
      <c r="T599" s="202"/>
      <c r="AT599" s="203" t="s">
        <v>182</v>
      </c>
      <c r="AU599" s="203" t="s">
        <v>83</v>
      </c>
      <c r="AV599" s="13" t="s">
        <v>81</v>
      </c>
      <c r="AW599" s="13" t="s">
        <v>35</v>
      </c>
      <c r="AX599" s="13" t="s">
        <v>73</v>
      </c>
      <c r="AY599" s="203" t="s">
        <v>171</v>
      </c>
    </row>
    <row r="600" spans="2:51" s="14" customFormat="1" ht="12">
      <c r="B600" s="204"/>
      <c r="C600" s="205"/>
      <c r="D600" s="195" t="s">
        <v>182</v>
      </c>
      <c r="E600" s="206" t="s">
        <v>19</v>
      </c>
      <c r="F600" s="207" t="s">
        <v>757</v>
      </c>
      <c r="G600" s="205"/>
      <c r="H600" s="208">
        <v>0.918</v>
      </c>
      <c r="I600" s="209"/>
      <c r="J600" s="205"/>
      <c r="K600" s="205"/>
      <c r="L600" s="210"/>
      <c r="M600" s="211"/>
      <c r="N600" s="212"/>
      <c r="O600" s="212"/>
      <c r="P600" s="212"/>
      <c r="Q600" s="212"/>
      <c r="R600" s="212"/>
      <c r="S600" s="212"/>
      <c r="T600" s="213"/>
      <c r="AT600" s="214" t="s">
        <v>182</v>
      </c>
      <c r="AU600" s="214" t="s">
        <v>83</v>
      </c>
      <c r="AV600" s="14" t="s">
        <v>83</v>
      </c>
      <c r="AW600" s="14" t="s">
        <v>35</v>
      </c>
      <c r="AX600" s="14" t="s">
        <v>73</v>
      </c>
      <c r="AY600" s="214" t="s">
        <v>171</v>
      </c>
    </row>
    <row r="601" spans="2:51" s="13" customFormat="1" ht="12">
      <c r="B601" s="193"/>
      <c r="C601" s="194"/>
      <c r="D601" s="195" t="s">
        <v>182</v>
      </c>
      <c r="E601" s="196" t="s">
        <v>19</v>
      </c>
      <c r="F601" s="197" t="s">
        <v>465</v>
      </c>
      <c r="G601" s="194"/>
      <c r="H601" s="196" t="s">
        <v>19</v>
      </c>
      <c r="I601" s="198"/>
      <c r="J601" s="194"/>
      <c r="K601" s="194"/>
      <c r="L601" s="199"/>
      <c r="M601" s="200"/>
      <c r="N601" s="201"/>
      <c r="O601" s="201"/>
      <c r="P601" s="201"/>
      <c r="Q601" s="201"/>
      <c r="R601" s="201"/>
      <c r="S601" s="201"/>
      <c r="T601" s="202"/>
      <c r="AT601" s="203" t="s">
        <v>182</v>
      </c>
      <c r="AU601" s="203" t="s">
        <v>83</v>
      </c>
      <c r="AV601" s="13" t="s">
        <v>81</v>
      </c>
      <c r="AW601" s="13" t="s">
        <v>35</v>
      </c>
      <c r="AX601" s="13" t="s">
        <v>73</v>
      </c>
      <c r="AY601" s="203" t="s">
        <v>171</v>
      </c>
    </row>
    <row r="602" spans="2:51" s="14" customFormat="1" ht="12">
      <c r="B602" s="204"/>
      <c r="C602" s="205"/>
      <c r="D602" s="195" t="s">
        <v>182</v>
      </c>
      <c r="E602" s="206" t="s">
        <v>19</v>
      </c>
      <c r="F602" s="207" t="s">
        <v>758</v>
      </c>
      <c r="G602" s="205"/>
      <c r="H602" s="208">
        <v>3.185</v>
      </c>
      <c r="I602" s="209"/>
      <c r="J602" s="205"/>
      <c r="K602" s="205"/>
      <c r="L602" s="210"/>
      <c r="M602" s="211"/>
      <c r="N602" s="212"/>
      <c r="O602" s="212"/>
      <c r="P602" s="212"/>
      <c r="Q602" s="212"/>
      <c r="R602" s="212"/>
      <c r="S602" s="212"/>
      <c r="T602" s="213"/>
      <c r="AT602" s="214" t="s">
        <v>182</v>
      </c>
      <c r="AU602" s="214" t="s">
        <v>83</v>
      </c>
      <c r="AV602" s="14" t="s">
        <v>83</v>
      </c>
      <c r="AW602" s="14" t="s">
        <v>35</v>
      </c>
      <c r="AX602" s="14" t="s">
        <v>73</v>
      </c>
      <c r="AY602" s="214" t="s">
        <v>171</v>
      </c>
    </row>
    <row r="603" spans="2:51" s="13" customFormat="1" ht="12">
      <c r="B603" s="193"/>
      <c r="C603" s="194"/>
      <c r="D603" s="195" t="s">
        <v>182</v>
      </c>
      <c r="E603" s="196" t="s">
        <v>19</v>
      </c>
      <c r="F603" s="197" t="s">
        <v>383</v>
      </c>
      <c r="G603" s="194"/>
      <c r="H603" s="196" t="s">
        <v>19</v>
      </c>
      <c r="I603" s="198"/>
      <c r="J603" s="194"/>
      <c r="K603" s="194"/>
      <c r="L603" s="199"/>
      <c r="M603" s="200"/>
      <c r="N603" s="201"/>
      <c r="O603" s="201"/>
      <c r="P603" s="201"/>
      <c r="Q603" s="201"/>
      <c r="R603" s="201"/>
      <c r="S603" s="201"/>
      <c r="T603" s="202"/>
      <c r="AT603" s="203" t="s">
        <v>182</v>
      </c>
      <c r="AU603" s="203" t="s">
        <v>83</v>
      </c>
      <c r="AV603" s="13" t="s">
        <v>81</v>
      </c>
      <c r="AW603" s="13" t="s">
        <v>35</v>
      </c>
      <c r="AX603" s="13" t="s">
        <v>73</v>
      </c>
      <c r="AY603" s="203" t="s">
        <v>171</v>
      </c>
    </row>
    <row r="604" spans="2:51" s="14" customFormat="1" ht="12">
      <c r="B604" s="204"/>
      <c r="C604" s="205"/>
      <c r="D604" s="195" t="s">
        <v>182</v>
      </c>
      <c r="E604" s="206" t="s">
        <v>19</v>
      </c>
      <c r="F604" s="207" t="s">
        <v>759</v>
      </c>
      <c r="G604" s="205"/>
      <c r="H604" s="208">
        <v>1.302</v>
      </c>
      <c r="I604" s="209"/>
      <c r="J604" s="205"/>
      <c r="K604" s="205"/>
      <c r="L604" s="210"/>
      <c r="M604" s="211"/>
      <c r="N604" s="212"/>
      <c r="O604" s="212"/>
      <c r="P604" s="212"/>
      <c r="Q604" s="212"/>
      <c r="R604" s="212"/>
      <c r="S604" s="212"/>
      <c r="T604" s="213"/>
      <c r="AT604" s="214" t="s">
        <v>182</v>
      </c>
      <c r="AU604" s="214" t="s">
        <v>83</v>
      </c>
      <c r="AV604" s="14" t="s">
        <v>83</v>
      </c>
      <c r="AW604" s="14" t="s">
        <v>35</v>
      </c>
      <c r="AX604" s="14" t="s">
        <v>73</v>
      </c>
      <c r="AY604" s="214" t="s">
        <v>171</v>
      </c>
    </row>
    <row r="605" spans="2:51" s="13" customFormat="1" ht="12">
      <c r="B605" s="193"/>
      <c r="C605" s="194"/>
      <c r="D605" s="195" t="s">
        <v>182</v>
      </c>
      <c r="E605" s="196" t="s">
        <v>19</v>
      </c>
      <c r="F605" s="197" t="s">
        <v>385</v>
      </c>
      <c r="G605" s="194"/>
      <c r="H605" s="196" t="s">
        <v>19</v>
      </c>
      <c r="I605" s="198"/>
      <c r="J605" s="194"/>
      <c r="K605" s="194"/>
      <c r="L605" s="199"/>
      <c r="M605" s="200"/>
      <c r="N605" s="201"/>
      <c r="O605" s="201"/>
      <c r="P605" s="201"/>
      <c r="Q605" s="201"/>
      <c r="R605" s="201"/>
      <c r="S605" s="201"/>
      <c r="T605" s="202"/>
      <c r="AT605" s="203" t="s">
        <v>182</v>
      </c>
      <c r="AU605" s="203" t="s">
        <v>83</v>
      </c>
      <c r="AV605" s="13" t="s">
        <v>81</v>
      </c>
      <c r="AW605" s="13" t="s">
        <v>35</v>
      </c>
      <c r="AX605" s="13" t="s">
        <v>73</v>
      </c>
      <c r="AY605" s="203" t="s">
        <v>171</v>
      </c>
    </row>
    <row r="606" spans="2:51" s="14" customFormat="1" ht="12">
      <c r="B606" s="204"/>
      <c r="C606" s="205"/>
      <c r="D606" s="195" t="s">
        <v>182</v>
      </c>
      <c r="E606" s="206" t="s">
        <v>19</v>
      </c>
      <c r="F606" s="207" t="s">
        <v>760</v>
      </c>
      <c r="G606" s="205"/>
      <c r="H606" s="208">
        <v>1.161</v>
      </c>
      <c r="I606" s="209"/>
      <c r="J606" s="205"/>
      <c r="K606" s="205"/>
      <c r="L606" s="210"/>
      <c r="M606" s="211"/>
      <c r="N606" s="212"/>
      <c r="O606" s="212"/>
      <c r="P606" s="212"/>
      <c r="Q606" s="212"/>
      <c r="R606" s="212"/>
      <c r="S606" s="212"/>
      <c r="T606" s="213"/>
      <c r="AT606" s="214" t="s">
        <v>182</v>
      </c>
      <c r="AU606" s="214" t="s">
        <v>83</v>
      </c>
      <c r="AV606" s="14" t="s">
        <v>83</v>
      </c>
      <c r="AW606" s="14" t="s">
        <v>35</v>
      </c>
      <c r="AX606" s="14" t="s">
        <v>73</v>
      </c>
      <c r="AY606" s="214" t="s">
        <v>171</v>
      </c>
    </row>
    <row r="607" spans="2:51" s="14" customFormat="1" ht="12">
      <c r="B607" s="204"/>
      <c r="C607" s="205"/>
      <c r="D607" s="195" t="s">
        <v>182</v>
      </c>
      <c r="E607" s="206" t="s">
        <v>19</v>
      </c>
      <c r="F607" s="207" t="s">
        <v>761</v>
      </c>
      <c r="G607" s="205"/>
      <c r="H607" s="208">
        <v>2.016</v>
      </c>
      <c r="I607" s="209"/>
      <c r="J607" s="205"/>
      <c r="K607" s="205"/>
      <c r="L607" s="210"/>
      <c r="M607" s="211"/>
      <c r="N607" s="212"/>
      <c r="O607" s="212"/>
      <c r="P607" s="212"/>
      <c r="Q607" s="212"/>
      <c r="R607" s="212"/>
      <c r="S607" s="212"/>
      <c r="T607" s="213"/>
      <c r="AT607" s="214" t="s">
        <v>182</v>
      </c>
      <c r="AU607" s="214" t="s">
        <v>83</v>
      </c>
      <c r="AV607" s="14" t="s">
        <v>83</v>
      </c>
      <c r="AW607" s="14" t="s">
        <v>35</v>
      </c>
      <c r="AX607" s="14" t="s">
        <v>73</v>
      </c>
      <c r="AY607" s="214" t="s">
        <v>171</v>
      </c>
    </row>
    <row r="608" spans="2:51" s="13" customFormat="1" ht="12">
      <c r="B608" s="193"/>
      <c r="C608" s="194"/>
      <c r="D608" s="195" t="s">
        <v>182</v>
      </c>
      <c r="E608" s="196" t="s">
        <v>19</v>
      </c>
      <c r="F608" s="197" t="s">
        <v>762</v>
      </c>
      <c r="G608" s="194"/>
      <c r="H608" s="196" t="s">
        <v>19</v>
      </c>
      <c r="I608" s="198"/>
      <c r="J608" s="194"/>
      <c r="K608" s="194"/>
      <c r="L608" s="199"/>
      <c r="M608" s="200"/>
      <c r="N608" s="201"/>
      <c r="O608" s="201"/>
      <c r="P608" s="201"/>
      <c r="Q608" s="201"/>
      <c r="R608" s="201"/>
      <c r="S608" s="201"/>
      <c r="T608" s="202"/>
      <c r="AT608" s="203" t="s">
        <v>182</v>
      </c>
      <c r="AU608" s="203" t="s">
        <v>83</v>
      </c>
      <c r="AV608" s="13" t="s">
        <v>81</v>
      </c>
      <c r="AW608" s="13" t="s">
        <v>35</v>
      </c>
      <c r="AX608" s="13" t="s">
        <v>73</v>
      </c>
      <c r="AY608" s="203" t="s">
        <v>171</v>
      </c>
    </row>
    <row r="609" spans="2:51" s="14" customFormat="1" ht="12">
      <c r="B609" s="204"/>
      <c r="C609" s="205"/>
      <c r="D609" s="195" t="s">
        <v>182</v>
      </c>
      <c r="E609" s="206" t="s">
        <v>19</v>
      </c>
      <c r="F609" s="207" t="s">
        <v>763</v>
      </c>
      <c r="G609" s="205"/>
      <c r="H609" s="208">
        <v>0.137</v>
      </c>
      <c r="I609" s="209"/>
      <c r="J609" s="205"/>
      <c r="K609" s="205"/>
      <c r="L609" s="210"/>
      <c r="M609" s="211"/>
      <c r="N609" s="212"/>
      <c r="O609" s="212"/>
      <c r="P609" s="212"/>
      <c r="Q609" s="212"/>
      <c r="R609" s="212"/>
      <c r="S609" s="212"/>
      <c r="T609" s="213"/>
      <c r="AT609" s="214" t="s">
        <v>182</v>
      </c>
      <c r="AU609" s="214" t="s">
        <v>83</v>
      </c>
      <c r="AV609" s="14" t="s">
        <v>83</v>
      </c>
      <c r="AW609" s="14" t="s">
        <v>35</v>
      </c>
      <c r="AX609" s="14" t="s">
        <v>73</v>
      </c>
      <c r="AY609" s="214" t="s">
        <v>171</v>
      </c>
    </row>
    <row r="610" spans="2:51" s="13" customFormat="1" ht="12">
      <c r="B610" s="193"/>
      <c r="C610" s="194"/>
      <c r="D610" s="195" t="s">
        <v>182</v>
      </c>
      <c r="E610" s="196" t="s">
        <v>19</v>
      </c>
      <c r="F610" s="197" t="s">
        <v>764</v>
      </c>
      <c r="G610" s="194"/>
      <c r="H610" s="196" t="s">
        <v>19</v>
      </c>
      <c r="I610" s="198"/>
      <c r="J610" s="194"/>
      <c r="K610" s="194"/>
      <c r="L610" s="199"/>
      <c r="M610" s="200"/>
      <c r="N610" s="201"/>
      <c r="O610" s="201"/>
      <c r="P610" s="201"/>
      <c r="Q610" s="201"/>
      <c r="R610" s="201"/>
      <c r="S610" s="201"/>
      <c r="T610" s="202"/>
      <c r="AT610" s="203" t="s">
        <v>182</v>
      </c>
      <c r="AU610" s="203" t="s">
        <v>83</v>
      </c>
      <c r="AV610" s="13" t="s">
        <v>81</v>
      </c>
      <c r="AW610" s="13" t="s">
        <v>35</v>
      </c>
      <c r="AX610" s="13" t="s">
        <v>73</v>
      </c>
      <c r="AY610" s="203" t="s">
        <v>171</v>
      </c>
    </row>
    <row r="611" spans="2:51" s="14" customFormat="1" ht="12">
      <c r="B611" s="204"/>
      <c r="C611" s="205"/>
      <c r="D611" s="195" t="s">
        <v>182</v>
      </c>
      <c r="E611" s="206" t="s">
        <v>19</v>
      </c>
      <c r="F611" s="207" t="s">
        <v>765</v>
      </c>
      <c r="G611" s="205"/>
      <c r="H611" s="208">
        <v>0.023</v>
      </c>
      <c r="I611" s="209"/>
      <c r="J611" s="205"/>
      <c r="K611" s="205"/>
      <c r="L611" s="210"/>
      <c r="M611" s="211"/>
      <c r="N611" s="212"/>
      <c r="O611" s="212"/>
      <c r="P611" s="212"/>
      <c r="Q611" s="212"/>
      <c r="R611" s="212"/>
      <c r="S611" s="212"/>
      <c r="T611" s="213"/>
      <c r="AT611" s="214" t="s">
        <v>182</v>
      </c>
      <c r="AU611" s="214" t="s">
        <v>83</v>
      </c>
      <c r="AV611" s="14" t="s">
        <v>83</v>
      </c>
      <c r="AW611" s="14" t="s">
        <v>35</v>
      </c>
      <c r="AX611" s="14" t="s">
        <v>73</v>
      </c>
      <c r="AY611" s="214" t="s">
        <v>171</v>
      </c>
    </row>
    <row r="612" spans="2:51" s="13" customFormat="1" ht="12">
      <c r="B612" s="193"/>
      <c r="C612" s="194"/>
      <c r="D612" s="195" t="s">
        <v>182</v>
      </c>
      <c r="E612" s="196" t="s">
        <v>19</v>
      </c>
      <c r="F612" s="197" t="s">
        <v>766</v>
      </c>
      <c r="G612" s="194"/>
      <c r="H612" s="196" t="s">
        <v>19</v>
      </c>
      <c r="I612" s="198"/>
      <c r="J612" s="194"/>
      <c r="K612" s="194"/>
      <c r="L612" s="199"/>
      <c r="M612" s="200"/>
      <c r="N612" s="201"/>
      <c r="O612" s="201"/>
      <c r="P612" s="201"/>
      <c r="Q612" s="201"/>
      <c r="R612" s="201"/>
      <c r="S612" s="201"/>
      <c r="T612" s="202"/>
      <c r="AT612" s="203" t="s">
        <v>182</v>
      </c>
      <c r="AU612" s="203" t="s">
        <v>83</v>
      </c>
      <c r="AV612" s="13" t="s">
        <v>81</v>
      </c>
      <c r="AW612" s="13" t="s">
        <v>35</v>
      </c>
      <c r="AX612" s="13" t="s">
        <v>73</v>
      </c>
      <c r="AY612" s="203" t="s">
        <v>171</v>
      </c>
    </row>
    <row r="613" spans="2:51" s="14" customFormat="1" ht="12">
      <c r="B613" s="204"/>
      <c r="C613" s="205"/>
      <c r="D613" s="195" t="s">
        <v>182</v>
      </c>
      <c r="E613" s="206" t="s">
        <v>19</v>
      </c>
      <c r="F613" s="207" t="s">
        <v>767</v>
      </c>
      <c r="G613" s="205"/>
      <c r="H613" s="208">
        <v>0.075</v>
      </c>
      <c r="I613" s="209"/>
      <c r="J613" s="205"/>
      <c r="K613" s="205"/>
      <c r="L613" s="210"/>
      <c r="M613" s="211"/>
      <c r="N613" s="212"/>
      <c r="O613" s="212"/>
      <c r="P613" s="212"/>
      <c r="Q613" s="212"/>
      <c r="R613" s="212"/>
      <c r="S613" s="212"/>
      <c r="T613" s="213"/>
      <c r="AT613" s="214" t="s">
        <v>182</v>
      </c>
      <c r="AU613" s="214" t="s">
        <v>83</v>
      </c>
      <c r="AV613" s="14" t="s">
        <v>83</v>
      </c>
      <c r="AW613" s="14" t="s">
        <v>35</v>
      </c>
      <c r="AX613" s="14" t="s">
        <v>73</v>
      </c>
      <c r="AY613" s="214" t="s">
        <v>171</v>
      </c>
    </row>
    <row r="614" spans="2:51" s="13" customFormat="1" ht="12">
      <c r="B614" s="193"/>
      <c r="C614" s="194"/>
      <c r="D614" s="195" t="s">
        <v>182</v>
      </c>
      <c r="E614" s="196" t="s">
        <v>19</v>
      </c>
      <c r="F614" s="197" t="s">
        <v>768</v>
      </c>
      <c r="G614" s="194"/>
      <c r="H614" s="196" t="s">
        <v>19</v>
      </c>
      <c r="I614" s="198"/>
      <c r="J614" s="194"/>
      <c r="K614" s="194"/>
      <c r="L614" s="199"/>
      <c r="M614" s="200"/>
      <c r="N614" s="201"/>
      <c r="O614" s="201"/>
      <c r="P614" s="201"/>
      <c r="Q614" s="201"/>
      <c r="R614" s="201"/>
      <c r="S614" s="201"/>
      <c r="T614" s="202"/>
      <c r="AT614" s="203" t="s">
        <v>182</v>
      </c>
      <c r="AU614" s="203" t="s">
        <v>83</v>
      </c>
      <c r="AV614" s="13" t="s">
        <v>81</v>
      </c>
      <c r="AW614" s="13" t="s">
        <v>35</v>
      </c>
      <c r="AX614" s="13" t="s">
        <v>73</v>
      </c>
      <c r="AY614" s="203" t="s">
        <v>171</v>
      </c>
    </row>
    <row r="615" spans="2:51" s="14" customFormat="1" ht="12">
      <c r="B615" s="204"/>
      <c r="C615" s="205"/>
      <c r="D615" s="195" t="s">
        <v>182</v>
      </c>
      <c r="E615" s="206" t="s">
        <v>19</v>
      </c>
      <c r="F615" s="207" t="s">
        <v>769</v>
      </c>
      <c r="G615" s="205"/>
      <c r="H615" s="208">
        <v>0.058</v>
      </c>
      <c r="I615" s="209"/>
      <c r="J615" s="205"/>
      <c r="K615" s="205"/>
      <c r="L615" s="210"/>
      <c r="M615" s="211"/>
      <c r="N615" s="212"/>
      <c r="O615" s="212"/>
      <c r="P615" s="212"/>
      <c r="Q615" s="212"/>
      <c r="R615" s="212"/>
      <c r="S615" s="212"/>
      <c r="T615" s="213"/>
      <c r="AT615" s="214" t="s">
        <v>182</v>
      </c>
      <c r="AU615" s="214" t="s">
        <v>83</v>
      </c>
      <c r="AV615" s="14" t="s">
        <v>83</v>
      </c>
      <c r="AW615" s="14" t="s">
        <v>35</v>
      </c>
      <c r="AX615" s="14" t="s">
        <v>73</v>
      </c>
      <c r="AY615" s="214" t="s">
        <v>171</v>
      </c>
    </row>
    <row r="616" spans="2:51" s="13" customFormat="1" ht="12">
      <c r="B616" s="193"/>
      <c r="C616" s="194"/>
      <c r="D616" s="195" t="s">
        <v>182</v>
      </c>
      <c r="E616" s="196" t="s">
        <v>19</v>
      </c>
      <c r="F616" s="197" t="s">
        <v>770</v>
      </c>
      <c r="G616" s="194"/>
      <c r="H616" s="196" t="s">
        <v>19</v>
      </c>
      <c r="I616" s="198"/>
      <c r="J616" s="194"/>
      <c r="K616" s="194"/>
      <c r="L616" s="199"/>
      <c r="M616" s="200"/>
      <c r="N616" s="201"/>
      <c r="O616" s="201"/>
      <c r="P616" s="201"/>
      <c r="Q616" s="201"/>
      <c r="R616" s="201"/>
      <c r="S616" s="201"/>
      <c r="T616" s="202"/>
      <c r="AT616" s="203" t="s">
        <v>182</v>
      </c>
      <c r="AU616" s="203" t="s">
        <v>83</v>
      </c>
      <c r="AV616" s="13" t="s">
        <v>81</v>
      </c>
      <c r="AW616" s="13" t="s">
        <v>35</v>
      </c>
      <c r="AX616" s="13" t="s">
        <v>73</v>
      </c>
      <c r="AY616" s="203" t="s">
        <v>171</v>
      </c>
    </row>
    <row r="617" spans="2:51" s="14" customFormat="1" ht="12">
      <c r="B617" s="204"/>
      <c r="C617" s="205"/>
      <c r="D617" s="195" t="s">
        <v>182</v>
      </c>
      <c r="E617" s="206" t="s">
        <v>19</v>
      </c>
      <c r="F617" s="207" t="s">
        <v>771</v>
      </c>
      <c r="G617" s="205"/>
      <c r="H617" s="208">
        <v>0.055</v>
      </c>
      <c r="I617" s="209"/>
      <c r="J617" s="205"/>
      <c r="K617" s="205"/>
      <c r="L617" s="210"/>
      <c r="M617" s="211"/>
      <c r="N617" s="212"/>
      <c r="O617" s="212"/>
      <c r="P617" s="212"/>
      <c r="Q617" s="212"/>
      <c r="R617" s="212"/>
      <c r="S617" s="212"/>
      <c r="T617" s="213"/>
      <c r="AT617" s="214" t="s">
        <v>182</v>
      </c>
      <c r="AU617" s="214" t="s">
        <v>83</v>
      </c>
      <c r="AV617" s="14" t="s">
        <v>83</v>
      </c>
      <c r="AW617" s="14" t="s">
        <v>35</v>
      </c>
      <c r="AX617" s="14" t="s">
        <v>73</v>
      </c>
      <c r="AY617" s="214" t="s">
        <v>171</v>
      </c>
    </row>
    <row r="618" spans="2:51" s="13" customFormat="1" ht="12">
      <c r="B618" s="193"/>
      <c r="C618" s="194"/>
      <c r="D618" s="195" t="s">
        <v>182</v>
      </c>
      <c r="E618" s="196" t="s">
        <v>19</v>
      </c>
      <c r="F618" s="197" t="s">
        <v>772</v>
      </c>
      <c r="G618" s="194"/>
      <c r="H618" s="196" t="s">
        <v>19</v>
      </c>
      <c r="I618" s="198"/>
      <c r="J618" s="194"/>
      <c r="K618" s="194"/>
      <c r="L618" s="199"/>
      <c r="M618" s="200"/>
      <c r="N618" s="201"/>
      <c r="O618" s="201"/>
      <c r="P618" s="201"/>
      <c r="Q618" s="201"/>
      <c r="R618" s="201"/>
      <c r="S618" s="201"/>
      <c r="T618" s="202"/>
      <c r="AT618" s="203" t="s">
        <v>182</v>
      </c>
      <c r="AU618" s="203" t="s">
        <v>83</v>
      </c>
      <c r="AV618" s="13" t="s">
        <v>81</v>
      </c>
      <c r="AW618" s="13" t="s">
        <v>35</v>
      </c>
      <c r="AX618" s="13" t="s">
        <v>73</v>
      </c>
      <c r="AY618" s="203" t="s">
        <v>171</v>
      </c>
    </row>
    <row r="619" spans="2:51" s="14" customFormat="1" ht="12">
      <c r="B619" s="204"/>
      <c r="C619" s="205"/>
      <c r="D619" s="195" t="s">
        <v>182</v>
      </c>
      <c r="E619" s="206" t="s">
        <v>19</v>
      </c>
      <c r="F619" s="207" t="s">
        <v>773</v>
      </c>
      <c r="G619" s="205"/>
      <c r="H619" s="208">
        <v>0.122</v>
      </c>
      <c r="I619" s="209"/>
      <c r="J619" s="205"/>
      <c r="K619" s="205"/>
      <c r="L619" s="210"/>
      <c r="M619" s="211"/>
      <c r="N619" s="212"/>
      <c r="O619" s="212"/>
      <c r="P619" s="212"/>
      <c r="Q619" s="212"/>
      <c r="R619" s="212"/>
      <c r="S619" s="212"/>
      <c r="T619" s="213"/>
      <c r="AT619" s="214" t="s">
        <v>182</v>
      </c>
      <c r="AU619" s="214" t="s">
        <v>83</v>
      </c>
      <c r="AV619" s="14" t="s">
        <v>83</v>
      </c>
      <c r="AW619" s="14" t="s">
        <v>35</v>
      </c>
      <c r="AX619" s="14" t="s">
        <v>73</v>
      </c>
      <c r="AY619" s="214" t="s">
        <v>171</v>
      </c>
    </row>
    <row r="620" spans="2:51" s="13" customFormat="1" ht="12">
      <c r="B620" s="193"/>
      <c r="C620" s="194"/>
      <c r="D620" s="195" t="s">
        <v>182</v>
      </c>
      <c r="E620" s="196" t="s">
        <v>19</v>
      </c>
      <c r="F620" s="197" t="s">
        <v>774</v>
      </c>
      <c r="G620" s="194"/>
      <c r="H620" s="196" t="s">
        <v>19</v>
      </c>
      <c r="I620" s="198"/>
      <c r="J620" s="194"/>
      <c r="K620" s="194"/>
      <c r="L620" s="199"/>
      <c r="M620" s="200"/>
      <c r="N620" s="201"/>
      <c r="O620" s="201"/>
      <c r="P620" s="201"/>
      <c r="Q620" s="201"/>
      <c r="R620" s="201"/>
      <c r="S620" s="201"/>
      <c r="T620" s="202"/>
      <c r="AT620" s="203" t="s">
        <v>182</v>
      </c>
      <c r="AU620" s="203" t="s">
        <v>83</v>
      </c>
      <c r="AV620" s="13" t="s">
        <v>81</v>
      </c>
      <c r="AW620" s="13" t="s">
        <v>35</v>
      </c>
      <c r="AX620" s="13" t="s">
        <v>73</v>
      </c>
      <c r="AY620" s="203" t="s">
        <v>171</v>
      </c>
    </row>
    <row r="621" spans="2:51" s="14" customFormat="1" ht="12">
      <c r="B621" s="204"/>
      <c r="C621" s="205"/>
      <c r="D621" s="195" t="s">
        <v>182</v>
      </c>
      <c r="E621" s="206" t="s">
        <v>19</v>
      </c>
      <c r="F621" s="207" t="s">
        <v>775</v>
      </c>
      <c r="G621" s="205"/>
      <c r="H621" s="208">
        <v>0.098</v>
      </c>
      <c r="I621" s="209"/>
      <c r="J621" s="205"/>
      <c r="K621" s="205"/>
      <c r="L621" s="210"/>
      <c r="M621" s="211"/>
      <c r="N621" s="212"/>
      <c r="O621" s="212"/>
      <c r="P621" s="212"/>
      <c r="Q621" s="212"/>
      <c r="R621" s="212"/>
      <c r="S621" s="212"/>
      <c r="T621" s="213"/>
      <c r="AT621" s="214" t="s">
        <v>182</v>
      </c>
      <c r="AU621" s="214" t="s">
        <v>83</v>
      </c>
      <c r="AV621" s="14" t="s">
        <v>83</v>
      </c>
      <c r="AW621" s="14" t="s">
        <v>35</v>
      </c>
      <c r="AX621" s="14" t="s">
        <v>73</v>
      </c>
      <c r="AY621" s="214" t="s">
        <v>171</v>
      </c>
    </row>
    <row r="622" spans="2:51" s="13" customFormat="1" ht="12">
      <c r="B622" s="193"/>
      <c r="C622" s="194"/>
      <c r="D622" s="195" t="s">
        <v>182</v>
      </c>
      <c r="E622" s="196" t="s">
        <v>19</v>
      </c>
      <c r="F622" s="197" t="s">
        <v>776</v>
      </c>
      <c r="G622" s="194"/>
      <c r="H622" s="196" t="s">
        <v>19</v>
      </c>
      <c r="I622" s="198"/>
      <c r="J622" s="194"/>
      <c r="K622" s="194"/>
      <c r="L622" s="199"/>
      <c r="M622" s="200"/>
      <c r="N622" s="201"/>
      <c r="O622" s="201"/>
      <c r="P622" s="201"/>
      <c r="Q622" s="201"/>
      <c r="R622" s="201"/>
      <c r="S622" s="201"/>
      <c r="T622" s="202"/>
      <c r="AT622" s="203" t="s">
        <v>182</v>
      </c>
      <c r="AU622" s="203" t="s">
        <v>83</v>
      </c>
      <c r="AV622" s="13" t="s">
        <v>81</v>
      </c>
      <c r="AW622" s="13" t="s">
        <v>35</v>
      </c>
      <c r="AX622" s="13" t="s">
        <v>73</v>
      </c>
      <c r="AY622" s="203" t="s">
        <v>171</v>
      </c>
    </row>
    <row r="623" spans="2:51" s="14" customFormat="1" ht="12">
      <c r="B623" s="204"/>
      <c r="C623" s="205"/>
      <c r="D623" s="195" t="s">
        <v>182</v>
      </c>
      <c r="E623" s="206" t="s">
        <v>19</v>
      </c>
      <c r="F623" s="207" t="s">
        <v>777</v>
      </c>
      <c r="G623" s="205"/>
      <c r="H623" s="208">
        <v>1.8</v>
      </c>
      <c r="I623" s="209"/>
      <c r="J623" s="205"/>
      <c r="K623" s="205"/>
      <c r="L623" s="210"/>
      <c r="M623" s="211"/>
      <c r="N623" s="212"/>
      <c r="O623" s="212"/>
      <c r="P623" s="212"/>
      <c r="Q623" s="212"/>
      <c r="R623" s="212"/>
      <c r="S623" s="212"/>
      <c r="T623" s="213"/>
      <c r="AT623" s="214" t="s">
        <v>182</v>
      </c>
      <c r="AU623" s="214" t="s">
        <v>83</v>
      </c>
      <c r="AV623" s="14" t="s">
        <v>83</v>
      </c>
      <c r="AW623" s="14" t="s">
        <v>35</v>
      </c>
      <c r="AX623" s="14" t="s">
        <v>73</v>
      </c>
      <c r="AY623" s="214" t="s">
        <v>171</v>
      </c>
    </row>
    <row r="624" spans="2:51" s="15" customFormat="1" ht="12">
      <c r="B624" s="215"/>
      <c r="C624" s="216"/>
      <c r="D624" s="195" t="s">
        <v>182</v>
      </c>
      <c r="E624" s="217" t="s">
        <v>19</v>
      </c>
      <c r="F624" s="218" t="s">
        <v>189</v>
      </c>
      <c r="G624" s="216"/>
      <c r="H624" s="219">
        <v>10.95</v>
      </c>
      <c r="I624" s="220"/>
      <c r="J624" s="216"/>
      <c r="K624" s="216"/>
      <c r="L624" s="221"/>
      <c r="M624" s="222"/>
      <c r="N624" s="223"/>
      <c r="O624" s="223"/>
      <c r="P624" s="223"/>
      <c r="Q624" s="223"/>
      <c r="R624" s="223"/>
      <c r="S624" s="223"/>
      <c r="T624" s="224"/>
      <c r="AT624" s="225" t="s">
        <v>182</v>
      </c>
      <c r="AU624" s="225" t="s">
        <v>83</v>
      </c>
      <c r="AV624" s="15" t="s">
        <v>178</v>
      </c>
      <c r="AW624" s="15" t="s">
        <v>35</v>
      </c>
      <c r="AX624" s="15" t="s">
        <v>81</v>
      </c>
      <c r="AY624" s="225" t="s">
        <v>171</v>
      </c>
    </row>
    <row r="625" spans="1:65" s="2" customFormat="1" ht="21.75" customHeight="1">
      <c r="A625" s="35"/>
      <c r="B625" s="36"/>
      <c r="C625" s="175" t="s">
        <v>778</v>
      </c>
      <c r="D625" s="175" t="s">
        <v>173</v>
      </c>
      <c r="E625" s="176" t="s">
        <v>779</v>
      </c>
      <c r="F625" s="177" t="s">
        <v>780</v>
      </c>
      <c r="G625" s="178" t="s">
        <v>272</v>
      </c>
      <c r="H625" s="179">
        <v>85.4</v>
      </c>
      <c r="I625" s="180"/>
      <c r="J625" s="181">
        <f>ROUND(I625*H625,2)</f>
        <v>0</v>
      </c>
      <c r="K625" s="177" t="s">
        <v>19</v>
      </c>
      <c r="L625" s="40"/>
      <c r="M625" s="182" t="s">
        <v>19</v>
      </c>
      <c r="N625" s="183" t="s">
        <v>44</v>
      </c>
      <c r="O625" s="65"/>
      <c r="P625" s="184">
        <f>O625*H625</f>
        <v>0</v>
      </c>
      <c r="Q625" s="184">
        <v>0</v>
      </c>
      <c r="R625" s="184">
        <f>Q625*H625</f>
        <v>0</v>
      </c>
      <c r="S625" s="184">
        <v>0</v>
      </c>
      <c r="T625" s="185">
        <f>S625*H625</f>
        <v>0</v>
      </c>
      <c r="U625" s="35"/>
      <c r="V625" s="35"/>
      <c r="W625" s="35"/>
      <c r="X625" s="35"/>
      <c r="Y625" s="35"/>
      <c r="Z625" s="35"/>
      <c r="AA625" s="35"/>
      <c r="AB625" s="35"/>
      <c r="AC625" s="35"/>
      <c r="AD625" s="35"/>
      <c r="AE625" s="35"/>
      <c r="AR625" s="186" t="s">
        <v>178</v>
      </c>
      <c r="AT625" s="186" t="s">
        <v>173</v>
      </c>
      <c r="AU625" s="186" t="s">
        <v>83</v>
      </c>
      <c r="AY625" s="18" t="s">
        <v>171</v>
      </c>
      <c r="BE625" s="187">
        <f>IF(N625="základní",J625,0)</f>
        <v>0</v>
      </c>
      <c r="BF625" s="187">
        <f>IF(N625="snížená",J625,0)</f>
        <v>0</v>
      </c>
      <c r="BG625" s="187">
        <f>IF(N625="zákl. přenesená",J625,0)</f>
        <v>0</v>
      </c>
      <c r="BH625" s="187">
        <f>IF(N625="sníž. přenesená",J625,0)</f>
        <v>0</v>
      </c>
      <c r="BI625" s="187">
        <f>IF(N625="nulová",J625,0)</f>
        <v>0</v>
      </c>
      <c r="BJ625" s="18" t="s">
        <v>81</v>
      </c>
      <c r="BK625" s="187">
        <f>ROUND(I625*H625,2)</f>
        <v>0</v>
      </c>
      <c r="BL625" s="18" t="s">
        <v>178</v>
      </c>
      <c r="BM625" s="186" t="s">
        <v>781</v>
      </c>
    </row>
    <row r="626" spans="2:51" s="13" customFormat="1" ht="12">
      <c r="B626" s="193"/>
      <c r="C626" s="194"/>
      <c r="D626" s="195" t="s">
        <v>182</v>
      </c>
      <c r="E626" s="196" t="s">
        <v>19</v>
      </c>
      <c r="F626" s="197" t="s">
        <v>200</v>
      </c>
      <c r="G626" s="194"/>
      <c r="H626" s="196" t="s">
        <v>19</v>
      </c>
      <c r="I626" s="198"/>
      <c r="J626" s="194"/>
      <c r="K626" s="194"/>
      <c r="L626" s="199"/>
      <c r="M626" s="200"/>
      <c r="N626" s="201"/>
      <c r="O626" s="201"/>
      <c r="P626" s="201"/>
      <c r="Q626" s="201"/>
      <c r="R626" s="201"/>
      <c r="S626" s="201"/>
      <c r="T626" s="202"/>
      <c r="AT626" s="203" t="s">
        <v>182</v>
      </c>
      <c r="AU626" s="203" t="s">
        <v>83</v>
      </c>
      <c r="AV626" s="13" t="s">
        <v>81</v>
      </c>
      <c r="AW626" s="13" t="s">
        <v>35</v>
      </c>
      <c r="AX626" s="13" t="s">
        <v>73</v>
      </c>
      <c r="AY626" s="203" t="s">
        <v>171</v>
      </c>
    </row>
    <row r="627" spans="2:51" s="14" customFormat="1" ht="12">
      <c r="B627" s="204"/>
      <c r="C627" s="205"/>
      <c r="D627" s="195" t="s">
        <v>182</v>
      </c>
      <c r="E627" s="206" t="s">
        <v>19</v>
      </c>
      <c r="F627" s="207" t="s">
        <v>782</v>
      </c>
      <c r="G627" s="205"/>
      <c r="H627" s="208">
        <v>85.4</v>
      </c>
      <c r="I627" s="209"/>
      <c r="J627" s="205"/>
      <c r="K627" s="205"/>
      <c r="L627" s="210"/>
      <c r="M627" s="211"/>
      <c r="N627" s="212"/>
      <c r="O627" s="212"/>
      <c r="P627" s="212"/>
      <c r="Q627" s="212"/>
      <c r="R627" s="212"/>
      <c r="S627" s="212"/>
      <c r="T627" s="213"/>
      <c r="AT627" s="214" t="s">
        <v>182</v>
      </c>
      <c r="AU627" s="214" t="s">
        <v>83</v>
      </c>
      <c r="AV627" s="14" t="s">
        <v>83</v>
      </c>
      <c r="AW627" s="14" t="s">
        <v>35</v>
      </c>
      <c r="AX627" s="14" t="s">
        <v>81</v>
      </c>
      <c r="AY627" s="214" t="s">
        <v>171</v>
      </c>
    </row>
    <row r="628" spans="1:65" s="2" customFormat="1" ht="24.2" customHeight="1">
      <c r="A628" s="35"/>
      <c r="B628" s="36"/>
      <c r="C628" s="175" t="s">
        <v>783</v>
      </c>
      <c r="D628" s="175" t="s">
        <v>173</v>
      </c>
      <c r="E628" s="176" t="s">
        <v>784</v>
      </c>
      <c r="F628" s="177" t="s">
        <v>785</v>
      </c>
      <c r="G628" s="178" t="s">
        <v>176</v>
      </c>
      <c r="H628" s="179">
        <v>30.185</v>
      </c>
      <c r="I628" s="180"/>
      <c r="J628" s="181">
        <f>ROUND(I628*H628,2)</f>
        <v>0</v>
      </c>
      <c r="K628" s="177" t="s">
        <v>177</v>
      </c>
      <c r="L628" s="40"/>
      <c r="M628" s="182" t="s">
        <v>19</v>
      </c>
      <c r="N628" s="183" t="s">
        <v>44</v>
      </c>
      <c r="O628" s="65"/>
      <c r="P628" s="184">
        <f>O628*H628</f>
        <v>0</v>
      </c>
      <c r="Q628" s="184">
        <v>0</v>
      </c>
      <c r="R628" s="184">
        <f>Q628*H628</f>
        <v>0</v>
      </c>
      <c r="S628" s="184">
        <v>2.2</v>
      </c>
      <c r="T628" s="185">
        <f>S628*H628</f>
        <v>66.407</v>
      </c>
      <c r="U628" s="35"/>
      <c r="V628" s="35"/>
      <c r="W628" s="35"/>
      <c r="X628" s="35"/>
      <c r="Y628" s="35"/>
      <c r="Z628" s="35"/>
      <c r="AA628" s="35"/>
      <c r="AB628" s="35"/>
      <c r="AC628" s="35"/>
      <c r="AD628" s="35"/>
      <c r="AE628" s="35"/>
      <c r="AR628" s="186" t="s">
        <v>178</v>
      </c>
      <c r="AT628" s="186" t="s">
        <v>173</v>
      </c>
      <c r="AU628" s="186" t="s">
        <v>83</v>
      </c>
      <c r="AY628" s="18" t="s">
        <v>171</v>
      </c>
      <c r="BE628" s="187">
        <f>IF(N628="základní",J628,0)</f>
        <v>0</v>
      </c>
      <c r="BF628" s="187">
        <f>IF(N628="snížená",J628,0)</f>
        <v>0</v>
      </c>
      <c r="BG628" s="187">
        <f>IF(N628="zákl. přenesená",J628,0)</f>
        <v>0</v>
      </c>
      <c r="BH628" s="187">
        <f>IF(N628="sníž. přenesená",J628,0)</f>
        <v>0</v>
      </c>
      <c r="BI628" s="187">
        <f>IF(N628="nulová",J628,0)</f>
        <v>0</v>
      </c>
      <c r="BJ628" s="18" t="s">
        <v>81</v>
      </c>
      <c r="BK628" s="187">
        <f>ROUND(I628*H628,2)</f>
        <v>0</v>
      </c>
      <c r="BL628" s="18" t="s">
        <v>178</v>
      </c>
      <c r="BM628" s="186" t="s">
        <v>786</v>
      </c>
    </row>
    <row r="629" spans="1:47" s="2" customFormat="1" ht="12">
      <c r="A629" s="35"/>
      <c r="B629" s="36"/>
      <c r="C629" s="37"/>
      <c r="D629" s="188" t="s">
        <v>180</v>
      </c>
      <c r="E629" s="37"/>
      <c r="F629" s="189" t="s">
        <v>787</v>
      </c>
      <c r="G629" s="37"/>
      <c r="H629" s="37"/>
      <c r="I629" s="190"/>
      <c r="J629" s="37"/>
      <c r="K629" s="37"/>
      <c r="L629" s="40"/>
      <c r="M629" s="191"/>
      <c r="N629" s="192"/>
      <c r="O629" s="65"/>
      <c r="P629" s="65"/>
      <c r="Q629" s="65"/>
      <c r="R629" s="65"/>
      <c r="S629" s="65"/>
      <c r="T629" s="66"/>
      <c r="U629" s="35"/>
      <c r="V629" s="35"/>
      <c r="W629" s="35"/>
      <c r="X629" s="35"/>
      <c r="Y629" s="35"/>
      <c r="Z629" s="35"/>
      <c r="AA629" s="35"/>
      <c r="AB629" s="35"/>
      <c r="AC629" s="35"/>
      <c r="AD629" s="35"/>
      <c r="AE629" s="35"/>
      <c r="AT629" s="18" t="s">
        <v>180</v>
      </c>
      <c r="AU629" s="18" t="s">
        <v>83</v>
      </c>
    </row>
    <row r="630" spans="2:51" s="13" customFormat="1" ht="22.5">
      <c r="B630" s="193"/>
      <c r="C630" s="194"/>
      <c r="D630" s="195" t="s">
        <v>182</v>
      </c>
      <c r="E630" s="196" t="s">
        <v>19</v>
      </c>
      <c r="F630" s="197" t="s">
        <v>788</v>
      </c>
      <c r="G630" s="194"/>
      <c r="H630" s="196" t="s">
        <v>19</v>
      </c>
      <c r="I630" s="198"/>
      <c r="J630" s="194"/>
      <c r="K630" s="194"/>
      <c r="L630" s="199"/>
      <c r="M630" s="200"/>
      <c r="N630" s="201"/>
      <c r="O630" s="201"/>
      <c r="P630" s="201"/>
      <c r="Q630" s="201"/>
      <c r="R630" s="201"/>
      <c r="S630" s="201"/>
      <c r="T630" s="202"/>
      <c r="AT630" s="203" t="s">
        <v>182</v>
      </c>
      <c r="AU630" s="203" t="s">
        <v>83</v>
      </c>
      <c r="AV630" s="13" t="s">
        <v>81</v>
      </c>
      <c r="AW630" s="13" t="s">
        <v>35</v>
      </c>
      <c r="AX630" s="13" t="s">
        <v>73</v>
      </c>
      <c r="AY630" s="203" t="s">
        <v>171</v>
      </c>
    </row>
    <row r="631" spans="2:51" s="14" customFormat="1" ht="12">
      <c r="B631" s="204"/>
      <c r="C631" s="205"/>
      <c r="D631" s="195" t="s">
        <v>182</v>
      </c>
      <c r="E631" s="206" t="s">
        <v>19</v>
      </c>
      <c r="F631" s="207" t="s">
        <v>789</v>
      </c>
      <c r="G631" s="205"/>
      <c r="H631" s="208">
        <v>9.12</v>
      </c>
      <c r="I631" s="209"/>
      <c r="J631" s="205"/>
      <c r="K631" s="205"/>
      <c r="L631" s="210"/>
      <c r="M631" s="211"/>
      <c r="N631" s="212"/>
      <c r="O631" s="212"/>
      <c r="P631" s="212"/>
      <c r="Q631" s="212"/>
      <c r="R631" s="212"/>
      <c r="S631" s="212"/>
      <c r="T631" s="213"/>
      <c r="AT631" s="214" t="s">
        <v>182</v>
      </c>
      <c r="AU631" s="214" t="s">
        <v>83</v>
      </c>
      <c r="AV631" s="14" t="s">
        <v>83</v>
      </c>
      <c r="AW631" s="14" t="s">
        <v>35</v>
      </c>
      <c r="AX631" s="14" t="s">
        <v>73</v>
      </c>
      <c r="AY631" s="214" t="s">
        <v>171</v>
      </c>
    </row>
    <row r="632" spans="2:51" s="13" customFormat="1" ht="22.5">
      <c r="B632" s="193"/>
      <c r="C632" s="194"/>
      <c r="D632" s="195" t="s">
        <v>182</v>
      </c>
      <c r="E632" s="196" t="s">
        <v>19</v>
      </c>
      <c r="F632" s="197" t="s">
        <v>790</v>
      </c>
      <c r="G632" s="194"/>
      <c r="H632" s="196" t="s">
        <v>19</v>
      </c>
      <c r="I632" s="198"/>
      <c r="J632" s="194"/>
      <c r="K632" s="194"/>
      <c r="L632" s="199"/>
      <c r="M632" s="200"/>
      <c r="N632" s="201"/>
      <c r="O632" s="201"/>
      <c r="P632" s="201"/>
      <c r="Q632" s="201"/>
      <c r="R632" s="201"/>
      <c r="S632" s="201"/>
      <c r="T632" s="202"/>
      <c r="AT632" s="203" t="s">
        <v>182</v>
      </c>
      <c r="AU632" s="203" t="s">
        <v>83</v>
      </c>
      <c r="AV632" s="13" t="s">
        <v>81</v>
      </c>
      <c r="AW632" s="13" t="s">
        <v>35</v>
      </c>
      <c r="AX632" s="13" t="s">
        <v>73</v>
      </c>
      <c r="AY632" s="203" t="s">
        <v>171</v>
      </c>
    </row>
    <row r="633" spans="2:51" s="14" customFormat="1" ht="12">
      <c r="B633" s="204"/>
      <c r="C633" s="205"/>
      <c r="D633" s="195" t="s">
        <v>182</v>
      </c>
      <c r="E633" s="206" t="s">
        <v>19</v>
      </c>
      <c r="F633" s="207" t="s">
        <v>791</v>
      </c>
      <c r="G633" s="205"/>
      <c r="H633" s="208">
        <v>19.26</v>
      </c>
      <c r="I633" s="209"/>
      <c r="J633" s="205"/>
      <c r="K633" s="205"/>
      <c r="L633" s="210"/>
      <c r="M633" s="211"/>
      <c r="N633" s="212"/>
      <c r="O633" s="212"/>
      <c r="P633" s="212"/>
      <c r="Q633" s="212"/>
      <c r="R633" s="212"/>
      <c r="S633" s="212"/>
      <c r="T633" s="213"/>
      <c r="AT633" s="214" t="s">
        <v>182</v>
      </c>
      <c r="AU633" s="214" t="s">
        <v>83</v>
      </c>
      <c r="AV633" s="14" t="s">
        <v>83</v>
      </c>
      <c r="AW633" s="14" t="s">
        <v>35</v>
      </c>
      <c r="AX633" s="14" t="s">
        <v>73</v>
      </c>
      <c r="AY633" s="214" t="s">
        <v>171</v>
      </c>
    </row>
    <row r="634" spans="2:51" s="13" customFormat="1" ht="12">
      <c r="B634" s="193"/>
      <c r="C634" s="194"/>
      <c r="D634" s="195" t="s">
        <v>182</v>
      </c>
      <c r="E634" s="196" t="s">
        <v>19</v>
      </c>
      <c r="F634" s="197" t="s">
        <v>792</v>
      </c>
      <c r="G634" s="194"/>
      <c r="H634" s="196" t="s">
        <v>19</v>
      </c>
      <c r="I634" s="198"/>
      <c r="J634" s="194"/>
      <c r="K634" s="194"/>
      <c r="L634" s="199"/>
      <c r="M634" s="200"/>
      <c r="N634" s="201"/>
      <c r="O634" s="201"/>
      <c r="P634" s="201"/>
      <c r="Q634" s="201"/>
      <c r="R634" s="201"/>
      <c r="S634" s="201"/>
      <c r="T634" s="202"/>
      <c r="AT634" s="203" t="s">
        <v>182</v>
      </c>
      <c r="AU634" s="203" t="s">
        <v>83</v>
      </c>
      <c r="AV634" s="13" t="s">
        <v>81</v>
      </c>
      <c r="AW634" s="13" t="s">
        <v>35</v>
      </c>
      <c r="AX634" s="13" t="s">
        <v>73</v>
      </c>
      <c r="AY634" s="203" t="s">
        <v>171</v>
      </c>
    </row>
    <row r="635" spans="2:51" s="14" customFormat="1" ht="12">
      <c r="B635" s="204"/>
      <c r="C635" s="205"/>
      <c r="D635" s="195" t="s">
        <v>182</v>
      </c>
      <c r="E635" s="206" t="s">
        <v>19</v>
      </c>
      <c r="F635" s="207" t="s">
        <v>793</v>
      </c>
      <c r="G635" s="205"/>
      <c r="H635" s="208">
        <v>1.324</v>
      </c>
      <c r="I635" s="209"/>
      <c r="J635" s="205"/>
      <c r="K635" s="205"/>
      <c r="L635" s="210"/>
      <c r="M635" s="211"/>
      <c r="N635" s="212"/>
      <c r="O635" s="212"/>
      <c r="P635" s="212"/>
      <c r="Q635" s="212"/>
      <c r="R635" s="212"/>
      <c r="S635" s="212"/>
      <c r="T635" s="213"/>
      <c r="AT635" s="214" t="s">
        <v>182</v>
      </c>
      <c r="AU635" s="214" t="s">
        <v>83</v>
      </c>
      <c r="AV635" s="14" t="s">
        <v>83</v>
      </c>
      <c r="AW635" s="14" t="s">
        <v>35</v>
      </c>
      <c r="AX635" s="14" t="s">
        <v>73</v>
      </c>
      <c r="AY635" s="214" t="s">
        <v>171</v>
      </c>
    </row>
    <row r="636" spans="2:51" s="13" customFormat="1" ht="12">
      <c r="B636" s="193"/>
      <c r="C636" s="194"/>
      <c r="D636" s="195" t="s">
        <v>182</v>
      </c>
      <c r="E636" s="196" t="s">
        <v>19</v>
      </c>
      <c r="F636" s="197" t="s">
        <v>359</v>
      </c>
      <c r="G636" s="194"/>
      <c r="H636" s="196" t="s">
        <v>19</v>
      </c>
      <c r="I636" s="198"/>
      <c r="J636" s="194"/>
      <c r="K636" s="194"/>
      <c r="L636" s="199"/>
      <c r="M636" s="200"/>
      <c r="N636" s="201"/>
      <c r="O636" s="201"/>
      <c r="P636" s="201"/>
      <c r="Q636" s="201"/>
      <c r="R636" s="201"/>
      <c r="S636" s="201"/>
      <c r="T636" s="202"/>
      <c r="AT636" s="203" t="s">
        <v>182</v>
      </c>
      <c r="AU636" s="203" t="s">
        <v>83</v>
      </c>
      <c r="AV636" s="13" t="s">
        <v>81</v>
      </c>
      <c r="AW636" s="13" t="s">
        <v>35</v>
      </c>
      <c r="AX636" s="13" t="s">
        <v>73</v>
      </c>
      <c r="AY636" s="203" t="s">
        <v>171</v>
      </c>
    </row>
    <row r="637" spans="2:51" s="14" customFormat="1" ht="12">
      <c r="B637" s="204"/>
      <c r="C637" s="205"/>
      <c r="D637" s="195" t="s">
        <v>182</v>
      </c>
      <c r="E637" s="206" t="s">
        <v>19</v>
      </c>
      <c r="F637" s="207" t="s">
        <v>794</v>
      </c>
      <c r="G637" s="205"/>
      <c r="H637" s="208">
        <v>0.481</v>
      </c>
      <c r="I637" s="209"/>
      <c r="J637" s="205"/>
      <c r="K637" s="205"/>
      <c r="L637" s="210"/>
      <c r="M637" s="211"/>
      <c r="N637" s="212"/>
      <c r="O637" s="212"/>
      <c r="P637" s="212"/>
      <c r="Q637" s="212"/>
      <c r="R637" s="212"/>
      <c r="S637" s="212"/>
      <c r="T637" s="213"/>
      <c r="AT637" s="214" t="s">
        <v>182</v>
      </c>
      <c r="AU637" s="214" t="s">
        <v>83</v>
      </c>
      <c r="AV637" s="14" t="s">
        <v>83</v>
      </c>
      <c r="AW637" s="14" t="s">
        <v>35</v>
      </c>
      <c r="AX637" s="14" t="s">
        <v>73</v>
      </c>
      <c r="AY637" s="214" t="s">
        <v>171</v>
      </c>
    </row>
    <row r="638" spans="2:51" s="15" customFormat="1" ht="12">
      <c r="B638" s="215"/>
      <c r="C638" s="216"/>
      <c r="D638" s="195" t="s">
        <v>182</v>
      </c>
      <c r="E638" s="217" t="s">
        <v>19</v>
      </c>
      <c r="F638" s="218" t="s">
        <v>189</v>
      </c>
      <c r="G638" s="216"/>
      <c r="H638" s="219">
        <v>30.185</v>
      </c>
      <c r="I638" s="220"/>
      <c r="J638" s="216"/>
      <c r="K638" s="216"/>
      <c r="L638" s="221"/>
      <c r="M638" s="222"/>
      <c r="N638" s="223"/>
      <c r="O638" s="223"/>
      <c r="P638" s="223"/>
      <c r="Q638" s="223"/>
      <c r="R638" s="223"/>
      <c r="S638" s="223"/>
      <c r="T638" s="224"/>
      <c r="AT638" s="225" t="s">
        <v>182</v>
      </c>
      <c r="AU638" s="225" t="s">
        <v>83</v>
      </c>
      <c r="AV638" s="15" t="s">
        <v>178</v>
      </c>
      <c r="AW638" s="15" t="s">
        <v>35</v>
      </c>
      <c r="AX638" s="15" t="s">
        <v>81</v>
      </c>
      <c r="AY638" s="225" t="s">
        <v>171</v>
      </c>
    </row>
    <row r="639" spans="1:65" s="2" customFormat="1" ht="44.25" customHeight="1">
      <c r="A639" s="35"/>
      <c r="B639" s="36"/>
      <c r="C639" s="175" t="s">
        <v>795</v>
      </c>
      <c r="D639" s="175" t="s">
        <v>173</v>
      </c>
      <c r="E639" s="176" t="s">
        <v>796</v>
      </c>
      <c r="F639" s="177" t="s">
        <v>797</v>
      </c>
      <c r="G639" s="178" t="s">
        <v>272</v>
      </c>
      <c r="H639" s="179">
        <v>214.67</v>
      </c>
      <c r="I639" s="180"/>
      <c r="J639" s="181">
        <f>ROUND(I639*H639,2)</f>
        <v>0</v>
      </c>
      <c r="K639" s="177" t="s">
        <v>177</v>
      </c>
      <c r="L639" s="40"/>
      <c r="M639" s="182" t="s">
        <v>19</v>
      </c>
      <c r="N639" s="183" t="s">
        <v>44</v>
      </c>
      <c r="O639" s="65"/>
      <c r="P639" s="184">
        <f>O639*H639</f>
        <v>0</v>
      </c>
      <c r="Q639" s="184">
        <v>0</v>
      </c>
      <c r="R639" s="184">
        <f>Q639*H639</f>
        <v>0</v>
      </c>
      <c r="S639" s="184">
        <v>0.057</v>
      </c>
      <c r="T639" s="185">
        <f>S639*H639</f>
        <v>12.23619</v>
      </c>
      <c r="U639" s="35"/>
      <c r="V639" s="35"/>
      <c r="W639" s="35"/>
      <c r="X639" s="35"/>
      <c r="Y639" s="35"/>
      <c r="Z639" s="35"/>
      <c r="AA639" s="35"/>
      <c r="AB639" s="35"/>
      <c r="AC639" s="35"/>
      <c r="AD639" s="35"/>
      <c r="AE639" s="35"/>
      <c r="AR639" s="186" t="s">
        <v>178</v>
      </c>
      <c r="AT639" s="186" t="s">
        <v>173</v>
      </c>
      <c r="AU639" s="186" t="s">
        <v>83</v>
      </c>
      <c r="AY639" s="18" t="s">
        <v>171</v>
      </c>
      <c r="BE639" s="187">
        <f>IF(N639="základní",J639,0)</f>
        <v>0</v>
      </c>
      <c r="BF639" s="187">
        <f>IF(N639="snížená",J639,0)</f>
        <v>0</v>
      </c>
      <c r="BG639" s="187">
        <f>IF(N639="zákl. přenesená",J639,0)</f>
        <v>0</v>
      </c>
      <c r="BH639" s="187">
        <f>IF(N639="sníž. přenesená",J639,0)</f>
        <v>0</v>
      </c>
      <c r="BI639" s="187">
        <f>IF(N639="nulová",J639,0)</f>
        <v>0</v>
      </c>
      <c r="BJ639" s="18" t="s">
        <v>81</v>
      </c>
      <c r="BK639" s="187">
        <f>ROUND(I639*H639,2)</f>
        <v>0</v>
      </c>
      <c r="BL639" s="18" t="s">
        <v>178</v>
      </c>
      <c r="BM639" s="186" t="s">
        <v>798</v>
      </c>
    </row>
    <row r="640" spans="1:47" s="2" customFormat="1" ht="12">
      <c r="A640" s="35"/>
      <c r="B640" s="36"/>
      <c r="C640" s="37"/>
      <c r="D640" s="188" t="s">
        <v>180</v>
      </c>
      <c r="E640" s="37"/>
      <c r="F640" s="189" t="s">
        <v>799</v>
      </c>
      <c r="G640" s="37"/>
      <c r="H640" s="37"/>
      <c r="I640" s="190"/>
      <c r="J640" s="37"/>
      <c r="K640" s="37"/>
      <c r="L640" s="40"/>
      <c r="M640" s="191"/>
      <c r="N640" s="192"/>
      <c r="O640" s="65"/>
      <c r="P640" s="65"/>
      <c r="Q640" s="65"/>
      <c r="R640" s="65"/>
      <c r="S640" s="65"/>
      <c r="T640" s="66"/>
      <c r="U640" s="35"/>
      <c r="V640" s="35"/>
      <c r="W640" s="35"/>
      <c r="X640" s="35"/>
      <c r="Y640" s="35"/>
      <c r="Z640" s="35"/>
      <c r="AA640" s="35"/>
      <c r="AB640" s="35"/>
      <c r="AC640" s="35"/>
      <c r="AD640" s="35"/>
      <c r="AE640" s="35"/>
      <c r="AT640" s="18" t="s">
        <v>180</v>
      </c>
      <c r="AU640" s="18" t="s">
        <v>83</v>
      </c>
    </row>
    <row r="641" spans="2:51" s="13" customFormat="1" ht="22.5">
      <c r="B641" s="193"/>
      <c r="C641" s="194"/>
      <c r="D641" s="195" t="s">
        <v>182</v>
      </c>
      <c r="E641" s="196" t="s">
        <v>19</v>
      </c>
      <c r="F641" s="197" t="s">
        <v>800</v>
      </c>
      <c r="G641" s="194"/>
      <c r="H641" s="196" t="s">
        <v>19</v>
      </c>
      <c r="I641" s="198"/>
      <c r="J641" s="194"/>
      <c r="K641" s="194"/>
      <c r="L641" s="199"/>
      <c r="M641" s="200"/>
      <c r="N641" s="201"/>
      <c r="O641" s="201"/>
      <c r="P641" s="201"/>
      <c r="Q641" s="201"/>
      <c r="R641" s="201"/>
      <c r="S641" s="201"/>
      <c r="T641" s="202"/>
      <c r="AT641" s="203" t="s">
        <v>182</v>
      </c>
      <c r="AU641" s="203" t="s">
        <v>83</v>
      </c>
      <c r="AV641" s="13" t="s">
        <v>81</v>
      </c>
      <c r="AW641" s="13" t="s">
        <v>35</v>
      </c>
      <c r="AX641" s="13" t="s">
        <v>73</v>
      </c>
      <c r="AY641" s="203" t="s">
        <v>171</v>
      </c>
    </row>
    <row r="642" spans="2:51" s="14" customFormat="1" ht="12">
      <c r="B642" s="204"/>
      <c r="C642" s="205"/>
      <c r="D642" s="195" t="s">
        <v>182</v>
      </c>
      <c r="E642" s="206" t="s">
        <v>19</v>
      </c>
      <c r="F642" s="207" t="s">
        <v>801</v>
      </c>
      <c r="G642" s="205"/>
      <c r="H642" s="208">
        <v>214.67</v>
      </c>
      <c r="I642" s="209"/>
      <c r="J642" s="205"/>
      <c r="K642" s="205"/>
      <c r="L642" s="210"/>
      <c r="M642" s="211"/>
      <c r="N642" s="212"/>
      <c r="O642" s="212"/>
      <c r="P642" s="212"/>
      <c r="Q642" s="212"/>
      <c r="R642" s="212"/>
      <c r="S642" s="212"/>
      <c r="T642" s="213"/>
      <c r="AT642" s="214" t="s">
        <v>182</v>
      </c>
      <c r="AU642" s="214" t="s">
        <v>83</v>
      </c>
      <c r="AV642" s="14" t="s">
        <v>83</v>
      </c>
      <c r="AW642" s="14" t="s">
        <v>35</v>
      </c>
      <c r="AX642" s="14" t="s">
        <v>81</v>
      </c>
      <c r="AY642" s="214" t="s">
        <v>171</v>
      </c>
    </row>
    <row r="643" spans="1:65" s="2" customFormat="1" ht="33" customHeight="1">
      <c r="A643" s="35"/>
      <c r="B643" s="36"/>
      <c r="C643" s="175" t="s">
        <v>802</v>
      </c>
      <c r="D643" s="175" t="s">
        <v>173</v>
      </c>
      <c r="E643" s="176" t="s">
        <v>803</v>
      </c>
      <c r="F643" s="177" t="s">
        <v>804</v>
      </c>
      <c r="G643" s="178" t="s">
        <v>176</v>
      </c>
      <c r="H643" s="179">
        <v>153.992</v>
      </c>
      <c r="I643" s="180"/>
      <c r="J643" s="181">
        <f>ROUND(I643*H643,2)</f>
        <v>0</v>
      </c>
      <c r="K643" s="177" t="s">
        <v>177</v>
      </c>
      <c r="L643" s="40"/>
      <c r="M643" s="182" t="s">
        <v>19</v>
      </c>
      <c r="N643" s="183" t="s">
        <v>44</v>
      </c>
      <c r="O643" s="65"/>
      <c r="P643" s="184">
        <f>O643*H643</f>
        <v>0</v>
      </c>
      <c r="Q643" s="184">
        <v>0</v>
      </c>
      <c r="R643" s="184">
        <f>Q643*H643</f>
        <v>0</v>
      </c>
      <c r="S643" s="184">
        <v>1.4</v>
      </c>
      <c r="T643" s="185">
        <f>S643*H643</f>
        <v>215.58879999999996</v>
      </c>
      <c r="U643" s="35"/>
      <c r="V643" s="35"/>
      <c r="W643" s="35"/>
      <c r="X643" s="35"/>
      <c r="Y643" s="35"/>
      <c r="Z643" s="35"/>
      <c r="AA643" s="35"/>
      <c r="AB643" s="35"/>
      <c r="AC643" s="35"/>
      <c r="AD643" s="35"/>
      <c r="AE643" s="35"/>
      <c r="AR643" s="186" t="s">
        <v>178</v>
      </c>
      <c r="AT643" s="186" t="s">
        <v>173</v>
      </c>
      <c r="AU643" s="186" t="s">
        <v>83</v>
      </c>
      <c r="AY643" s="18" t="s">
        <v>171</v>
      </c>
      <c r="BE643" s="187">
        <f>IF(N643="základní",J643,0)</f>
        <v>0</v>
      </c>
      <c r="BF643" s="187">
        <f>IF(N643="snížená",J643,0)</f>
        <v>0</v>
      </c>
      <c r="BG643" s="187">
        <f>IF(N643="zákl. přenesená",J643,0)</f>
        <v>0</v>
      </c>
      <c r="BH643" s="187">
        <f>IF(N643="sníž. přenesená",J643,0)</f>
        <v>0</v>
      </c>
      <c r="BI643" s="187">
        <f>IF(N643="nulová",J643,0)</f>
        <v>0</v>
      </c>
      <c r="BJ643" s="18" t="s">
        <v>81</v>
      </c>
      <c r="BK643" s="187">
        <f>ROUND(I643*H643,2)</f>
        <v>0</v>
      </c>
      <c r="BL643" s="18" t="s">
        <v>178</v>
      </c>
      <c r="BM643" s="186" t="s">
        <v>805</v>
      </c>
    </row>
    <row r="644" spans="1:47" s="2" customFormat="1" ht="12">
      <c r="A644" s="35"/>
      <c r="B644" s="36"/>
      <c r="C644" s="37"/>
      <c r="D644" s="188" t="s">
        <v>180</v>
      </c>
      <c r="E644" s="37"/>
      <c r="F644" s="189" t="s">
        <v>806</v>
      </c>
      <c r="G644" s="37"/>
      <c r="H644" s="37"/>
      <c r="I644" s="190"/>
      <c r="J644" s="37"/>
      <c r="K644" s="37"/>
      <c r="L644" s="40"/>
      <c r="M644" s="191"/>
      <c r="N644" s="192"/>
      <c r="O644" s="65"/>
      <c r="P644" s="65"/>
      <c r="Q644" s="65"/>
      <c r="R644" s="65"/>
      <c r="S644" s="65"/>
      <c r="T644" s="66"/>
      <c r="U644" s="35"/>
      <c r="V644" s="35"/>
      <c r="W644" s="35"/>
      <c r="X644" s="35"/>
      <c r="Y644" s="35"/>
      <c r="Z644" s="35"/>
      <c r="AA644" s="35"/>
      <c r="AB644" s="35"/>
      <c r="AC644" s="35"/>
      <c r="AD644" s="35"/>
      <c r="AE644" s="35"/>
      <c r="AT644" s="18" t="s">
        <v>180</v>
      </c>
      <c r="AU644" s="18" t="s">
        <v>83</v>
      </c>
    </row>
    <row r="645" spans="2:51" s="13" customFormat="1" ht="12">
      <c r="B645" s="193"/>
      <c r="C645" s="194"/>
      <c r="D645" s="195" t="s">
        <v>182</v>
      </c>
      <c r="E645" s="196" t="s">
        <v>19</v>
      </c>
      <c r="F645" s="197" t="s">
        <v>372</v>
      </c>
      <c r="G645" s="194"/>
      <c r="H645" s="196" t="s">
        <v>19</v>
      </c>
      <c r="I645" s="198"/>
      <c r="J645" s="194"/>
      <c r="K645" s="194"/>
      <c r="L645" s="199"/>
      <c r="M645" s="200"/>
      <c r="N645" s="201"/>
      <c r="O645" s="201"/>
      <c r="P645" s="201"/>
      <c r="Q645" s="201"/>
      <c r="R645" s="201"/>
      <c r="S645" s="201"/>
      <c r="T645" s="202"/>
      <c r="AT645" s="203" t="s">
        <v>182</v>
      </c>
      <c r="AU645" s="203" t="s">
        <v>83</v>
      </c>
      <c r="AV645" s="13" t="s">
        <v>81</v>
      </c>
      <c r="AW645" s="13" t="s">
        <v>35</v>
      </c>
      <c r="AX645" s="13" t="s">
        <v>73</v>
      </c>
      <c r="AY645" s="203" t="s">
        <v>171</v>
      </c>
    </row>
    <row r="646" spans="2:51" s="14" customFormat="1" ht="12">
      <c r="B646" s="204"/>
      <c r="C646" s="205"/>
      <c r="D646" s="195" t="s">
        <v>182</v>
      </c>
      <c r="E646" s="206" t="s">
        <v>19</v>
      </c>
      <c r="F646" s="207" t="s">
        <v>807</v>
      </c>
      <c r="G646" s="205"/>
      <c r="H646" s="208">
        <v>17.329</v>
      </c>
      <c r="I646" s="209"/>
      <c r="J646" s="205"/>
      <c r="K646" s="205"/>
      <c r="L646" s="210"/>
      <c r="M646" s="211"/>
      <c r="N646" s="212"/>
      <c r="O646" s="212"/>
      <c r="P646" s="212"/>
      <c r="Q646" s="212"/>
      <c r="R646" s="212"/>
      <c r="S646" s="212"/>
      <c r="T646" s="213"/>
      <c r="AT646" s="214" t="s">
        <v>182</v>
      </c>
      <c r="AU646" s="214" t="s">
        <v>83</v>
      </c>
      <c r="AV646" s="14" t="s">
        <v>83</v>
      </c>
      <c r="AW646" s="14" t="s">
        <v>35</v>
      </c>
      <c r="AX646" s="14" t="s">
        <v>73</v>
      </c>
      <c r="AY646" s="214" t="s">
        <v>171</v>
      </c>
    </row>
    <row r="647" spans="2:51" s="13" customFormat="1" ht="12">
      <c r="B647" s="193"/>
      <c r="C647" s="194"/>
      <c r="D647" s="195" t="s">
        <v>182</v>
      </c>
      <c r="E647" s="196" t="s">
        <v>19</v>
      </c>
      <c r="F647" s="197" t="s">
        <v>746</v>
      </c>
      <c r="G647" s="194"/>
      <c r="H647" s="196" t="s">
        <v>19</v>
      </c>
      <c r="I647" s="198"/>
      <c r="J647" s="194"/>
      <c r="K647" s="194"/>
      <c r="L647" s="199"/>
      <c r="M647" s="200"/>
      <c r="N647" s="201"/>
      <c r="O647" s="201"/>
      <c r="P647" s="201"/>
      <c r="Q647" s="201"/>
      <c r="R647" s="201"/>
      <c r="S647" s="201"/>
      <c r="T647" s="202"/>
      <c r="AT647" s="203" t="s">
        <v>182</v>
      </c>
      <c r="AU647" s="203" t="s">
        <v>83</v>
      </c>
      <c r="AV647" s="13" t="s">
        <v>81</v>
      </c>
      <c r="AW647" s="13" t="s">
        <v>35</v>
      </c>
      <c r="AX647" s="13" t="s">
        <v>73</v>
      </c>
      <c r="AY647" s="203" t="s">
        <v>171</v>
      </c>
    </row>
    <row r="648" spans="2:51" s="14" customFormat="1" ht="12">
      <c r="B648" s="204"/>
      <c r="C648" s="205"/>
      <c r="D648" s="195" t="s">
        <v>182</v>
      </c>
      <c r="E648" s="206" t="s">
        <v>19</v>
      </c>
      <c r="F648" s="207" t="s">
        <v>808</v>
      </c>
      <c r="G648" s="205"/>
      <c r="H648" s="208">
        <v>10.28</v>
      </c>
      <c r="I648" s="209"/>
      <c r="J648" s="205"/>
      <c r="K648" s="205"/>
      <c r="L648" s="210"/>
      <c r="M648" s="211"/>
      <c r="N648" s="212"/>
      <c r="O648" s="212"/>
      <c r="P648" s="212"/>
      <c r="Q648" s="212"/>
      <c r="R648" s="212"/>
      <c r="S648" s="212"/>
      <c r="T648" s="213"/>
      <c r="AT648" s="214" t="s">
        <v>182</v>
      </c>
      <c r="AU648" s="214" t="s">
        <v>83</v>
      </c>
      <c r="AV648" s="14" t="s">
        <v>83</v>
      </c>
      <c r="AW648" s="14" t="s">
        <v>35</v>
      </c>
      <c r="AX648" s="14" t="s">
        <v>73</v>
      </c>
      <c r="AY648" s="214" t="s">
        <v>171</v>
      </c>
    </row>
    <row r="649" spans="2:51" s="13" customFormat="1" ht="12">
      <c r="B649" s="193"/>
      <c r="C649" s="194"/>
      <c r="D649" s="195" t="s">
        <v>182</v>
      </c>
      <c r="E649" s="196" t="s">
        <v>19</v>
      </c>
      <c r="F649" s="197" t="s">
        <v>446</v>
      </c>
      <c r="G649" s="194"/>
      <c r="H649" s="196" t="s">
        <v>19</v>
      </c>
      <c r="I649" s="198"/>
      <c r="J649" s="194"/>
      <c r="K649" s="194"/>
      <c r="L649" s="199"/>
      <c r="M649" s="200"/>
      <c r="N649" s="201"/>
      <c r="O649" s="201"/>
      <c r="P649" s="201"/>
      <c r="Q649" s="201"/>
      <c r="R649" s="201"/>
      <c r="S649" s="201"/>
      <c r="T649" s="202"/>
      <c r="AT649" s="203" t="s">
        <v>182</v>
      </c>
      <c r="AU649" s="203" t="s">
        <v>83</v>
      </c>
      <c r="AV649" s="13" t="s">
        <v>81</v>
      </c>
      <c r="AW649" s="13" t="s">
        <v>35</v>
      </c>
      <c r="AX649" s="13" t="s">
        <v>73</v>
      </c>
      <c r="AY649" s="203" t="s">
        <v>171</v>
      </c>
    </row>
    <row r="650" spans="2:51" s="14" customFormat="1" ht="12">
      <c r="B650" s="204"/>
      <c r="C650" s="205"/>
      <c r="D650" s="195" t="s">
        <v>182</v>
      </c>
      <c r="E650" s="206" t="s">
        <v>19</v>
      </c>
      <c r="F650" s="207" t="s">
        <v>809</v>
      </c>
      <c r="G650" s="205"/>
      <c r="H650" s="208">
        <v>0.587</v>
      </c>
      <c r="I650" s="209"/>
      <c r="J650" s="205"/>
      <c r="K650" s="205"/>
      <c r="L650" s="210"/>
      <c r="M650" s="211"/>
      <c r="N650" s="212"/>
      <c r="O650" s="212"/>
      <c r="P650" s="212"/>
      <c r="Q650" s="212"/>
      <c r="R650" s="212"/>
      <c r="S650" s="212"/>
      <c r="T650" s="213"/>
      <c r="AT650" s="214" t="s">
        <v>182</v>
      </c>
      <c r="AU650" s="214" t="s">
        <v>83</v>
      </c>
      <c r="AV650" s="14" t="s">
        <v>83</v>
      </c>
      <c r="AW650" s="14" t="s">
        <v>35</v>
      </c>
      <c r="AX650" s="14" t="s">
        <v>73</v>
      </c>
      <c r="AY650" s="214" t="s">
        <v>171</v>
      </c>
    </row>
    <row r="651" spans="2:51" s="13" customFormat="1" ht="12">
      <c r="B651" s="193"/>
      <c r="C651" s="194"/>
      <c r="D651" s="195" t="s">
        <v>182</v>
      </c>
      <c r="E651" s="196" t="s">
        <v>19</v>
      </c>
      <c r="F651" s="197" t="s">
        <v>393</v>
      </c>
      <c r="G651" s="194"/>
      <c r="H651" s="196" t="s">
        <v>19</v>
      </c>
      <c r="I651" s="198"/>
      <c r="J651" s="194"/>
      <c r="K651" s="194"/>
      <c r="L651" s="199"/>
      <c r="M651" s="200"/>
      <c r="N651" s="201"/>
      <c r="O651" s="201"/>
      <c r="P651" s="201"/>
      <c r="Q651" s="201"/>
      <c r="R651" s="201"/>
      <c r="S651" s="201"/>
      <c r="T651" s="202"/>
      <c r="AT651" s="203" t="s">
        <v>182</v>
      </c>
      <c r="AU651" s="203" t="s">
        <v>83</v>
      </c>
      <c r="AV651" s="13" t="s">
        <v>81</v>
      </c>
      <c r="AW651" s="13" t="s">
        <v>35</v>
      </c>
      <c r="AX651" s="13" t="s">
        <v>73</v>
      </c>
      <c r="AY651" s="203" t="s">
        <v>171</v>
      </c>
    </row>
    <row r="652" spans="2:51" s="14" customFormat="1" ht="12">
      <c r="B652" s="204"/>
      <c r="C652" s="205"/>
      <c r="D652" s="195" t="s">
        <v>182</v>
      </c>
      <c r="E652" s="206" t="s">
        <v>19</v>
      </c>
      <c r="F652" s="207" t="s">
        <v>810</v>
      </c>
      <c r="G652" s="205"/>
      <c r="H652" s="208">
        <v>13.984</v>
      </c>
      <c r="I652" s="209"/>
      <c r="J652" s="205"/>
      <c r="K652" s="205"/>
      <c r="L652" s="210"/>
      <c r="M652" s="211"/>
      <c r="N652" s="212"/>
      <c r="O652" s="212"/>
      <c r="P652" s="212"/>
      <c r="Q652" s="212"/>
      <c r="R652" s="212"/>
      <c r="S652" s="212"/>
      <c r="T652" s="213"/>
      <c r="AT652" s="214" t="s">
        <v>182</v>
      </c>
      <c r="AU652" s="214" t="s">
        <v>83</v>
      </c>
      <c r="AV652" s="14" t="s">
        <v>83</v>
      </c>
      <c r="AW652" s="14" t="s">
        <v>35</v>
      </c>
      <c r="AX652" s="14" t="s">
        <v>73</v>
      </c>
      <c r="AY652" s="214" t="s">
        <v>171</v>
      </c>
    </row>
    <row r="653" spans="2:51" s="13" customFormat="1" ht="12">
      <c r="B653" s="193"/>
      <c r="C653" s="194"/>
      <c r="D653" s="195" t="s">
        <v>182</v>
      </c>
      <c r="E653" s="196" t="s">
        <v>19</v>
      </c>
      <c r="F653" s="197" t="s">
        <v>395</v>
      </c>
      <c r="G653" s="194"/>
      <c r="H653" s="196" t="s">
        <v>19</v>
      </c>
      <c r="I653" s="198"/>
      <c r="J653" s="194"/>
      <c r="K653" s="194"/>
      <c r="L653" s="199"/>
      <c r="M653" s="200"/>
      <c r="N653" s="201"/>
      <c r="O653" s="201"/>
      <c r="P653" s="201"/>
      <c r="Q653" s="201"/>
      <c r="R653" s="201"/>
      <c r="S653" s="201"/>
      <c r="T653" s="202"/>
      <c r="AT653" s="203" t="s">
        <v>182</v>
      </c>
      <c r="AU653" s="203" t="s">
        <v>83</v>
      </c>
      <c r="AV653" s="13" t="s">
        <v>81</v>
      </c>
      <c r="AW653" s="13" t="s">
        <v>35</v>
      </c>
      <c r="AX653" s="13" t="s">
        <v>73</v>
      </c>
      <c r="AY653" s="203" t="s">
        <v>171</v>
      </c>
    </row>
    <row r="654" spans="2:51" s="14" customFormat="1" ht="12">
      <c r="B654" s="204"/>
      <c r="C654" s="205"/>
      <c r="D654" s="195" t="s">
        <v>182</v>
      </c>
      <c r="E654" s="206" t="s">
        <v>19</v>
      </c>
      <c r="F654" s="207" t="s">
        <v>811</v>
      </c>
      <c r="G654" s="205"/>
      <c r="H654" s="208">
        <v>9.5</v>
      </c>
      <c r="I654" s="209"/>
      <c r="J654" s="205"/>
      <c r="K654" s="205"/>
      <c r="L654" s="210"/>
      <c r="M654" s="211"/>
      <c r="N654" s="212"/>
      <c r="O654" s="212"/>
      <c r="P654" s="212"/>
      <c r="Q654" s="212"/>
      <c r="R654" s="212"/>
      <c r="S654" s="212"/>
      <c r="T654" s="213"/>
      <c r="AT654" s="214" t="s">
        <v>182</v>
      </c>
      <c r="AU654" s="214" t="s">
        <v>83</v>
      </c>
      <c r="AV654" s="14" t="s">
        <v>83</v>
      </c>
      <c r="AW654" s="14" t="s">
        <v>35</v>
      </c>
      <c r="AX654" s="14" t="s">
        <v>73</v>
      </c>
      <c r="AY654" s="214" t="s">
        <v>171</v>
      </c>
    </row>
    <row r="655" spans="2:51" s="13" customFormat="1" ht="12">
      <c r="B655" s="193"/>
      <c r="C655" s="194"/>
      <c r="D655" s="195" t="s">
        <v>182</v>
      </c>
      <c r="E655" s="196" t="s">
        <v>19</v>
      </c>
      <c r="F655" s="197" t="s">
        <v>448</v>
      </c>
      <c r="G655" s="194"/>
      <c r="H655" s="196" t="s">
        <v>19</v>
      </c>
      <c r="I655" s="198"/>
      <c r="J655" s="194"/>
      <c r="K655" s="194"/>
      <c r="L655" s="199"/>
      <c r="M655" s="200"/>
      <c r="N655" s="201"/>
      <c r="O655" s="201"/>
      <c r="P655" s="201"/>
      <c r="Q655" s="201"/>
      <c r="R655" s="201"/>
      <c r="S655" s="201"/>
      <c r="T655" s="202"/>
      <c r="AT655" s="203" t="s">
        <v>182</v>
      </c>
      <c r="AU655" s="203" t="s">
        <v>83</v>
      </c>
      <c r="AV655" s="13" t="s">
        <v>81</v>
      </c>
      <c r="AW655" s="13" t="s">
        <v>35</v>
      </c>
      <c r="AX655" s="13" t="s">
        <v>73</v>
      </c>
      <c r="AY655" s="203" t="s">
        <v>171</v>
      </c>
    </row>
    <row r="656" spans="2:51" s="14" customFormat="1" ht="12">
      <c r="B656" s="204"/>
      <c r="C656" s="205"/>
      <c r="D656" s="195" t="s">
        <v>182</v>
      </c>
      <c r="E656" s="206" t="s">
        <v>19</v>
      </c>
      <c r="F656" s="207" t="s">
        <v>812</v>
      </c>
      <c r="G656" s="205"/>
      <c r="H656" s="208">
        <v>0.918</v>
      </c>
      <c r="I656" s="209"/>
      <c r="J656" s="205"/>
      <c r="K656" s="205"/>
      <c r="L656" s="210"/>
      <c r="M656" s="211"/>
      <c r="N656" s="212"/>
      <c r="O656" s="212"/>
      <c r="P656" s="212"/>
      <c r="Q656" s="212"/>
      <c r="R656" s="212"/>
      <c r="S656" s="212"/>
      <c r="T656" s="213"/>
      <c r="AT656" s="214" t="s">
        <v>182</v>
      </c>
      <c r="AU656" s="214" t="s">
        <v>83</v>
      </c>
      <c r="AV656" s="14" t="s">
        <v>83</v>
      </c>
      <c r="AW656" s="14" t="s">
        <v>35</v>
      </c>
      <c r="AX656" s="14" t="s">
        <v>73</v>
      </c>
      <c r="AY656" s="214" t="s">
        <v>171</v>
      </c>
    </row>
    <row r="657" spans="2:51" s="13" customFormat="1" ht="12">
      <c r="B657" s="193"/>
      <c r="C657" s="194"/>
      <c r="D657" s="195" t="s">
        <v>182</v>
      </c>
      <c r="E657" s="196" t="s">
        <v>19</v>
      </c>
      <c r="F657" s="197" t="s">
        <v>462</v>
      </c>
      <c r="G657" s="194"/>
      <c r="H657" s="196" t="s">
        <v>19</v>
      </c>
      <c r="I657" s="198"/>
      <c r="J657" s="194"/>
      <c r="K657" s="194"/>
      <c r="L657" s="199"/>
      <c r="M657" s="200"/>
      <c r="N657" s="201"/>
      <c r="O657" s="201"/>
      <c r="P657" s="201"/>
      <c r="Q657" s="201"/>
      <c r="R657" s="201"/>
      <c r="S657" s="201"/>
      <c r="T657" s="202"/>
      <c r="AT657" s="203" t="s">
        <v>182</v>
      </c>
      <c r="AU657" s="203" t="s">
        <v>83</v>
      </c>
      <c r="AV657" s="13" t="s">
        <v>81</v>
      </c>
      <c r="AW657" s="13" t="s">
        <v>35</v>
      </c>
      <c r="AX657" s="13" t="s">
        <v>73</v>
      </c>
      <c r="AY657" s="203" t="s">
        <v>171</v>
      </c>
    </row>
    <row r="658" spans="2:51" s="14" customFormat="1" ht="12">
      <c r="B658" s="204"/>
      <c r="C658" s="205"/>
      <c r="D658" s="195" t="s">
        <v>182</v>
      </c>
      <c r="E658" s="206" t="s">
        <v>19</v>
      </c>
      <c r="F658" s="207" t="s">
        <v>813</v>
      </c>
      <c r="G658" s="205"/>
      <c r="H658" s="208">
        <v>7</v>
      </c>
      <c r="I658" s="209"/>
      <c r="J658" s="205"/>
      <c r="K658" s="205"/>
      <c r="L658" s="210"/>
      <c r="M658" s="211"/>
      <c r="N658" s="212"/>
      <c r="O658" s="212"/>
      <c r="P658" s="212"/>
      <c r="Q658" s="212"/>
      <c r="R658" s="212"/>
      <c r="S658" s="212"/>
      <c r="T658" s="213"/>
      <c r="AT658" s="214" t="s">
        <v>182</v>
      </c>
      <c r="AU658" s="214" t="s">
        <v>83</v>
      </c>
      <c r="AV658" s="14" t="s">
        <v>83</v>
      </c>
      <c r="AW658" s="14" t="s">
        <v>35</v>
      </c>
      <c r="AX658" s="14" t="s">
        <v>73</v>
      </c>
      <c r="AY658" s="214" t="s">
        <v>171</v>
      </c>
    </row>
    <row r="659" spans="2:51" s="13" customFormat="1" ht="12">
      <c r="B659" s="193"/>
      <c r="C659" s="194"/>
      <c r="D659" s="195" t="s">
        <v>182</v>
      </c>
      <c r="E659" s="196" t="s">
        <v>19</v>
      </c>
      <c r="F659" s="197" t="s">
        <v>450</v>
      </c>
      <c r="G659" s="194"/>
      <c r="H659" s="196" t="s">
        <v>19</v>
      </c>
      <c r="I659" s="198"/>
      <c r="J659" s="194"/>
      <c r="K659" s="194"/>
      <c r="L659" s="199"/>
      <c r="M659" s="200"/>
      <c r="N659" s="201"/>
      <c r="O659" s="201"/>
      <c r="P659" s="201"/>
      <c r="Q659" s="201"/>
      <c r="R659" s="201"/>
      <c r="S659" s="201"/>
      <c r="T659" s="202"/>
      <c r="AT659" s="203" t="s">
        <v>182</v>
      </c>
      <c r="AU659" s="203" t="s">
        <v>83</v>
      </c>
      <c r="AV659" s="13" t="s">
        <v>81</v>
      </c>
      <c r="AW659" s="13" t="s">
        <v>35</v>
      </c>
      <c r="AX659" s="13" t="s">
        <v>73</v>
      </c>
      <c r="AY659" s="203" t="s">
        <v>171</v>
      </c>
    </row>
    <row r="660" spans="2:51" s="14" customFormat="1" ht="12">
      <c r="B660" s="204"/>
      <c r="C660" s="205"/>
      <c r="D660" s="195" t="s">
        <v>182</v>
      </c>
      <c r="E660" s="206" t="s">
        <v>19</v>
      </c>
      <c r="F660" s="207" t="s">
        <v>814</v>
      </c>
      <c r="G660" s="205"/>
      <c r="H660" s="208">
        <v>1.218</v>
      </c>
      <c r="I660" s="209"/>
      <c r="J660" s="205"/>
      <c r="K660" s="205"/>
      <c r="L660" s="210"/>
      <c r="M660" s="211"/>
      <c r="N660" s="212"/>
      <c r="O660" s="212"/>
      <c r="P660" s="212"/>
      <c r="Q660" s="212"/>
      <c r="R660" s="212"/>
      <c r="S660" s="212"/>
      <c r="T660" s="213"/>
      <c r="AT660" s="214" t="s">
        <v>182</v>
      </c>
      <c r="AU660" s="214" t="s">
        <v>83</v>
      </c>
      <c r="AV660" s="14" t="s">
        <v>83</v>
      </c>
      <c r="AW660" s="14" t="s">
        <v>35</v>
      </c>
      <c r="AX660" s="14" t="s">
        <v>73</v>
      </c>
      <c r="AY660" s="214" t="s">
        <v>171</v>
      </c>
    </row>
    <row r="661" spans="2:51" s="13" customFormat="1" ht="12">
      <c r="B661" s="193"/>
      <c r="C661" s="194"/>
      <c r="D661" s="195" t="s">
        <v>182</v>
      </c>
      <c r="E661" s="196" t="s">
        <v>19</v>
      </c>
      <c r="F661" s="197" t="s">
        <v>397</v>
      </c>
      <c r="G661" s="194"/>
      <c r="H661" s="196" t="s">
        <v>19</v>
      </c>
      <c r="I661" s="198"/>
      <c r="J661" s="194"/>
      <c r="K661" s="194"/>
      <c r="L661" s="199"/>
      <c r="M661" s="200"/>
      <c r="N661" s="201"/>
      <c r="O661" s="201"/>
      <c r="P661" s="201"/>
      <c r="Q661" s="201"/>
      <c r="R661" s="201"/>
      <c r="S661" s="201"/>
      <c r="T661" s="202"/>
      <c r="AT661" s="203" t="s">
        <v>182</v>
      </c>
      <c r="AU661" s="203" t="s">
        <v>83</v>
      </c>
      <c r="AV661" s="13" t="s">
        <v>81</v>
      </c>
      <c r="AW661" s="13" t="s">
        <v>35</v>
      </c>
      <c r="AX661" s="13" t="s">
        <v>73</v>
      </c>
      <c r="AY661" s="203" t="s">
        <v>171</v>
      </c>
    </row>
    <row r="662" spans="2:51" s="14" customFormat="1" ht="12">
      <c r="B662" s="204"/>
      <c r="C662" s="205"/>
      <c r="D662" s="195" t="s">
        <v>182</v>
      </c>
      <c r="E662" s="206" t="s">
        <v>19</v>
      </c>
      <c r="F662" s="207" t="s">
        <v>815</v>
      </c>
      <c r="G662" s="205"/>
      <c r="H662" s="208">
        <v>6.65</v>
      </c>
      <c r="I662" s="209"/>
      <c r="J662" s="205"/>
      <c r="K662" s="205"/>
      <c r="L662" s="210"/>
      <c r="M662" s="211"/>
      <c r="N662" s="212"/>
      <c r="O662" s="212"/>
      <c r="P662" s="212"/>
      <c r="Q662" s="212"/>
      <c r="R662" s="212"/>
      <c r="S662" s="212"/>
      <c r="T662" s="213"/>
      <c r="AT662" s="214" t="s">
        <v>182</v>
      </c>
      <c r="AU662" s="214" t="s">
        <v>83</v>
      </c>
      <c r="AV662" s="14" t="s">
        <v>83</v>
      </c>
      <c r="AW662" s="14" t="s">
        <v>35</v>
      </c>
      <c r="AX662" s="14" t="s">
        <v>73</v>
      </c>
      <c r="AY662" s="214" t="s">
        <v>171</v>
      </c>
    </row>
    <row r="663" spans="2:51" s="13" customFormat="1" ht="12">
      <c r="B663" s="193"/>
      <c r="C663" s="194"/>
      <c r="D663" s="195" t="s">
        <v>182</v>
      </c>
      <c r="E663" s="196" t="s">
        <v>19</v>
      </c>
      <c r="F663" s="197" t="s">
        <v>451</v>
      </c>
      <c r="G663" s="194"/>
      <c r="H663" s="196" t="s">
        <v>19</v>
      </c>
      <c r="I663" s="198"/>
      <c r="J663" s="194"/>
      <c r="K663" s="194"/>
      <c r="L663" s="199"/>
      <c r="M663" s="200"/>
      <c r="N663" s="201"/>
      <c r="O663" s="201"/>
      <c r="P663" s="201"/>
      <c r="Q663" s="201"/>
      <c r="R663" s="201"/>
      <c r="S663" s="201"/>
      <c r="T663" s="202"/>
      <c r="AT663" s="203" t="s">
        <v>182</v>
      </c>
      <c r="AU663" s="203" t="s">
        <v>83</v>
      </c>
      <c r="AV663" s="13" t="s">
        <v>81</v>
      </c>
      <c r="AW663" s="13" t="s">
        <v>35</v>
      </c>
      <c r="AX663" s="13" t="s">
        <v>73</v>
      </c>
      <c r="AY663" s="203" t="s">
        <v>171</v>
      </c>
    </row>
    <row r="664" spans="2:51" s="14" customFormat="1" ht="12">
      <c r="B664" s="204"/>
      <c r="C664" s="205"/>
      <c r="D664" s="195" t="s">
        <v>182</v>
      </c>
      <c r="E664" s="206" t="s">
        <v>19</v>
      </c>
      <c r="F664" s="207" t="s">
        <v>814</v>
      </c>
      <c r="G664" s="205"/>
      <c r="H664" s="208">
        <v>1.218</v>
      </c>
      <c r="I664" s="209"/>
      <c r="J664" s="205"/>
      <c r="K664" s="205"/>
      <c r="L664" s="210"/>
      <c r="M664" s="211"/>
      <c r="N664" s="212"/>
      <c r="O664" s="212"/>
      <c r="P664" s="212"/>
      <c r="Q664" s="212"/>
      <c r="R664" s="212"/>
      <c r="S664" s="212"/>
      <c r="T664" s="213"/>
      <c r="AT664" s="214" t="s">
        <v>182</v>
      </c>
      <c r="AU664" s="214" t="s">
        <v>83</v>
      </c>
      <c r="AV664" s="14" t="s">
        <v>83</v>
      </c>
      <c r="AW664" s="14" t="s">
        <v>35</v>
      </c>
      <c r="AX664" s="14" t="s">
        <v>73</v>
      </c>
      <c r="AY664" s="214" t="s">
        <v>171</v>
      </c>
    </row>
    <row r="665" spans="2:51" s="13" customFormat="1" ht="12">
      <c r="B665" s="193"/>
      <c r="C665" s="194"/>
      <c r="D665" s="195" t="s">
        <v>182</v>
      </c>
      <c r="E665" s="196" t="s">
        <v>19</v>
      </c>
      <c r="F665" s="197" t="s">
        <v>465</v>
      </c>
      <c r="G665" s="194"/>
      <c r="H665" s="196" t="s">
        <v>19</v>
      </c>
      <c r="I665" s="198"/>
      <c r="J665" s="194"/>
      <c r="K665" s="194"/>
      <c r="L665" s="199"/>
      <c r="M665" s="200"/>
      <c r="N665" s="201"/>
      <c r="O665" s="201"/>
      <c r="P665" s="201"/>
      <c r="Q665" s="201"/>
      <c r="R665" s="201"/>
      <c r="S665" s="201"/>
      <c r="T665" s="202"/>
      <c r="AT665" s="203" t="s">
        <v>182</v>
      </c>
      <c r="AU665" s="203" t="s">
        <v>83</v>
      </c>
      <c r="AV665" s="13" t="s">
        <v>81</v>
      </c>
      <c r="AW665" s="13" t="s">
        <v>35</v>
      </c>
      <c r="AX665" s="13" t="s">
        <v>73</v>
      </c>
      <c r="AY665" s="203" t="s">
        <v>171</v>
      </c>
    </row>
    <row r="666" spans="2:51" s="14" customFormat="1" ht="12">
      <c r="B666" s="204"/>
      <c r="C666" s="205"/>
      <c r="D666" s="195" t="s">
        <v>182</v>
      </c>
      <c r="E666" s="206" t="s">
        <v>19</v>
      </c>
      <c r="F666" s="207" t="s">
        <v>816</v>
      </c>
      <c r="G666" s="205"/>
      <c r="H666" s="208">
        <v>27.8</v>
      </c>
      <c r="I666" s="209"/>
      <c r="J666" s="205"/>
      <c r="K666" s="205"/>
      <c r="L666" s="210"/>
      <c r="M666" s="211"/>
      <c r="N666" s="212"/>
      <c r="O666" s="212"/>
      <c r="P666" s="212"/>
      <c r="Q666" s="212"/>
      <c r="R666" s="212"/>
      <c r="S666" s="212"/>
      <c r="T666" s="213"/>
      <c r="AT666" s="214" t="s">
        <v>182</v>
      </c>
      <c r="AU666" s="214" t="s">
        <v>83</v>
      </c>
      <c r="AV666" s="14" t="s">
        <v>83</v>
      </c>
      <c r="AW666" s="14" t="s">
        <v>35</v>
      </c>
      <c r="AX666" s="14" t="s">
        <v>73</v>
      </c>
      <c r="AY666" s="214" t="s">
        <v>171</v>
      </c>
    </row>
    <row r="667" spans="2:51" s="13" customFormat="1" ht="12">
      <c r="B667" s="193"/>
      <c r="C667" s="194"/>
      <c r="D667" s="195" t="s">
        <v>182</v>
      </c>
      <c r="E667" s="196" t="s">
        <v>19</v>
      </c>
      <c r="F667" s="197" t="s">
        <v>383</v>
      </c>
      <c r="G667" s="194"/>
      <c r="H667" s="196" t="s">
        <v>19</v>
      </c>
      <c r="I667" s="198"/>
      <c r="J667" s="194"/>
      <c r="K667" s="194"/>
      <c r="L667" s="199"/>
      <c r="M667" s="200"/>
      <c r="N667" s="201"/>
      <c r="O667" s="201"/>
      <c r="P667" s="201"/>
      <c r="Q667" s="201"/>
      <c r="R667" s="201"/>
      <c r="S667" s="201"/>
      <c r="T667" s="202"/>
      <c r="AT667" s="203" t="s">
        <v>182</v>
      </c>
      <c r="AU667" s="203" t="s">
        <v>83</v>
      </c>
      <c r="AV667" s="13" t="s">
        <v>81</v>
      </c>
      <c r="AW667" s="13" t="s">
        <v>35</v>
      </c>
      <c r="AX667" s="13" t="s">
        <v>73</v>
      </c>
      <c r="AY667" s="203" t="s">
        <v>171</v>
      </c>
    </row>
    <row r="668" spans="2:51" s="14" customFormat="1" ht="12">
      <c r="B668" s="204"/>
      <c r="C668" s="205"/>
      <c r="D668" s="195" t="s">
        <v>182</v>
      </c>
      <c r="E668" s="206" t="s">
        <v>19</v>
      </c>
      <c r="F668" s="207" t="s">
        <v>817</v>
      </c>
      <c r="G668" s="205"/>
      <c r="H668" s="208">
        <v>1.46</v>
      </c>
      <c r="I668" s="209"/>
      <c r="J668" s="205"/>
      <c r="K668" s="205"/>
      <c r="L668" s="210"/>
      <c r="M668" s="211"/>
      <c r="N668" s="212"/>
      <c r="O668" s="212"/>
      <c r="P668" s="212"/>
      <c r="Q668" s="212"/>
      <c r="R668" s="212"/>
      <c r="S668" s="212"/>
      <c r="T668" s="213"/>
      <c r="AT668" s="214" t="s">
        <v>182</v>
      </c>
      <c r="AU668" s="214" t="s">
        <v>83</v>
      </c>
      <c r="AV668" s="14" t="s">
        <v>83</v>
      </c>
      <c r="AW668" s="14" t="s">
        <v>35</v>
      </c>
      <c r="AX668" s="14" t="s">
        <v>73</v>
      </c>
      <c r="AY668" s="214" t="s">
        <v>171</v>
      </c>
    </row>
    <row r="669" spans="2:51" s="13" customFormat="1" ht="12">
      <c r="B669" s="193"/>
      <c r="C669" s="194"/>
      <c r="D669" s="195" t="s">
        <v>182</v>
      </c>
      <c r="E669" s="196" t="s">
        <v>19</v>
      </c>
      <c r="F669" s="197" t="s">
        <v>651</v>
      </c>
      <c r="G669" s="194"/>
      <c r="H669" s="196" t="s">
        <v>19</v>
      </c>
      <c r="I669" s="198"/>
      <c r="J669" s="194"/>
      <c r="K669" s="194"/>
      <c r="L669" s="199"/>
      <c r="M669" s="200"/>
      <c r="N669" s="201"/>
      <c r="O669" s="201"/>
      <c r="P669" s="201"/>
      <c r="Q669" s="201"/>
      <c r="R669" s="201"/>
      <c r="S669" s="201"/>
      <c r="T669" s="202"/>
      <c r="AT669" s="203" t="s">
        <v>182</v>
      </c>
      <c r="AU669" s="203" t="s">
        <v>83</v>
      </c>
      <c r="AV669" s="13" t="s">
        <v>81</v>
      </c>
      <c r="AW669" s="13" t="s">
        <v>35</v>
      </c>
      <c r="AX669" s="13" t="s">
        <v>73</v>
      </c>
      <c r="AY669" s="203" t="s">
        <v>171</v>
      </c>
    </row>
    <row r="670" spans="2:51" s="14" customFormat="1" ht="12">
      <c r="B670" s="204"/>
      <c r="C670" s="205"/>
      <c r="D670" s="195" t="s">
        <v>182</v>
      </c>
      <c r="E670" s="206" t="s">
        <v>19</v>
      </c>
      <c r="F670" s="207" t="s">
        <v>818</v>
      </c>
      <c r="G670" s="205"/>
      <c r="H670" s="208">
        <v>6</v>
      </c>
      <c r="I670" s="209"/>
      <c r="J670" s="205"/>
      <c r="K670" s="205"/>
      <c r="L670" s="210"/>
      <c r="M670" s="211"/>
      <c r="N670" s="212"/>
      <c r="O670" s="212"/>
      <c r="P670" s="212"/>
      <c r="Q670" s="212"/>
      <c r="R670" s="212"/>
      <c r="S670" s="212"/>
      <c r="T670" s="213"/>
      <c r="AT670" s="214" t="s">
        <v>182</v>
      </c>
      <c r="AU670" s="214" t="s">
        <v>83</v>
      </c>
      <c r="AV670" s="14" t="s">
        <v>83</v>
      </c>
      <c r="AW670" s="14" t="s">
        <v>35</v>
      </c>
      <c r="AX670" s="14" t="s">
        <v>73</v>
      </c>
      <c r="AY670" s="214" t="s">
        <v>171</v>
      </c>
    </row>
    <row r="671" spans="2:51" s="13" customFormat="1" ht="12">
      <c r="B671" s="193"/>
      <c r="C671" s="194"/>
      <c r="D671" s="195" t="s">
        <v>182</v>
      </c>
      <c r="E671" s="196" t="s">
        <v>19</v>
      </c>
      <c r="F671" s="197" t="s">
        <v>385</v>
      </c>
      <c r="G671" s="194"/>
      <c r="H671" s="196" t="s">
        <v>19</v>
      </c>
      <c r="I671" s="198"/>
      <c r="J671" s="194"/>
      <c r="K671" s="194"/>
      <c r="L671" s="199"/>
      <c r="M671" s="200"/>
      <c r="N671" s="201"/>
      <c r="O671" s="201"/>
      <c r="P671" s="201"/>
      <c r="Q671" s="201"/>
      <c r="R671" s="201"/>
      <c r="S671" s="201"/>
      <c r="T671" s="202"/>
      <c r="AT671" s="203" t="s">
        <v>182</v>
      </c>
      <c r="AU671" s="203" t="s">
        <v>83</v>
      </c>
      <c r="AV671" s="13" t="s">
        <v>81</v>
      </c>
      <c r="AW671" s="13" t="s">
        <v>35</v>
      </c>
      <c r="AX671" s="13" t="s">
        <v>73</v>
      </c>
      <c r="AY671" s="203" t="s">
        <v>171</v>
      </c>
    </row>
    <row r="672" spans="2:51" s="14" customFormat="1" ht="12">
      <c r="B672" s="204"/>
      <c r="C672" s="205"/>
      <c r="D672" s="195" t="s">
        <v>182</v>
      </c>
      <c r="E672" s="206" t="s">
        <v>19</v>
      </c>
      <c r="F672" s="207" t="s">
        <v>819</v>
      </c>
      <c r="G672" s="205"/>
      <c r="H672" s="208">
        <v>8.127</v>
      </c>
      <c r="I672" s="209"/>
      <c r="J672" s="205"/>
      <c r="K672" s="205"/>
      <c r="L672" s="210"/>
      <c r="M672" s="211"/>
      <c r="N672" s="212"/>
      <c r="O672" s="212"/>
      <c r="P672" s="212"/>
      <c r="Q672" s="212"/>
      <c r="R672" s="212"/>
      <c r="S672" s="212"/>
      <c r="T672" s="213"/>
      <c r="AT672" s="214" t="s">
        <v>182</v>
      </c>
      <c r="AU672" s="214" t="s">
        <v>83</v>
      </c>
      <c r="AV672" s="14" t="s">
        <v>83</v>
      </c>
      <c r="AW672" s="14" t="s">
        <v>35</v>
      </c>
      <c r="AX672" s="14" t="s">
        <v>73</v>
      </c>
      <c r="AY672" s="214" t="s">
        <v>171</v>
      </c>
    </row>
    <row r="673" spans="2:51" s="13" customFormat="1" ht="12">
      <c r="B673" s="193"/>
      <c r="C673" s="194"/>
      <c r="D673" s="195" t="s">
        <v>182</v>
      </c>
      <c r="E673" s="196" t="s">
        <v>19</v>
      </c>
      <c r="F673" s="197" t="s">
        <v>374</v>
      </c>
      <c r="G673" s="194"/>
      <c r="H673" s="196" t="s">
        <v>19</v>
      </c>
      <c r="I673" s="198"/>
      <c r="J673" s="194"/>
      <c r="K673" s="194"/>
      <c r="L673" s="199"/>
      <c r="M673" s="200"/>
      <c r="N673" s="201"/>
      <c r="O673" s="201"/>
      <c r="P673" s="201"/>
      <c r="Q673" s="201"/>
      <c r="R673" s="201"/>
      <c r="S673" s="201"/>
      <c r="T673" s="202"/>
      <c r="AT673" s="203" t="s">
        <v>182</v>
      </c>
      <c r="AU673" s="203" t="s">
        <v>83</v>
      </c>
      <c r="AV673" s="13" t="s">
        <v>81</v>
      </c>
      <c r="AW673" s="13" t="s">
        <v>35</v>
      </c>
      <c r="AX673" s="13" t="s">
        <v>73</v>
      </c>
      <c r="AY673" s="203" t="s">
        <v>171</v>
      </c>
    </row>
    <row r="674" spans="2:51" s="14" customFormat="1" ht="12">
      <c r="B674" s="204"/>
      <c r="C674" s="205"/>
      <c r="D674" s="195" t="s">
        <v>182</v>
      </c>
      <c r="E674" s="206" t="s">
        <v>19</v>
      </c>
      <c r="F674" s="207" t="s">
        <v>820</v>
      </c>
      <c r="G674" s="205"/>
      <c r="H674" s="208">
        <v>1.334</v>
      </c>
      <c r="I674" s="209"/>
      <c r="J674" s="205"/>
      <c r="K674" s="205"/>
      <c r="L674" s="210"/>
      <c r="M674" s="211"/>
      <c r="N674" s="212"/>
      <c r="O674" s="212"/>
      <c r="P674" s="212"/>
      <c r="Q674" s="212"/>
      <c r="R674" s="212"/>
      <c r="S674" s="212"/>
      <c r="T674" s="213"/>
      <c r="AT674" s="214" t="s">
        <v>182</v>
      </c>
      <c r="AU674" s="214" t="s">
        <v>83</v>
      </c>
      <c r="AV674" s="14" t="s">
        <v>83</v>
      </c>
      <c r="AW674" s="14" t="s">
        <v>35</v>
      </c>
      <c r="AX674" s="14" t="s">
        <v>73</v>
      </c>
      <c r="AY674" s="214" t="s">
        <v>171</v>
      </c>
    </row>
    <row r="675" spans="2:51" s="13" customFormat="1" ht="12">
      <c r="B675" s="193"/>
      <c r="C675" s="194"/>
      <c r="D675" s="195" t="s">
        <v>182</v>
      </c>
      <c r="E675" s="196" t="s">
        <v>19</v>
      </c>
      <c r="F675" s="197" t="s">
        <v>468</v>
      </c>
      <c r="G675" s="194"/>
      <c r="H675" s="196" t="s">
        <v>19</v>
      </c>
      <c r="I675" s="198"/>
      <c r="J675" s="194"/>
      <c r="K675" s="194"/>
      <c r="L675" s="199"/>
      <c r="M675" s="200"/>
      <c r="N675" s="201"/>
      <c r="O675" s="201"/>
      <c r="P675" s="201"/>
      <c r="Q675" s="201"/>
      <c r="R675" s="201"/>
      <c r="S675" s="201"/>
      <c r="T675" s="202"/>
      <c r="AT675" s="203" t="s">
        <v>182</v>
      </c>
      <c r="AU675" s="203" t="s">
        <v>83</v>
      </c>
      <c r="AV675" s="13" t="s">
        <v>81</v>
      </c>
      <c r="AW675" s="13" t="s">
        <v>35</v>
      </c>
      <c r="AX675" s="13" t="s">
        <v>73</v>
      </c>
      <c r="AY675" s="203" t="s">
        <v>171</v>
      </c>
    </row>
    <row r="676" spans="2:51" s="14" customFormat="1" ht="12">
      <c r="B676" s="204"/>
      <c r="C676" s="205"/>
      <c r="D676" s="195" t="s">
        <v>182</v>
      </c>
      <c r="E676" s="206" t="s">
        <v>19</v>
      </c>
      <c r="F676" s="207" t="s">
        <v>821</v>
      </c>
      <c r="G676" s="205"/>
      <c r="H676" s="208">
        <v>8.987</v>
      </c>
      <c r="I676" s="209"/>
      <c r="J676" s="205"/>
      <c r="K676" s="205"/>
      <c r="L676" s="210"/>
      <c r="M676" s="211"/>
      <c r="N676" s="212"/>
      <c r="O676" s="212"/>
      <c r="P676" s="212"/>
      <c r="Q676" s="212"/>
      <c r="R676" s="212"/>
      <c r="S676" s="212"/>
      <c r="T676" s="213"/>
      <c r="AT676" s="214" t="s">
        <v>182</v>
      </c>
      <c r="AU676" s="214" t="s">
        <v>83</v>
      </c>
      <c r="AV676" s="14" t="s">
        <v>83</v>
      </c>
      <c r="AW676" s="14" t="s">
        <v>35</v>
      </c>
      <c r="AX676" s="14" t="s">
        <v>73</v>
      </c>
      <c r="AY676" s="214" t="s">
        <v>171</v>
      </c>
    </row>
    <row r="677" spans="2:51" s="13" customFormat="1" ht="12">
      <c r="B677" s="193"/>
      <c r="C677" s="194"/>
      <c r="D677" s="195" t="s">
        <v>182</v>
      </c>
      <c r="E677" s="196" t="s">
        <v>19</v>
      </c>
      <c r="F677" s="197" t="s">
        <v>376</v>
      </c>
      <c r="G677" s="194"/>
      <c r="H677" s="196" t="s">
        <v>19</v>
      </c>
      <c r="I677" s="198"/>
      <c r="J677" s="194"/>
      <c r="K677" s="194"/>
      <c r="L677" s="199"/>
      <c r="M677" s="200"/>
      <c r="N677" s="201"/>
      <c r="O677" s="201"/>
      <c r="P677" s="201"/>
      <c r="Q677" s="201"/>
      <c r="R677" s="201"/>
      <c r="S677" s="201"/>
      <c r="T677" s="202"/>
      <c r="AT677" s="203" t="s">
        <v>182</v>
      </c>
      <c r="AU677" s="203" t="s">
        <v>83</v>
      </c>
      <c r="AV677" s="13" t="s">
        <v>81</v>
      </c>
      <c r="AW677" s="13" t="s">
        <v>35</v>
      </c>
      <c r="AX677" s="13" t="s">
        <v>73</v>
      </c>
      <c r="AY677" s="203" t="s">
        <v>171</v>
      </c>
    </row>
    <row r="678" spans="2:51" s="14" customFormat="1" ht="12">
      <c r="B678" s="204"/>
      <c r="C678" s="205"/>
      <c r="D678" s="195" t="s">
        <v>182</v>
      </c>
      <c r="E678" s="206" t="s">
        <v>19</v>
      </c>
      <c r="F678" s="207" t="s">
        <v>822</v>
      </c>
      <c r="G678" s="205"/>
      <c r="H678" s="208">
        <v>1.084</v>
      </c>
      <c r="I678" s="209"/>
      <c r="J678" s="205"/>
      <c r="K678" s="205"/>
      <c r="L678" s="210"/>
      <c r="M678" s="211"/>
      <c r="N678" s="212"/>
      <c r="O678" s="212"/>
      <c r="P678" s="212"/>
      <c r="Q678" s="212"/>
      <c r="R678" s="212"/>
      <c r="S678" s="212"/>
      <c r="T678" s="213"/>
      <c r="AT678" s="214" t="s">
        <v>182</v>
      </c>
      <c r="AU678" s="214" t="s">
        <v>83</v>
      </c>
      <c r="AV678" s="14" t="s">
        <v>83</v>
      </c>
      <c r="AW678" s="14" t="s">
        <v>35</v>
      </c>
      <c r="AX678" s="14" t="s">
        <v>73</v>
      </c>
      <c r="AY678" s="214" t="s">
        <v>171</v>
      </c>
    </row>
    <row r="679" spans="2:51" s="13" customFormat="1" ht="12">
      <c r="B679" s="193"/>
      <c r="C679" s="194"/>
      <c r="D679" s="195" t="s">
        <v>182</v>
      </c>
      <c r="E679" s="196" t="s">
        <v>19</v>
      </c>
      <c r="F679" s="197" t="s">
        <v>823</v>
      </c>
      <c r="G679" s="194"/>
      <c r="H679" s="196" t="s">
        <v>19</v>
      </c>
      <c r="I679" s="198"/>
      <c r="J679" s="194"/>
      <c r="K679" s="194"/>
      <c r="L679" s="199"/>
      <c r="M679" s="200"/>
      <c r="N679" s="201"/>
      <c r="O679" s="201"/>
      <c r="P679" s="201"/>
      <c r="Q679" s="201"/>
      <c r="R679" s="201"/>
      <c r="S679" s="201"/>
      <c r="T679" s="202"/>
      <c r="AT679" s="203" t="s">
        <v>182</v>
      </c>
      <c r="AU679" s="203" t="s">
        <v>83</v>
      </c>
      <c r="AV679" s="13" t="s">
        <v>81</v>
      </c>
      <c r="AW679" s="13" t="s">
        <v>35</v>
      </c>
      <c r="AX679" s="13" t="s">
        <v>73</v>
      </c>
      <c r="AY679" s="203" t="s">
        <v>171</v>
      </c>
    </row>
    <row r="680" spans="2:51" s="14" customFormat="1" ht="12">
      <c r="B680" s="204"/>
      <c r="C680" s="205"/>
      <c r="D680" s="195" t="s">
        <v>182</v>
      </c>
      <c r="E680" s="206" t="s">
        <v>19</v>
      </c>
      <c r="F680" s="207" t="s">
        <v>824</v>
      </c>
      <c r="G680" s="205"/>
      <c r="H680" s="208">
        <v>0.751</v>
      </c>
      <c r="I680" s="209"/>
      <c r="J680" s="205"/>
      <c r="K680" s="205"/>
      <c r="L680" s="210"/>
      <c r="M680" s="211"/>
      <c r="N680" s="212"/>
      <c r="O680" s="212"/>
      <c r="P680" s="212"/>
      <c r="Q680" s="212"/>
      <c r="R680" s="212"/>
      <c r="S680" s="212"/>
      <c r="T680" s="213"/>
      <c r="AT680" s="214" t="s">
        <v>182</v>
      </c>
      <c r="AU680" s="214" t="s">
        <v>83</v>
      </c>
      <c r="AV680" s="14" t="s">
        <v>83</v>
      </c>
      <c r="AW680" s="14" t="s">
        <v>35</v>
      </c>
      <c r="AX680" s="14" t="s">
        <v>73</v>
      </c>
      <c r="AY680" s="214" t="s">
        <v>171</v>
      </c>
    </row>
    <row r="681" spans="2:51" s="13" customFormat="1" ht="12">
      <c r="B681" s="193"/>
      <c r="C681" s="194"/>
      <c r="D681" s="195" t="s">
        <v>182</v>
      </c>
      <c r="E681" s="196" t="s">
        <v>19</v>
      </c>
      <c r="F681" s="197" t="s">
        <v>452</v>
      </c>
      <c r="G681" s="194"/>
      <c r="H681" s="196" t="s">
        <v>19</v>
      </c>
      <c r="I681" s="198"/>
      <c r="J681" s="194"/>
      <c r="K681" s="194"/>
      <c r="L681" s="199"/>
      <c r="M681" s="200"/>
      <c r="N681" s="201"/>
      <c r="O681" s="201"/>
      <c r="P681" s="201"/>
      <c r="Q681" s="201"/>
      <c r="R681" s="201"/>
      <c r="S681" s="201"/>
      <c r="T681" s="202"/>
      <c r="AT681" s="203" t="s">
        <v>182</v>
      </c>
      <c r="AU681" s="203" t="s">
        <v>83</v>
      </c>
      <c r="AV681" s="13" t="s">
        <v>81</v>
      </c>
      <c r="AW681" s="13" t="s">
        <v>35</v>
      </c>
      <c r="AX681" s="13" t="s">
        <v>73</v>
      </c>
      <c r="AY681" s="203" t="s">
        <v>171</v>
      </c>
    </row>
    <row r="682" spans="2:51" s="14" customFormat="1" ht="12">
      <c r="B682" s="204"/>
      <c r="C682" s="205"/>
      <c r="D682" s="195" t="s">
        <v>182</v>
      </c>
      <c r="E682" s="206" t="s">
        <v>19</v>
      </c>
      <c r="F682" s="207" t="s">
        <v>825</v>
      </c>
      <c r="G682" s="205"/>
      <c r="H682" s="208">
        <v>28.182</v>
      </c>
      <c r="I682" s="209"/>
      <c r="J682" s="205"/>
      <c r="K682" s="205"/>
      <c r="L682" s="210"/>
      <c r="M682" s="211"/>
      <c r="N682" s="212"/>
      <c r="O682" s="212"/>
      <c r="P682" s="212"/>
      <c r="Q682" s="212"/>
      <c r="R682" s="212"/>
      <c r="S682" s="212"/>
      <c r="T682" s="213"/>
      <c r="AT682" s="214" t="s">
        <v>182</v>
      </c>
      <c r="AU682" s="214" t="s">
        <v>83</v>
      </c>
      <c r="AV682" s="14" t="s">
        <v>83</v>
      </c>
      <c r="AW682" s="14" t="s">
        <v>35</v>
      </c>
      <c r="AX682" s="14" t="s">
        <v>73</v>
      </c>
      <c r="AY682" s="214" t="s">
        <v>171</v>
      </c>
    </row>
    <row r="683" spans="2:51" s="13" customFormat="1" ht="12">
      <c r="B683" s="193"/>
      <c r="C683" s="194"/>
      <c r="D683" s="195" t="s">
        <v>182</v>
      </c>
      <c r="E683" s="196" t="s">
        <v>19</v>
      </c>
      <c r="F683" s="197" t="s">
        <v>471</v>
      </c>
      <c r="G683" s="194"/>
      <c r="H683" s="196" t="s">
        <v>19</v>
      </c>
      <c r="I683" s="198"/>
      <c r="J683" s="194"/>
      <c r="K683" s="194"/>
      <c r="L683" s="199"/>
      <c r="M683" s="200"/>
      <c r="N683" s="201"/>
      <c r="O683" s="201"/>
      <c r="P683" s="201"/>
      <c r="Q683" s="201"/>
      <c r="R683" s="201"/>
      <c r="S683" s="201"/>
      <c r="T683" s="202"/>
      <c r="AT683" s="203" t="s">
        <v>182</v>
      </c>
      <c r="AU683" s="203" t="s">
        <v>83</v>
      </c>
      <c r="AV683" s="13" t="s">
        <v>81</v>
      </c>
      <c r="AW683" s="13" t="s">
        <v>35</v>
      </c>
      <c r="AX683" s="13" t="s">
        <v>73</v>
      </c>
      <c r="AY683" s="203" t="s">
        <v>171</v>
      </c>
    </row>
    <row r="684" spans="2:51" s="14" customFormat="1" ht="12">
      <c r="B684" s="204"/>
      <c r="C684" s="205"/>
      <c r="D684" s="195" t="s">
        <v>182</v>
      </c>
      <c r="E684" s="206" t="s">
        <v>19</v>
      </c>
      <c r="F684" s="207" t="s">
        <v>826</v>
      </c>
      <c r="G684" s="205"/>
      <c r="H684" s="208">
        <v>1.583</v>
      </c>
      <c r="I684" s="209"/>
      <c r="J684" s="205"/>
      <c r="K684" s="205"/>
      <c r="L684" s="210"/>
      <c r="M684" s="211"/>
      <c r="N684" s="212"/>
      <c r="O684" s="212"/>
      <c r="P684" s="212"/>
      <c r="Q684" s="212"/>
      <c r="R684" s="212"/>
      <c r="S684" s="212"/>
      <c r="T684" s="213"/>
      <c r="AT684" s="214" t="s">
        <v>182</v>
      </c>
      <c r="AU684" s="214" t="s">
        <v>83</v>
      </c>
      <c r="AV684" s="14" t="s">
        <v>83</v>
      </c>
      <c r="AW684" s="14" t="s">
        <v>35</v>
      </c>
      <c r="AX684" s="14" t="s">
        <v>73</v>
      </c>
      <c r="AY684" s="214" t="s">
        <v>171</v>
      </c>
    </row>
    <row r="685" spans="2:51" s="15" customFormat="1" ht="12">
      <c r="B685" s="215"/>
      <c r="C685" s="216"/>
      <c r="D685" s="195" t="s">
        <v>182</v>
      </c>
      <c r="E685" s="217" t="s">
        <v>19</v>
      </c>
      <c r="F685" s="218" t="s">
        <v>189</v>
      </c>
      <c r="G685" s="216"/>
      <c r="H685" s="219">
        <v>153.992</v>
      </c>
      <c r="I685" s="220"/>
      <c r="J685" s="216"/>
      <c r="K685" s="216"/>
      <c r="L685" s="221"/>
      <c r="M685" s="222"/>
      <c r="N685" s="223"/>
      <c r="O685" s="223"/>
      <c r="P685" s="223"/>
      <c r="Q685" s="223"/>
      <c r="R685" s="223"/>
      <c r="S685" s="223"/>
      <c r="T685" s="224"/>
      <c r="AT685" s="225" t="s">
        <v>182</v>
      </c>
      <c r="AU685" s="225" t="s">
        <v>83</v>
      </c>
      <c r="AV685" s="15" t="s">
        <v>178</v>
      </c>
      <c r="AW685" s="15" t="s">
        <v>35</v>
      </c>
      <c r="AX685" s="15" t="s">
        <v>81</v>
      </c>
      <c r="AY685" s="225" t="s">
        <v>171</v>
      </c>
    </row>
    <row r="686" spans="1:65" s="2" customFormat="1" ht="37.9" customHeight="1">
      <c r="A686" s="35"/>
      <c r="B686" s="36"/>
      <c r="C686" s="175" t="s">
        <v>827</v>
      </c>
      <c r="D686" s="175" t="s">
        <v>173</v>
      </c>
      <c r="E686" s="176" t="s">
        <v>828</v>
      </c>
      <c r="F686" s="177" t="s">
        <v>829</v>
      </c>
      <c r="G686" s="178" t="s">
        <v>272</v>
      </c>
      <c r="H686" s="179">
        <v>18.65</v>
      </c>
      <c r="I686" s="180"/>
      <c r="J686" s="181">
        <f>ROUND(I686*H686,2)</f>
        <v>0</v>
      </c>
      <c r="K686" s="177" t="s">
        <v>177</v>
      </c>
      <c r="L686" s="40"/>
      <c r="M686" s="182" t="s">
        <v>19</v>
      </c>
      <c r="N686" s="183" t="s">
        <v>44</v>
      </c>
      <c r="O686" s="65"/>
      <c r="P686" s="184">
        <f>O686*H686</f>
        <v>0</v>
      </c>
      <c r="Q686" s="184">
        <v>0</v>
      </c>
      <c r="R686" s="184">
        <f>Q686*H686</f>
        <v>0</v>
      </c>
      <c r="S686" s="184">
        <v>0.076</v>
      </c>
      <c r="T686" s="185">
        <f>S686*H686</f>
        <v>1.4173999999999998</v>
      </c>
      <c r="U686" s="35"/>
      <c r="V686" s="35"/>
      <c r="W686" s="35"/>
      <c r="X686" s="35"/>
      <c r="Y686" s="35"/>
      <c r="Z686" s="35"/>
      <c r="AA686" s="35"/>
      <c r="AB686" s="35"/>
      <c r="AC686" s="35"/>
      <c r="AD686" s="35"/>
      <c r="AE686" s="35"/>
      <c r="AR686" s="186" t="s">
        <v>178</v>
      </c>
      <c r="AT686" s="186" t="s">
        <v>173</v>
      </c>
      <c r="AU686" s="186" t="s">
        <v>83</v>
      </c>
      <c r="AY686" s="18" t="s">
        <v>171</v>
      </c>
      <c r="BE686" s="187">
        <f>IF(N686="základní",J686,0)</f>
        <v>0</v>
      </c>
      <c r="BF686" s="187">
        <f>IF(N686="snížená",J686,0)</f>
        <v>0</v>
      </c>
      <c r="BG686" s="187">
        <f>IF(N686="zákl. přenesená",J686,0)</f>
        <v>0</v>
      </c>
      <c r="BH686" s="187">
        <f>IF(N686="sníž. přenesená",J686,0)</f>
        <v>0</v>
      </c>
      <c r="BI686" s="187">
        <f>IF(N686="nulová",J686,0)</f>
        <v>0</v>
      </c>
      <c r="BJ686" s="18" t="s">
        <v>81</v>
      </c>
      <c r="BK686" s="187">
        <f>ROUND(I686*H686,2)</f>
        <v>0</v>
      </c>
      <c r="BL686" s="18" t="s">
        <v>178</v>
      </c>
      <c r="BM686" s="186" t="s">
        <v>830</v>
      </c>
    </row>
    <row r="687" spans="1:47" s="2" customFormat="1" ht="12">
      <c r="A687" s="35"/>
      <c r="B687" s="36"/>
      <c r="C687" s="37"/>
      <c r="D687" s="188" t="s">
        <v>180</v>
      </c>
      <c r="E687" s="37"/>
      <c r="F687" s="189" t="s">
        <v>831</v>
      </c>
      <c r="G687" s="37"/>
      <c r="H687" s="37"/>
      <c r="I687" s="190"/>
      <c r="J687" s="37"/>
      <c r="K687" s="37"/>
      <c r="L687" s="40"/>
      <c r="M687" s="191"/>
      <c r="N687" s="192"/>
      <c r="O687" s="65"/>
      <c r="P687" s="65"/>
      <c r="Q687" s="65"/>
      <c r="R687" s="65"/>
      <c r="S687" s="65"/>
      <c r="T687" s="66"/>
      <c r="U687" s="35"/>
      <c r="V687" s="35"/>
      <c r="W687" s="35"/>
      <c r="X687" s="35"/>
      <c r="Y687" s="35"/>
      <c r="Z687" s="35"/>
      <c r="AA687" s="35"/>
      <c r="AB687" s="35"/>
      <c r="AC687" s="35"/>
      <c r="AD687" s="35"/>
      <c r="AE687" s="35"/>
      <c r="AT687" s="18" t="s">
        <v>180</v>
      </c>
      <c r="AU687" s="18" t="s">
        <v>83</v>
      </c>
    </row>
    <row r="688" spans="2:51" s="14" customFormat="1" ht="12">
      <c r="B688" s="204"/>
      <c r="C688" s="205"/>
      <c r="D688" s="195" t="s">
        <v>182</v>
      </c>
      <c r="E688" s="206" t="s">
        <v>19</v>
      </c>
      <c r="F688" s="207" t="s">
        <v>832</v>
      </c>
      <c r="G688" s="205"/>
      <c r="H688" s="208">
        <v>3.2</v>
      </c>
      <c r="I688" s="209"/>
      <c r="J688" s="205"/>
      <c r="K688" s="205"/>
      <c r="L688" s="210"/>
      <c r="M688" s="211"/>
      <c r="N688" s="212"/>
      <c r="O688" s="212"/>
      <c r="P688" s="212"/>
      <c r="Q688" s="212"/>
      <c r="R688" s="212"/>
      <c r="S688" s="212"/>
      <c r="T688" s="213"/>
      <c r="AT688" s="214" t="s">
        <v>182</v>
      </c>
      <c r="AU688" s="214" t="s">
        <v>83</v>
      </c>
      <c r="AV688" s="14" t="s">
        <v>83</v>
      </c>
      <c r="AW688" s="14" t="s">
        <v>35</v>
      </c>
      <c r="AX688" s="14" t="s">
        <v>73</v>
      </c>
      <c r="AY688" s="214" t="s">
        <v>171</v>
      </c>
    </row>
    <row r="689" spans="2:51" s="14" customFormat="1" ht="12">
      <c r="B689" s="204"/>
      <c r="C689" s="205"/>
      <c r="D689" s="195" t="s">
        <v>182</v>
      </c>
      <c r="E689" s="206" t="s">
        <v>19</v>
      </c>
      <c r="F689" s="207" t="s">
        <v>833</v>
      </c>
      <c r="G689" s="205"/>
      <c r="H689" s="208">
        <v>9</v>
      </c>
      <c r="I689" s="209"/>
      <c r="J689" s="205"/>
      <c r="K689" s="205"/>
      <c r="L689" s="210"/>
      <c r="M689" s="211"/>
      <c r="N689" s="212"/>
      <c r="O689" s="212"/>
      <c r="P689" s="212"/>
      <c r="Q689" s="212"/>
      <c r="R689" s="212"/>
      <c r="S689" s="212"/>
      <c r="T689" s="213"/>
      <c r="AT689" s="214" t="s">
        <v>182</v>
      </c>
      <c r="AU689" s="214" t="s">
        <v>83</v>
      </c>
      <c r="AV689" s="14" t="s">
        <v>83</v>
      </c>
      <c r="AW689" s="14" t="s">
        <v>35</v>
      </c>
      <c r="AX689" s="14" t="s">
        <v>73</v>
      </c>
      <c r="AY689" s="214" t="s">
        <v>171</v>
      </c>
    </row>
    <row r="690" spans="2:51" s="14" customFormat="1" ht="12">
      <c r="B690" s="204"/>
      <c r="C690" s="205"/>
      <c r="D690" s="195" t="s">
        <v>182</v>
      </c>
      <c r="E690" s="206" t="s">
        <v>19</v>
      </c>
      <c r="F690" s="207" t="s">
        <v>834</v>
      </c>
      <c r="G690" s="205"/>
      <c r="H690" s="208">
        <v>3.25</v>
      </c>
      <c r="I690" s="209"/>
      <c r="J690" s="205"/>
      <c r="K690" s="205"/>
      <c r="L690" s="210"/>
      <c r="M690" s="211"/>
      <c r="N690" s="212"/>
      <c r="O690" s="212"/>
      <c r="P690" s="212"/>
      <c r="Q690" s="212"/>
      <c r="R690" s="212"/>
      <c r="S690" s="212"/>
      <c r="T690" s="213"/>
      <c r="AT690" s="214" t="s">
        <v>182</v>
      </c>
      <c r="AU690" s="214" t="s">
        <v>83</v>
      </c>
      <c r="AV690" s="14" t="s">
        <v>83</v>
      </c>
      <c r="AW690" s="14" t="s">
        <v>35</v>
      </c>
      <c r="AX690" s="14" t="s">
        <v>73</v>
      </c>
      <c r="AY690" s="214" t="s">
        <v>171</v>
      </c>
    </row>
    <row r="691" spans="2:51" s="14" customFormat="1" ht="12">
      <c r="B691" s="204"/>
      <c r="C691" s="205"/>
      <c r="D691" s="195" t="s">
        <v>182</v>
      </c>
      <c r="E691" s="206" t="s">
        <v>19</v>
      </c>
      <c r="F691" s="207" t="s">
        <v>835</v>
      </c>
      <c r="G691" s="205"/>
      <c r="H691" s="208">
        <v>3.2</v>
      </c>
      <c r="I691" s="209"/>
      <c r="J691" s="205"/>
      <c r="K691" s="205"/>
      <c r="L691" s="210"/>
      <c r="M691" s="211"/>
      <c r="N691" s="212"/>
      <c r="O691" s="212"/>
      <c r="P691" s="212"/>
      <c r="Q691" s="212"/>
      <c r="R691" s="212"/>
      <c r="S691" s="212"/>
      <c r="T691" s="213"/>
      <c r="AT691" s="214" t="s">
        <v>182</v>
      </c>
      <c r="AU691" s="214" t="s">
        <v>83</v>
      </c>
      <c r="AV691" s="14" t="s">
        <v>83</v>
      </c>
      <c r="AW691" s="14" t="s">
        <v>35</v>
      </c>
      <c r="AX691" s="14" t="s">
        <v>73</v>
      </c>
      <c r="AY691" s="214" t="s">
        <v>171</v>
      </c>
    </row>
    <row r="692" spans="2:51" s="15" customFormat="1" ht="12">
      <c r="B692" s="215"/>
      <c r="C692" s="216"/>
      <c r="D692" s="195" t="s">
        <v>182</v>
      </c>
      <c r="E692" s="217" t="s">
        <v>19</v>
      </c>
      <c r="F692" s="218" t="s">
        <v>189</v>
      </c>
      <c r="G692" s="216"/>
      <c r="H692" s="219">
        <v>18.65</v>
      </c>
      <c r="I692" s="220"/>
      <c r="J692" s="216"/>
      <c r="K692" s="216"/>
      <c r="L692" s="221"/>
      <c r="M692" s="222"/>
      <c r="N692" s="223"/>
      <c r="O692" s="223"/>
      <c r="P692" s="223"/>
      <c r="Q692" s="223"/>
      <c r="R692" s="223"/>
      <c r="S692" s="223"/>
      <c r="T692" s="224"/>
      <c r="AT692" s="225" t="s">
        <v>182</v>
      </c>
      <c r="AU692" s="225" t="s">
        <v>83</v>
      </c>
      <c r="AV692" s="15" t="s">
        <v>178</v>
      </c>
      <c r="AW692" s="15" t="s">
        <v>35</v>
      </c>
      <c r="AX692" s="15" t="s">
        <v>81</v>
      </c>
      <c r="AY692" s="225" t="s">
        <v>171</v>
      </c>
    </row>
    <row r="693" spans="1:65" s="2" customFormat="1" ht="55.5" customHeight="1">
      <c r="A693" s="35"/>
      <c r="B693" s="36"/>
      <c r="C693" s="175" t="s">
        <v>836</v>
      </c>
      <c r="D693" s="175" t="s">
        <v>173</v>
      </c>
      <c r="E693" s="176" t="s">
        <v>837</v>
      </c>
      <c r="F693" s="177" t="s">
        <v>838</v>
      </c>
      <c r="G693" s="178" t="s">
        <v>402</v>
      </c>
      <c r="H693" s="179">
        <v>4</v>
      </c>
      <c r="I693" s="180"/>
      <c r="J693" s="181">
        <f>ROUND(I693*H693,2)</f>
        <v>0</v>
      </c>
      <c r="K693" s="177" t="s">
        <v>177</v>
      </c>
      <c r="L693" s="40"/>
      <c r="M693" s="182" t="s">
        <v>19</v>
      </c>
      <c r="N693" s="183" t="s">
        <v>44</v>
      </c>
      <c r="O693" s="65"/>
      <c r="P693" s="184">
        <f>O693*H693</f>
        <v>0</v>
      </c>
      <c r="Q693" s="184">
        <v>0</v>
      </c>
      <c r="R693" s="184">
        <f>Q693*H693</f>
        <v>0</v>
      </c>
      <c r="S693" s="184">
        <v>0.016</v>
      </c>
      <c r="T693" s="185">
        <f>S693*H693</f>
        <v>0.064</v>
      </c>
      <c r="U693" s="35"/>
      <c r="V693" s="35"/>
      <c r="W693" s="35"/>
      <c r="X693" s="35"/>
      <c r="Y693" s="35"/>
      <c r="Z693" s="35"/>
      <c r="AA693" s="35"/>
      <c r="AB693" s="35"/>
      <c r="AC693" s="35"/>
      <c r="AD693" s="35"/>
      <c r="AE693" s="35"/>
      <c r="AR693" s="186" t="s">
        <v>178</v>
      </c>
      <c r="AT693" s="186" t="s">
        <v>173</v>
      </c>
      <c r="AU693" s="186" t="s">
        <v>83</v>
      </c>
      <c r="AY693" s="18" t="s">
        <v>171</v>
      </c>
      <c r="BE693" s="187">
        <f>IF(N693="základní",J693,0)</f>
        <v>0</v>
      </c>
      <c r="BF693" s="187">
        <f>IF(N693="snížená",J693,0)</f>
        <v>0</v>
      </c>
      <c r="BG693" s="187">
        <f>IF(N693="zákl. přenesená",J693,0)</f>
        <v>0</v>
      </c>
      <c r="BH693" s="187">
        <f>IF(N693="sníž. přenesená",J693,0)</f>
        <v>0</v>
      </c>
      <c r="BI693" s="187">
        <f>IF(N693="nulová",J693,0)</f>
        <v>0</v>
      </c>
      <c r="BJ693" s="18" t="s">
        <v>81</v>
      </c>
      <c r="BK693" s="187">
        <f>ROUND(I693*H693,2)</f>
        <v>0</v>
      </c>
      <c r="BL693" s="18" t="s">
        <v>178</v>
      </c>
      <c r="BM693" s="186" t="s">
        <v>839</v>
      </c>
    </row>
    <row r="694" spans="1:47" s="2" customFormat="1" ht="12">
      <c r="A694" s="35"/>
      <c r="B694" s="36"/>
      <c r="C694" s="37"/>
      <c r="D694" s="188" t="s">
        <v>180</v>
      </c>
      <c r="E694" s="37"/>
      <c r="F694" s="189" t="s">
        <v>840</v>
      </c>
      <c r="G694" s="37"/>
      <c r="H694" s="37"/>
      <c r="I694" s="190"/>
      <c r="J694" s="37"/>
      <c r="K694" s="37"/>
      <c r="L694" s="40"/>
      <c r="M694" s="191"/>
      <c r="N694" s="192"/>
      <c r="O694" s="65"/>
      <c r="P694" s="65"/>
      <c r="Q694" s="65"/>
      <c r="R694" s="65"/>
      <c r="S694" s="65"/>
      <c r="T694" s="66"/>
      <c r="U694" s="35"/>
      <c r="V694" s="35"/>
      <c r="W694" s="35"/>
      <c r="X694" s="35"/>
      <c r="Y694" s="35"/>
      <c r="Z694" s="35"/>
      <c r="AA694" s="35"/>
      <c r="AB694" s="35"/>
      <c r="AC694" s="35"/>
      <c r="AD694" s="35"/>
      <c r="AE694" s="35"/>
      <c r="AT694" s="18" t="s">
        <v>180</v>
      </c>
      <c r="AU694" s="18" t="s">
        <v>83</v>
      </c>
    </row>
    <row r="695" spans="2:51" s="13" customFormat="1" ht="12">
      <c r="B695" s="193"/>
      <c r="C695" s="194"/>
      <c r="D695" s="195" t="s">
        <v>182</v>
      </c>
      <c r="E695" s="196" t="s">
        <v>19</v>
      </c>
      <c r="F695" s="197" t="s">
        <v>841</v>
      </c>
      <c r="G695" s="194"/>
      <c r="H695" s="196" t="s">
        <v>19</v>
      </c>
      <c r="I695" s="198"/>
      <c r="J695" s="194"/>
      <c r="K695" s="194"/>
      <c r="L695" s="199"/>
      <c r="M695" s="200"/>
      <c r="N695" s="201"/>
      <c r="O695" s="201"/>
      <c r="P695" s="201"/>
      <c r="Q695" s="201"/>
      <c r="R695" s="201"/>
      <c r="S695" s="201"/>
      <c r="T695" s="202"/>
      <c r="AT695" s="203" t="s">
        <v>182</v>
      </c>
      <c r="AU695" s="203" t="s">
        <v>83</v>
      </c>
      <c r="AV695" s="13" t="s">
        <v>81</v>
      </c>
      <c r="AW695" s="13" t="s">
        <v>35</v>
      </c>
      <c r="AX695" s="13" t="s">
        <v>73</v>
      </c>
      <c r="AY695" s="203" t="s">
        <v>171</v>
      </c>
    </row>
    <row r="696" spans="2:51" s="14" customFormat="1" ht="12">
      <c r="B696" s="204"/>
      <c r="C696" s="205"/>
      <c r="D696" s="195" t="s">
        <v>182</v>
      </c>
      <c r="E696" s="206" t="s">
        <v>19</v>
      </c>
      <c r="F696" s="207" t="s">
        <v>178</v>
      </c>
      <c r="G696" s="205"/>
      <c r="H696" s="208">
        <v>4</v>
      </c>
      <c r="I696" s="209"/>
      <c r="J696" s="205"/>
      <c r="K696" s="205"/>
      <c r="L696" s="210"/>
      <c r="M696" s="211"/>
      <c r="N696" s="212"/>
      <c r="O696" s="212"/>
      <c r="P696" s="212"/>
      <c r="Q696" s="212"/>
      <c r="R696" s="212"/>
      <c r="S696" s="212"/>
      <c r="T696" s="213"/>
      <c r="AT696" s="214" t="s">
        <v>182</v>
      </c>
      <c r="AU696" s="214" t="s">
        <v>83</v>
      </c>
      <c r="AV696" s="14" t="s">
        <v>83</v>
      </c>
      <c r="AW696" s="14" t="s">
        <v>35</v>
      </c>
      <c r="AX696" s="14" t="s">
        <v>81</v>
      </c>
      <c r="AY696" s="214" t="s">
        <v>171</v>
      </c>
    </row>
    <row r="697" spans="1:65" s="2" customFormat="1" ht="55.5" customHeight="1">
      <c r="A697" s="35"/>
      <c r="B697" s="36"/>
      <c r="C697" s="175" t="s">
        <v>842</v>
      </c>
      <c r="D697" s="175" t="s">
        <v>173</v>
      </c>
      <c r="E697" s="176" t="s">
        <v>843</v>
      </c>
      <c r="F697" s="177" t="s">
        <v>844</v>
      </c>
      <c r="G697" s="178" t="s">
        <v>176</v>
      </c>
      <c r="H697" s="179">
        <v>0.284</v>
      </c>
      <c r="I697" s="180"/>
      <c r="J697" s="181">
        <f>ROUND(I697*H697,2)</f>
        <v>0</v>
      </c>
      <c r="K697" s="177" t="s">
        <v>177</v>
      </c>
      <c r="L697" s="40"/>
      <c r="M697" s="182" t="s">
        <v>19</v>
      </c>
      <c r="N697" s="183" t="s">
        <v>44</v>
      </c>
      <c r="O697" s="65"/>
      <c r="P697" s="184">
        <f>O697*H697</f>
        <v>0</v>
      </c>
      <c r="Q697" s="184">
        <v>0</v>
      </c>
      <c r="R697" s="184">
        <f>Q697*H697</f>
        <v>0</v>
      </c>
      <c r="S697" s="184">
        <v>1.8</v>
      </c>
      <c r="T697" s="185">
        <f>S697*H697</f>
        <v>0.5112</v>
      </c>
      <c r="U697" s="35"/>
      <c r="V697" s="35"/>
      <c r="W697" s="35"/>
      <c r="X697" s="35"/>
      <c r="Y697" s="35"/>
      <c r="Z697" s="35"/>
      <c r="AA697" s="35"/>
      <c r="AB697" s="35"/>
      <c r="AC697" s="35"/>
      <c r="AD697" s="35"/>
      <c r="AE697" s="35"/>
      <c r="AR697" s="186" t="s">
        <v>178</v>
      </c>
      <c r="AT697" s="186" t="s">
        <v>173</v>
      </c>
      <c r="AU697" s="186" t="s">
        <v>83</v>
      </c>
      <c r="AY697" s="18" t="s">
        <v>171</v>
      </c>
      <c r="BE697" s="187">
        <f>IF(N697="základní",J697,0)</f>
        <v>0</v>
      </c>
      <c r="BF697" s="187">
        <f>IF(N697="snížená",J697,0)</f>
        <v>0</v>
      </c>
      <c r="BG697" s="187">
        <f>IF(N697="zákl. přenesená",J697,0)</f>
        <v>0</v>
      </c>
      <c r="BH697" s="187">
        <f>IF(N697="sníž. přenesená",J697,0)</f>
        <v>0</v>
      </c>
      <c r="BI697" s="187">
        <f>IF(N697="nulová",J697,0)</f>
        <v>0</v>
      </c>
      <c r="BJ697" s="18" t="s">
        <v>81</v>
      </c>
      <c r="BK697" s="187">
        <f>ROUND(I697*H697,2)</f>
        <v>0</v>
      </c>
      <c r="BL697" s="18" t="s">
        <v>178</v>
      </c>
      <c r="BM697" s="186" t="s">
        <v>845</v>
      </c>
    </row>
    <row r="698" spans="1:47" s="2" customFormat="1" ht="12">
      <c r="A698" s="35"/>
      <c r="B698" s="36"/>
      <c r="C698" s="37"/>
      <c r="D698" s="188" t="s">
        <v>180</v>
      </c>
      <c r="E698" s="37"/>
      <c r="F698" s="189" t="s">
        <v>846</v>
      </c>
      <c r="G698" s="37"/>
      <c r="H698" s="37"/>
      <c r="I698" s="190"/>
      <c r="J698" s="37"/>
      <c r="K698" s="37"/>
      <c r="L698" s="40"/>
      <c r="M698" s="191"/>
      <c r="N698" s="192"/>
      <c r="O698" s="65"/>
      <c r="P698" s="65"/>
      <c r="Q698" s="65"/>
      <c r="R698" s="65"/>
      <c r="S698" s="65"/>
      <c r="T698" s="66"/>
      <c r="U698" s="35"/>
      <c r="V698" s="35"/>
      <c r="W698" s="35"/>
      <c r="X698" s="35"/>
      <c r="Y698" s="35"/>
      <c r="Z698" s="35"/>
      <c r="AA698" s="35"/>
      <c r="AB698" s="35"/>
      <c r="AC698" s="35"/>
      <c r="AD698" s="35"/>
      <c r="AE698" s="35"/>
      <c r="AT698" s="18" t="s">
        <v>180</v>
      </c>
      <c r="AU698" s="18" t="s">
        <v>83</v>
      </c>
    </row>
    <row r="699" spans="2:51" s="13" customFormat="1" ht="12">
      <c r="B699" s="193"/>
      <c r="C699" s="194"/>
      <c r="D699" s="195" t="s">
        <v>182</v>
      </c>
      <c r="E699" s="196" t="s">
        <v>19</v>
      </c>
      <c r="F699" s="197" t="s">
        <v>452</v>
      </c>
      <c r="G699" s="194"/>
      <c r="H699" s="196" t="s">
        <v>19</v>
      </c>
      <c r="I699" s="198"/>
      <c r="J699" s="194"/>
      <c r="K699" s="194"/>
      <c r="L699" s="199"/>
      <c r="M699" s="200"/>
      <c r="N699" s="201"/>
      <c r="O699" s="201"/>
      <c r="P699" s="201"/>
      <c r="Q699" s="201"/>
      <c r="R699" s="201"/>
      <c r="S699" s="201"/>
      <c r="T699" s="202"/>
      <c r="AT699" s="203" t="s">
        <v>182</v>
      </c>
      <c r="AU699" s="203" t="s">
        <v>83</v>
      </c>
      <c r="AV699" s="13" t="s">
        <v>81</v>
      </c>
      <c r="AW699" s="13" t="s">
        <v>35</v>
      </c>
      <c r="AX699" s="13" t="s">
        <v>73</v>
      </c>
      <c r="AY699" s="203" t="s">
        <v>171</v>
      </c>
    </row>
    <row r="700" spans="2:51" s="14" customFormat="1" ht="12">
      <c r="B700" s="204"/>
      <c r="C700" s="205"/>
      <c r="D700" s="195" t="s">
        <v>182</v>
      </c>
      <c r="E700" s="206" t="s">
        <v>19</v>
      </c>
      <c r="F700" s="207" t="s">
        <v>847</v>
      </c>
      <c r="G700" s="205"/>
      <c r="H700" s="208">
        <v>0.284</v>
      </c>
      <c r="I700" s="209"/>
      <c r="J700" s="205"/>
      <c r="K700" s="205"/>
      <c r="L700" s="210"/>
      <c r="M700" s="211"/>
      <c r="N700" s="212"/>
      <c r="O700" s="212"/>
      <c r="P700" s="212"/>
      <c r="Q700" s="212"/>
      <c r="R700" s="212"/>
      <c r="S700" s="212"/>
      <c r="T700" s="213"/>
      <c r="AT700" s="214" t="s">
        <v>182</v>
      </c>
      <c r="AU700" s="214" t="s">
        <v>83</v>
      </c>
      <c r="AV700" s="14" t="s">
        <v>83</v>
      </c>
      <c r="AW700" s="14" t="s">
        <v>35</v>
      </c>
      <c r="AX700" s="14" t="s">
        <v>81</v>
      </c>
      <c r="AY700" s="214" t="s">
        <v>171</v>
      </c>
    </row>
    <row r="701" spans="1:65" s="2" customFormat="1" ht="44.25" customHeight="1">
      <c r="A701" s="35"/>
      <c r="B701" s="36"/>
      <c r="C701" s="175" t="s">
        <v>848</v>
      </c>
      <c r="D701" s="175" t="s">
        <v>173</v>
      </c>
      <c r="E701" s="176" t="s">
        <v>849</v>
      </c>
      <c r="F701" s="177" t="s">
        <v>850</v>
      </c>
      <c r="G701" s="178" t="s">
        <v>328</v>
      </c>
      <c r="H701" s="179">
        <v>55</v>
      </c>
      <c r="I701" s="180"/>
      <c r="J701" s="181">
        <f>ROUND(I701*H701,2)</f>
        <v>0</v>
      </c>
      <c r="K701" s="177" t="s">
        <v>177</v>
      </c>
      <c r="L701" s="40"/>
      <c r="M701" s="182" t="s">
        <v>19</v>
      </c>
      <c r="N701" s="183" t="s">
        <v>44</v>
      </c>
      <c r="O701" s="65"/>
      <c r="P701" s="184">
        <f>O701*H701</f>
        <v>0</v>
      </c>
      <c r="Q701" s="184">
        <v>0</v>
      </c>
      <c r="R701" s="184">
        <f>Q701*H701</f>
        <v>0</v>
      </c>
      <c r="S701" s="184">
        <v>0.081</v>
      </c>
      <c r="T701" s="185">
        <f>S701*H701</f>
        <v>4.455</v>
      </c>
      <c r="U701" s="35"/>
      <c r="V701" s="35"/>
      <c r="W701" s="35"/>
      <c r="X701" s="35"/>
      <c r="Y701" s="35"/>
      <c r="Z701" s="35"/>
      <c r="AA701" s="35"/>
      <c r="AB701" s="35"/>
      <c r="AC701" s="35"/>
      <c r="AD701" s="35"/>
      <c r="AE701" s="35"/>
      <c r="AR701" s="186" t="s">
        <v>178</v>
      </c>
      <c r="AT701" s="186" t="s">
        <v>173</v>
      </c>
      <c r="AU701" s="186" t="s">
        <v>83</v>
      </c>
      <c r="AY701" s="18" t="s">
        <v>171</v>
      </c>
      <c r="BE701" s="187">
        <f>IF(N701="základní",J701,0)</f>
        <v>0</v>
      </c>
      <c r="BF701" s="187">
        <f>IF(N701="snížená",J701,0)</f>
        <v>0</v>
      </c>
      <c r="BG701" s="187">
        <f>IF(N701="zákl. přenesená",J701,0)</f>
        <v>0</v>
      </c>
      <c r="BH701" s="187">
        <f>IF(N701="sníž. přenesená",J701,0)</f>
        <v>0</v>
      </c>
      <c r="BI701" s="187">
        <f>IF(N701="nulová",J701,0)</f>
        <v>0</v>
      </c>
      <c r="BJ701" s="18" t="s">
        <v>81</v>
      </c>
      <c r="BK701" s="187">
        <f>ROUND(I701*H701,2)</f>
        <v>0</v>
      </c>
      <c r="BL701" s="18" t="s">
        <v>178</v>
      </c>
      <c r="BM701" s="186" t="s">
        <v>851</v>
      </c>
    </row>
    <row r="702" spans="1:47" s="2" customFormat="1" ht="12">
      <c r="A702" s="35"/>
      <c r="B702" s="36"/>
      <c r="C702" s="37"/>
      <c r="D702" s="188" t="s">
        <v>180</v>
      </c>
      <c r="E702" s="37"/>
      <c r="F702" s="189" t="s">
        <v>852</v>
      </c>
      <c r="G702" s="37"/>
      <c r="H702" s="37"/>
      <c r="I702" s="190"/>
      <c r="J702" s="37"/>
      <c r="K702" s="37"/>
      <c r="L702" s="40"/>
      <c r="M702" s="191"/>
      <c r="N702" s="192"/>
      <c r="O702" s="65"/>
      <c r="P702" s="65"/>
      <c r="Q702" s="65"/>
      <c r="R702" s="65"/>
      <c r="S702" s="65"/>
      <c r="T702" s="66"/>
      <c r="U702" s="35"/>
      <c r="V702" s="35"/>
      <c r="W702" s="35"/>
      <c r="X702" s="35"/>
      <c r="Y702" s="35"/>
      <c r="Z702" s="35"/>
      <c r="AA702" s="35"/>
      <c r="AB702" s="35"/>
      <c r="AC702" s="35"/>
      <c r="AD702" s="35"/>
      <c r="AE702" s="35"/>
      <c r="AT702" s="18" t="s">
        <v>180</v>
      </c>
      <c r="AU702" s="18" t="s">
        <v>83</v>
      </c>
    </row>
    <row r="703" spans="2:51" s="13" customFormat="1" ht="12">
      <c r="B703" s="193"/>
      <c r="C703" s="194"/>
      <c r="D703" s="195" t="s">
        <v>182</v>
      </c>
      <c r="E703" s="196" t="s">
        <v>19</v>
      </c>
      <c r="F703" s="197" t="s">
        <v>517</v>
      </c>
      <c r="G703" s="194"/>
      <c r="H703" s="196" t="s">
        <v>19</v>
      </c>
      <c r="I703" s="198"/>
      <c r="J703" s="194"/>
      <c r="K703" s="194"/>
      <c r="L703" s="199"/>
      <c r="M703" s="200"/>
      <c r="N703" s="201"/>
      <c r="O703" s="201"/>
      <c r="P703" s="201"/>
      <c r="Q703" s="201"/>
      <c r="R703" s="201"/>
      <c r="S703" s="201"/>
      <c r="T703" s="202"/>
      <c r="AT703" s="203" t="s">
        <v>182</v>
      </c>
      <c r="AU703" s="203" t="s">
        <v>83</v>
      </c>
      <c r="AV703" s="13" t="s">
        <v>81</v>
      </c>
      <c r="AW703" s="13" t="s">
        <v>35</v>
      </c>
      <c r="AX703" s="13" t="s">
        <v>73</v>
      </c>
      <c r="AY703" s="203" t="s">
        <v>171</v>
      </c>
    </row>
    <row r="704" spans="2:51" s="14" customFormat="1" ht="12">
      <c r="B704" s="204"/>
      <c r="C704" s="205"/>
      <c r="D704" s="195" t="s">
        <v>182</v>
      </c>
      <c r="E704" s="206" t="s">
        <v>19</v>
      </c>
      <c r="F704" s="207" t="s">
        <v>853</v>
      </c>
      <c r="G704" s="205"/>
      <c r="H704" s="208">
        <v>11</v>
      </c>
      <c r="I704" s="209"/>
      <c r="J704" s="205"/>
      <c r="K704" s="205"/>
      <c r="L704" s="210"/>
      <c r="M704" s="211"/>
      <c r="N704" s="212"/>
      <c r="O704" s="212"/>
      <c r="P704" s="212"/>
      <c r="Q704" s="212"/>
      <c r="R704" s="212"/>
      <c r="S704" s="212"/>
      <c r="T704" s="213"/>
      <c r="AT704" s="214" t="s">
        <v>182</v>
      </c>
      <c r="AU704" s="214" t="s">
        <v>83</v>
      </c>
      <c r="AV704" s="14" t="s">
        <v>83</v>
      </c>
      <c r="AW704" s="14" t="s">
        <v>35</v>
      </c>
      <c r="AX704" s="14" t="s">
        <v>73</v>
      </c>
      <c r="AY704" s="214" t="s">
        <v>171</v>
      </c>
    </row>
    <row r="705" spans="2:51" s="13" customFormat="1" ht="12">
      <c r="B705" s="193"/>
      <c r="C705" s="194"/>
      <c r="D705" s="195" t="s">
        <v>182</v>
      </c>
      <c r="E705" s="196" t="s">
        <v>19</v>
      </c>
      <c r="F705" s="197" t="s">
        <v>519</v>
      </c>
      <c r="G705" s="194"/>
      <c r="H705" s="196" t="s">
        <v>19</v>
      </c>
      <c r="I705" s="198"/>
      <c r="J705" s="194"/>
      <c r="K705" s="194"/>
      <c r="L705" s="199"/>
      <c r="M705" s="200"/>
      <c r="N705" s="201"/>
      <c r="O705" s="201"/>
      <c r="P705" s="201"/>
      <c r="Q705" s="201"/>
      <c r="R705" s="201"/>
      <c r="S705" s="201"/>
      <c r="T705" s="202"/>
      <c r="AT705" s="203" t="s">
        <v>182</v>
      </c>
      <c r="AU705" s="203" t="s">
        <v>83</v>
      </c>
      <c r="AV705" s="13" t="s">
        <v>81</v>
      </c>
      <c r="AW705" s="13" t="s">
        <v>35</v>
      </c>
      <c r="AX705" s="13" t="s">
        <v>73</v>
      </c>
      <c r="AY705" s="203" t="s">
        <v>171</v>
      </c>
    </row>
    <row r="706" spans="2:51" s="14" customFormat="1" ht="12">
      <c r="B706" s="204"/>
      <c r="C706" s="205"/>
      <c r="D706" s="195" t="s">
        <v>182</v>
      </c>
      <c r="E706" s="206" t="s">
        <v>19</v>
      </c>
      <c r="F706" s="207" t="s">
        <v>854</v>
      </c>
      <c r="G706" s="205"/>
      <c r="H706" s="208">
        <v>36</v>
      </c>
      <c r="I706" s="209"/>
      <c r="J706" s="205"/>
      <c r="K706" s="205"/>
      <c r="L706" s="210"/>
      <c r="M706" s="211"/>
      <c r="N706" s="212"/>
      <c r="O706" s="212"/>
      <c r="P706" s="212"/>
      <c r="Q706" s="212"/>
      <c r="R706" s="212"/>
      <c r="S706" s="212"/>
      <c r="T706" s="213"/>
      <c r="AT706" s="214" t="s">
        <v>182</v>
      </c>
      <c r="AU706" s="214" t="s">
        <v>83</v>
      </c>
      <c r="AV706" s="14" t="s">
        <v>83</v>
      </c>
      <c r="AW706" s="14" t="s">
        <v>35</v>
      </c>
      <c r="AX706" s="14" t="s">
        <v>73</v>
      </c>
      <c r="AY706" s="214" t="s">
        <v>171</v>
      </c>
    </row>
    <row r="707" spans="2:51" s="13" customFormat="1" ht="12">
      <c r="B707" s="193"/>
      <c r="C707" s="194"/>
      <c r="D707" s="195" t="s">
        <v>182</v>
      </c>
      <c r="E707" s="196" t="s">
        <v>19</v>
      </c>
      <c r="F707" s="197" t="s">
        <v>521</v>
      </c>
      <c r="G707" s="194"/>
      <c r="H707" s="196" t="s">
        <v>19</v>
      </c>
      <c r="I707" s="198"/>
      <c r="J707" s="194"/>
      <c r="K707" s="194"/>
      <c r="L707" s="199"/>
      <c r="M707" s="200"/>
      <c r="N707" s="201"/>
      <c r="O707" s="201"/>
      <c r="P707" s="201"/>
      <c r="Q707" s="201"/>
      <c r="R707" s="201"/>
      <c r="S707" s="201"/>
      <c r="T707" s="202"/>
      <c r="AT707" s="203" t="s">
        <v>182</v>
      </c>
      <c r="AU707" s="203" t="s">
        <v>83</v>
      </c>
      <c r="AV707" s="13" t="s">
        <v>81</v>
      </c>
      <c r="AW707" s="13" t="s">
        <v>35</v>
      </c>
      <c r="AX707" s="13" t="s">
        <v>73</v>
      </c>
      <c r="AY707" s="203" t="s">
        <v>171</v>
      </c>
    </row>
    <row r="708" spans="2:51" s="14" customFormat="1" ht="12">
      <c r="B708" s="204"/>
      <c r="C708" s="205"/>
      <c r="D708" s="195" t="s">
        <v>182</v>
      </c>
      <c r="E708" s="206" t="s">
        <v>19</v>
      </c>
      <c r="F708" s="207" t="s">
        <v>855</v>
      </c>
      <c r="G708" s="205"/>
      <c r="H708" s="208">
        <v>8</v>
      </c>
      <c r="I708" s="209"/>
      <c r="J708" s="205"/>
      <c r="K708" s="205"/>
      <c r="L708" s="210"/>
      <c r="M708" s="211"/>
      <c r="N708" s="212"/>
      <c r="O708" s="212"/>
      <c r="P708" s="212"/>
      <c r="Q708" s="212"/>
      <c r="R708" s="212"/>
      <c r="S708" s="212"/>
      <c r="T708" s="213"/>
      <c r="AT708" s="214" t="s">
        <v>182</v>
      </c>
      <c r="AU708" s="214" t="s">
        <v>83</v>
      </c>
      <c r="AV708" s="14" t="s">
        <v>83</v>
      </c>
      <c r="AW708" s="14" t="s">
        <v>35</v>
      </c>
      <c r="AX708" s="14" t="s">
        <v>73</v>
      </c>
      <c r="AY708" s="214" t="s">
        <v>171</v>
      </c>
    </row>
    <row r="709" spans="2:51" s="15" customFormat="1" ht="12">
      <c r="B709" s="215"/>
      <c r="C709" s="216"/>
      <c r="D709" s="195" t="s">
        <v>182</v>
      </c>
      <c r="E709" s="217" t="s">
        <v>19</v>
      </c>
      <c r="F709" s="218" t="s">
        <v>189</v>
      </c>
      <c r="G709" s="216"/>
      <c r="H709" s="219">
        <v>55</v>
      </c>
      <c r="I709" s="220"/>
      <c r="J709" s="216"/>
      <c r="K709" s="216"/>
      <c r="L709" s="221"/>
      <c r="M709" s="222"/>
      <c r="N709" s="223"/>
      <c r="O709" s="223"/>
      <c r="P709" s="223"/>
      <c r="Q709" s="223"/>
      <c r="R709" s="223"/>
      <c r="S709" s="223"/>
      <c r="T709" s="224"/>
      <c r="AT709" s="225" t="s">
        <v>182</v>
      </c>
      <c r="AU709" s="225" t="s">
        <v>83</v>
      </c>
      <c r="AV709" s="15" t="s">
        <v>178</v>
      </c>
      <c r="AW709" s="15" t="s">
        <v>35</v>
      </c>
      <c r="AX709" s="15" t="s">
        <v>81</v>
      </c>
      <c r="AY709" s="225" t="s">
        <v>171</v>
      </c>
    </row>
    <row r="710" spans="1:65" s="2" customFormat="1" ht="49.15" customHeight="1">
      <c r="A710" s="35"/>
      <c r="B710" s="36"/>
      <c r="C710" s="175" t="s">
        <v>856</v>
      </c>
      <c r="D710" s="175" t="s">
        <v>173</v>
      </c>
      <c r="E710" s="176" t="s">
        <v>857</v>
      </c>
      <c r="F710" s="177" t="s">
        <v>858</v>
      </c>
      <c r="G710" s="178" t="s">
        <v>402</v>
      </c>
      <c r="H710" s="179">
        <v>1</v>
      </c>
      <c r="I710" s="180"/>
      <c r="J710" s="181">
        <f>ROUND(I710*H710,2)</f>
        <v>0</v>
      </c>
      <c r="K710" s="177" t="s">
        <v>177</v>
      </c>
      <c r="L710" s="40"/>
      <c r="M710" s="182" t="s">
        <v>19</v>
      </c>
      <c r="N710" s="183" t="s">
        <v>44</v>
      </c>
      <c r="O710" s="65"/>
      <c r="P710" s="184">
        <f>O710*H710</f>
        <v>0</v>
      </c>
      <c r="Q710" s="184">
        <v>0</v>
      </c>
      <c r="R710" s="184">
        <f>Q710*H710</f>
        <v>0</v>
      </c>
      <c r="S710" s="184">
        <v>0.054</v>
      </c>
      <c r="T710" s="185">
        <f>S710*H710</f>
        <v>0.054</v>
      </c>
      <c r="U710" s="35"/>
      <c r="V710" s="35"/>
      <c r="W710" s="35"/>
      <c r="X710" s="35"/>
      <c r="Y710" s="35"/>
      <c r="Z710" s="35"/>
      <c r="AA710" s="35"/>
      <c r="AB710" s="35"/>
      <c r="AC710" s="35"/>
      <c r="AD710" s="35"/>
      <c r="AE710" s="35"/>
      <c r="AR710" s="186" t="s">
        <v>178</v>
      </c>
      <c r="AT710" s="186" t="s">
        <v>173</v>
      </c>
      <c r="AU710" s="186" t="s">
        <v>83</v>
      </c>
      <c r="AY710" s="18" t="s">
        <v>171</v>
      </c>
      <c r="BE710" s="187">
        <f>IF(N710="základní",J710,0)</f>
        <v>0</v>
      </c>
      <c r="BF710" s="187">
        <f>IF(N710="snížená",J710,0)</f>
        <v>0</v>
      </c>
      <c r="BG710" s="187">
        <f>IF(N710="zákl. přenesená",J710,0)</f>
        <v>0</v>
      </c>
      <c r="BH710" s="187">
        <f>IF(N710="sníž. přenesená",J710,0)</f>
        <v>0</v>
      </c>
      <c r="BI710" s="187">
        <f>IF(N710="nulová",J710,0)</f>
        <v>0</v>
      </c>
      <c r="BJ710" s="18" t="s">
        <v>81</v>
      </c>
      <c r="BK710" s="187">
        <f>ROUND(I710*H710,2)</f>
        <v>0</v>
      </c>
      <c r="BL710" s="18" t="s">
        <v>178</v>
      </c>
      <c r="BM710" s="186" t="s">
        <v>859</v>
      </c>
    </row>
    <row r="711" spans="1:47" s="2" customFormat="1" ht="12">
      <c r="A711" s="35"/>
      <c r="B711" s="36"/>
      <c r="C711" s="37"/>
      <c r="D711" s="188" t="s">
        <v>180</v>
      </c>
      <c r="E711" s="37"/>
      <c r="F711" s="189" t="s">
        <v>860</v>
      </c>
      <c r="G711" s="37"/>
      <c r="H711" s="37"/>
      <c r="I711" s="190"/>
      <c r="J711" s="37"/>
      <c r="K711" s="37"/>
      <c r="L711" s="40"/>
      <c r="M711" s="191"/>
      <c r="N711" s="192"/>
      <c r="O711" s="65"/>
      <c r="P711" s="65"/>
      <c r="Q711" s="65"/>
      <c r="R711" s="65"/>
      <c r="S711" s="65"/>
      <c r="T711" s="66"/>
      <c r="U711" s="35"/>
      <c r="V711" s="35"/>
      <c r="W711" s="35"/>
      <c r="X711" s="35"/>
      <c r="Y711" s="35"/>
      <c r="Z711" s="35"/>
      <c r="AA711" s="35"/>
      <c r="AB711" s="35"/>
      <c r="AC711" s="35"/>
      <c r="AD711" s="35"/>
      <c r="AE711" s="35"/>
      <c r="AT711" s="18" t="s">
        <v>180</v>
      </c>
      <c r="AU711" s="18" t="s">
        <v>83</v>
      </c>
    </row>
    <row r="712" spans="1:65" s="2" customFormat="1" ht="33" customHeight="1">
      <c r="A712" s="35"/>
      <c r="B712" s="36"/>
      <c r="C712" s="175" t="s">
        <v>861</v>
      </c>
      <c r="D712" s="175" t="s">
        <v>173</v>
      </c>
      <c r="E712" s="176" t="s">
        <v>862</v>
      </c>
      <c r="F712" s="177" t="s">
        <v>863</v>
      </c>
      <c r="G712" s="178" t="s">
        <v>272</v>
      </c>
      <c r="H712" s="179">
        <v>644.072</v>
      </c>
      <c r="I712" s="180"/>
      <c r="J712" s="181">
        <f>ROUND(I712*H712,2)</f>
        <v>0</v>
      </c>
      <c r="K712" s="177" t="s">
        <v>177</v>
      </c>
      <c r="L712" s="40"/>
      <c r="M712" s="182" t="s">
        <v>19</v>
      </c>
      <c r="N712" s="183" t="s">
        <v>44</v>
      </c>
      <c r="O712" s="65"/>
      <c r="P712" s="184">
        <f>O712*H712</f>
        <v>0</v>
      </c>
      <c r="Q712" s="184">
        <v>0</v>
      </c>
      <c r="R712" s="184">
        <f>Q712*H712</f>
        <v>0</v>
      </c>
      <c r="S712" s="184">
        <v>0.05</v>
      </c>
      <c r="T712" s="185">
        <f>S712*H712</f>
        <v>32.2036</v>
      </c>
      <c r="U712" s="35"/>
      <c r="V712" s="35"/>
      <c r="W712" s="35"/>
      <c r="X712" s="35"/>
      <c r="Y712" s="35"/>
      <c r="Z712" s="35"/>
      <c r="AA712" s="35"/>
      <c r="AB712" s="35"/>
      <c r="AC712" s="35"/>
      <c r="AD712" s="35"/>
      <c r="AE712" s="35"/>
      <c r="AR712" s="186" t="s">
        <v>178</v>
      </c>
      <c r="AT712" s="186" t="s">
        <v>173</v>
      </c>
      <c r="AU712" s="186" t="s">
        <v>83</v>
      </c>
      <c r="AY712" s="18" t="s">
        <v>171</v>
      </c>
      <c r="BE712" s="187">
        <f>IF(N712="základní",J712,0)</f>
        <v>0</v>
      </c>
      <c r="BF712" s="187">
        <f>IF(N712="snížená",J712,0)</f>
        <v>0</v>
      </c>
      <c r="BG712" s="187">
        <f>IF(N712="zákl. přenesená",J712,0)</f>
        <v>0</v>
      </c>
      <c r="BH712" s="187">
        <f>IF(N712="sníž. přenesená",J712,0)</f>
        <v>0</v>
      </c>
      <c r="BI712" s="187">
        <f>IF(N712="nulová",J712,0)</f>
        <v>0</v>
      </c>
      <c r="BJ712" s="18" t="s">
        <v>81</v>
      </c>
      <c r="BK712" s="187">
        <f>ROUND(I712*H712,2)</f>
        <v>0</v>
      </c>
      <c r="BL712" s="18" t="s">
        <v>178</v>
      </c>
      <c r="BM712" s="186" t="s">
        <v>864</v>
      </c>
    </row>
    <row r="713" spans="1:47" s="2" customFormat="1" ht="12">
      <c r="A713" s="35"/>
      <c r="B713" s="36"/>
      <c r="C713" s="37"/>
      <c r="D713" s="188" t="s">
        <v>180</v>
      </c>
      <c r="E713" s="37"/>
      <c r="F713" s="189" t="s">
        <v>865</v>
      </c>
      <c r="G713" s="37"/>
      <c r="H713" s="37"/>
      <c r="I713" s="190"/>
      <c r="J713" s="37"/>
      <c r="K713" s="37"/>
      <c r="L713" s="40"/>
      <c r="M713" s="191"/>
      <c r="N713" s="192"/>
      <c r="O713" s="65"/>
      <c r="P713" s="65"/>
      <c r="Q713" s="65"/>
      <c r="R713" s="65"/>
      <c r="S713" s="65"/>
      <c r="T713" s="66"/>
      <c r="U713" s="35"/>
      <c r="V713" s="35"/>
      <c r="W713" s="35"/>
      <c r="X713" s="35"/>
      <c r="Y713" s="35"/>
      <c r="Z713" s="35"/>
      <c r="AA713" s="35"/>
      <c r="AB713" s="35"/>
      <c r="AC713" s="35"/>
      <c r="AD713" s="35"/>
      <c r="AE713" s="35"/>
      <c r="AT713" s="18" t="s">
        <v>180</v>
      </c>
      <c r="AU713" s="18" t="s">
        <v>83</v>
      </c>
    </row>
    <row r="714" spans="2:51" s="13" customFormat="1" ht="12">
      <c r="B714" s="193"/>
      <c r="C714" s="194"/>
      <c r="D714" s="195" t="s">
        <v>182</v>
      </c>
      <c r="E714" s="196" t="s">
        <v>19</v>
      </c>
      <c r="F714" s="197" t="s">
        <v>492</v>
      </c>
      <c r="G714" s="194"/>
      <c r="H714" s="196" t="s">
        <v>19</v>
      </c>
      <c r="I714" s="198"/>
      <c r="J714" s="194"/>
      <c r="K714" s="194"/>
      <c r="L714" s="199"/>
      <c r="M714" s="200"/>
      <c r="N714" s="201"/>
      <c r="O714" s="201"/>
      <c r="P714" s="201"/>
      <c r="Q714" s="201"/>
      <c r="R714" s="201"/>
      <c r="S714" s="201"/>
      <c r="T714" s="202"/>
      <c r="AT714" s="203" t="s">
        <v>182</v>
      </c>
      <c r="AU714" s="203" t="s">
        <v>83</v>
      </c>
      <c r="AV714" s="13" t="s">
        <v>81</v>
      </c>
      <c r="AW714" s="13" t="s">
        <v>35</v>
      </c>
      <c r="AX714" s="13" t="s">
        <v>73</v>
      </c>
      <c r="AY714" s="203" t="s">
        <v>171</v>
      </c>
    </row>
    <row r="715" spans="2:51" s="13" customFormat="1" ht="12">
      <c r="B715" s="193"/>
      <c r="C715" s="194"/>
      <c r="D715" s="195" t="s">
        <v>182</v>
      </c>
      <c r="E715" s="196" t="s">
        <v>19</v>
      </c>
      <c r="F715" s="197" t="s">
        <v>866</v>
      </c>
      <c r="G715" s="194"/>
      <c r="H715" s="196" t="s">
        <v>19</v>
      </c>
      <c r="I715" s="198"/>
      <c r="J715" s="194"/>
      <c r="K715" s="194"/>
      <c r="L715" s="199"/>
      <c r="M715" s="200"/>
      <c r="N715" s="201"/>
      <c r="O715" s="201"/>
      <c r="P715" s="201"/>
      <c r="Q715" s="201"/>
      <c r="R715" s="201"/>
      <c r="S715" s="201"/>
      <c r="T715" s="202"/>
      <c r="AT715" s="203" t="s">
        <v>182</v>
      </c>
      <c r="AU715" s="203" t="s">
        <v>83</v>
      </c>
      <c r="AV715" s="13" t="s">
        <v>81</v>
      </c>
      <c r="AW715" s="13" t="s">
        <v>35</v>
      </c>
      <c r="AX715" s="13" t="s">
        <v>73</v>
      </c>
      <c r="AY715" s="203" t="s">
        <v>171</v>
      </c>
    </row>
    <row r="716" spans="2:51" s="14" customFormat="1" ht="12">
      <c r="B716" s="204"/>
      <c r="C716" s="205"/>
      <c r="D716" s="195" t="s">
        <v>182</v>
      </c>
      <c r="E716" s="206" t="s">
        <v>19</v>
      </c>
      <c r="F716" s="207" t="s">
        <v>493</v>
      </c>
      <c r="G716" s="205"/>
      <c r="H716" s="208">
        <v>644.072</v>
      </c>
      <c r="I716" s="209"/>
      <c r="J716" s="205"/>
      <c r="K716" s="205"/>
      <c r="L716" s="210"/>
      <c r="M716" s="211"/>
      <c r="N716" s="212"/>
      <c r="O716" s="212"/>
      <c r="P716" s="212"/>
      <c r="Q716" s="212"/>
      <c r="R716" s="212"/>
      <c r="S716" s="212"/>
      <c r="T716" s="213"/>
      <c r="AT716" s="214" t="s">
        <v>182</v>
      </c>
      <c r="AU716" s="214" t="s">
        <v>83</v>
      </c>
      <c r="AV716" s="14" t="s">
        <v>83</v>
      </c>
      <c r="AW716" s="14" t="s">
        <v>35</v>
      </c>
      <c r="AX716" s="14" t="s">
        <v>81</v>
      </c>
      <c r="AY716" s="214" t="s">
        <v>171</v>
      </c>
    </row>
    <row r="717" spans="1:65" s="2" customFormat="1" ht="37.9" customHeight="1">
      <c r="A717" s="35"/>
      <c r="B717" s="36"/>
      <c r="C717" s="175" t="s">
        <v>867</v>
      </c>
      <c r="D717" s="175" t="s">
        <v>173</v>
      </c>
      <c r="E717" s="176" t="s">
        <v>868</v>
      </c>
      <c r="F717" s="177" t="s">
        <v>869</v>
      </c>
      <c r="G717" s="178" t="s">
        <v>272</v>
      </c>
      <c r="H717" s="179">
        <v>2572.769</v>
      </c>
      <c r="I717" s="180"/>
      <c r="J717" s="181">
        <f>ROUND(I717*H717,2)</f>
        <v>0</v>
      </c>
      <c r="K717" s="177" t="s">
        <v>177</v>
      </c>
      <c r="L717" s="40"/>
      <c r="M717" s="182" t="s">
        <v>19</v>
      </c>
      <c r="N717" s="183" t="s">
        <v>44</v>
      </c>
      <c r="O717" s="65"/>
      <c r="P717" s="184">
        <f>O717*H717</f>
        <v>0</v>
      </c>
      <c r="Q717" s="184">
        <v>0</v>
      </c>
      <c r="R717" s="184">
        <f>Q717*H717</f>
        <v>0</v>
      </c>
      <c r="S717" s="184">
        <v>0.046</v>
      </c>
      <c r="T717" s="185">
        <f>S717*H717</f>
        <v>118.34737399999999</v>
      </c>
      <c r="U717" s="35"/>
      <c r="V717" s="35"/>
      <c r="W717" s="35"/>
      <c r="X717" s="35"/>
      <c r="Y717" s="35"/>
      <c r="Z717" s="35"/>
      <c r="AA717" s="35"/>
      <c r="AB717" s="35"/>
      <c r="AC717" s="35"/>
      <c r="AD717" s="35"/>
      <c r="AE717" s="35"/>
      <c r="AR717" s="186" t="s">
        <v>178</v>
      </c>
      <c r="AT717" s="186" t="s">
        <v>173</v>
      </c>
      <c r="AU717" s="186" t="s">
        <v>83</v>
      </c>
      <c r="AY717" s="18" t="s">
        <v>171</v>
      </c>
      <c r="BE717" s="187">
        <f>IF(N717="základní",J717,0)</f>
        <v>0</v>
      </c>
      <c r="BF717" s="187">
        <f>IF(N717="snížená",J717,0)</f>
        <v>0</v>
      </c>
      <c r="BG717" s="187">
        <f>IF(N717="zákl. přenesená",J717,0)</f>
        <v>0</v>
      </c>
      <c r="BH717" s="187">
        <f>IF(N717="sníž. přenesená",J717,0)</f>
        <v>0</v>
      </c>
      <c r="BI717" s="187">
        <f>IF(N717="nulová",J717,0)</f>
        <v>0</v>
      </c>
      <c r="BJ717" s="18" t="s">
        <v>81</v>
      </c>
      <c r="BK717" s="187">
        <f>ROUND(I717*H717,2)</f>
        <v>0</v>
      </c>
      <c r="BL717" s="18" t="s">
        <v>178</v>
      </c>
      <c r="BM717" s="186" t="s">
        <v>870</v>
      </c>
    </row>
    <row r="718" spans="1:47" s="2" customFormat="1" ht="12">
      <c r="A718" s="35"/>
      <c r="B718" s="36"/>
      <c r="C718" s="37"/>
      <c r="D718" s="188" t="s">
        <v>180</v>
      </c>
      <c r="E718" s="37"/>
      <c r="F718" s="189" t="s">
        <v>871</v>
      </c>
      <c r="G718" s="37"/>
      <c r="H718" s="37"/>
      <c r="I718" s="190"/>
      <c r="J718" s="37"/>
      <c r="K718" s="37"/>
      <c r="L718" s="40"/>
      <c r="M718" s="191"/>
      <c r="N718" s="192"/>
      <c r="O718" s="65"/>
      <c r="P718" s="65"/>
      <c r="Q718" s="65"/>
      <c r="R718" s="65"/>
      <c r="S718" s="65"/>
      <c r="T718" s="66"/>
      <c r="U718" s="35"/>
      <c r="V718" s="35"/>
      <c r="W718" s="35"/>
      <c r="X718" s="35"/>
      <c r="Y718" s="35"/>
      <c r="Z718" s="35"/>
      <c r="AA718" s="35"/>
      <c r="AB718" s="35"/>
      <c r="AC718" s="35"/>
      <c r="AD718" s="35"/>
      <c r="AE718" s="35"/>
      <c r="AT718" s="18" t="s">
        <v>180</v>
      </c>
      <c r="AU718" s="18" t="s">
        <v>83</v>
      </c>
    </row>
    <row r="719" spans="2:51" s="13" customFormat="1" ht="12">
      <c r="B719" s="193"/>
      <c r="C719" s="194"/>
      <c r="D719" s="195" t="s">
        <v>182</v>
      </c>
      <c r="E719" s="196" t="s">
        <v>19</v>
      </c>
      <c r="F719" s="197" t="s">
        <v>492</v>
      </c>
      <c r="G719" s="194"/>
      <c r="H719" s="196" t="s">
        <v>19</v>
      </c>
      <c r="I719" s="198"/>
      <c r="J719" s="194"/>
      <c r="K719" s="194"/>
      <c r="L719" s="199"/>
      <c r="M719" s="200"/>
      <c r="N719" s="201"/>
      <c r="O719" s="201"/>
      <c r="P719" s="201"/>
      <c r="Q719" s="201"/>
      <c r="R719" s="201"/>
      <c r="S719" s="201"/>
      <c r="T719" s="202"/>
      <c r="AT719" s="203" t="s">
        <v>182</v>
      </c>
      <c r="AU719" s="203" t="s">
        <v>83</v>
      </c>
      <c r="AV719" s="13" t="s">
        <v>81</v>
      </c>
      <c r="AW719" s="13" t="s">
        <v>35</v>
      </c>
      <c r="AX719" s="13" t="s">
        <v>73</v>
      </c>
      <c r="AY719" s="203" t="s">
        <v>171</v>
      </c>
    </row>
    <row r="720" spans="2:51" s="13" customFormat="1" ht="12">
      <c r="B720" s="193"/>
      <c r="C720" s="194"/>
      <c r="D720" s="195" t="s">
        <v>182</v>
      </c>
      <c r="E720" s="196" t="s">
        <v>19</v>
      </c>
      <c r="F720" s="197" t="s">
        <v>872</v>
      </c>
      <c r="G720" s="194"/>
      <c r="H720" s="196" t="s">
        <v>19</v>
      </c>
      <c r="I720" s="198"/>
      <c r="J720" s="194"/>
      <c r="K720" s="194"/>
      <c r="L720" s="199"/>
      <c r="M720" s="200"/>
      <c r="N720" s="201"/>
      <c r="O720" s="201"/>
      <c r="P720" s="201"/>
      <c r="Q720" s="201"/>
      <c r="R720" s="201"/>
      <c r="S720" s="201"/>
      <c r="T720" s="202"/>
      <c r="AT720" s="203" t="s">
        <v>182</v>
      </c>
      <c r="AU720" s="203" t="s">
        <v>83</v>
      </c>
      <c r="AV720" s="13" t="s">
        <v>81</v>
      </c>
      <c r="AW720" s="13" t="s">
        <v>35</v>
      </c>
      <c r="AX720" s="13" t="s">
        <v>73</v>
      </c>
      <c r="AY720" s="203" t="s">
        <v>171</v>
      </c>
    </row>
    <row r="721" spans="2:51" s="14" customFormat="1" ht="12">
      <c r="B721" s="204"/>
      <c r="C721" s="205"/>
      <c r="D721" s="195" t="s">
        <v>182</v>
      </c>
      <c r="E721" s="206" t="s">
        <v>19</v>
      </c>
      <c r="F721" s="207" t="s">
        <v>596</v>
      </c>
      <c r="G721" s="205"/>
      <c r="H721" s="208">
        <v>2572.769</v>
      </c>
      <c r="I721" s="209"/>
      <c r="J721" s="205"/>
      <c r="K721" s="205"/>
      <c r="L721" s="210"/>
      <c r="M721" s="211"/>
      <c r="N721" s="212"/>
      <c r="O721" s="212"/>
      <c r="P721" s="212"/>
      <c r="Q721" s="212"/>
      <c r="R721" s="212"/>
      <c r="S721" s="212"/>
      <c r="T721" s="213"/>
      <c r="AT721" s="214" t="s">
        <v>182</v>
      </c>
      <c r="AU721" s="214" t="s">
        <v>83</v>
      </c>
      <c r="AV721" s="14" t="s">
        <v>83</v>
      </c>
      <c r="AW721" s="14" t="s">
        <v>35</v>
      </c>
      <c r="AX721" s="14" t="s">
        <v>81</v>
      </c>
      <c r="AY721" s="214" t="s">
        <v>171</v>
      </c>
    </row>
    <row r="722" spans="1:65" s="2" customFormat="1" ht="44.25" customHeight="1">
      <c r="A722" s="35"/>
      <c r="B722" s="36"/>
      <c r="C722" s="175" t="s">
        <v>873</v>
      </c>
      <c r="D722" s="175" t="s">
        <v>173</v>
      </c>
      <c r="E722" s="176" t="s">
        <v>874</v>
      </c>
      <c r="F722" s="177" t="s">
        <v>875</v>
      </c>
      <c r="G722" s="178" t="s">
        <v>272</v>
      </c>
      <c r="H722" s="179">
        <v>1951.324</v>
      </c>
      <c r="I722" s="180"/>
      <c r="J722" s="181">
        <f>ROUND(I722*H722,2)</f>
        <v>0</v>
      </c>
      <c r="K722" s="177" t="s">
        <v>177</v>
      </c>
      <c r="L722" s="40"/>
      <c r="M722" s="182" t="s">
        <v>19</v>
      </c>
      <c r="N722" s="183" t="s">
        <v>44</v>
      </c>
      <c r="O722" s="65"/>
      <c r="P722" s="184">
        <f>O722*H722</f>
        <v>0</v>
      </c>
      <c r="Q722" s="184">
        <v>0</v>
      </c>
      <c r="R722" s="184">
        <f>Q722*H722</f>
        <v>0</v>
      </c>
      <c r="S722" s="184">
        <v>0.057</v>
      </c>
      <c r="T722" s="185">
        <f>S722*H722</f>
        <v>111.225468</v>
      </c>
      <c r="U722" s="35"/>
      <c r="V722" s="35"/>
      <c r="W722" s="35"/>
      <c r="X722" s="35"/>
      <c r="Y722" s="35"/>
      <c r="Z722" s="35"/>
      <c r="AA722" s="35"/>
      <c r="AB722" s="35"/>
      <c r="AC722" s="35"/>
      <c r="AD722" s="35"/>
      <c r="AE722" s="35"/>
      <c r="AR722" s="186" t="s">
        <v>178</v>
      </c>
      <c r="AT722" s="186" t="s">
        <v>173</v>
      </c>
      <c r="AU722" s="186" t="s">
        <v>83</v>
      </c>
      <c r="AY722" s="18" t="s">
        <v>171</v>
      </c>
      <c r="BE722" s="187">
        <f>IF(N722="základní",J722,0)</f>
        <v>0</v>
      </c>
      <c r="BF722" s="187">
        <f>IF(N722="snížená",J722,0)</f>
        <v>0</v>
      </c>
      <c r="BG722" s="187">
        <f>IF(N722="zákl. přenesená",J722,0)</f>
        <v>0</v>
      </c>
      <c r="BH722" s="187">
        <f>IF(N722="sníž. přenesená",J722,0)</f>
        <v>0</v>
      </c>
      <c r="BI722" s="187">
        <f>IF(N722="nulová",J722,0)</f>
        <v>0</v>
      </c>
      <c r="BJ722" s="18" t="s">
        <v>81</v>
      </c>
      <c r="BK722" s="187">
        <f>ROUND(I722*H722,2)</f>
        <v>0</v>
      </c>
      <c r="BL722" s="18" t="s">
        <v>178</v>
      </c>
      <c r="BM722" s="186" t="s">
        <v>876</v>
      </c>
    </row>
    <row r="723" spans="1:47" s="2" customFormat="1" ht="12">
      <c r="A723" s="35"/>
      <c r="B723" s="36"/>
      <c r="C723" s="37"/>
      <c r="D723" s="188" t="s">
        <v>180</v>
      </c>
      <c r="E723" s="37"/>
      <c r="F723" s="189" t="s">
        <v>877</v>
      </c>
      <c r="G723" s="37"/>
      <c r="H723" s="37"/>
      <c r="I723" s="190"/>
      <c r="J723" s="37"/>
      <c r="K723" s="37"/>
      <c r="L723" s="40"/>
      <c r="M723" s="191"/>
      <c r="N723" s="192"/>
      <c r="O723" s="65"/>
      <c r="P723" s="65"/>
      <c r="Q723" s="65"/>
      <c r="R723" s="65"/>
      <c r="S723" s="65"/>
      <c r="T723" s="66"/>
      <c r="U723" s="35"/>
      <c r="V723" s="35"/>
      <c r="W723" s="35"/>
      <c r="X723" s="35"/>
      <c r="Y723" s="35"/>
      <c r="Z723" s="35"/>
      <c r="AA723" s="35"/>
      <c r="AB723" s="35"/>
      <c r="AC723" s="35"/>
      <c r="AD723" s="35"/>
      <c r="AE723" s="35"/>
      <c r="AT723" s="18" t="s">
        <v>180</v>
      </c>
      <c r="AU723" s="18" t="s">
        <v>83</v>
      </c>
    </row>
    <row r="724" spans="2:51" s="14" customFormat="1" ht="12">
      <c r="B724" s="204"/>
      <c r="C724" s="205"/>
      <c r="D724" s="195" t="s">
        <v>182</v>
      </c>
      <c r="E724" s="206" t="s">
        <v>19</v>
      </c>
      <c r="F724" s="207" t="s">
        <v>99</v>
      </c>
      <c r="G724" s="205"/>
      <c r="H724" s="208">
        <v>1951.324</v>
      </c>
      <c r="I724" s="209"/>
      <c r="J724" s="205"/>
      <c r="K724" s="205"/>
      <c r="L724" s="210"/>
      <c r="M724" s="211"/>
      <c r="N724" s="212"/>
      <c r="O724" s="212"/>
      <c r="P724" s="212"/>
      <c r="Q724" s="212"/>
      <c r="R724" s="212"/>
      <c r="S724" s="212"/>
      <c r="T724" s="213"/>
      <c r="AT724" s="214" t="s">
        <v>182</v>
      </c>
      <c r="AU724" s="214" t="s">
        <v>83</v>
      </c>
      <c r="AV724" s="14" t="s">
        <v>83</v>
      </c>
      <c r="AW724" s="14" t="s">
        <v>35</v>
      </c>
      <c r="AX724" s="14" t="s">
        <v>81</v>
      </c>
      <c r="AY724" s="214" t="s">
        <v>171</v>
      </c>
    </row>
    <row r="725" spans="1:65" s="2" customFormat="1" ht="44.25" customHeight="1">
      <c r="A725" s="35"/>
      <c r="B725" s="36"/>
      <c r="C725" s="175" t="s">
        <v>878</v>
      </c>
      <c r="D725" s="175" t="s">
        <v>173</v>
      </c>
      <c r="E725" s="176" t="s">
        <v>879</v>
      </c>
      <c r="F725" s="177" t="s">
        <v>880</v>
      </c>
      <c r="G725" s="178" t="s">
        <v>272</v>
      </c>
      <c r="H725" s="179">
        <v>115.767</v>
      </c>
      <c r="I725" s="180"/>
      <c r="J725" s="181">
        <f>ROUND(I725*H725,2)</f>
        <v>0</v>
      </c>
      <c r="K725" s="177" t="s">
        <v>177</v>
      </c>
      <c r="L725" s="40"/>
      <c r="M725" s="182" t="s">
        <v>19</v>
      </c>
      <c r="N725" s="183" t="s">
        <v>44</v>
      </c>
      <c r="O725" s="65"/>
      <c r="P725" s="184">
        <f>O725*H725</f>
        <v>0</v>
      </c>
      <c r="Q725" s="184">
        <v>0</v>
      </c>
      <c r="R725" s="184">
        <f>Q725*H725</f>
        <v>0</v>
      </c>
      <c r="S725" s="184">
        <v>0.072</v>
      </c>
      <c r="T725" s="185">
        <f>S725*H725</f>
        <v>8.335223999999998</v>
      </c>
      <c r="U725" s="35"/>
      <c r="V725" s="35"/>
      <c r="W725" s="35"/>
      <c r="X725" s="35"/>
      <c r="Y725" s="35"/>
      <c r="Z725" s="35"/>
      <c r="AA725" s="35"/>
      <c r="AB725" s="35"/>
      <c r="AC725" s="35"/>
      <c r="AD725" s="35"/>
      <c r="AE725" s="35"/>
      <c r="AR725" s="186" t="s">
        <v>178</v>
      </c>
      <c r="AT725" s="186" t="s">
        <v>173</v>
      </c>
      <c r="AU725" s="186" t="s">
        <v>83</v>
      </c>
      <c r="AY725" s="18" t="s">
        <v>171</v>
      </c>
      <c r="BE725" s="187">
        <f>IF(N725="základní",J725,0)</f>
        <v>0</v>
      </c>
      <c r="BF725" s="187">
        <f>IF(N725="snížená",J725,0)</f>
        <v>0</v>
      </c>
      <c r="BG725" s="187">
        <f>IF(N725="zákl. přenesená",J725,0)</f>
        <v>0</v>
      </c>
      <c r="BH725" s="187">
        <f>IF(N725="sníž. přenesená",J725,0)</f>
        <v>0</v>
      </c>
      <c r="BI725" s="187">
        <f>IF(N725="nulová",J725,0)</f>
        <v>0</v>
      </c>
      <c r="BJ725" s="18" t="s">
        <v>81</v>
      </c>
      <c r="BK725" s="187">
        <f>ROUND(I725*H725,2)</f>
        <v>0</v>
      </c>
      <c r="BL725" s="18" t="s">
        <v>178</v>
      </c>
      <c r="BM725" s="186" t="s">
        <v>881</v>
      </c>
    </row>
    <row r="726" spans="1:47" s="2" customFormat="1" ht="12">
      <c r="A726" s="35"/>
      <c r="B726" s="36"/>
      <c r="C726" s="37"/>
      <c r="D726" s="188" t="s">
        <v>180</v>
      </c>
      <c r="E726" s="37"/>
      <c r="F726" s="189" t="s">
        <v>882</v>
      </c>
      <c r="G726" s="37"/>
      <c r="H726" s="37"/>
      <c r="I726" s="190"/>
      <c r="J726" s="37"/>
      <c r="K726" s="37"/>
      <c r="L726" s="40"/>
      <c r="M726" s="191"/>
      <c r="N726" s="192"/>
      <c r="O726" s="65"/>
      <c r="P726" s="65"/>
      <c r="Q726" s="65"/>
      <c r="R726" s="65"/>
      <c r="S726" s="65"/>
      <c r="T726" s="66"/>
      <c r="U726" s="35"/>
      <c r="V726" s="35"/>
      <c r="W726" s="35"/>
      <c r="X726" s="35"/>
      <c r="Y726" s="35"/>
      <c r="Z726" s="35"/>
      <c r="AA726" s="35"/>
      <c r="AB726" s="35"/>
      <c r="AC726" s="35"/>
      <c r="AD726" s="35"/>
      <c r="AE726" s="35"/>
      <c r="AT726" s="18" t="s">
        <v>180</v>
      </c>
      <c r="AU726" s="18" t="s">
        <v>83</v>
      </c>
    </row>
    <row r="727" spans="2:51" s="14" customFormat="1" ht="12">
      <c r="B727" s="204"/>
      <c r="C727" s="205"/>
      <c r="D727" s="195" t="s">
        <v>182</v>
      </c>
      <c r="E727" s="206" t="s">
        <v>19</v>
      </c>
      <c r="F727" s="207" t="s">
        <v>103</v>
      </c>
      <c r="G727" s="205"/>
      <c r="H727" s="208">
        <v>115.767</v>
      </c>
      <c r="I727" s="209"/>
      <c r="J727" s="205"/>
      <c r="K727" s="205"/>
      <c r="L727" s="210"/>
      <c r="M727" s="211"/>
      <c r="N727" s="212"/>
      <c r="O727" s="212"/>
      <c r="P727" s="212"/>
      <c r="Q727" s="212"/>
      <c r="R727" s="212"/>
      <c r="S727" s="212"/>
      <c r="T727" s="213"/>
      <c r="AT727" s="214" t="s">
        <v>182</v>
      </c>
      <c r="AU727" s="214" t="s">
        <v>83</v>
      </c>
      <c r="AV727" s="14" t="s">
        <v>83</v>
      </c>
      <c r="AW727" s="14" t="s">
        <v>35</v>
      </c>
      <c r="AX727" s="14" t="s">
        <v>81</v>
      </c>
      <c r="AY727" s="214" t="s">
        <v>171</v>
      </c>
    </row>
    <row r="728" spans="1:65" s="2" customFormat="1" ht="24.2" customHeight="1">
      <c r="A728" s="35"/>
      <c r="B728" s="36"/>
      <c r="C728" s="175" t="s">
        <v>883</v>
      </c>
      <c r="D728" s="175" t="s">
        <v>173</v>
      </c>
      <c r="E728" s="176" t="s">
        <v>884</v>
      </c>
      <c r="F728" s="177" t="s">
        <v>885</v>
      </c>
      <c r="G728" s="178" t="s">
        <v>272</v>
      </c>
      <c r="H728" s="179">
        <v>24.03</v>
      </c>
      <c r="I728" s="180"/>
      <c r="J728" s="181">
        <f>ROUND(I728*H728,2)</f>
        <v>0</v>
      </c>
      <c r="K728" s="177" t="s">
        <v>177</v>
      </c>
      <c r="L728" s="40"/>
      <c r="M728" s="182" t="s">
        <v>19</v>
      </c>
      <c r="N728" s="183" t="s">
        <v>44</v>
      </c>
      <c r="O728" s="65"/>
      <c r="P728" s="184">
        <f>O728*H728</f>
        <v>0</v>
      </c>
      <c r="Q728" s="184">
        <v>0</v>
      </c>
      <c r="R728" s="184">
        <f>Q728*H728</f>
        <v>0</v>
      </c>
      <c r="S728" s="184">
        <v>0.061</v>
      </c>
      <c r="T728" s="185">
        <f>S728*H728</f>
        <v>1.46583</v>
      </c>
      <c r="U728" s="35"/>
      <c r="V728" s="35"/>
      <c r="W728" s="35"/>
      <c r="X728" s="35"/>
      <c r="Y728" s="35"/>
      <c r="Z728" s="35"/>
      <c r="AA728" s="35"/>
      <c r="AB728" s="35"/>
      <c r="AC728" s="35"/>
      <c r="AD728" s="35"/>
      <c r="AE728" s="35"/>
      <c r="AR728" s="186" t="s">
        <v>178</v>
      </c>
      <c r="AT728" s="186" t="s">
        <v>173</v>
      </c>
      <c r="AU728" s="186" t="s">
        <v>83</v>
      </c>
      <c r="AY728" s="18" t="s">
        <v>171</v>
      </c>
      <c r="BE728" s="187">
        <f>IF(N728="základní",J728,0)</f>
        <v>0</v>
      </c>
      <c r="BF728" s="187">
        <f>IF(N728="snížená",J728,0)</f>
        <v>0</v>
      </c>
      <c r="BG728" s="187">
        <f>IF(N728="zákl. přenesená",J728,0)</f>
        <v>0</v>
      </c>
      <c r="BH728" s="187">
        <f>IF(N728="sníž. přenesená",J728,0)</f>
        <v>0</v>
      </c>
      <c r="BI728" s="187">
        <f>IF(N728="nulová",J728,0)</f>
        <v>0</v>
      </c>
      <c r="BJ728" s="18" t="s">
        <v>81</v>
      </c>
      <c r="BK728" s="187">
        <f>ROUND(I728*H728,2)</f>
        <v>0</v>
      </c>
      <c r="BL728" s="18" t="s">
        <v>178</v>
      </c>
      <c r="BM728" s="186" t="s">
        <v>886</v>
      </c>
    </row>
    <row r="729" spans="1:47" s="2" customFormat="1" ht="12">
      <c r="A729" s="35"/>
      <c r="B729" s="36"/>
      <c r="C729" s="37"/>
      <c r="D729" s="188" t="s">
        <v>180</v>
      </c>
      <c r="E729" s="37"/>
      <c r="F729" s="189" t="s">
        <v>887</v>
      </c>
      <c r="G729" s="37"/>
      <c r="H729" s="37"/>
      <c r="I729" s="190"/>
      <c r="J729" s="37"/>
      <c r="K729" s="37"/>
      <c r="L729" s="40"/>
      <c r="M729" s="191"/>
      <c r="N729" s="192"/>
      <c r="O729" s="65"/>
      <c r="P729" s="65"/>
      <c r="Q729" s="65"/>
      <c r="R729" s="65"/>
      <c r="S729" s="65"/>
      <c r="T729" s="66"/>
      <c r="U729" s="35"/>
      <c r="V729" s="35"/>
      <c r="W729" s="35"/>
      <c r="X729" s="35"/>
      <c r="Y729" s="35"/>
      <c r="Z729" s="35"/>
      <c r="AA729" s="35"/>
      <c r="AB729" s="35"/>
      <c r="AC729" s="35"/>
      <c r="AD729" s="35"/>
      <c r="AE729" s="35"/>
      <c r="AT729" s="18" t="s">
        <v>180</v>
      </c>
      <c r="AU729" s="18" t="s">
        <v>83</v>
      </c>
    </row>
    <row r="730" spans="2:51" s="13" customFormat="1" ht="12">
      <c r="B730" s="193"/>
      <c r="C730" s="194"/>
      <c r="D730" s="195" t="s">
        <v>182</v>
      </c>
      <c r="E730" s="196" t="s">
        <v>19</v>
      </c>
      <c r="F730" s="197" t="s">
        <v>359</v>
      </c>
      <c r="G730" s="194"/>
      <c r="H730" s="196" t="s">
        <v>19</v>
      </c>
      <c r="I730" s="198"/>
      <c r="J730" s="194"/>
      <c r="K730" s="194"/>
      <c r="L730" s="199"/>
      <c r="M730" s="200"/>
      <c r="N730" s="201"/>
      <c r="O730" s="201"/>
      <c r="P730" s="201"/>
      <c r="Q730" s="201"/>
      <c r="R730" s="201"/>
      <c r="S730" s="201"/>
      <c r="T730" s="202"/>
      <c r="AT730" s="203" t="s">
        <v>182</v>
      </c>
      <c r="AU730" s="203" t="s">
        <v>83</v>
      </c>
      <c r="AV730" s="13" t="s">
        <v>81</v>
      </c>
      <c r="AW730" s="13" t="s">
        <v>35</v>
      </c>
      <c r="AX730" s="13" t="s">
        <v>73</v>
      </c>
      <c r="AY730" s="203" t="s">
        <v>171</v>
      </c>
    </row>
    <row r="731" spans="2:51" s="14" customFormat="1" ht="12">
      <c r="B731" s="204"/>
      <c r="C731" s="205"/>
      <c r="D731" s="195" t="s">
        <v>182</v>
      </c>
      <c r="E731" s="206" t="s">
        <v>19</v>
      </c>
      <c r="F731" s="207" t="s">
        <v>552</v>
      </c>
      <c r="G731" s="205"/>
      <c r="H731" s="208">
        <v>24.03</v>
      </c>
      <c r="I731" s="209"/>
      <c r="J731" s="205"/>
      <c r="K731" s="205"/>
      <c r="L731" s="210"/>
      <c r="M731" s="211"/>
      <c r="N731" s="212"/>
      <c r="O731" s="212"/>
      <c r="P731" s="212"/>
      <c r="Q731" s="212"/>
      <c r="R731" s="212"/>
      <c r="S731" s="212"/>
      <c r="T731" s="213"/>
      <c r="AT731" s="214" t="s">
        <v>182</v>
      </c>
      <c r="AU731" s="214" t="s">
        <v>83</v>
      </c>
      <c r="AV731" s="14" t="s">
        <v>83</v>
      </c>
      <c r="AW731" s="14" t="s">
        <v>35</v>
      </c>
      <c r="AX731" s="14" t="s">
        <v>81</v>
      </c>
      <c r="AY731" s="214" t="s">
        <v>171</v>
      </c>
    </row>
    <row r="732" spans="1:65" s="2" customFormat="1" ht="16.5" customHeight="1">
      <c r="A732" s="35"/>
      <c r="B732" s="36"/>
      <c r="C732" s="175" t="s">
        <v>888</v>
      </c>
      <c r="D732" s="175" t="s">
        <v>173</v>
      </c>
      <c r="E732" s="176" t="s">
        <v>889</v>
      </c>
      <c r="F732" s="177" t="s">
        <v>890</v>
      </c>
      <c r="G732" s="178" t="s">
        <v>272</v>
      </c>
      <c r="H732" s="179">
        <v>204.1</v>
      </c>
      <c r="I732" s="180"/>
      <c r="J732" s="181">
        <f>ROUND(I732*H732,2)</f>
        <v>0</v>
      </c>
      <c r="K732" s="177" t="s">
        <v>19</v>
      </c>
      <c r="L732" s="40"/>
      <c r="M732" s="182" t="s">
        <v>19</v>
      </c>
      <c r="N732" s="183" t="s">
        <v>44</v>
      </c>
      <c r="O732" s="65"/>
      <c r="P732" s="184">
        <f>O732*H732</f>
        <v>0</v>
      </c>
      <c r="Q732" s="184">
        <v>0</v>
      </c>
      <c r="R732" s="184">
        <f>Q732*H732</f>
        <v>0</v>
      </c>
      <c r="S732" s="184">
        <v>0</v>
      </c>
      <c r="T732" s="185">
        <f>S732*H732</f>
        <v>0</v>
      </c>
      <c r="U732" s="35"/>
      <c r="V732" s="35"/>
      <c r="W732" s="35"/>
      <c r="X732" s="35"/>
      <c r="Y732" s="35"/>
      <c r="Z732" s="35"/>
      <c r="AA732" s="35"/>
      <c r="AB732" s="35"/>
      <c r="AC732" s="35"/>
      <c r="AD732" s="35"/>
      <c r="AE732" s="35"/>
      <c r="AR732" s="186" t="s">
        <v>178</v>
      </c>
      <c r="AT732" s="186" t="s">
        <v>173</v>
      </c>
      <c r="AU732" s="186" t="s">
        <v>83</v>
      </c>
      <c r="AY732" s="18" t="s">
        <v>171</v>
      </c>
      <c r="BE732" s="187">
        <f>IF(N732="základní",J732,0)</f>
        <v>0</v>
      </c>
      <c r="BF732" s="187">
        <f>IF(N732="snížená",J732,0)</f>
        <v>0</v>
      </c>
      <c r="BG732" s="187">
        <f>IF(N732="zákl. přenesená",J732,0)</f>
        <v>0</v>
      </c>
      <c r="BH732" s="187">
        <f>IF(N732="sníž. přenesená",J732,0)</f>
        <v>0</v>
      </c>
      <c r="BI732" s="187">
        <f>IF(N732="nulová",J732,0)</f>
        <v>0</v>
      </c>
      <c r="BJ732" s="18" t="s">
        <v>81</v>
      </c>
      <c r="BK732" s="187">
        <f>ROUND(I732*H732,2)</f>
        <v>0</v>
      </c>
      <c r="BL732" s="18" t="s">
        <v>178</v>
      </c>
      <c r="BM732" s="186" t="s">
        <v>891</v>
      </c>
    </row>
    <row r="733" spans="1:65" s="2" customFormat="1" ht="24.2" customHeight="1">
      <c r="A733" s="35"/>
      <c r="B733" s="36"/>
      <c r="C733" s="175" t="s">
        <v>892</v>
      </c>
      <c r="D733" s="175" t="s">
        <v>173</v>
      </c>
      <c r="E733" s="176" t="s">
        <v>893</v>
      </c>
      <c r="F733" s="177" t="s">
        <v>894</v>
      </c>
      <c r="G733" s="178" t="s">
        <v>272</v>
      </c>
      <c r="H733" s="179">
        <v>204.1</v>
      </c>
      <c r="I733" s="180"/>
      <c r="J733" s="181">
        <f>ROUND(I733*H733,2)</f>
        <v>0</v>
      </c>
      <c r="K733" s="177" t="s">
        <v>177</v>
      </c>
      <c r="L733" s="40"/>
      <c r="M733" s="182" t="s">
        <v>19</v>
      </c>
      <c r="N733" s="183" t="s">
        <v>44</v>
      </c>
      <c r="O733" s="65"/>
      <c r="P733" s="184">
        <f>O733*H733</f>
        <v>0</v>
      </c>
      <c r="Q733" s="184">
        <v>0</v>
      </c>
      <c r="R733" s="184">
        <f>Q733*H733</f>
        <v>0</v>
      </c>
      <c r="S733" s="184">
        <v>0</v>
      </c>
      <c r="T733" s="185">
        <f>S733*H733</f>
        <v>0</v>
      </c>
      <c r="U733" s="35"/>
      <c r="V733" s="35"/>
      <c r="W733" s="35"/>
      <c r="X733" s="35"/>
      <c r="Y733" s="35"/>
      <c r="Z733" s="35"/>
      <c r="AA733" s="35"/>
      <c r="AB733" s="35"/>
      <c r="AC733" s="35"/>
      <c r="AD733" s="35"/>
      <c r="AE733" s="35"/>
      <c r="AR733" s="186" t="s">
        <v>178</v>
      </c>
      <c r="AT733" s="186" t="s">
        <v>173</v>
      </c>
      <c r="AU733" s="186" t="s">
        <v>83</v>
      </c>
      <c r="AY733" s="18" t="s">
        <v>171</v>
      </c>
      <c r="BE733" s="187">
        <f>IF(N733="základní",J733,0)</f>
        <v>0</v>
      </c>
      <c r="BF733" s="187">
        <f>IF(N733="snížená",J733,0)</f>
        <v>0</v>
      </c>
      <c r="BG733" s="187">
        <f>IF(N733="zákl. přenesená",J733,0)</f>
        <v>0</v>
      </c>
      <c r="BH733" s="187">
        <f>IF(N733="sníž. přenesená",J733,0)</f>
        <v>0</v>
      </c>
      <c r="BI733" s="187">
        <f>IF(N733="nulová",J733,0)</f>
        <v>0</v>
      </c>
      <c r="BJ733" s="18" t="s">
        <v>81</v>
      </c>
      <c r="BK733" s="187">
        <f>ROUND(I733*H733,2)</f>
        <v>0</v>
      </c>
      <c r="BL733" s="18" t="s">
        <v>178</v>
      </c>
      <c r="BM733" s="186" t="s">
        <v>895</v>
      </c>
    </row>
    <row r="734" spans="1:47" s="2" customFormat="1" ht="12">
      <c r="A734" s="35"/>
      <c r="B734" s="36"/>
      <c r="C734" s="37"/>
      <c r="D734" s="188" t="s">
        <v>180</v>
      </c>
      <c r="E734" s="37"/>
      <c r="F734" s="189" t="s">
        <v>896</v>
      </c>
      <c r="G734" s="37"/>
      <c r="H734" s="37"/>
      <c r="I734" s="190"/>
      <c r="J734" s="37"/>
      <c r="K734" s="37"/>
      <c r="L734" s="40"/>
      <c r="M734" s="191"/>
      <c r="N734" s="192"/>
      <c r="O734" s="65"/>
      <c r="P734" s="65"/>
      <c r="Q734" s="65"/>
      <c r="R734" s="65"/>
      <c r="S734" s="65"/>
      <c r="T734" s="66"/>
      <c r="U734" s="35"/>
      <c r="V734" s="35"/>
      <c r="W734" s="35"/>
      <c r="X734" s="35"/>
      <c r="Y734" s="35"/>
      <c r="Z734" s="35"/>
      <c r="AA734" s="35"/>
      <c r="AB734" s="35"/>
      <c r="AC734" s="35"/>
      <c r="AD734" s="35"/>
      <c r="AE734" s="35"/>
      <c r="AT734" s="18" t="s">
        <v>180</v>
      </c>
      <c r="AU734" s="18" t="s">
        <v>83</v>
      </c>
    </row>
    <row r="735" spans="2:51" s="13" customFormat="1" ht="12">
      <c r="B735" s="193"/>
      <c r="C735" s="194"/>
      <c r="D735" s="195" t="s">
        <v>182</v>
      </c>
      <c r="E735" s="196" t="s">
        <v>19</v>
      </c>
      <c r="F735" s="197" t="s">
        <v>897</v>
      </c>
      <c r="G735" s="194"/>
      <c r="H735" s="196" t="s">
        <v>19</v>
      </c>
      <c r="I735" s="198"/>
      <c r="J735" s="194"/>
      <c r="K735" s="194"/>
      <c r="L735" s="199"/>
      <c r="M735" s="200"/>
      <c r="N735" s="201"/>
      <c r="O735" s="201"/>
      <c r="P735" s="201"/>
      <c r="Q735" s="201"/>
      <c r="R735" s="201"/>
      <c r="S735" s="201"/>
      <c r="T735" s="202"/>
      <c r="AT735" s="203" t="s">
        <v>182</v>
      </c>
      <c r="AU735" s="203" t="s">
        <v>83</v>
      </c>
      <c r="AV735" s="13" t="s">
        <v>81</v>
      </c>
      <c r="AW735" s="13" t="s">
        <v>35</v>
      </c>
      <c r="AX735" s="13" t="s">
        <v>73</v>
      </c>
      <c r="AY735" s="203" t="s">
        <v>171</v>
      </c>
    </row>
    <row r="736" spans="2:51" s="13" customFormat="1" ht="12">
      <c r="B736" s="193"/>
      <c r="C736" s="194"/>
      <c r="D736" s="195" t="s">
        <v>182</v>
      </c>
      <c r="E736" s="196" t="s">
        <v>19</v>
      </c>
      <c r="F736" s="197" t="s">
        <v>898</v>
      </c>
      <c r="G736" s="194"/>
      <c r="H736" s="196" t="s">
        <v>19</v>
      </c>
      <c r="I736" s="198"/>
      <c r="J736" s="194"/>
      <c r="K736" s="194"/>
      <c r="L736" s="199"/>
      <c r="M736" s="200"/>
      <c r="N736" s="201"/>
      <c r="O736" s="201"/>
      <c r="P736" s="201"/>
      <c r="Q736" s="201"/>
      <c r="R736" s="201"/>
      <c r="S736" s="201"/>
      <c r="T736" s="202"/>
      <c r="AT736" s="203" t="s">
        <v>182</v>
      </c>
      <c r="AU736" s="203" t="s">
        <v>83</v>
      </c>
      <c r="AV736" s="13" t="s">
        <v>81</v>
      </c>
      <c r="AW736" s="13" t="s">
        <v>35</v>
      </c>
      <c r="AX736" s="13" t="s">
        <v>73</v>
      </c>
      <c r="AY736" s="203" t="s">
        <v>171</v>
      </c>
    </row>
    <row r="737" spans="2:51" s="14" customFormat="1" ht="12">
      <c r="B737" s="204"/>
      <c r="C737" s="205"/>
      <c r="D737" s="195" t="s">
        <v>182</v>
      </c>
      <c r="E737" s="206" t="s">
        <v>19</v>
      </c>
      <c r="F737" s="207" t="s">
        <v>899</v>
      </c>
      <c r="G737" s="205"/>
      <c r="H737" s="208">
        <v>112</v>
      </c>
      <c r="I737" s="209"/>
      <c r="J737" s="205"/>
      <c r="K737" s="205"/>
      <c r="L737" s="210"/>
      <c r="M737" s="211"/>
      <c r="N737" s="212"/>
      <c r="O737" s="212"/>
      <c r="P737" s="212"/>
      <c r="Q737" s="212"/>
      <c r="R737" s="212"/>
      <c r="S737" s="212"/>
      <c r="T737" s="213"/>
      <c r="AT737" s="214" t="s">
        <v>182</v>
      </c>
      <c r="AU737" s="214" t="s">
        <v>83</v>
      </c>
      <c r="AV737" s="14" t="s">
        <v>83</v>
      </c>
      <c r="AW737" s="14" t="s">
        <v>35</v>
      </c>
      <c r="AX737" s="14" t="s">
        <v>73</v>
      </c>
      <c r="AY737" s="214" t="s">
        <v>171</v>
      </c>
    </row>
    <row r="738" spans="2:51" s="13" customFormat="1" ht="12">
      <c r="B738" s="193"/>
      <c r="C738" s="194"/>
      <c r="D738" s="195" t="s">
        <v>182</v>
      </c>
      <c r="E738" s="196" t="s">
        <v>19</v>
      </c>
      <c r="F738" s="197" t="s">
        <v>900</v>
      </c>
      <c r="G738" s="194"/>
      <c r="H738" s="196" t="s">
        <v>19</v>
      </c>
      <c r="I738" s="198"/>
      <c r="J738" s="194"/>
      <c r="K738" s="194"/>
      <c r="L738" s="199"/>
      <c r="M738" s="200"/>
      <c r="N738" s="201"/>
      <c r="O738" s="201"/>
      <c r="P738" s="201"/>
      <c r="Q738" s="201"/>
      <c r="R738" s="201"/>
      <c r="S738" s="201"/>
      <c r="T738" s="202"/>
      <c r="AT738" s="203" t="s">
        <v>182</v>
      </c>
      <c r="AU738" s="203" t="s">
        <v>83</v>
      </c>
      <c r="AV738" s="13" t="s">
        <v>81</v>
      </c>
      <c r="AW738" s="13" t="s">
        <v>35</v>
      </c>
      <c r="AX738" s="13" t="s">
        <v>73</v>
      </c>
      <c r="AY738" s="203" t="s">
        <v>171</v>
      </c>
    </row>
    <row r="739" spans="2:51" s="14" customFormat="1" ht="12">
      <c r="B739" s="204"/>
      <c r="C739" s="205"/>
      <c r="D739" s="195" t="s">
        <v>182</v>
      </c>
      <c r="E739" s="206" t="s">
        <v>19</v>
      </c>
      <c r="F739" s="207" t="s">
        <v>901</v>
      </c>
      <c r="G739" s="205"/>
      <c r="H739" s="208">
        <v>92.1</v>
      </c>
      <c r="I739" s="209"/>
      <c r="J739" s="205"/>
      <c r="K739" s="205"/>
      <c r="L739" s="210"/>
      <c r="M739" s="211"/>
      <c r="N739" s="212"/>
      <c r="O739" s="212"/>
      <c r="P739" s="212"/>
      <c r="Q739" s="212"/>
      <c r="R739" s="212"/>
      <c r="S739" s="212"/>
      <c r="T739" s="213"/>
      <c r="AT739" s="214" t="s">
        <v>182</v>
      </c>
      <c r="AU739" s="214" t="s">
        <v>83</v>
      </c>
      <c r="AV739" s="14" t="s">
        <v>83</v>
      </c>
      <c r="AW739" s="14" t="s">
        <v>35</v>
      </c>
      <c r="AX739" s="14" t="s">
        <v>73</v>
      </c>
      <c r="AY739" s="214" t="s">
        <v>171</v>
      </c>
    </row>
    <row r="740" spans="2:51" s="15" customFormat="1" ht="12">
      <c r="B740" s="215"/>
      <c r="C740" s="216"/>
      <c r="D740" s="195" t="s">
        <v>182</v>
      </c>
      <c r="E740" s="217" t="s">
        <v>19</v>
      </c>
      <c r="F740" s="218" t="s">
        <v>189</v>
      </c>
      <c r="G740" s="216"/>
      <c r="H740" s="219">
        <v>204.1</v>
      </c>
      <c r="I740" s="220"/>
      <c r="J740" s="216"/>
      <c r="K740" s="216"/>
      <c r="L740" s="221"/>
      <c r="M740" s="222"/>
      <c r="N740" s="223"/>
      <c r="O740" s="223"/>
      <c r="P740" s="223"/>
      <c r="Q740" s="223"/>
      <c r="R740" s="223"/>
      <c r="S740" s="223"/>
      <c r="T740" s="224"/>
      <c r="AT740" s="225" t="s">
        <v>182</v>
      </c>
      <c r="AU740" s="225" t="s">
        <v>83</v>
      </c>
      <c r="AV740" s="15" t="s">
        <v>178</v>
      </c>
      <c r="AW740" s="15" t="s">
        <v>35</v>
      </c>
      <c r="AX740" s="15" t="s">
        <v>81</v>
      </c>
      <c r="AY740" s="225" t="s">
        <v>171</v>
      </c>
    </row>
    <row r="741" spans="1:65" s="2" customFormat="1" ht="24.2" customHeight="1">
      <c r="A741" s="35"/>
      <c r="B741" s="36"/>
      <c r="C741" s="175" t="s">
        <v>902</v>
      </c>
      <c r="D741" s="175" t="s">
        <v>173</v>
      </c>
      <c r="E741" s="176" t="s">
        <v>903</v>
      </c>
      <c r="F741" s="177" t="s">
        <v>904</v>
      </c>
      <c r="G741" s="178" t="s">
        <v>272</v>
      </c>
      <c r="H741" s="179">
        <v>204.1</v>
      </c>
      <c r="I741" s="180"/>
      <c r="J741" s="181">
        <f>ROUND(I741*H741,2)</f>
        <v>0</v>
      </c>
      <c r="K741" s="177" t="s">
        <v>177</v>
      </c>
      <c r="L741" s="40"/>
      <c r="M741" s="182" t="s">
        <v>19</v>
      </c>
      <c r="N741" s="183" t="s">
        <v>44</v>
      </c>
      <c r="O741" s="65"/>
      <c r="P741" s="184">
        <f>O741*H741</f>
        <v>0</v>
      </c>
      <c r="Q741" s="184">
        <v>0</v>
      </c>
      <c r="R741" s="184">
        <f>Q741*H741</f>
        <v>0</v>
      </c>
      <c r="S741" s="184">
        <v>0</v>
      </c>
      <c r="T741" s="185">
        <f>S741*H741</f>
        <v>0</v>
      </c>
      <c r="U741" s="35"/>
      <c r="V741" s="35"/>
      <c r="W741" s="35"/>
      <c r="X741" s="35"/>
      <c r="Y741" s="35"/>
      <c r="Z741" s="35"/>
      <c r="AA741" s="35"/>
      <c r="AB741" s="35"/>
      <c r="AC741" s="35"/>
      <c r="AD741" s="35"/>
      <c r="AE741" s="35"/>
      <c r="AR741" s="186" t="s">
        <v>178</v>
      </c>
      <c r="AT741" s="186" t="s">
        <v>173</v>
      </c>
      <c r="AU741" s="186" t="s">
        <v>83</v>
      </c>
      <c r="AY741" s="18" t="s">
        <v>171</v>
      </c>
      <c r="BE741" s="187">
        <f>IF(N741="základní",J741,0)</f>
        <v>0</v>
      </c>
      <c r="BF741" s="187">
        <f>IF(N741="snížená",J741,0)</f>
        <v>0</v>
      </c>
      <c r="BG741" s="187">
        <f>IF(N741="zákl. přenesená",J741,0)</f>
        <v>0</v>
      </c>
      <c r="BH741" s="187">
        <f>IF(N741="sníž. přenesená",J741,0)</f>
        <v>0</v>
      </c>
      <c r="BI741" s="187">
        <f>IF(N741="nulová",J741,0)</f>
        <v>0</v>
      </c>
      <c r="BJ741" s="18" t="s">
        <v>81</v>
      </c>
      <c r="BK741" s="187">
        <f>ROUND(I741*H741,2)</f>
        <v>0</v>
      </c>
      <c r="BL741" s="18" t="s">
        <v>178</v>
      </c>
      <c r="BM741" s="186" t="s">
        <v>905</v>
      </c>
    </row>
    <row r="742" spans="1:47" s="2" customFormat="1" ht="12">
      <c r="A742" s="35"/>
      <c r="B742" s="36"/>
      <c r="C742" s="37"/>
      <c r="D742" s="188" t="s">
        <v>180</v>
      </c>
      <c r="E742" s="37"/>
      <c r="F742" s="189" t="s">
        <v>906</v>
      </c>
      <c r="G742" s="37"/>
      <c r="H742" s="37"/>
      <c r="I742" s="190"/>
      <c r="J742" s="37"/>
      <c r="K742" s="37"/>
      <c r="L742" s="40"/>
      <c r="M742" s="191"/>
      <c r="N742" s="192"/>
      <c r="O742" s="65"/>
      <c r="P742" s="65"/>
      <c r="Q742" s="65"/>
      <c r="R742" s="65"/>
      <c r="S742" s="65"/>
      <c r="T742" s="66"/>
      <c r="U742" s="35"/>
      <c r="V742" s="35"/>
      <c r="W742" s="35"/>
      <c r="X742" s="35"/>
      <c r="Y742" s="35"/>
      <c r="Z742" s="35"/>
      <c r="AA742" s="35"/>
      <c r="AB742" s="35"/>
      <c r="AC742" s="35"/>
      <c r="AD742" s="35"/>
      <c r="AE742" s="35"/>
      <c r="AT742" s="18" t="s">
        <v>180</v>
      </c>
      <c r="AU742" s="18" t="s">
        <v>83</v>
      </c>
    </row>
    <row r="743" spans="1:65" s="2" customFormat="1" ht="24.2" customHeight="1">
      <c r="A743" s="35"/>
      <c r="B743" s="36"/>
      <c r="C743" s="175" t="s">
        <v>907</v>
      </c>
      <c r="D743" s="175" t="s">
        <v>173</v>
      </c>
      <c r="E743" s="176" t="s">
        <v>908</v>
      </c>
      <c r="F743" s="177" t="s">
        <v>909</v>
      </c>
      <c r="G743" s="178" t="s">
        <v>272</v>
      </c>
      <c r="H743" s="179">
        <v>204.1</v>
      </c>
      <c r="I743" s="180"/>
      <c r="J743" s="181">
        <f>ROUND(I743*H743,2)</f>
        <v>0</v>
      </c>
      <c r="K743" s="177" t="s">
        <v>177</v>
      </c>
      <c r="L743" s="40"/>
      <c r="M743" s="182" t="s">
        <v>19</v>
      </c>
      <c r="N743" s="183" t="s">
        <v>44</v>
      </c>
      <c r="O743" s="65"/>
      <c r="P743" s="184">
        <f>O743*H743</f>
        <v>0</v>
      </c>
      <c r="Q743" s="184">
        <v>0</v>
      </c>
      <c r="R743" s="184">
        <f>Q743*H743</f>
        <v>0</v>
      </c>
      <c r="S743" s="184">
        <v>0</v>
      </c>
      <c r="T743" s="185">
        <f>S743*H743</f>
        <v>0</v>
      </c>
      <c r="U743" s="35"/>
      <c r="V743" s="35"/>
      <c r="W743" s="35"/>
      <c r="X743" s="35"/>
      <c r="Y743" s="35"/>
      <c r="Z743" s="35"/>
      <c r="AA743" s="35"/>
      <c r="AB743" s="35"/>
      <c r="AC743" s="35"/>
      <c r="AD743" s="35"/>
      <c r="AE743" s="35"/>
      <c r="AR743" s="186" t="s">
        <v>178</v>
      </c>
      <c r="AT743" s="186" t="s">
        <v>173</v>
      </c>
      <c r="AU743" s="186" t="s">
        <v>83</v>
      </c>
      <c r="AY743" s="18" t="s">
        <v>171</v>
      </c>
      <c r="BE743" s="187">
        <f>IF(N743="základní",J743,0)</f>
        <v>0</v>
      </c>
      <c r="BF743" s="187">
        <f>IF(N743="snížená",J743,0)</f>
        <v>0</v>
      </c>
      <c r="BG743" s="187">
        <f>IF(N743="zákl. přenesená",J743,0)</f>
        <v>0</v>
      </c>
      <c r="BH743" s="187">
        <f>IF(N743="sníž. přenesená",J743,0)</f>
        <v>0</v>
      </c>
      <c r="BI743" s="187">
        <f>IF(N743="nulová",J743,0)</f>
        <v>0</v>
      </c>
      <c r="BJ743" s="18" t="s">
        <v>81</v>
      </c>
      <c r="BK743" s="187">
        <f>ROUND(I743*H743,2)</f>
        <v>0</v>
      </c>
      <c r="BL743" s="18" t="s">
        <v>178</v>
      </c>
      <c r="BM743" s="186" t="s">
        <v>910</v>
      </c>
    </row>
    <row r="744" spans="1:47" s="2" customFormat="1" ht="12">
      <c r="A744" s="35"/>
      <c r="B744" s="36"/>
      <c r="C744" s="37"/>
      <c r="D744" s="188" t="s">
        <v>180</v>
      </c>
      <c r="E744" s="37"/>
      <c r="F744" s="189" t="s">
        <v>911</v>
      </c>
      <c r="G744" s="37"/>
      <c r="H744" s="37"/>
      <c r="I744" s="190"/>
      <c r="J744" s="37"/>
      <c r="K744" s="37"/>
      <c r="L744" s="40"/>
      <c r="M744" s="191"/>
      <c r="N744" s="192"/>
      <c r="O744" s="65"/>
      <c r="P744" s="65"/>
      <c r="Q744" s="65"/>
      <c r="R744" s="65"/>
      <c r="S744" s="65"/>
      <c r="T744" s="66"/>
      <c r="U744" s="35"/>
      <c r="V744" s="35"/>
      <c r="W744" s="35"/>
      <c r="X744" s="35"/>
      <c r="Y744" s="35"/>
      <c r="Z744" s="35"/>
      <c r="AA744" s="35"/>
      <c r="AB744" s="35"/>
      <c r="AC744" s="35"/>
      <c r="AD744" s="35"/>
      <c r="AE744" s="35"/>
      <c r="AT744" s="18" t="s">
        <v>180</v>
      </c>
      <c r="AU744" s="18" t="s">
        <v>83</v>
      </c>
    </row>
    <row r="745" spans="1:65" s="2" customFormat="1" ht="24.2" customHeight="1">
      <c r="A745" s="35"/>
      <c r="B745" s="36"/>
      <c r="C745" s="175" t="s">
        <v>912</v>
      </c>
      <c r="D745" s="175" t="s">
        <v>173</v>
      </c>
      <c r="E745" s="176" t="s">
        <v>913</v>
      </c>
      <c r="F745" s="177" t="s">
        <v>914</v>
      </c>
      <c r="G745" s="178" t="s">
        <v>272</v>
      </c>
      <c r="H745" s="179">
        <v>2228</v>
      </c>
      <c r="I745" s="180"/>
      <c r="J745" s="181">
        <f>ROUND(I745*H745,2)</f>
        <v>0</v>
      </c>
      <c r="K745" s="177" t="s">
        <v>177</v>
      </c>
      <c r="L745" s="40"/>
      <c r="M745" s="182" t="s">
        <v>19</v>
      </c>
      <c r="N745" s="183" t="s">
        <v>44</v>
      </c>
      <c r="O745" s="65"/>
      <c r="P745" s="184">
        <f>O745*H745</f>
        <v>0</v>
      </c>
      <c r="Q745" s="184">
        <v>0</v>
      </c>
      <c r="R745" s="184">
        <f>Q745*H745</f>
        <v>0</v>
      </c>
      <c r="S745" s="184">
        <v>0</v>
      </c>
      <c r="T745" s="185">
        <f>S745*H745</f>
        <v>0</v>
      </c>
      <c r="U745" s="35"/>
      <c r="V745" s="35"/>
      <c r="W745" s="35"/>
      <c r="X745" s="35"/>
      <c r="Y745" s="35"/>
      <c r="Z745" s="35"/>
      <c r="AA745" s="35"/>
      <c r="AB745" s="35"/>
      <c r="AC745" s="35"/>
      <c r="AD745" s="35"/>
      <c r="AE745" s="35"/>
      <c r="AR745" s="186" t="s">
        <v>178</v>
      </c>
      <c r="AT745" s="186" t="s">
        <v>173</v>
      </c>
      <c r="AU745" s="186" t="s">
        <v>83</v>
      </c>
      <c r="AY745" s="18" t="s">
        <v>171</v>
      </c>
      <c r="BE745" s="187">
        <f>IF(N745="základní",J745,0)</f>
        <v>0</v>
      </c>
      <c r="BF745" s="187">
        <f>IF(N745="snížená",J745,0)</f>
        <v>0</v>
      </c>
      <c r="BG745" s="187">
        <f>IF(N745="zákl. přenesená",J745,0)</f>
        <v>0</v>
      </c>
      <c r="BH745" s="187">
        <f>IF(N745="sníž. přenesená",J745,0)</f>
        <v>0</v>
      </c>
      <c r="BI745" s="187">
        <f>IF(N745="nulová",J745,0)</f>
        <v>0</v>
      </c>
      <c r="BJ745" s="18" t="s">
        <v>81</v>
      </c>
      <c r="BK745" s="187">
        <f>ROUND(I745*H745,2)</f>
        <v>0</v>
      </c>
      <c r="BL745" s="18" t="s">
        <v>178</v>
      </c>
      <c r="BM745" s="186" t="s">
        <v>915</v>
      </c>
    </row>
    <row r="746" spans="1:47" s="2" customFormat="1" ht="12">
      <c r="A746" s="35"/>
      <c r="B746" s="36"/>
      <c r="C746" s="37"/>
      <c r="D746" s="188" t="s">
        <v>180</v>
      </c>
      <c r="E746" s="37"/>
      <c r="F746" s="189" t="s">
        <v>916</v>
      </c>
      <c r="G746" s="37"/>
      <c r="H746" s="37"/>
      <c r="I746" s="190"/>
      <c r="J746" s="37"/>
      <c r="K746" s="37"/>
      <c r="L746" s="40"/>
      <c r="M746" s="191"/>
      <c r="N746" s="192"/>
      <c r="O746" s="65"/>
      <c r="P746" s="65"/>
      <c r="Q746" s="65"/>
      <c r="R746" s="65"/>
      <c r="S746" s="65"/>
      <c r="T746" s="66"/>
      <c r="U746" s="35"/>
      <c r="V746" s="35"/>
      <c r="W746" s="35"/>
      <c r="X746" s="35"/>
      <c r="Y746" s="35"/>
      <c r="Z746" s="35"/>
      <c r="AA746" s="35"/>
      <c r="AB746" s="35"/>
      <c r="AC746" s="35"/>
      <c r="AD746" s="35"/>
      <c r="AE746" s="35"/>
      <c r="AT746" s="18" t="s">
        <v>180</v>
      </c>
      <c r="AU746" s="18" t="s">
        <v>83</v>
      </c>
    </row>
    <row r="747" spans="1:65" s="2" customFormat="1" ht="24.2" customHeight="1">
      <c r="A747" s="35"/>
      <c r="B747" s="36"/>
      <c r="C747" s="175" t="s">
        <v>917</v>
      </c>
      <c r="D747" s="175" t="s">
        <v>173</v>
      </c>
      <c r="E747" s="176" t="s">
        <v>918</v>
      </c>
      <c r="F747" s="177" t="s">
        <v>919</v>
      </c>
      <c r="G747" s="178" t="s">
        <v>176</v>
      </c>
      <c r="H747" s="179">
        <v>1518.01</v>
      </c>
      <c r="I747" s="180"/>
      <c r="J747" s="181">
        <f>ROUND(I747*H747,2)</f>
        <v>0</v>
      </c>
      <c r="K747" s="177" t="s">
        <v>177</v>
      </c>
      <c r="L747" s="40"/>
      <c r="M747" s="182" t="s">
        <v>19</v>
      </c>
      <c r="N747" s="183" t="s">
        <v>44</v>
      </c>
      <c r="O747" s="65"/>
      <c r="P747" s="184">
        <f>O747*H747</f>
        <v>0</v>
      </c>
      <c r="Q747" s="184">
        <v>0</v>
      </c>
      <c r="R747" s="184">
        <f>Q747*H747</f>
        <v>0</v>
      </c>
      <c r="S747" s="184">
        <v>0</v>
      </c>
      <c r="T747" s="185">
        <f>S747*H747</f>
        <v>0</v>
      </c>
      <c r="U747" s="35"/>
      <c r="V747" s="35"/>
      <c r="W747" s="35"/>
      <c r="X747" s="35"/>
      <c r="Y747" s="35"/>
      <c r="Z747" s="35"/>
      <c r="AA747" s="35"/>
      <c r="AB747" s="35"/>
      <c r="AC747" s="35"/>
      <c r="AD747" s="35"/>
      <c r="AE747" s="35"/>
      <c r="AR747" s="186" t="s">
        <v>178</v>
      </c>
      <c r="AT747" s="186" t="s">
        <v>173</v>
      </c>
      <c r="AU747" s="186" t="s">
        <v>83</v>
      </c>
      <c r="AY747" s="18" t="s">
        <v>171</v>
      </c>
      <c r="BE747" s="187">
        <f>IF(N747="základní",J747,0)</f>
        <v>0</v>
      </c>
      <c r="BF747" s="187">
        <f>IF(N747="snížená",J747,0)</f>
        <v>0</v>
      </c>
      <c r="BG747" s="187">
        <f>IF(N747="zákl. přenesená",J747,0)</f>
        <v>0</v>
      </c>
      <c r="BH747" s="187">
        <f>IF(N747="sníž. přenesená",J747,0)</f>
        <v>0</v>
      </c>
      <c r="BI747" s="187">
        <f>IF(N747="nulová",J747,0)</f>
        <v>0</v>
      </c>
      <c r="BJ747" s="18" t="s">
        <v>81</v>
      </c>
      <c r="BK747" s="187">
        <f>ROUND(I747*H747,2)</f>
        <v>0</v>
      </c>
      <c r="BL747" s="18" t="s">
        <v>178</v>
      </c>
      <c r="BM747" s="186" t="s">
        <v>920</v>
      </c>
    </row>
    <row r="748" spans="1:47" s="2" customFormat="1" ht="12">
      <c r="A748" s="35"/>
      <c r="B748" s="36"/>
      <c r="C748" s="37"/>
      <c r="D748" s="188" t="s">
        <v>180</v>
      </c>
      <c r="E748" s="37"/>
      <c r="F748" s="189" t="s">
        <v>921</v>
      </c>
      <c r="G748" s="37"/>
      <c r="H748" s="37"/>
      <c r="I748" s="190"/>
      <c r="J748" s="37"/>
      <c r="K748" s="37"/>
      <c r="L748" s="40"/>
      <c r="M748" s="191"/>
      <c r="N748" s="192"/>
      <c r="O748" s="65"/>
      <c r="P748" s="65"/>
      <c r="Q748" s="65"/>
      <c r="R748" s="65"/>
      <c r="S748" s="65"/>
      <c r="T748" s="66"/>
      <c r="U748" s="35"/>
      <c r="V748" s="35"/>
      <c r="W748" s="35"/>
      <c r="X748" s="35"/>
      <c r="Y748" s="35"/>
      <c r="Z748" s="35"/>
      <c r="AA748" s="35"/>
      <c r="AB748" s="35"/>
      <c r="AC748" s="35"/>
      <c r="AD748" s="35"/>
      <c r="AE748" s="35"/>
      <c r="AT748" s="18" t="s">
        <v>180</v>
      </c>
      <c r="AU748" s="18" t="s">
        <v>83</v>
      </c>
    </row>
    <row r="749" spans="2:63" s="12" customFormat="1" ht="22.9" customHeight="1">
      <c r="B749" s="159"/>
      <c r="C749" s="160"/>
      <c r="D749" s="161" t="s">
        <v>72</v>
      </c>
      <c r="E749" s="173" t="s">
        <v>922</v>
      </c>
      <c r="F749" s="173" t="s">
        <v>923</v>
      </c>
      <c r="G749" s="160"/>
      <c r="H749" s="160"/>
      <c r="I749" s="163"/>
      <c r="J749" s="174">
        <f>BK749</f>
        <v>0</v>
      </c>
      <c r="K749" s="160"/>
      <c r="L749" s="165"/>
      <c r="M749" s="166"/>
      <c r="N749" s="167"/>
      <c r="O749" s="167"/>
      <c r="P749" s="168">
        <f>SUM(P750:P758)</f>
        <v>0</v>
      </c>
      <c r="Q749" s="167"/>
      <c r="R749" s="168">
        <f>SUM(R750:R758)</f>
        <v>0</v>
      </c>
      <c r="S749" s="167"/>
      <c r="T749" s="169">
        <f>SUM(T750:T758)</f>
        <v>0</v>
      </c>
      <c r="AR749" s="170" t="s">
        <v>81</v>
      </c>
      <c r="AT749" s="171" t="s">
        <v>72</v>
      </c>
      <c r="AU749" s="171" t="s">
        <v>81</v>
      </c>
      <c r="AY749" s="170" t="s">
        <v>171</v>
      </c>
      <c r="BK749" s="172">
        <f>SUM(BK750:BK758)</f>
        <v>0</v>
      </c>
    </row>
    <row r="750" spans="1:65" s="2" customFormat="1" ht="37.9" customHeight="1">
      <c r="A750" s="35"/>
      <c r="B750" s="36"/>
      <c r="C750" s="175" t="s">
        <v>924</v>
      </c>
      <c r="D750" s="175" t="s">
        <v>173</v>
      </c>
      <c r="E750" s="176" t="s">
        <v>925</v>
      </c>
      <c r="F750" s="177" t="s">
        <v>926</v>
      </c>
      <c r="G750" s="178" t="s">
        <v>266</v>
      </c>
      <c r="H750" s="179">
        <v>775.508</v>
      </c>
      <c r="I750" s="180"/>
      <c r="J750" s="181">
        <f>ROUND(I750*H750,2)</f>
        <v>0</v>
      </c>
      <c r="K750" s="177" t="s">
        <v>177</v>
      </c>
      <c r="L750" s="40"/>
      <c r="M750" s="182" t="s">
        <v>19</v>
      </c>
      <c r="N750" s="183" t="s">
        <v>44</v>
      </c>
      <c r="O750" s="65"/>
      <c r="P750" s="184">
        <f>O750*H750</f>
        <v>0</v>
      </c>
      <c r="Q750" s="184">
        <v>0</v>
      </c>
      <c r="R750" s="184">
        <f>Q750*H750</f>
        <v>0</v>
      </c>
      <c r="S750" s="184">
        <v>0</v>
      </c>
      <c r="T750" s="185">
        <f>S750*H750</f>
        <v>0</v>
      </c>
      <c r="U750" s="35"/>
      <c r="V750" s="35"/>
      <c r="W750" s="35"/>
      <c r="X750" s="35"/>
      <c r="Y750" s="35"/>
      <c r="Z750" s="35"/>
      <c r="AA750" s="35"/>
      <c r="AB750" s="35"/>
      <c r="AC750" s="35"/>
      <c r="AD750" s="35"/>
      <c r="AE750" s="35"/>
      <c r="AR750" s="186" t="s">
        <v>178</v>
      </c>
      <c r="AT750" s="186" t="s">
        <v>173</v>
      </c>
      <c r="AU750" s="186" t="s">
        <v>83</v>
      </c>
      <c r="AY750" s="18" t="s">
        <v>171</v>
      </c>
      <c r="BE750" s="187">
        <f>IF(N750="základní",J750,0)</f>
        <v>0</v>
      </c>
      <c r="BF750" s="187">
        <f>IF(N750="snížená",J750,0)</f>
        <v>0</v>
      </c>
      <c r="BG750" s="187">
        <f>IF(N750="zákl. přenesená",J750,0)</f>
        <v>0</v>
      </c>
      <c r="BH750" s="187">
        <f>IF(N750="sníž. přenesená",J750,0)</f>
        <v>0</v>
      </c>
      <c r="BI750" s="187">
        <f>IF(N750="nulová",J750,0)</f>
        <v>0</v>
      </c>
      <c r="BJ750" s="18" t="s">
        <v>81</v>
      </c>
      <c r="BK750" s="187">
        <f>ROUND(I750*H750,2)</f>
        <v>0</v>
      </c>
      <c r="BL750" s="18" t="s">
        <v>178</v>
      </c>
      <c r="BM750" s="186" t="s">
        <v>927</v>
      </c>
    </row>
    <row r="751" spans="1:47" s="2" customFormat="1" ht="12">
      <c r="A751" s="35"/>
      <c r="B751" s="36"/>
      <c r="C751" s="37"/>
      <c r="D751" s="188" t="s">
        <v>180</v>
      </c>
      <c r="E751" s="37"/>
      <c r="F751" s="189" t="s">
        <v>928</v>
      </c>
      <c r="G751" s="37"/>
      <c r="H751" s="37"/>
      <c r="I751" s="190"/>
      <c r="J751" s="37"/>
      <c r="K751" s="37"/>
      <c r="L751" s="40"/>
      <c r="M751" s="191"/>
      <c r="N751" s="192"/>
      <c r="O751" s="65"/>
      <c r="P751" s="65"/>
      <c r="Q751" s="65"/>
      <c r="R751" s="65"/>
      <c r="S751" s="65"/>
      <c r="T751" s="66"/>
      <c r="U751" s="35"/>
      <c r="V751" s="35"/>
      <c r="W751" s="35"/>
      <c r="X751" s="35"/>
      <c r="Y751" s="35"/>
      <c r="Z751" s="35"/>
      <c r="AA751" s="35"/>
      <c r="AB751" s="35"/>
      <c r="AC751" s="35"/>
      <c r="AD751" s="35"/>
      <c r="AE751" s="35"/>
      <c r="AT751" s="18" t="s">
        <v>180</v>
      </c>
      <c r="AU751" s="18" t="s">
        <v>83</v>
      </c>
    </row>
    <row r="752" spans="1:65" s="2" customFormat="1" ht="33" customHeight="1">
      <c r="A752" s="35"/>
      <c r="B752" s="36"/>
      <c r="C752" s="175" t="s">
        <v>929</v>
      </c>
      <c r="D752" s="175" t="s">
        <v>173</v>
      </c>
      <c r="E752" s="176" t="s">
        <v>930</v>
      </c>
      <c r="F752" s="177" t="s">
        <v>931</v>
      </c>
      <c r="G752" s="178" t="s">
        <v>266</v>
      </c>
      <c r="H752" s="179">
        <v>775.508</v>
      </c>
      <c r="I752" s="180"/>
      <c r="J752" s="181">
        <f>ROUND(I752*H752,2)</f>
        <v>0</v>
      </c>
      <c r="K752" s="177" t="s">
        <v>177</v>
      </c>
      <c r="L752" s="40"/>
      <c r="M752" s="182" t="s">
        <v>19</v>
      </c>
      <c r="N752" s="183" t="s">
        <v>44</v>
      </c>
      <c r="O752" s="65"/>
      <c r="P752" s="184">
        <f>O752*H752</f>
        <v>0</v>
      </c>
      <c r="Q752" s="184">
        <v>0</v>
      </c>
      <c r="R752" s="184">
        <f>Q752*H752</f>
        <v>0</v>
      </c>
      <c r="S752" s="184">
        <v>0</v>
      </c>
      <c r="T752" s="185">
        <f>S752*H752</f>
        <v>0</v>
      </c>
      <c r="U752" s="35"/>
      <c r="V752" s="35"/>
      <c r="W752" s="35"/>
      <c r="X752" s="35"/>
      <c r="Y752" s="35"/>
      <c r="Z752" s="35"/>
      <c r="AA752" s="35"/>
      <c r="AB752" s="35"/>
      <c r="AC752" s="35"/>
      <c r="AD752" s="35"/>
      <c r="AE752" s="35"/>
      <c r="AR752" s="186" t="s">
        <v>178</v>
      </c>
      <c r="AT752" s="186" t="s">
        <v>173</v>
      </c>
      <c r="AU752" s="186" t="s">
        <v>83</v>
      </c>
      <c r="AY752" s="18" t="s">
        <v>171</v>
      </c>
      <c r="BE752" s="187">
        <f>IF(N752="základní",J752,0)</f>
        <v>0</v>
      </c>
      <c r="BF752" s="187">
        <f>IF(N752="snížená",J752,0)</f>
        <v>0</v>
      </c>
      <c r="BG752" s="187">
        <f>IF(N752="zákl. přenesená",J752,0)</f>
        <v>0</v>
      </c>
      <c r="BH752" s="187">
        <f>IF(N752="sníž. přenesená",J752,0)</f>
        <v>0</v>
      </c>
      <c r="BI752" s="187">
        <f>IF(N752="nulová",J752,0)</f>
        <v>0</v>
      </c>
      <c r="BJ752" s="18" t="s">
        <v>81</v>
      </c>
      <c r="BK752" s="187">
        <f>ROUND(I752*H752,2)</f>
        <v>0</v>
      </c>
      <c r="BL752" s="18" t="s">
        <v>178</v>
      </c>
      <c r="BM752" s="186" t="s">
        <v>932</v>
      </c>
    </row>
    <row r="753" spans="1:47" s="2" customFormat="1" ht="12">
      <c r="A753" s="35"/>
      <c r="B753" s="36"/>
      <c r="C753" s="37"/>
      <c r="D753" s="188" t="s">
        <v>180</v>
      </c>
      <c r="E753" s="37"/>
      <c r="F753" s="189" t="s">
        <v>933</v>
      </c>
      <c r="G753" s="37"/>
      <c r="H753" s="37"/>
      <c r="I753" s="190"/>
      <c r="J753" s="37"/>
      <c r="K753" s="37"/>
      <c r="L753" s="40"/>
      <c r="M753" s="191"/>
      <c r="N753" s="192"/>
      <c r="O753" s="65"/>
      <c r="P753" s="65"/>
      <c r="Q753" s="65"/>
      <c r="R753" s="65"/>
      <c r="S753" s="65"/>
      <c r="T753" s="66"/>
      <c r="U753" s="35"/>
      <c r="V753" s="35"/>
      <c r="W753" s="35"/>
      <c r="X753" s="35"/>
      <c r="Y753" s="35"/>
      <c r="Z753" s="35"/>
      <c r="AA753" s="35"/>
      <c r="AB753" s="35"/>
      <c r="AC753" s="35"/>
      <c r="AD753" s="35"/>
      <c r="AE753" s="35"/>
      <c r="AT753" s="18" t="s">
        <v>180</v>
      </c>
      <c r="AU753" s="18" t="s">
        <v>83</v>
      </c>
    </row>
    <row r="754" spans="1:65" s="2" customFormat="1" ht="44.25" customHeight="1">
      <c r="A754" s="35"/>
      <c r="B754" s="36"/>
      <c r="C754" s="175" t="s">
        <v>934</v>
      </c>
      <c r="D754" s="175" t="s">
        <v>173</v>
      </c>
      <c r="E754" s="176" t="s">
        <v>935</v>
      </c>
      <c r="F754" s="177" t="s">
        <v>936</v>
      </c>
      <c r="G754" s="178" t="s">
        <v>266</v>
      </c>
      <c r="H754" s="179">
        <v>15510.16</v>
      </c>
      <c r="I754" s="180"/>
      <c r="J754" s="181">
        <f>ROUND(I754*H754,2)</f>
        <v>0</v>
      </c>
      <c r="K754" s="177" t="s">
        <v>177</v>
      </c>
      <c r="L754" s="40"/>
      <c r="M754" s="182" t="s">
        <v>19</v>
      </c>
      <c r="N754" s="183" t="s">
        <v>44</v>
      </c>
      <c r="O754" s="65"/>
      <c r="P754" s="184">
        <f>O754*H754</f>
        <v>0</v>
      </c>
      <c r="Q754" s="184">
        <v>0</v>
      </c>
      <c r="R754" s="184">
        <f>Q754*H754</f>
        <v>0</v>
      </c>
      <c r="S754" s="184">
        <v>0</v>
      </c>
      <c r="T754" s="185">
        <f>S754*H754</f>
        <v>0</v>
      </c>
      <c r="U754" s="35"/>
      <c r="V754" s="35"/>
      <c r="W754" s="35"/>
      <c r="X754" s="35"/>
      <c r="Y754" s="35"/>
      <c r="Z754" s="35"/>
      <c r="AA754" s="35"/>
      <c r="AB754" s="35"/>
      <c r="AC754" s="35"/>
      <c r="AD754" s="35"/>
      <c r="AE754" s="35"/>
      <c r="AR754" s="186" t="s">
        <v>178</v>
      </c>
      <c r="AT754" s="186" t="s">
        <v>173</v>
      </c>
      <c r="AU754" s="186" t="s">
        <v>83</v>
      </c>
      <c r="AY754" s="18" t="s">
        <v>171</v>
      </c>
      <c r="BE754" s="187">
        <f>IF(N754="základní",J754,0)</f>
        <v>0</v>
      </c>
      <c r="BF754" s="187">
        <f>IF(N754="snížená",J754,0)</f>
        <v>0</v>
      </c>
      <c r="BG754" s="187">
        <f>IF(N754="zákl. přenesená",J754,0)</f>
        <v>0</v>
      </c>
      <c r="BH754" s="187">
        <f>IF(N754="sníž. přenesená",J754,0)</f>
        <v>0</v>
      </c>
      <c r="BI754" s="187">
        <f>IF(N754="nulová",J754,0)</f>
        <v>0</v>
      </c>
      <c r="BJ754" s="18" t="s">
        <v>81</v>
      </c>
      <c r="BK754" s="187">
        <f>ROUND(I754*H754,2)</f>
        <v>0</v>
      </c>
      <c r="BL754" s="18" t="s">
        <v>178</v>
      </c>
      <c r="BM754" s="186" t="s">
        <v>937</v>
      </c>
    </row>
    <row r="755" spans="1:47" s="2" customFormat="1" ht="12">
      <c r="A755" s="35"/>
      <c r="B755" s="36"/>
      <c r="C755" s="37"/>
      <c r="D755" s="188" t="s">
        <v>180</v>
      </c>
      <c r="E755" s="37"/>
      <c r="F755" s="189" t="s">
        <v>938</v>
      </c>
      <c r="G755" s="37"/>
      <c r="H755" s="37"/>
      <c r="I755" s="190"/>
      <c r="J755" s="37"/>
      <c r="K755" s="37"/>
      <c r="L755" s="40"/>
      <c r="M755" s="191"/>
      <c r="N755" s="192"/>
      <c r="O755" s="65"/>
      <c r="P755" s="65"/>
      <c r="Q755" s="65"/>
      <c r="R755" s="65"/>
      <c r="S755" s="65"/>
      <c r="T755" s="66"/>
      <c r="U755" s="35"/>
      <c r="V755" s="35"/>
      <c r="W755" s="35"/>
      <c r="X755" s="35"/>
      <c r="Y755" s="35"/>
      <c r="Z755" s="35"/>
      <c r="AA755" s="35"/>
      <c r="AB755" s="35"/>
      <c r="AC755" s="35"/>
      <c r="AD755" s="35"/>
      <c r="AE755" s="35"/>
      <c r="AT755" s="18" t="s">
        <v>180</v>
      </c>
      <c r="AU755" s="18" t="s">
        <v>83</v>
      </c>
    </row>
    <row r="756" spans="2:51" s="14" customFormat="1" ht="12">
      <c r="B756" s="204"/>
      <c r="C756" s="205"/>
      <c r="D756" s="195" t="s">
        <v>182</v>
      </c>
      <c r="E756" s="205"/>
      <c r="F756" s="207" t="s">
        <v>939</v>
      </c>
      <c r="G756" s="205"/>
      <c r="H756" s="208">
        <v>15510.16</v>
      </c>
      <c r="I756" s="209"/>
      <c r="J756" s="205"/>
      <c r="K756" s="205"/>
      <c r="L756" s="210"/>
      <c r="M756" s="211"/>
      <c r="N756" s="212"/>
      <c r="O756" s="212"/>
      <c r="P756" s="212"/>
      <c r="Q756" s="212"/>
      <c r="R756" s="212"/>
      <c r="S756" s="212"/>
      <c r="T756" s="213"/>
      <c r="AT756" s="214" t="s">
        <v>182</v>
      </c>
      <c r="AU756" s="214" t="s">
        <v>83</v>
      </c>
      <c r="AV756" s="14" t="s">
        <v>83</v>
      </c>
      <c r="AW756" s="14" t="s">
        <v>4</v>
      </c>
      <c r="AX756" s="14" t="s">
        <v>81</v>
      </c>
      <c r="AY756" s="214" t="s">
        <v>171</v>
      </c>
    </row>
    <row r="757" spans="1:65" s="2" customFormat="1" ht="55.5" customHeight="1">
      <c r="A757" s="35"/>
      <c r="B757" s="36"/>
      <c r="C757" s="175" t="s">
        <v>940</v>
      </c>
      <c r="D757" s="175" t="s">
        <v>173</v>
      </c>
      <c r="E757" s="176" t="s">
        <v>941</v>
      </c>
      <c r="F757" s="177" t="s">
        <v>942</v>
      </c>
      <c r="G757" s="178" t="s">
        <v>266</v>
      </c>
      <c r="H757" s="179">
        <v>775.508</v>
      </c>
      <c r="I757" s="180"/>
      <c r="J757" s="181">
        <f>ROUND(I757*H757,2)</f>
        <v>0</v>
      </c>
      <c r="K757" s="177" t="s">
        <v>177</v>
      </c>
      <c r="L757" s="40"/>
      <c r="M757" s="182" t="s">
        <v>19</v>
      </c>
      <c r="N757" s="183" t="s">
        <v>44</v>
      </c>
      <c r="O757" s="65"/>
      <c r="P757" s="184">
        <f>O757*H757</f>
        <v>0</v>
      </c>
      <c r="Q757" s="184">
        <v>0</v>
      </c>
      <c r="R757" s="184">
        <f>Q757*H757</f>
        <v>0</v>
      </c>
      <c r="S757" s="184">
        <v>0</v>
      </c>
      <c r="T757" s="185">
        <f>S757*H757</f>
        <v>0</v>
      </c>
      <c r="U757" s="35"/>
      <c r="V757" s="35"/>
      <c r="W757" s="35"/>
      <c r="X757" s="35"/>
      <c r="Y757" s="35"/>
      <c r="Z757" s="35"/>
      <c r="AA757" s="35"/>
      <c r="AB757" s="35"/>
      <c r="AC757" s="35"/>
      <c r="AD757" s="35"/>
      <c r="AE757" s="35"/>
      <c r="AR757" s="186" t="s">
        <v>178</v>
      </c>
      <c r="AT757" s="186" t="s">
        <v>173</v>
      </c>
      <c r="AU757" s="186" t="s">
        <v>83</v>
      </c>
      <c r="AY757" s="18" t="s">
        <v>171</v>
      </c>
      <c r="BE757" s="187">
        <f>IF(N757="základní",J757,0)</f>
        <v>0</v>
      </c>
      <c r="BF757" s="187">
        <f>IF(N757="snížená",J757,0)</f>
        <v>0</v>
      </c>
      <c r="BG757" s="187">
        <f>IF(N757="zákl. přenesená",J757,0)</f>
        <v>0</v>
      </c>
      <c r="BH757" s="187">
        <f>IF(N757="sníž. přenesená",J757,0)</f>
        <v>0</v>
      </c>
      <c r="BI757" s="187">
        <f>IF(N757="nulová",J757,0)</f>
        <v>0</v>
      </c>
      <c r="BJ757" s="18" t="s">
        <v>81</v>
      </c>
      <c r="BK757" s="187">
        <f>ROUND(I757*H757,2)</f>
        <v>0</v>
      </c>
      <c r="BL757" s="18" t="s">
        <v>178</v>
      </c>
      <c r="BM757" s="186" t="s">
        <v>943</v>
      </c>
    </row>
    <row r="758" spans="1:47" s="2" customFormat="1" ht="12">
      <c r="A758" s="35"/>
      <c r="B758" s="36"/>
      <c r="C758" s="37"/>
      <c r="D758" s="188" t="s">
        <v>180</v>
      </c>
      <c r="E758" s="37"/>
      <c r="F758" s="189" t="s">
        <v>944</v>
      </c>
      <c r="G758" s="37"/>
      <c r="H758" s="37"/>
      <c r="I758" s="190"/>
      <c r="J758" s="37"/>
      <c r="K758" s="37"/>
      <c r="L758" s="40"/>
      <c r="M758" s="191"/>
      <c r="N758" s="192"/>
      <c r="O758" s="65"/>
      <c r="P758" s="65"/>
      <c r="Q758" s="65"/>
      <c r="R758" s="65"/>
      <c r="S758" s="65"/>
      <c r="T758" s="66"/>
      <c r="U758" s="35"/>
      <c r="V758" s="35"/>
      <c r="W758" s="35"/>
      <c r="X758" s="35"/>
      <c r="Y758" s="35"/>
      <c r="Z758" s="35"/>
      <c r="AA758" s="35"/>
      <c r="AB758" s="35"/>
      <c r="AC758" s="35"/>
      <c r="AD758" s="35"/>
      <c r="AE758" s="35"/>
      <c r="AT758" s="18" t="s">
        <v>180</v>
      </c>
      <c r="AU758" s="18" t="s">
        <v>83</v>
      </c>
    </row>
    <row r="759" spans="2:63" s="12" customFormat="1" ht="22.9" customHeight="1">
      <c r="B759" s="159"/>
      <c r="C759" s="160"/>
      <c r="D759" s="161" t="s">
        <v>72</v>
      </c>
      <c r="E759" s="173" t="s">
        <v>945</v>
      </c>
      <c r="F759" s="173" t="s">
        <v>946</v>
      </c>
      <c r="G759" s="160"/>
      <c r="H759" s="160"/>
      <c r="I759" s="163"/>
      <c r="J759" s="174">
        <f>BK759</f>
        <v>0</v>
      </c>
      <c r="K759" s="160"/>
      <c r="L759" s="165"/>
      <c r="M759" s="166"/>
      <c r="N759" s="167"/>
      <c r="O759" s="167"/>
      <c r="P759" s="168">
        <f>SUM(P760:P761)</f>
        <v>0</v>
      </c>
      <c r="Q759" s="167"/>
      <c r="R759" s="168">
        <f>SUM(R760:R761)</f>
        <v>0</v>
      </c>
      <c r="S759" s="167"/>
      <c r="T759" s="169">
        <f>SUM(T760:T761)</f>
        <v>0</v>
      </c>
      <c r="AR759" s="170" t="s">
        <v>81</v>
      </c>
      <c r="AT759" s="171" t="s">
        <v>72</v>
      </c>
      <c r="AU759" s="171" t="s">
        <v>81</v>
      </c>
      <c r="AY759" s="170" t="s">
        <v>171</v>
      </c>
      <c r="BK759" s="172">
        <f>SUM(BK760:BK761)</f>
        <v>0</v>
      </c>
    </row>
    <row r="760" spans="1:65" s="2" customFormat="1" ht="55.5" customHeight="1">
      <c r="A760" s="35"/>
      <c r="B760" s="36"/>
      <c r="C760" s="175" t="s">
        <v>947</v>
      </c>
      <c r="D760" s="175" t="s">
        <v>173</v>
      </c>
      <c r="E760" s="176" t="s">
        <v>948</v>
      </c>
      <c r="F760" s="177" t="s">
        <v>949</v>
      </c>
      <c r="G760" s="178" t="s">
        <v>266</v>
      </c>
      <c r="H760" s="179">
        <v>442.282</v>
      </c>
      <c r="I760" s="180"/>
      <c r="J760" s="181">
        <f>ROUND(I760*H760,2)</f>
        <v>0</v>
      </c>
      <c r="K760" s="177" t="s">
        <v>177</v>
      </c>
      <c r="L760" s="40"/>
      <c r="M760" s="182" t="s">
        <v>19</v>
      </c>
      <c r="N760" s="183" t="s">
        <v>44</v>
      </c>
      <c r="O760" s="65"/>
      <c r="P760" s="184">
        <f>O760*H760</f>
        <v>0</v>
      </c>
      <c r="Q760" s="184">
        <v>0</v>
      </c>
      <c r="R760" s="184">
        <f>Q760*H760</f>
        <v>0</v>
      </c>
      <c r="S760" s="184">
        <v>0</v>
      </c>
      <c r="T760" s="185">
        <f>S760*H760</f>
        <v>0</v>
      </c>
      <c r="U760" s="35"/>
      <c r="V760" s="35"/>
      <c r="W760" s="35"/>
      <c r="X760" s="35"/>
      <c r="Y760" s="35"/>
      <c r="Z760" s="35"/>
      <c r="AA760" s="35"/>
      <c r="AB760" s="35"/>
      <c r="AC760" s="35"/>
      <c r="AD760" s="35"/>
      <c r="AE760" s="35"/>
      <c r="AR760" s="186" t="s">
        <v>178</v>
      </c>
      <c r="AT760" s="186" t="s">
        <v>173</v>
      </c>
      <c r="AU760" s="186" t="s">
        <v>83</v>
      </c>
      <c r="AY760" s="18" t="s">
        <v>171</v>
      </c>
      <c r="BE760" s="187">
        <f>IF(N760="základní",J760,0)</f>
        <v>0</v>
      </c>
      <c r="BF760" s="187">
        <f>IF(N760="snížená",J760,0)</f>
        <v>0</v>
      </c>
      <c r="BG760" s="187">
        <f>IF(N760="zákl. přenesená",J760,0)</f>
        <v>0</v>
      </c>
      <c r="BH760" s="187">
        <f>IF(N760="sníž. přenesená",J760,0)</f>
        <v>0</v>
      </c>
      <c r="BI760" s="187">
        <f>IF(N760="nulová",J760,0)</f>
        <v>0</v>
      </c>
      <c r="BJ760" s="18" t="s">
        <v>81</v>
      </c>
      <c r="BK760" s="187">
        <f>ROUND(I760*H760,2)</f>
        <v>0</v>
      </c>
      <c r="BL760" s="18" t="s">
        <v>178</v>
      </c>
      <c r="BM760" s="186" t="s">
        <v>950</v>
      </c>
    </row>
    <row r="761" spans="1:47" s="2" customFormat="1" ht="12">
      <c r="A761" s="35"/>
      <c r="B761" s="36"/>
      <c r="C761" s="37"/>
      <c r="D761" s="188" t="s">
        <v>180</v>
      </c>
      <c r="E761" s="37"/>
      <c r="F761" s="189" t="s">
        <v>951</v>
      </c>
      <c r="G761" s="37"/>
      <c r="H761" s="37"/>
      <c r="I761" s="190"/>
      <c r="J761" s="37"/>
      <c r="K761" s="37"/>
      <c r="L761" s="40"/>
      <c r="M761" s="191"/>
      <c r="N761" s="192"/>
      <c r="O761" s="65"/>
      <c r="P761" s="65"/>
      <c r="Q761" s="65"/>
      <c r="R761" s="65"/>
      <c r="S761" s="65"/>
      <c r="T761" s="66"/>
      <c r="U761" s="35"/>
      <c r="V761" s="35"/>
      <c r="W761" s="35"/>
      <c r="X761" s="35"/>
      <c r="Y761" s="35"/>
      <c r="Z761" s="35"/>
      <c r="AA761" s="35"/>
      <c r="AB761" s="35"/>
      <c r="AC761" s="35"/>
      <c r="AD761" s="35"/>
      <c r="AE761" s="35"/>
      <c r="AT761" s="18" t="s">
        <v>180</v>
      </c>
      <c r="AU761" s="18" t="s">
        <v>83</v>
      </c>
    </row>
    <row r="762" spans="2:63" s="12" customFormat="1" ht="25.9" customHeight="1">
      <c r="B762" s="159"/>
      <c r="C762" s="160"/>
      <c r="D762" s="161" t="s">
        <v>72</v>
      </c>
      <c r="E762" s="162" t="s">
        <v>952</v>
      </c>
      <c r="F762" s="162" t="s">
        <v>953</v>
      </c>
      <c r="G762" s="160"/>
      <c r="H762" s="160"/>
      <c r="I762" s="163"/>
      <c r="J762" s="164">
        <f>BK762</f>
        <v>0</v>
      </c>
      <c r="K762" s="160"/>
      <c r="L762" s="165"/>
      <c r="M762" s="166"/>
      <c r="N762" s="167"/>
      <c r="O762" s="167"/>
      <c r="P762" s="168">
        <f>P763+P788+P803+P842+P855+P874+P880+P926+P942+P967+P1072+P1105+P1175+P1294+P1313+P1336+P1386+P1400+P1437+P1475+P1504+P1534+P1579+P1622+P1642+P1675</f>
        <v>0</v>
      </c>
      <c r="Q762" s="167"/>
      <c r="R762" s="168">
        <f>R763+R788+R803+R842+R855+R874+R880+R926+R942+R967+R1072+R1105+R1175+R1294+R1313+R1336+R1386+R1400+R1437+R1475+R1504+R1534+R1579+R1622+R1642+R1675</f>
        <v>298.19640175999996</v>
      </c>
      <c r="S762" s="167"/>
      <c r="T762" s="169">
        <f>T763+T788+T803+T842+T855+T874+T880+T926+T942+T967+T1072+T1105+T1175+T1294+T1313+T1336+T1386+T1400+T1437+T1475+T1504+T1534+T1579+T1622+T1642+T1675</f>
        <v>170.09061260000001</v>
      </c>
      <c r="AR762" s="170" t="s">
        <v>83</v>
      </c>
      <c r="AT762" s="171" t="s">
        <v>72</v>
      </c>
      <c r="AU762" s="171" t="s">
        <v>73</v>
      </c>
      <c r="AY762" s="170" t="s">
        <v>171</v>
      </c>
      <c r="BK762" s="172">
        <f>BK763+BK788+BK803+BK842+BK855+BK874+BK880+BK926+BK942+BK967+BK1072+BK1105+BK1175+BK1294+BK1313+BK1336+BK1386+BK1400+BK1437+BK1475+BK1504+BK1534+BK1579+BK1622+BK1642+BK1675</f>
        <v>0</v>
      </c>
    </row>
    <row r="763" spans="2:63" s="12" customFormat="1" ht="22.9" customHeight="1">
      <c r="B763" s="159"/>
      <c r="C763" s="160"/>
      <c r="D763" s="161" t="s">
        <v>72</v>
      </c>
      <c r="E763" s="173" t="s">
        <v>954</v>
      </c>
      <c r="F763" s="173" t="s">
        <v>955</v>
      </c>
      <c r="G763" s="160"/>
      <c r="H763" s="160"/>
      <c r="I763" s="163"/>
      <c r="J763" s="174">
        <f>BK763</f>
        <v>0</v>
      </c>
      <c r="K763" s="160"/>
      <c r="L763" s="165"/>
      <c r="M763" s="166"/>
      <c r="N763" s="167"/>
      <c r="O763" s="167"/>
      <c r="P763" s="168">
        <f>SUM(P764:P787)</f>
        <v>0</v>
      </c>
      <c r="Q763" s="167"/>
      <c r="R763" s="168">
        <f>SUM(R764:R787)</f>
        <v>0.056444999999999995</v>
      </c>
      <c r="S763" s="167"/>
      <c r="T763" s="169">
        <f>SUM(T764:T787)</f>
        <v>0</v>
      </c>
      <c r="AR763" s="170" t="s">
        <v>83</v>
      </c>
      <c r="AT763" s="171" t="s">
        <v>72</v>
      </c>
      <c r="AU763" s="171" t="s">
        <v>81</v>
      </c>
      <c r="AY763" s="170" t="s">
        <v>171</v>
      </c>
      <c r="BK763" s="172">
        <f>SUM(BK764:BK787)</f>
        <v>0</v>
      </c>
    </row>
    <row r="764" spans="1:65" s="2" customFormat="1" ht="37.9" customHeight="1">
      <c r="A764" s="35"/>
      <c r="B764" s="36"/>
      <c r="C764" s="175" t="s">
        <v>956</v>
      </c>
      <c r="D764" s="175" t="s">
        <v>173</v>
      </c>
      <c r="E764" s="176" t="s">
        <v>957</v>
      </c>
      <c r="F764" s="177" t="s">
        <v>958</v>
      </c>
      <c r="G764" s="178" t="s">
        <v>272</v>
      </c>
      <c r="H764" s="179">
        <v>64</v>
      </c>
      <c r="I764" s="180"/>
      <c r="J764" s="181">
        <f>ROUND(I764*H764,2)</f>
        <v>0</v>
      </c>
      <c r="K764" s="177" t="s">
        <v>177</v>
      </c>
      <c r="L764" s="40"/>
      <c r="M764" s="182" t="s">
        <v>19</v>
      </c>
      <c r="N764" s="183" t="s">
        <v>44</v>
      </c>
      <c r="O764" s="65"/>
      <c r="P764" s="184">
        <f>O764*H764</f>
        <v>0</v>
      </c>
      <c r="Q764" s="184">
        <v>0</v>
      </c>
      <c r="R764" s="184">
        <f>Q764*H764</f>
        <v>0</v>
      </c>
      <c r="S764" s="184">
        <v>0</v>
      </c>
      <c r="T764" s="185">
        <f>S764*H764</f>
        <v>0</v>
      </c>
      <c r="U764" s="35"/>
      <c r="V764" s="35"/>
      <c r="W764" s="35"/>
      <c r="X764" s="35"/>
      <c r="Y764" s="35"/>
      <c r="Z764" s="35"/>
      <c r="AA764" s="35"/>
      <c r="AB764" s="35"/>
      <c r="AC764" s="35"/>
      <c r="AD764" s="35"/>
      <c r="AE764" s="35"/>
      <c r="AR764" s="186" t="s">
        <v>311</v>
      </c>
      <c r="AT764" s="186" t="s">
        <v>173</v>
      </c>
      <c r="AU764" s="186" t="s">
        <v>83</v>
      </c>
      <c r="AY764" s="18" t="s">
        <v>171</v>
      </c>
      <c r="BE764" s="187">
        <f>IF(N764="základní",J764,0)</f>
        <v>0</v>
      </c>
      <c r="BF764" s="187">
        <f>IF(N764="snížená",J764,0)</f>
        <v>0</v>
      </c>
      <c r="BG764" s="187">
        <f>IF(N764="zákl. přenesená",J764,0)</f>
        <v>0</v>
      </c>
      <c r="BH764" s="187">
        <f>IF(N764="sníž. přenesená",J764,0)</f>
        <v>0</v>
      </c>
      <c r="BI764" s="187">
        <f>IF(N764="nulová",J764,0)</f>
        <v>0</v>
      </c>
      <c r="BJ764" s="18" t="s">
        <v>81</v>
      </c>
      <c r="BK764" s="187">
        <f>ROUND(I764*H764,2)</f>
        <v>0</v>
      </c>
      <c r="BL764" s="18" t="s">
        <v>311</v>
      </c>
      <c r="BM764" s="186" t="s">
        <v>959</v>
      </c>
    </row>
    <row r="765" spans="1:47" s="2" customFormat="1" ht="12">
      <c r="A765" s="35"/>
      <c r="B765" s="36"/>
      <c r="C765" s="37"/>
      <c r="D765" s="188" t="s">
        <v>180</v>
      </c>
      <c r="E765" s="37"/>
      <c r="F765" s="189" t="s">
        <v>960</v>
      </c>
      <c r="G765" s="37"/>
      <c r="H765" s="37"/>
      <c r="I765" s="190"/>
      <c r="J765" s="37"/>
      <c r="K765" s="37"/>
      <c r="L765" s="40"/>
      <c r="M765" s="191"/>
      <c r="N765" s="192"/>
      <c r="O765" s="65"/>
      <c r="P765" s="65"/>
      <c r="Q765" s="65"/>
      <c r="R765" s="65"/>
      <c r="S765" s="65"/>
      <c r="T765" s="66"/>
      <c r="U765" s="35"/>
      <c r="V765" s="35"/>
      <c r="W765" s="35"/>
      <c r="X765" s="35"/>
      <c r="Y765" s="35"/>
      <c r="Z765" s="35"/>
      <c r="AA765" s="35"/>
      <c r="AB765" s="35"/>
      <c r="AC765" s="35"/>
      <c r="AD765" s="35"/>
      <c r="AE765" s="35"/>
      <c r="AT765" s="18" t="s">
        <v>180</v>
      </c>
      <c r="AU765" s="18" t="s">
        <v>83</v>
      </c>
    </row>
    <row r="766" spans="2:51" s="13" customFormat="1" ht="12">
      <c r="B766" s="193"/>
      <c r="C766" s="194"/>
      <c r="D766" s="195" t="s">
        <v>182</v>
      </c>
      <c r="E766" s="196" t="s">
        <v>19</v>
      </c>
      <c r="F766" s="197" t="s">
        <v>183</v>
      </c>
      <c r="G766" s="194"/>
      <c r="H766" s="196" t="s">
        <v>19</v>
      </c>
      <c r="I766" s="198"/>
      <c r="J766" s="194"/>
      <c r="K766" s="194"/>
      <c r="L766" s="199"/>
      <c r="M766" s="200"/>
      <c r="N766" s="201"/>
      <c r="O766" s="201"/>
      <c r="P766" s="201"/>
      <c r="Q766" s="201"/>
      <c r="R766" s="201"/>
      <c r="S766" s="201"/>
      <c r="T766" s="202"/>
      <c r="AT766" s="203" t="s">
        <v>182</v>
      </c>
      <c r="AU766" s="203" t="s">
        <v>83</v>
      </c>
      <c r="AV766" s="13" t="s">
        <v>81</v>
      </c>
      <c r="AW766" s="13" t="s">
        <v>35</v>
      </c>
      <c r="AX766" s="13" t="s">
        <v>73</v>
      </c>
      <c r="AY766" s="203" t="s">
        <v>171</v>
      </c>
    </row>
    <row r="767" spans="2:51" s="14" customFormat="1" ht="12">
      <c r="B767" s="204"/>
      <c r="C767" s="205"/>
      <c r="D767" s="195" t="s">
        <v>182</v>
      </c>
      <c r="E767" s="206" t="s">
        <v>19</v>
      </c>
      <c r="F767" s="207" t="s">
        <v>961</v>
      </c>
      <c r="G767" s="205"/>
      <c r="H767" s="208">
        <v>20</v>
      </c>
      <c r="I767" s="209"/>
      <c r="J767" s="205"/>
      <c r="K767" s="205"/>
      <c r="L767" s="210"/>
      <c r="M767" s="211"/>
      <c r="N767" s="212"/>
      <c r="O767" s="212"/>
      <c r="P767" s="212"/>
      <c r="Q767" s="212"/>
      <c r="R767" s="212"/>
      <c r="S767" s="212"/>
      <c r="T767" s="213"/>
      <c r="AT767" s="214" t="s">
        <v>182</v>
      </c>
      <c r="AU767" s="214" t="s">
        <v>83</v>
      </c>
      <c r="AV767" s="14" t="s">
        <v>83</v>
      </c>
      <c r="AW767" s="14" t="s">
        <v>35</v>
      </c>
      <c r="AX767" s="14" t="s">
        <v>73</v>
      </c>
      <c r="AY767" s="214" t="s">
        <v>171</v>
      </c>
    </row>
    <row r="768" spans="2:51" s="13" customFormat="1" ht="12">
      <c r="B768" s="193"/>
      <c r="C768" s="194"/>
      <c r="D768" s="195" t="s">
        <v>182</v>
      </c>
      <c r="E768" s="196" t="s">
        <v>19</v>
      </c>
      <c r="F768" s="197" t="s">
        <v>185</v>
      </c>
      <c r="G768" s="194"/>
      <c r="H768" s="196" t="s">
        <v>19</v>
      </c>
      <c r="I768" s="198"/>
      <c r="J768" s="194"/>
      <c r="K768" s="194"/>
      <c r="L768" s="199"/>
      <c r="M768" s="200"/>
      <c r="N768" s="201"/>
      <c r="O768" s="201"/>
      <c r="P768" s="201"/>
      <c r="Q768" s="201"/>
      <c r="R768" s="201"/>
      <c r="S768" s="201"/>
      <c r="T768" s="202"/>
      <c r="AT768" s="203" t="s">
        <v>182</v>
      </c>
      <c r="AU768" s="203" t="s">
        <v>83</v>
      </c>
      <c r="AV768" s="13" t="s">
        <v>81</v>
      </c>
      <c r="AW768" s="13" t="s">
        <v>35</v>
      </c>
      <c r="AX768" s="13" t="s">
        <v>73</v>
      </c>
      <c r="AY768" s="203" t="s">
        <v>171</v>
      </c>
    </row>
    <row r="769" spans="2:51" s="14" customFormat="1" ht="12">
      <c r="B769" s="204"/>
      <c r="C769" s="205"/>
      <c r="D769" s="195" t="s">
        <v>182</v>
      </c>
      <c r="E769" s="206" t="s">
        <v>19</v>
      </c>
      <c r="F769" s="207" t="s">
        <v>962</v>
      </c>
      <c r="G769" s="205"/>
      <c r="H769" s="208">
        <v>36</v>
      </c>
      <c r="I769" s="209"/>
      <c r="J769" s="205"/>
      <c r="K769" s="205"/>
      <c r="L769" s="210"/>
      <c r="M769" s="211"/>
      <c r="N769" s="212"/>
      <c r="O769" s="212"/>
      <c r="P769" s="212"/>
      <c r="Q769" s="212"/>
      <c r="R769" s="212"/>
      <c r="S769" s="212"/>
      <c r="T769" s="213"/>
      <c r="AT769" s="214" t="s">
        <v>182</v>
      </c>
      <c r="AU769" s="214" t="s">
        <v>83</v>
      </c>
      <c r="AV769" s="14" t="s">
        <v>83</v>
      </c>
      <c r="AW769" s="14" t="s">
        <v>35</v>
      </c>
      <c r="AX769" s="14" t="s">
        <v>73</v>
      </c>
      <c r="AY769" s="214" t="s">
        <v>171</v>
      </c>
    </row>
    <row r="770" spans="2:51" s="13" customFormat="1" ht="12">
      <c r="B770" s="193"/>
      <c r="C770" s="194"/>
      <c r="D770" s="195" t="s">
        <v>182</v>
      </c>
      <c r="E770" s="196" t="s">
        <v>19</v>
      </c>
      <c r="F770" s="197" t="s">
        <v>252</v>
      </c>
      <c r="G770" s="194"/>
      <c r="H770" s="196" t="s">
        <v>19</v>
      </c>
      <c r="I770" s="198"/>
      <c r="J770" s="194"/>
      <c r="K770" s="194"/>
      <c r="L770" s="199"/>
      <c r="M770" s="200"/>
      <c r="N770" s="201"/>
      <c r="O770" s="201"/>
      <c r="P770" s="201"/>
      <c r="Q770" s="201"/>
      <c r="R770" s="201"/>
      <c r="S770" s="201"/>
      <c r="T770" s="202"/>
      <c r="AT770" s="203" t="s">
        <v>182</v>
      </c>
      <c r="AU770" s="203" t="s">
        <v>83</v>
      </c>
      <c r="AV770" s="13" t="s">
        <v>81</v>
      </c>
      <c r="AW770" s="13" t="s">
        <v>35</v>
      </c>
      <c r="AX770" s="13" t="s">
        <v>73</v>
      </c>
      <c r="AY770" s="203" t="s">
        <v>171</v>
      </c>
    </row>
    <row r="771" spans="2:51" s="14" customFormat="1" ht="12">
      <c r="B771" s="204"/>
      <c r="C771" s="205"/>
      <c r="D771" s="195" t="s">
        <v>182</v>
      </c>
      <c r="E771" s="206" t="s">
        <v>19</v>
      </c>
      <c r="F771" s="207" t="s">
        <v>963</v>
      </c>
      <c r="G771" s="205"/>
      <c r="H771" s="208">
        <v>8</v>
      </c>
      <c r="I771" s="209"/>
      <c r="J771" s="205"/>
      <c r="K771" s="205"/>
      <c r="L771" s="210"/>
      <c r="M771" s="211"/>
      <c r="N771" s="212"/>
      <c r="O771" s="212"/>
      <c r="P771" s="212"/>
      <c r="Q771" s="212"/>
      <c r="R771" s="212"/>
      <c r="S771" s="212"/>
      <c r="T771" s="213"/>
      <c r="AT771" s="214" t="s">
        <v>182</v>
      </c>
      <c r="AU771" s="214" t="s">
        <v>83</v>
      </c>
      <c r="AV771" s="14" t="s">
        <v>83</v>
      </c>
      <c r="AW771" s="14" t="s">
        <v>35</v>
      </c>
      <c r="AX771" s="14" t="s">
        <v>73</v>
      </c>
      <c r="AY771" s="214" t="s">
        <v>171</v>
      </c>
    </row>
    <row r="772" spans="2:51" s="15" customFormat="1" ht="12">
      <c r="B772" s="215"/>
      <c r="C772" s="216"/>
      <c r="D772" s="195" t="s">
        <v>182</v>
      </c>
      <c r="E772" s="217" t="s">
        <v>19</v>
      </c>
      <c r="F772" s="218" t="s">
        <v>189</v>
      </c>
      <c r="G772" s="216"/>
      <c r="H772" s="219">
        <v>64</v>
      </c>
      <c r="I772" s="220"/>
      <c r="J772" s="216"/>
      <c r="K772" s="216"/>
      <c r="L772" s="221"/>
      <c r="M772" s="222"/>
      <c r="N772" s="223"/>
      <c r="O772" s="223"/>
      <c r="P772" s="223"/>
      <c r="Q772" s="223"/>
      <c r="R772" s="223"/>
      <c r="S772" s="223"/>
      <c r="T772" s="224"/>
      <c r="AT772" s="225" t="s">
        <v>182</v>
      </c>
      <c r="AU772" s="225" t="s">
        <v>83</v>
      </c>
      <c r="AV772" s="15" t="s">
        <v>178</v>
      </c>
      <c r="AW772" s="15" t="s">
        <v>35</v>
      </c>
      <c r="AX772" s="15" t="s">
        <v>81</v>
      </c>
      <c r="AY772" s="225" t="s">
        <v>171</v>
      </c>
    </row>
    <row r="773" spans="1:65" s="2" customFormat="1" ht="24.2" customHeight="1">
      <c r="A773" s="35"/>
      <c r="B773" s="36"/>
      <c r="C773" s="226" t="s">
        <v>964</v>
      </c>
      <c r="D773" s="226" t="s">
        <v>263</v>
      </c>
      <c r="E773" s="227" t="s">
        <v>965</v>
      </c>
      <c r="F773" s="228" t="s">
        <v>966</v>
      </c>
      <c r="G773" s="229" t="s">
        <v>272</v>
      </c>
      <c r="H773" s="230">
        <v>67.2</v>
      </c>
      <c r="I773" s="231"/>
      <c r="J773" s="232">
        <f>ROUND(I773*H773,2)</f>
        <v>0</v>
      </c>
      <c r="K773" s="228" t="s">
        <v>177</v>
      </c>
      <c r="L773" s="233"/>
      <c r="M773" s="234" t="s">
        <v>19</v>
      </c>
      <c r="N773" s="235" t="s">
        <v>44</v>
      </c>
      <c r="O773" s="65"/>
      <c r="P773" s="184">
        <f>O773*H773</f>
        <v>0</v>
      </c>
      <c r="Q773" s="184">
        <v>0.0003</v>
      </c>
      <c r="R773" s="184">
        <f>Q773*H773</f>
        <v>0.020159999999999997</v>
      </c>
      <c r="S773" s="184">
        <v>0</v>
      </c>
      <c r="T773" s="185">
        <f>S773*H773</f>
        <v>0</v>
      </c>
      <c r="U773" s="35"/>
      <c r="V773" s="35"/>
      <c r="W773" s="35"/>
      <c r="X773" s="35"/>
      <c r="Y773" s="35"/>
      <c r="Z773" s="35"/>
      <c r="AA773" s="35"/>
      <c r="AB773" s="35"/>
      <c r="AC773" s="35"/>
      <c r="AD773" s="35"/>
      <c r="AE773" s="35"/>
      <c r="AR773" s="186" t="s">
        <v>454</v>
      </c>
      <c r="AT773" s="186" t="s">
        <v>263</v>
      </c>
      <c r="AU773" s="186" t="s">
        <v>83</v>
      </c>
      <c r="AY773" s="18" t="s">
        <v>171</v>
      </c>
      <c r="BE773" s="187">
        <f>IF(N773="základní",J773,0)</f>
        <v>0</v>
      </c>
      <c r="BF773" s="187">
        <f>IF(N773="snížená",J773,0)</f>
        <v>0</v>
      </c>
      <c r="BG773" s="187">
        <f>IF(N773="zákl. přenesená",J773,0)</f>
        <v>0</v>
      </c>
      <c r="BH773" s="187">
        <f>IF(N773="sníž. přenesená",J773,0)</f>
        <v>0</v>
      </c>
      <c r="BI773" s="187">
        <f>IF(N773="nulová",J773,0)</f>
        <v>0</v>
      </c>
      <c r="BJ773" s="18" t="s">
        <v>81</v>
      </c>
      <c r="BK773" s="187">
        <f>ROUND(I773*H773,2)</f>
        <v>0</v>
      </c>
      <c r="BL773" s="18" t="s">
        <v>311</v>
      </c>
      <c r="BM773" s="186" t="s">
        <v>967</v>
      </c>
    </row>
    <row r="774" spans="2:51" s="14" customFormat="1" ht="12">
      <c r="B774" s="204"/>
      <c r="C774" s="205"/>
      <c r="D774" s="195" t="s">
        <v>182</v>
      </c>
      <c r="E774" s="205"/>
      <c r="F774" s="207" t="s">
        <v>968</v>
      </c>
      <c r="G774" s="205"/>
      <c r="H774" s="208">
        <v>67.2</v>
      </c>
      <c r="I774" s="209"/>
      <c r="J774" s="205"/>
      <c r="K774" s="205"/>
      <c r="L774" s="210"/>
      <c r="M774" s="211"/>
      <c r="N774" s="212"/>
      <c r="O774" s="212"/>
      <c r="P774" s="212"/>
      <c r="Q774" s="212"/>
      <c r="R774" s="212"/>
      <c r="S774" s="212"/>
      <c r="T774" s="213"/>
      <c r="AT774" s="214" t="s">
        <v>182</v>
      </c>
      <c r="AU774" s="214" t="s">
        <v>83</v>
      </c>
      <c r="AV774" s="14" t="s">
        <v>83</v>
      </c>
      <c r="AW774" s="14" t="s">
        <v>4</v>
      </c>
      <c r="AX774" s="14" t="s">
        <v>81</v>
      </c>
      <c r="AY774" s="214" t="s">
        <v>171</v>
      </c>
    </row>
    <row r="775" spans="1:65" s="2" customFormat="1" ht="44.25" customHeight="1">
      <c r="A775" s="35"/>
      <c r="B775" s="36"/>
      <c r="C775" s="175" t="s">
        <v>969</v>
      </c>
      <c r="D775" s="175" t="s">
        <v>173</v>
      </c>
      <c r="E775" s="176" t="s">
        <v>970</v>
      </c>
      <c r="F775" s="177" t="s">
        <v>971</v>
      </c>
      <c r="G775" s="178" t="s">
        <v>272</v>
      </c>
      <c r="H775" s="179">
        <v>59</v>
      </c>
      <c r="I775" s="180"/>
      <c r="J775" s="181">
        <f>ROUND(I775*H775,2)</f>
        <v>0</v>
      </c>
      <c r="K775" s="177" t="s">
        <v>177</v>
      </c>
      <c r="L775" s="40"/>
      <c r="M775" s="182" t="s">
        <v>19</v>
      </c>
      <c r="N775" s="183" t="s">
        <v>44</v>
      </c>
      <c r="O775" s="65"/>
      <c r="P775" s="184">
        <f>O775*H775</f>
        <v>0</v>
      </c>
      <c r="Q775" s="184">
        <v>0.0003</v>
      </c>
      <c r="R775" s="184">
        <f>Q775*H775</f>
        <v>0.017699999999999997</v>
      </c>
      <c r="S775" s="184">
        <v>0</v>
      </c>
      <c r="T775" s="185">
        <f>S775*H775</f>
        <v>0</v>
      </c>
      <c r="U775" s="35"/>
      <c r="V775" s="35"/>
      <c r="W775" s="35"/>
      <c r="X775" s="35"/>
      <c r="Y775" s="35"/>
      <c r="Z775" s="35"/>
      <c r="AA775" s="35"/>
      <c r="AB775" s="35"/>
      <c r="AC775" s="35"/>
      <c r="AD775" s="35"/>
      <c r="AE775" s="35"/>
      <c r="AR775" s="186" t="s">
        <v>311</v>
      </c>
      <c r="AT775" s="186" t="s">
        <v>173</v>
      </c>
      <c r="AU775" s="186" t="s">
        <v>83</v>
      </c>
      <c r="AY775" s="18" t="s">
        <v>171</v>
      </c>
      <c r="BE775" s="187">
        <f>IF(N775="základní",J775,0)</f>
        <v>0</v>
      </c>
      <c r="BF775" s="187">
        <f>IF(N775="snížená",J775,0)</f>
        <v>0</v>
      </c>
      <c r="BG775" s="187">
        <f>IF(N775="zákl. přenesená",J775,0)</f>
        <v>0</v>
      </c>
      <c r="BH775" s="187">
        <f>IF(N775="sníž. přenesená",J775,0)</f>
        <v>0</v>
      </c>
      <c r="BI775" s="187">
        <f>IF(N775="nulová",J775,0)</f>
        <v>0</v>
      </c>
      <c r="BJ775" s="18" t="s">
        <v>81</v>
      </c>
      <c r="BK775" s="187">
        <f>ROUND(I775*H775,2)</f>
        <v>0</v>
      </c>
      <c r="BL775" s="18" t="s">
        <v>311</v>
      </c>
      <c r="BM775" s="186" t="s">
        <v>972</v>
      </c>
    </row>
    <row r="776" spans="1:47" s="2" customFormat="1" ht="12">
      <c r="A776" s="35"/>
      <c r="B776" s="36"/>
      <c r="C776" s="37"/>
      <c r="D776" s="188" t="s">
        <v>180</v>
      </c>
      <c r="E776" s="37"/>
      <c r="F776" s="189" t="s">
        <v>973</v>
      </c>
      <c r="G776" s="37"/>
      <c r="H776" s="37"/>
      <c r="I776" s="190"/>
      <c r="J776" s="37"/>
      <c r="K776" s="37"/>
      <c r="L776" s="40"/>
      <c r="M776" s="191"/>
      <c r="N776" s="192"/>
      <c r="O776" s="65"/>
      <c r="P776" s="65"/>
      <c r="Q776" s="65"/>
      <c r="R776" s="65"/>
      <c r="S776" s="65"/>
      <c r="T776" s="66"/>
      <c r="U776" s="35"/>
      <c r="V776" s="35"/>
      <c r="W776" s="35"/>
      <c r="X776" s="35"/>
      <c r="Y776" s="35"/>
      <c r="Z776" s="35"/>
      <c r="AA776" s="35"/>
      <c r="AB776" s="35"/>
      <c r="AC776" s="35"/>
      <c r="AD776" s="35"/>
      <c r="AE776" s="35"/>
      <c r="AT776" s="18" t="s">
        <v>180</v>
      </c>
      <c r="AU776" s="18" t="s">
        <v>83</v>
      </c>
    </row>
    <row r="777" spans="2:51" s="13" customFormat="1" ht="12">
      <c r="B777" s="193"/>
      <c r="C777" s="194"/>
      <c r="D777" s="195" t="s">
        <v>182</v>
      </c>
      <c r="E777" s="196" t="s">
        <v>19</v>
      </c>
      <c r="F777" s="197" t="s">
        <v>183</v>
      </c>
      <c r="G777" s="194"/>
      <c r="H777" s="196" t="s">
        <v>19</v>
      </c>
      <c r="I777" s="198"/>
      <c r="J777" s="194"/>
      <c r="K777" s="194"/>
      <c r="L777" s="199"/>
      <c r="M777" s="200"/>
      <c r="N777" s="201"/>
      <c r="O777" s="201"/>
      <c r="P777" s="201"/>
      <c r="Q777" s="201"/>
      <c r="R777" s="201"/>
      <c r="S777" s="201"/>
      <c r="T777" s="202"/>
      <c r="AT777" s="203" t="s">
        <v>182</v>
      </c>
      <c r="AU777" s="203" t="s">
        <v>83</v>
      </c>
      <c r="AV777" s="13" t="s">
        <v>81</v>
      </c>
      <c r="AW777" s="13" t="s">
        <v>35</v>
      </c>
      <c r="AX777" s="13" t="s">
        <v>73</v>
      </c>
      <c r="AY777" s="203" t="s">
        <v>171</v>
      </c>
    </row>
    <row r="778" spans="2:51" s="14" customFormat="1" ht="12">
      <c r="B778" s="204"/>
      <c r="C778" s="205"/>
      <c r="D778" s="195" t="s">
        <v>182</v>
      </c>
      <c r="E778" s="206" t="s">
        <v>19</v>
      </c>
      <c r="F778" s="207" t="s">
        <v>974</v>
      </c>
      <c r="G778" s="205"/>
      <c r="H778" s="208">
        <v>22</v>
      </c>
      <c r="I778" s="209"/>
      <c r="J778" s="205"/>
      <c r="K778" s="205"/>
      <c r="L778" s="210"/>
      <c r="M778" s="211"/>
      <c r="N778" s="212"/>
      <c r="O778" s="212"/>
      <c r="P778" s="212"/>
      <c r="Q778" s="212"/>
      <c r="R778" s="212"/>
      <c r="S778" s="212"/>
      <c r="T778" s="213"/>
      <c r="AT778" s="214" t="s">
        <v>182</v>
      </c>
      <c r="AU778" s="214" t="s">
        <v>83</v>
      </c>
      <c r="AV778" s="14" t="s">
        <v>83</v>
      </c>
      <c r="AW778" s="14" t="s">
        <v>35</v>
      </c>
      <c r="AX778" s="14" t="s">
        <v>73</v>
      </c>
      <c r="AY778" s="214" t="s">
        <v>171</v>
      </c>
    </row>
    <row r="779" spans="2:51" s="13" customFormat="1" ht="12">
      <c r="B779" s="193"/>
      <c r="C779" s="194"/>
      <c r="D779" s="195" t="s">
        <v>182</v>
      </c>
      <c r="E779" s="196" t="s">
        <v>19</v>
      </c>
      <c r="F779" s="197" t="s">
        <v>185</v>
      </c>
      <c r="G779" s="194"/>
      <c r="H779" s="196" t="s">
        <v>19</v>
      </c>
      <c r="I779" s="198"/>
      <c r="J779" s="194"/>
      <c r="K779" s="194"/>
      <c r="L779" s="199"/>
      <c r="M779" s="200"/>
      <c r="N779" s="201"/>
      <c r="O779" s="201"/>
      <c r="P779" s="201"/>
      <c r="Q779" s="201"/>
      <c r="R779" s="201"/>
      <c r="S779" s="201"/>
      <c r="T779" s="202"/>
      <c r="AT779" s="203" t="s">
        <v>182</v>
      </c>
      <c r="AU779" s="203" t="s">
        <v>83</v>
      </c>
      <c r="AV779" s="13" t="s">
        <v>81</v>
      </c>
      <c r="AW779" s="13" t="s">
        <v>35</v>
      </c>
      <c r="AX779" s="13" t="s">
        <v>73</v>
      </c>
      <c r="AY779" s="203" t="s">
        <v>171</v>
      </c>
    </row>
    <row r="780" spans="2:51" s="14" customFormat="1" ht="12">
      <c r="B780" s="204"/>
      <c r="C780" s="205"/>
      <c r="D780" s="195" t="s">
        <v>182</v>
      </c>
      <c r="E780" s="206" t="s">
        <v>19</v>
      </c>
      <c r="F780" s="207" t="s">
        <v>975</v>
      </c>
      <c r="G780" s="205"/>
      <c r="H780" s="208">
        <v>27</v>
      </c>
      <c r="I780" s="209"/>
      <c r="J780" s="205"/>
      <c r="K780" s="205"/>
      <c r="L780" s="210"/>
      <c r="M780" s="211"/>
      <c r="N780" s="212"/>
      <c r="O780" s="212"/>
      <c r="P780" s="212"/>
      <c r="Q780" s="212"/>
      <c r="R780" s="212"/>
      <c r="S780" s="212"/>
      <c r="T780" s="213"/>
      <c r="AT780" s="214" t="s">
        <v>182</v>
      </c>
      <c r="AU780" s="214" t="s">
        <v>83</v>
      </c>
      <c r="AV780" s="14" t="s">
        <v>83</v>
      </c>
      <c r="AW780" s="14" t="s">
        <v>35</v>
      </c>
      <c r="AX780" s="14" t="s">
        <v>73</v>
      </c>
      <c r="AY780" s="214" t="s">
        <v>171</v>
      </c>
    </row>
    <row r="781" spans="2:51" s="13" customFormat="1" ht="12">
      <c r="B781" s="193"/>
      <c r="C781" s="194"/>
      <c r="D781" s="195" t="s">
        <v>182</v>
      </c>
      <c r="E781" s="196" t="s">
        <v>19</v>
      </c>
      <c r="F781" s="197" t="s">
        <v>252</v>
      </c>
      <c r="G781" s="194"/>
      <c r="H781" s="196" t="s">
        <v>19</v>
      </c>
      <c r="I781" s="198"/>
      <c r="J781" s="194"/>
      <c r="K781" s="194"/>
      <c r="L781" s="199"/>
      <c r="M781" s="200"/>
      <c r="N781" s="201"/>
      <c r="O781" s="201"/>
      <c r="P781" s="201"/>
      <c r="Q781" s="201"/>
      <c r="R781" s="201"/>
      <c r="S781" s="201"/>
      <c r="T781" s="202"/>
      <c r="AT781" s="203" t="s">
        <v>182</v>
      </c>
      <c r="AU781" s="203" t="s">
        <v>83</v>
      </c>
      <c r="AV781" s="13" t="s">
        <v>81</v>
      </c>
      <c r="AW781" s="13" t="s">
        <v>35</v>
      </c>
      <c r="AX781" s="13" t="s">
        <v>73</v>
      </c>
      <c r="AY781" s="203" t="s">
        <v>171</v>
      </c>
    </row>
    <row r="782" spans="2:51" s="14" customFormat="1" ht="12">
      <c r="B782" s="204"/>
      <c r="C782" s="205"/>
      <c r="D782" s="195" t="s">
        <v>182</v>
      </c>
      <c r="E782" s="206" t="s">
        <v>19</v>
      </c>
      <c r="F782" s="207" t="s">
        <v>976</v>
      </c>
      <c r="G782" s="205"/>
      <c r="H782" s="208">
        <v>10</v>
      </c>
      <c r="I782" s="209"/>
      <c r="J782" s="205"/>
      <c r="K782" s="205"/>
      <c r="L782" s="210"/>
      <c r="M782" s="211"/>
      <c r="N782" s="212"/>
      <c r="O782" s="212"/>
      <c r="P782" s="212"/>
      <c r="Q782" s="212"/>
      <c r="R782" s="212"/>
      <c r="S782" s="212"/>
      <c r="T782" s="213"/>
      <c r="AT782" s="214" t="s">
        <v>182</v>
      </c>
      <c r="AU782" s="214" t="s">
        <v>83</v>
      </c>
      <c r="AV782" s="14" t="s">
        <v>83</v>
      </c>
      <c r="AW782" s="14" t="s">
        <v>35</v>
      </c>
      <c r="AX782" s="14" t="s">
        <v>73</v>
      </c>
      <c r="AY782" s="214" t="s">
        <v>171</v>
      </c>
    </row>
    <row r="783" spans="2:51" s="15" customFormat="1" ht="12">
      <c r="B783" s="215"/>
      <c r="C783" s="216"/>
      <c r="D783" s="195" t="s">
        <v>182</v>
      </c>
      <c r="E783" s="217" t="s">
        <v>19</v>
      </c>
      <c r="F783" s="218" t="s">
        <v>189</v>
      </c>
      <c r="G783" s="216"/>
      <c r="H783" s="219">
        <v>59</v>
      </c>
      <c r="I783" s="220"/>
      <c r="J783" s="216"/>
      <c r="K783" s="216"/>
      <c r="L783" s="221"/>
      <c r="M783" s="222"/>
      <c r="N783" s="223"/>
      <c r="O783" s="223"/>
      <c r="P783" s="223"/>
      <c r="Q783" s="223"/>
      <c r="R783" s="223"/>
      <c r="S783" s="223"/>
      <c r="T783" s="224"/>
      <c r="AT783" s="225" t="s">
        <v>182</v>
      </c>
      <c r="AU783" s="225" t="s">
        <v>83</v>
      </c>
      <c r="AV783" s="15" t="s">
        <v>178</v>
      </c>
      <c r="AW783" s="15" t="s">
        <v>35</v>
      </c>
      <c r="AX783" s="15" t="s">
        <v>81</v>
      </c>
      <c r="AY783" s="225" t="s">
        <v>171</v>
      </c>
    </row>
    <row r="784" spans="1:65" s="2" customFormat="1" ht="24.2" customHeight="1">
      <c r="A784" s="35"/>
      <c r="B784" s="36"/>
      <c r="C784" s="226" t="s">
        <v>977</v>
      </c>
      <c r="D784" s="226" t="s">
        <v>263</v>
      </c>
      <c r="E784" s="227" t="s">
        <v>965</v>
      </c>
      <c r="F784" s="228" t="s">
        <v>966</v>
      </c>
      <c r="G784" s="229" t="s">
        <v>272</v>
      </c>
      <c r="H784" s="230">
        <v>61.95</v>
      </c>
      <c r="I784" s="231"/>
      <c r="J784" s="232">
        <f>ROUND(I784*H784,2)</f>
        <v>0</v>
      </c>
      <c r="K784" s="228" t="s">
        <v>177</v>
      </c>
      <c r="L784" s="233"/>
      <c r="M784" s="234" t="s">
        <v>19</v>
      </c>
      <c r="N784" s="235" t="s">
        <v>44</v>
      </c>
      <c r="O784" s="65"/>
      <c r="P784" s="184">
        <f>O784*H784</f>
        <v>0</v>
      </c>
      <c r="Q784" s="184">
        <v>0.0003</v>
      </c>
      <c r="R784" s="184">
        <f>Q784*H784</f>
        <v>0.018585</v>
      </c>
      <c r="S784" s="184">
        <v>0</v>
      </c>
      <c r="T784" s="185">
        <f>S784*H784</f>
        <v>0</v>
      </c>
      <c r="U784" s="35"/>
      <c r="V784" s="35"/>
      <c r="W784" s="35"/>
      <c r="X784" s="35"/>
      <c r="Y784" s="35"/>
      <c r="Z784" s="35"/>
      <c r="AA784" s="35"/>
      <c r="AB784" s="35"/>
      <c r="AC784" s="35"/>
      <c r="AD784" s="35"/>
      <c r="AE784" s="35"/>
      <c r="AR784" s="186" t="s">
        <v>454</v>
      </c>
      <c r="AT784" s="186" t="s">
        <v>263</v>
      </c>
      <c r="AU784" s="186" t="s">
        <v>83</v>
      </c>
      <c r="AY784" s="18" t="s">
        <v>171</v>
      </c>
      <c r="BE784" s="187">
        <f>IF(N784="základní",J784,0)</f>
        <v>0</v>
      </c>
      <c r="BF784" s="187">
        <f>IF(N784="snížená",J784,0)</f>
        <v>0</v>
      </c>
      <c r="BG784" s="187">
        <f>IF(N784="zákl. přenesená",J784,0)</f>
        <v>0</v>
      </c>
      <c r="BH784" s="187">
        <f>IF(N784="sníž. přenesená",J784,0)</f>
        <v>0</v>
      </c>
      <c r="BI784" s="187">
        <f>IF(N784="nulová",J784,0)</f>
        <v>0</v>
      </c>
      <c r="BJ784" s="18" t="s">
        <v>81</v>
      </c>
      <c r="BK784" s="187">
        <f>ROUND(I784*H784,2)</f>
        <v>0</v>
      </c>
      <c r="BL784" s="18" t="s">
        <v>311</v>
      </c>
      <c r="BM784" s="186" t="s">
        <v>978</v>
      </c>
    </row>
    <row r="785" spans="2:51" s="14" customFormat="1" ht="12">
      <c r="B785" s="204"/>
      <c r="C785" s="205"/>
      <c r="D785" s="195" t="s">
        <v>182</v>
      </c>
      <c r="E785" s="205"/>
      <c r="F785" s="207" t="s">
        <v>979</v>
      </c>
      <c r="G785" s="205"/>
      <c r="H785" s="208">
        <v>61.95</v>
      </c>
      <c r="I785" s="209"/>
      <c r="J785" s="205"/>
      <c r="K785" s="205"/>
      <c r="L785" s="210"/>
      <c r="M785" s="211"/>
      <c r="N785" s="212"/>
      <c r="O785" s="212"/>
      <c r="P785" s="212"/>
      <c r="Q785" s="212"/>
      <c r="R785" s="212"/>
      <c r="S785" s="212"/>
      <c r="T785" s="213"/>
      <c r="AT785" s="214" t="s">
        <v>182</v>
      </c>
      <c r="AU785" s="214" t="s">
        <v>83</v>
      </c>
      <c r="AV785" s="14" t="s">
        <v>83</v>
      </c>
      <c r="AW785" s="14" t="s">
        <v>4</v>
      </c>
      <c r="AX785" s="14" t="s">
        <v>81</v>
      </c>
      <c r="AY785" s="214" t="s">
        <v>171</v>
      </c>
    </row>
    <row r="786" spans="1:65" s="2" customFormat="1" ht="37.9" customHeight="1">
      <c r="A786" s="35"/>
      <c r="B786" s="36"/>
      <c r="C786" s="175" t="s">
        <v>980</v>
      </c>
      <c r="D786" s="175" t="s">
        <v>173</v>
      </c>
      <c r="E786" s="176" t="s">
        <v>981</v>
      </c>
      <c r="F786" s="177" t="s">
        <v>982</v>
      </c>
      <c r="G786" s="178" t="s">
        <v>983</v>
      </c>
      <c r="H786" s="237"/>
      <c r="I786" s="180"/>
      <c r="J786" s="181">
        <f>ROUND(I786*H786,2)</f>
        <v>0</v>
      </c>
      <c r="K786" s="177" t="s">
        <v>177</v>
      </c>
      <c r="L786" s="40"/>
      <c r="M786" s="182" t="s">
        <v>19</v>
      </c>
      <c r="N786" s="183" t="s">
        <v>44</v>
      </c>
      <c r="O786" s="65"/>
      <c r="P786" s="184">
        <f>O786*H786</f>
        <v>0</v>
      </c>
      <c r="Q786" s="184">
        <v>0</v>
      </c>
      <c r="R786" s="184">
        <f>Q786*H786</f>
        <v>0</v>
      </c>
      <c r="S786" s="184">
        <v>0</v>
      </c>
      <c r="T786" s="185">
        <f>S786*H786</f>
        <v>0</v>
      </c>
      <c r="U786" s="35"/>
      <c r="V786" s="35"/>
      <c r="W786" s="35"/>
      <c r="X786" s="35"/>
      <c r="Y786" s="35"/>
      <c r="Z786" s="35"/>
      <c r="AA786" s="35"/>
      <c r="AB786" s="35"/>
      <c r="AC786" s="35"/>
      <c r="AD786" s="35"/>
      <c r="AE786" s="35"/>
      <c r="AR786" s="186" t="s">
        <v>311</v>
      </c>
      <c r="AT786" s="186" t="s">
        <v>173</v>
      </c>
      <c r="AU786" s="186" t="s">
        <v>83</v>
      </c>
      <c r="AY786" s="18" t="s">
        <v>171</v>
      </c>
      <c r="BE786" s="187">
        <f>IF(N786="základní",J786,0)</f>
        <v>0</v>
      </c>
      <c r="BF786" s="187">
        <f>IF(N786="snížená",J786,0)</f>
        <v>0</v>
      </c>
      <c r="BG786" s="187">
        <f>IF(N786="zákl. přenesená",J786,0)</f>
        <v>0</v>
      </c>
      <c r="BH786" s="187">
        <f>IF(N786="sníž. přenesená",J786,0)</f>
        <v>0</v>
      </c>
      <c r="BI786" s="187">
        <f>IF(N786="nulová",J786,0)</f>
        <v>0</v>
      </c>
      <c r="BJ786" s="18" t="s">
        <v>81</v>
      </c>
      <c r="BK786" s="187">
        <f>ROUND(I786*H786,2)</f>
        <v>0</v>
      </c>
      <c r="BL786" s="18" t="s">
        <v>311</v>
      </c>
      <c r="BM786" s="186" t="s">
        <v>984</v>
      </c>
    </row>
    <row r="787" spans="1:47" s="2" customFormat="1" ht="12">
      <c r="A787" s="35"/>
      <c r="B787" s="36"/>
      <c r="C787" s="37"/>
      <c r="D787" s="188" t="s">
        <v>180</v>
      </c>
      <c r="E787" s="37"/>
      <c r="F787" s="189" t="s">
        <v>985</v>
      </c>
      <c r="G787" s="37"/>
      <c r="H787" s="37"/>
      <c r="I787" s="190"/>
      <c r="J787" s="37"/>
      <c r="K787" s="37"/>
      <c r="L787" s="40"/>
      <c r="M787" s="191"/>
      <c r="N787" s="192"/>
      <c r="O787" s="65"/>
      <c r="P787" s="65"/>
      <c r="Q787" s="65"/>
      <c r="R787" s="65"/>
      <c r="S787" s="65"/>
      <c r="T787" s="66"/>
      <c r="U787" s="35"/>
      <c r="V787" s="35"/>
      <c r="W787" s="35"/>
      <c r="X787" s="35"/>
      <c r="Y787" s="35"/>
      <c r="Z787" s="35"/>
      <c r="AA787" s="35"/>
      <c r="AB787" s="35"/>
      <c r="AC787" s="35"/>
      <c r="AD787" s="35"/>
      <c r="AE787" s="35"/>
      <c r="AT787" s="18" t="s">
        <v>180</v>
      </c>
      <c r="AU787" s="18" t="s">
        <v>83</v>
      </c>
    </row>
    <row r="788" spans="2:63" s="12" customFormat="1" ht="22.9" customHeight="1">
      <c r="B788" s="159"/>
      <c r="C788" s="160"/>
      <c r="D788" s="161" t="s">
        <v>72</v>
      </c>
      <c r="E788" s="173" t="s">
        <v>986</v>
      </c>
      <c r="F788" s="173" t="s">
        <v>987</v>
      </c>
      <c r="G788" s="160"/>
      <c r="H788" s="160"/>
      <c r="I788" s="163"/>
      <c r="J788" s="174">
        <f>BK788</f>
        <v>0</v>
      </c>
      <c r="K788" s="160"/>
      <c r="L788" s="165"/>
      <c r="M788" s="166"/>
      <c r="N788" s="167"/>
      <c r="O788" s="167"/>
      <c r="P788" s="168">
        <f>SUM(P789:P802)</f>
        <v>0</v>
      </c>
      <c r="Q788" s="167"/>
      <c r="R788" s="168">
        <f>SUM(R789:R802)</f>
        <v>0.12992900000000002</v>
      </c>
      <c r="S788" s="167"/>
      <c r="T788" s="169">
        <f>SUM(T789:T802)</f>
        <v>0</v>
      </c>
      <c r="AR788" s="170" t="s">
        <v>83</v>
      </c>
      <c r="AT788" s="171" t="s">
        <v>72</v>
      </c>
      <c r="AU788" s="171" t="s">
        <v>81</v>
      </c>
      <c r="AY788" s="170" t="s">
        <v>171</v>
      </c>
      <c r="BK788" s="172">
        <f>SUM(BK789:BK802)</f>
        <v>0</v>
      </c>
    </row>
    <row r="789" spans="1:65" s="2" customFormat="1" ht="24.2" customHeight="1">
      <c r="A789" s="35"/>
      <c r="B789" s="36"/>
      <c r="C789" s="175" t="s">
        <v>988</v>
      </c>
      <c r="D789" s="175" t="s">
        <v>173</v>
      </c>
      <c r="E789" s="176" t="s">
        <v>989</v>
      </c>
      <c r="F789" s="177" t="s">
        <v>990</v>
      </c>
      <c r="G789" s="178" t="s">
        <v>272</v>
      </c>
      <c r="H789" s="179">
        <v>4.81</v>
      </c>
      <c r="I789" s="180"/>
      <c r="J789" s="181">
        <f>ROUND(I789*H789,2)</f>
        <v>0</v>
      </c>
      <c r="K789" s="177" t="s">
        <v>177</v>
      </c>
      <c r="L789" s="40"/>
      <c r="M789" s="182" t="s">
        <v>19</v>
      </c>
      <c r="N789" s="183" t="s">
        <v>44</v>
      </c>
      <c r="O789" s="65"/>
      <c r="P789" s="184">
        <f>O789*H789</f>
        <v>0</v>
      </c>
      <c r="Q789" s="184">
        <v>0.00162</v>
      </c>
      <c r="R789" s="184">
        <f>Q789*H789</f>
        <v>0.007792199999999999</v>
      </c>
      <c r="S789" s="184">
        <v>0</v>
      </c>
      <c r="T789" s="185">
        <f>S789*H789</f>
        <v>0</v>
      </c>
      <c r="U789" s="35"/>
      <c r="V789" s="35"/>
      <c r="W789" s="35"/>
      <c r="X789" s="35"/>
      <c r="Y789" s="35"/>
      <c r="Z789" s="35"/>
      <c r="AA789" s="35"/>
      <c r="AB789" s="35"/>
      <c r="AC789" s="35"/>
      <c r="AD789" s="35"/>
      <c r="AE789" s="35"/>
      <c r="AR789" s="186" t="s">
        <v>311</v>
      </c>
      <c r="AT789" s="186" t="s">
        <v>173</v>
      </c>
      <c r="AU789" s="186" t="s">
        <v>83</v>
      </c>
      <c r="AY789" s="18" t="s">
        <v>171</v>
      </c>
      <c r="BE789" s="187">
        <f>IF(N789="základní",J789,0)</f>
        <v>0</v>
      </c>
      <c r="BF789" s="187">
        <f>IF(N789="snížená",J789,0)</f>
        <v>0</v>
      </c>
      <c r="BG789" s="187">
        <f>IF(N789="zákl. přenesená",J789,0)</f>
        <v>0</v>
      </c>
      <c r="BH789" s="187">
        <f>IF(N789="sníž. přenesená",J789,0)</f>
        <v>0</v>
      </c>
      <c r="BI789" s="187">
        <f>IF(N789="nulová",J789,0)</f>
        <v>0</v>
      </c>
      <c r="BJ789" s="18" t="s">
        <v>81</v>
      </c>
      <c r="BK789" s="187">
        <f>ROUND(I789*H789,2)</f>
        <v>0</v>
      </c>
      <c r="BL789" s="18" t="s">
        <v>311</v>
      </c>
      <c r="BM789" s="186" t="s">
        <v>991</v>
      </c>
    </row>
    <row r="790" spans="1:47" s="2" customFormat="1" ht="12">
      <c r="A790" s="35"/>
      <c r="B790" s="36"/>
      <c r="C790" s="37"/>
      <c r="D790" s="188" t="s">
        <v>180</v>
      </c>
      <c r="E790" s="37"/>
      <c r="F790" s="189" t="s">
        <v>992</v>
      </c>
      <c r="G790" s="37"/>
      <c r="H790" s="37"/>
      <c r="I790" s="190"/>
      <c r="J790" s="37"/>
      <c r="K790" s="37"/>
      <c r="L790" s="40"/>
      <c r="M790" s="191"/>
      <c r="N790" s="192"/>
      <c r="O790" s="65"/>
      <c r="P790" s="65"/>
      <c r="Q790" s="65"/>
      <c r="R790" s="65"/>
      <c r="S790" s="65"/>
      <c r="T790" s="66"/>
      <c r="U790" s="35"/>
      <c r="V790" s="35"/>
      <c r="W790" s="35"/>
      <c r="X790" s="35"/>
      <c r="Y790" s="35"/>
      <c r="Z790" s="35"/>
      <c r="AA790" s="35"/>
      <c r="AB790" s="35"/>
      <c r="AC790" s="35"/>
      <c r="AD790" s="35"/>
      <c r="AE790" s="35"/>
      <c r="AT790" s="18" t="s">
        <v>180</v>
      </c>
      <c r="AU790" s="18" t="s">
        <v>83</v>
      </c>
    </row>
    <row r="791" spans="2:51" s="13" customFormat="1" ht="12">
      <c r="B791" s="193"/>
      <c r="C791" s="194"/>
      <c r="D791" s="195" t="s">
        <v>182</v>
      </c>
      <c r="E791" s="196" t="s">
        <v>19</v>
      </c>
      <c r="F791" s="197" t="s">
        <v>359</v>
      </c>
      <c r="G791" s="194"/>
      <c r="H791" s="196" t="s">
        <v>19</v>
      </c>
      <c r="I791" s="198"/>
      <c r="J791" s="194"/>
      <c r="K791" s="194"/>
      <c r="L791" s="199"/>
      <c r="M791" s="200"/>
      <c r="N791" s="201"/>
      <c r="O791" s="201"/>
      <c r="P791" s="201"/>
      <c r="Q791" s="201"/>
      <c r="R791" s="201"/>
      <c r="S791" s="201"/>
      <c r="T791" s="202"/>
      <c r="AT791" s="203" t="s">
        <v>182</v>
      </c>
      <c r="AU791" s="203" t="s">
        <v>83</v>
      </c>
      <c r="AV791" s="13" t="s">
        <v>81</v>
      </c>
      <c r="AW791" s="13" t="s">
        <v>35</v>
      </c>
      <c r="AX791" s="13" t="s">
        <v>73</v>
      </c>
      <c r="AY791" s="203" t="s">
        <v>171</v>
      </c>
    </row>
    <row r="792" spans="2:51" s="14" customFormat="1" ht="12">
      <c r="B792" s="204"/>
      <c r="C792" s="205"/>
      <c r="D792" s="195" t="s">
        <v>182</v>
      </c>
      <c r="E792" s="206" t="s">
        <v>19</v>
      </c>
      <c r="F792" s="207" t="s">
        <v>993</v>
      </c>
      <c r="G792" s="205"/>
      <c r="H792" s="208">
        <v>4.81</v>
      </c>
      <c r="I792" s="209"/>
      <c r="J792" s="205"/>
      <c r="K792" s="205"/>
      <c r="L792" s="210"/>
      <c r="M792" s="211"/>
      <c r="N792" s="212"/>
      <c r="O792" s="212"/>
      <c r="P792" s="212"/>
      <c r="Q792" s="212"/>
      <c r="R792" s="212"/>
      <c r="S792" s="212"/>
      <c r="T792" s="213"/>
      <c r="AT792" s="214" t="s">
        <v>182</v>
      </c>
      <c r="AU792" s="214" t="s">
        <v>83</v>
      </c>
      <c r="AV792" s="14" t="s">
        <v>83</v>
      </c>
      <c r="AW792" s="14" t="s">
        <v>35</v>
      </c>
      <c r="AX792" s="14" t="s">
        <v>81</v>
      </c>
      <c r="AY792" s="214" t="s">
        <v>171</v>
      </c>
    </row>
    <row r="793" spans="1:65" s="2" customFormat="1" ht="37.9" customHeight="1">
      <c r="A793" s="35"/>
      <c r="B793" s="36"/>
      <c r="C793" s="226" t="s">
        <v>994</v>
      </c>
      <c r="D793" s="226" t="s">
        <v>263</v>
      </c>
      <c r="E793" s="227" t="s">
        <v>995</v>
      </c>
      <c r="F793" s="228" t="s">
        <v>996</v>
      </c>
      <c r="G793" s="229" t="s">
        <v>272</v>
      </c>
      <c r="H793" s="230">
        <v>5.606</v>
      </c>
      <c r="I793" s="231"/>
      <c r="J793" s="232">
        <f>ROUND(I793*H793,2)</f>
        <v>0</v>
      </c>
      <c r="K793" s="228" t="s">
        <v>177</v>
      </c>
      <c r="L793" s="233"/>
      <c r="M793" s="234" t="s">
        <v>19</v>
      </c>
      <c r="N793" s="235" t="s">
        <v>44</v>
      </c>
      <c r="O793" s="65"/>
      <c r="P793" s="184">
        <f>O793*H793</f>
        <v>0</v>
      </c>
      <c r="Q793" s="184">
        <v>0.0025</v>
      </c>
      <c r="R793" s="184">
        <f>Q793*H793</f>
        <v>0.014015</v>
      </c>
      <c r="S793" s="184">
        <v>0</v>
      </c>
      <c r="T793" s="185">
        <f>S793*H793</f>
        <v>0</v>
      </c>
      <c r="U793" s="35"/>
      <c r="V793" s="35"/>
      <c r="W793" s="35"/>
      <c r="X793" s="35"/>
      <c r="Y793" s="35"/>
      <c r="Z793" s="35"/>
      <c r="AA793" s="35"/>
      <c r="AB793" s="35"/>
      <c r="AC793" s="35"/>
      <c r="AD793" s="35"/>
      <c r="AE793" s="35"/>
      <c r="AR793" s="186" t="s">
        <v>454</v>
      </c>
      <c r="AT793" s="186" t="s">
        <v>263</v>
      </c>
      <c r="AU793" s="186" t="s">
        <v>83</v>
      </c>
      <c r="AY793" s="18" t="s">
        <v>171</v>
      </c>
      <c r="BE793" s="187">
        <f>IF(N793="základní",J793,0)</f>
        <v>0</v>
      </c>
      <c r="BF793" s="187">
        <f>IF(N793="snížená",J793,0)</f>
        <v>0</v>
      </c>
      <c r="BG793" s="187">
        <f>IF(N793="zákl. přenesená",J793,0)</f>
        <v>0</v>
      </c>
      <c r="BH793" s="187">
        <f>IF(N793="sníž. přenesená",J793,0)</f>
        <v>0</v>
      </c>
      <c r="BI793" s="187">
        <f>IF(N793="nulová",J793,0)</f>
        <v>0</v>
      </c>
      <c r="BJ793" s="18" t="s">
        <v>81</v>
      </c>
      <c r="BK793" s="187">
        <f>ROUND(I793*H793,2)</f>
        <v>0</v>
      </c>
      <c r="BL793" s="18" t="s">
        <v>311</v>
      </c>
      <c r="BM793" s="186" t="s">
        <v>997</v>
      </c>
    </row>
    <row r="794" spans="2:51" s="14" customFormat="1" ht="12">
      <c r="B794" s="204"/>
      <c r="C794" s="205"/>
      <c r="D794" s="195" t="s">
        <v>182</v>
      </c>
      <c r="E794" s="205"/>
      <c r="F794" s="207" t="s">
        <v>998</v>
      </c>
      <c r="G794" s="205"/>
      <c r="H794" s="208">
        <v>5.606</v>
      </c>
      <c r="I794" s="209"/>
      <c r="J794" s="205"/>
      <c r="K794" s="205"/>
      <c r="L794" s="210"/>
      <c r="M794" s="211"/>
      <c r="N794" s="212"/>
      <c r="O794" s="212"/>
      <c r="P794" s="212"/>
      <c r="Q794" s="212"/>
      <c r="R794" s="212"/>
      <c r="S794" s="212"/>
      <c r="T794" s="213"/>
      <c r="AT794" s="214" t="s">
        <v>182</v>
      </c>
      <c r="AU794" s="214" t="s">
        <v>83</v>
      </c>
      <c r="AV794" s="14" t="s">
        <v>83</v>
      </c>
      <c r="AW794" s="14" t="s">
        <v>4</v>
      </c>
      <c r="AX794" s="14" t="s">
        <v>81</v>
      </c>
      <c r="AY794" s="214" t="s">
        <v>171</v>
      </c>
    </row>
    <row r="795" spans="1:65" s="2" customFormat="1" ht="24.2" customHeight="1">
      <c r="A795" s="35"/>
      <c r="B795" s="36"/>
      <c r="C795" s="175" t="s">
        <v>999</v>
      </c>
      <c r="D795" s="175" t="s">
        <v>173</v>
      </c>
      <c r="E795" s="176" t="s">
        <v>1000</v>
      </c>
      <c r="F795" s="177" t="s">
        <v>1001</v>
      </c>
      <c r="G795" s="178" t="s">
        <v>272</v>
      </c>
      <c r="H795" s="179">
        <v>23.14</v>
      </c>
      <c r="I795" s="180"/>
      <c r="J795" s="181">
        <f>ROUND(I795*H795,2)</f>
        <v>0</v>
      </c>
      <c r="K795" s="177" t="s">
        <v>177</v>
      </c>
      <c r="L795" s="40"/>
      <c r="M795" s="182" t="s">
        <v>19</v>
      </c>
      <c r="N795" s="183" t="s">
        <v>44</v>
      </c>
      <c r="O795" s="65"/>
      <c r="P795" s="184">
        <f>O795*H795</f>
        <v>0</v>
      </c>
      <c r="Q795" s="184">
        <v>0.00162</v>
      </c>
      <c r="R795" s="184">
        <f>Q795*H795</f>
        <v>0.0374868</v>
      </c>
      <c r="S795" s="184">
        <v>0</v>
      </c>
      <c r="T795" s="185">
        <f>S795*H795</f>
        <v>0</v>
      </c>
      <c r="U795" s="35"/>
      <c r="V795" s="35"/>
      <c r="W795" s="35"/>
      <c r="X795" s="35"/>
      <c r="Y795" s="35"/>
      <c r="Z795" s="35"/>
      <c r="AA795" s="35"/>
      <c r="AB795" s="35"/>
      <c r="AC795" s="35"/>
      <c r="AD795" s="35"/>
      <c r="AE795" s="35"/>
      <c r="AR795" s="186" t="s">
        <v>311</v>
      </c>
      <c r="AT795" s="186" t="s">
        <v>173</v>
      </c>
      <c r="AU795" s="186" t="s">
        <v>83</v>
      </c>
      <c r="AY795" s="18" t="s">
        <v>171</v>
      </c>
      <c r="BE795" s="187">
        <f>IF(N795="základní",J795,0)</f>
        <v>0</v>
      </c>
      <c r="BF795" s="187">
        <f>IF(N795="snížená",J795,0)</f>
        <v>0</v>
      </c>
      <c r="BG795" s="187">
        <f>IF(N795="zákl. přenesená",J795,0)</f>
        <v>0</v>
      </c>
      <c r="BH795" s="187">
        <f>IF(N795="sníž. přenesená",J795,0)</f>
        <v>0</v>
      </c>
      <c r="BI795" s="187">
        <f>IF(N795="nulová",J795,0)</f>
        <v>0</v>
      </c>
      <c r="BJ795" s="18" t="s">
        <v>81</v>
      </c>
      <c r="BK795" s="187">
        <f>ROUND(I795*H795,2)</f>
        <v>0</v>
      </c>
      <c r="BL795" s="18" t="s">
        <v>311</v>
      </c>
      <c r="BM795" s="186" t="s">
        <v>1002</v>
      </c>
    </row>
    <row r="796" spans="1:47" s="2" customFormat="1" ht="12">
      <c r="A796" s="35"/>
      <c r="B796" s="36"/>
      <c r="C796" s="37"/>
      <c r="D796" s="188" t="s">
        <v>180</v>
      </c>
      <c r="E796" s="37"/>
      <c r="F796" s="189" t="s">
        <v>1003</v>
      </c>
      <c r="G796" s="37"/>
      <c r="H796" s="37"/>
      <c r="I796" s="190"/>
      <c r="J796" s="37"/>
      <c r="K796" s="37"/>
      <c r="L796" s="40"/>
      <c r="M796" s="191"/>
      <c r="N796" s="192"/>
      <c r="O796" s="65"/>
      <c r="P796" s="65"/>
      <c r="Q796" s="65"/>
      <c r="R796" s="65"/>
      <c r="S796" s="65"/>
      <c r="T796" s="66"/>
      <c r="U796" s="35"/>
      <c r="V796" s="35"/>
      <c r="W796" s="35"/>
      <c r="X796" s="35"/>
      <c r="Y796" s="35"/>
      <c r="Z796" s="35"/>
      <c r="AA796" s="35"/>
      <c r="AB796" s="35"/>
      <c r="AC796" s="35"/>
      <c r="AD796" s="35"/>
      <c r="AE796" s="35"/>
      <c r="AT796" s="18" t="s">
        <v>180</v>
      </c>
      <c r="AU796" s="18" t="s">
        <v>83</v>
      </c>
    </row>
    <row r="797" spans="2:51" s="13" customFormat="1" ht="12">
      <c r="B797" s="193"/>
      <c r="C797" s="194"/>
      <c r="D797" s="195" t="s">
        <v>182</v>
      </c>
      <c r="E797" s="196" t="s">
        <v>19</v>
      </c>
      <c r="F797" s="197" t="s">
        <v>359</v>
      </c>
      <c r="G797" s="194"/>
      <c r="H797" s="196" t="s">
        <v>19</v>
      </c>
      <c r="I797" s="198"/>
      <c r="J797" s="194"/>
      <c r="K797" s="194"/>
      <c r="L797" s="199"/>
      <c r="M797" s="200"/>
      <c r="N797" s="201"/>
      <c r="O797" s="201"/>
      <c r="P797" s="201"/>
      <c r="Q797" s="201"/>
      <c r="R797" s="201"/>
      <c r="S797" s="201"/>
      <c r="T797" s="202"/>
      <c r="AT797" s="203" t="s">
        <v>182</v>
      </c>
      <c r="AU797" s="203" t="s">
        <v>83</v>
      </c>
      <c r="AV797" s="13" t="s">
        <v>81</v>
      </c>
      <c r="AW797" s="13" t="s">
        <v>35</v>
      </c>
      <c r="AX797" s="13" t="s">
        <v>73</v>
      </c>
      <c r="AY797" s="203" t="s">
        <v>171</v>
      </c>
    </row>
    <row r="798" spans="2:51" s="14" customFormat="1" ht="12">
      <c r="B798" s="204"/>
      <c r="C798" s="205"/>
      <c r="D798" s="195" t="s">
        <v>182</v>
      </c>
      <c r="E798" s="206" t="s">
        <v>19</v>
      </c>
      <c r="F798" s="207" t="s">
        <v>1004</v>
      </c>
      <c r="G798" s="205"/>
      <c r="H798" s="208">
        <v>23.14</v>
      </c>
      <c r="I798" s="209"/>
      <c r="J798" s="205"/>
      <c r="K798" s="205"/>
      <c r="L798" s="210"/>
      <c r="M798" s="211"/>
      <c r="N798" s="212"/>
      <c r="O798" s="212"/>
      <c r="P798" s="212"/>
      <c r="Q798" s="212"/>
      <c r="R798" s="212"/>
      <c r="S798" s="212"/>
      <c r="T798" s="213"/>
      <c r="AT798" s="214" t="s">
        <v>182</v>
      </c>
      <c r="AU798" s="214" t="s">
        <v>83</v>
      </c>
      <c r="AV798" s="14" t="s">
        <v>83</v>
      </c>
      <c r="AW798" s="14" t="s">
        <v>35</v>
      </c>
      <c r="AX798" s="14" t="s">
        <v>81</v>
      </c>
      <c r="AY798" s="214" t="s">
        <v>171</v>
      </c>
    </row>
    <row r="799" spans="1:65" s="2" customFormat="1" ht="37.9" customHeight="1">
      <c r="A799" s="35"/>
      <c r="B799" s="36"/>
      <c r="C799" s="226" t="s">
        <v>1005</v>
      </c>
      <c r="D799" s="226" t="s">
        <v>263</v>
      </c>
      <c r="E799" s="227" t="s">
        <v>995</v>
      </c>
      <c r="F799" s="228" t="s">
        <v>996</v>
      </c>
      <c r="G799" s="229" t="s">
        <v>272</v>
      </c>
      <c r="H799" s="230">
        <v>28.254</v>
      </c>
      <c r="I799" s="231"/>
      <c r="J799" s="232">
        <f>ROUND(I799*H799,2)</f>
        <v>0</v>
      </c>
      <c r="K799" s="228" t="s">
        <v>177</v>
      </c>
      <c r="L799" s="233"/>
      <c r="M799" s="234" t="s">
        <v>19</v>
      </c>
      <c r="N799" s="235" t="s">
        <v>44</v>
      </c>
      <c r="O799" s="65"/>
      <c r="P799" s="184">
        <f>O799*H799</f>
        <v>0</v>
      </c>
      <c r="Q799" s="184">
        <v>0.0025</v>
      </c>
      <c r="R799" s="184">
        <f>Q799*H799</f>
        <v>0.070635</v>
      </c>
      <c r="S799" s="184">
        <v>0</v>
      </c>
      <c r="T799" s="185">
        <f>S799*H799</f>
        <v>0</v>
      </c>
      <c r="U799" s="35"/>
      <c r="V799" s="35"/>
      <c r="W799" s="35"/>
      <c r="X799" s="35"/>
      <c r="Y799" s="35"/>
      <c r="Z799" s="35"/>
      <c r="AA799" s="35"/>
      <c r="AB799" s="35"/>
      <c r="AC799" s="35"/>
      <c r="AD799" s="35"/>
      <c r="AE799" s="35"/>
      <c r="AR799" s="186" t="s">
        <v>454</v>
      </c>
      <c r="AT799" s="186" t="s">
        <v>263</v>
      </c>
      <c r="AU799" s="186" t="s">
        <v>83</v>
      </c>
      <c r="AY799" s="18" t="s">
        <v>171</v>
      </c>
      <c r="BE799" s="187">
        <f>IF(N799="základní",J799,0)</f>
        <v>0</v>
      </c>
      <c r="BF799" s="187">
        <f>IF(N799="snížená",J799,0)</f>
        <v>0</v>
      </c>
      <c r="BG799" s="187">
        <f>IF(N799="zákl. přenesená",J799,0)</f>
        <v>0</v>
      </c>
      <c r="BH799" s="187">
        <f>IF(N799="sníž. přenesená",J799,0)</f>
        <v>0</v>
      </c>
      <c r="BI799" s="187">
        <f>IF(N799="nulová",J799,0)</f>
        <v>0</v>
      </c>
      <c r="BJ799" s="18" t="s">
        <v>81</v>
      </c>
      <c r="BK799" s="187">
        <f>ROUND(I799*H799,2)</f>
        <v>0</v>
      </c>
      <c r="BL799" s="18" t="s">
        <v>311</v>
      </c>
      <c r="BM799" s="186" t="s">
        <v>1006</v>
      </c>
    </row>
    <row r="800" spans="2:51" s="14" customFormat="1" ht="12">
      <c r="B800" s="204"/>
      <c r="C800" s="205"/>
      <c r="D800" s="195" t="s">
        <v>182</v>
      </c>
      <c r="E800" s="205"/>
      <c r="F800" s="207" t="s">
        <v>1007</v>
      </c>
      <c r="G800" s="205"/>
      <c r="H800" s="208">
        <v>28.254</v>
      </c>
      <c r="I800" s="209"/>
      <c r="J800" s="205"/>
      <c r="K800" s="205"/>
      <c r="L800" s="210"/>
      <c r="M800" s="211"/>
      <c r="N800" s="212"/>
      <c r="O800" s="212"/>
      <c r="P800" s="212"/>
      <c r="Q800" s="212"/>
      <c r="R800" s="212"/>
      <c r="S800" s="212"/>
      <c r="T800" s="213"/>
      <c r="AT800" s="214" t="s">
        <v>182</v>
      </c>
      <c r="AU800" s="214" t="s">
        <v>83</v>
      </c>
      <c r="AV800" s="14" t="s">
        <v>83</v>
      </c>
      <c r="AW800" s="14" t="s">
        <v>4</v>
      </c>
      <c r="AX800" s="14" t="s">
        <v>81</v>
      </c>
      <c r="AY800" s="214" t="s">
        <v>171</v>
      </c>
    </row>
    <row r="801" spans="1:65" s="2" customFormat="1" ht="44.25" customHeight="1">
      <c r="A801" s="35"/>
      <c r="B801" s="36"/>
      <c r="C801" s="175" t="s">
        <v>1008</v>
      </c>
      <c r="D801" s="175" t="s">
        <v>173</v>
      </c>
      <c r="E801" s="176" t="s">
        <v>1009</v>
      </c>
      <c r="F801" s="177" t="s">
        <v>1010</v>
      </c>
      <c r="G801" s="178" t="s">
        <v>983</v>
      </c>
      <c r="H801" s="237"/>
      <c r="I801" s="180"/>
      <c r="J801" s="181">
        <f>ROUND(I801*H801,2)</f>
        <v>0</v>
      </c>
      <c r="K801" s="177" t="s">
        <v>177</v>
      </c>
      <c r="L801" s="40"/>
      <c r="M801" s="182" t="s">
        <v>19</v>
      </c>
      <c r="N801" s="183" t="s">
        <v>44</v>
      </c>
      <c r="O801" s="65"/>
      <c r="P801" s="184">
        <f>O801*H801</f>
        <v>0</v>
      </c>
      <c r="Q801" s="184">
        <v>0</v>
      </c>
      <c r="R801" s="184">
        <f>Q801*H801</f>
        <v>0</v>
      </c>
      <c r="S801" s="184">
        <v>0</v>
      </c>
      <c r="T801" s="185">
        <f>S801*H801</f>
        <v>0</v>
      </c>
      <c r="U801" s="35"/>
      <c r="V801" s="35"/>
      <c r="W801" s="35"/>
      <c r="X801" s="35"/>
      <c r="Y801" s="35"/>
      <c r="Z801" s="35"/>
      <c r="AA801" s="35"/>
      <c r="AB801" s="35"/>
      <c r="AC801" s="35"/>
      <c r="AD801" s="35"/>
      <c r="AE801" s="35"/>
      <c r="AR801" s="186" t="s">
        <v>311</v>
      </c>
      <c r="AT801" s="186" t="s">
        <v>173</v>
      </c>
      <c r="AU801" s="186" t="s">
        <v>83</v>
      </c>
      <c r="AY801" s="18" t="s">
        <v>171</v>
      </c>
      <c r="BE801" s="187">
        <f>IF(N801="základní",J801,0)</f>
        <v>0</v>
      </c>
      <c r="BF801" s="187">
        <f>IF(N801="snížená",J801,0)</f>
        <v>0</v>
      </c>
      <c r="BG801" s="187">
        <f>IF(N801="zákl. přenesená",J801,0)</f>
        <v>0</v>
      </c>
      <c r="BH801" s="187">
        <f>IF(N801="sníž. přenesená",J801,0)</f>
        <v>0</v>
      </c>
      <c r="BI801" s="187">
        <f>IF(N801="nulová",J801,0)</f>
        <v>0</v>
      </c>
      <c r="BJ801" s="18" t="s">
        <v>81</v>
      </c>
      <c r="BK801" s="187">
        <f>ROUND(I801*H801,2)</f>
        <v>0</v>
      </c>
      <c r="BL801" s="18" t="s">
        <v>311</v>
      </c>
      <c r="BM801" s="186" t="s">
        <v>1011</v>
      </c>
    </row>
    <row r="802" spans="1:47" s="2" customFormat="1" ht="12">
      <c r="A802" s="35"/>
      <c r="B802" s="36"/>
      <c r="C802" s="37"/>
      <c r="D802" s="188" t="s">
        <v>180</v>
      </c>
      <c r="E802" s="37"/>
      <c r="F802" s="189" t="s">
        <v>1012</v>
      </c>
      <c r="G802" s="37"/>
      <c r="H802" s="37"/>
      <c r="I802" s="190"/>
      <c r="J802" s="37"/>
      <c r="K802" s="37"/>
      <c r="L802" s="40"/>
      <c r="M802" s="191"/>
      <c r="N802" s="192"/>
      <c r="O802" s="65"/>
      <c r="P802" s="65"/>
      <c r="Q802" s="65"/>
      <c r="R802" s="65"/>
      <c r="S802" s="65"/>
      <c r="T802" s="66"/>
      <c r="U802" s="35"/>
      <c r="V802" s="35"/>
      <c r="W802" s="35"/>
      <c r="X802" s="35"/>
      <c r="Y802" s="35"/>
      <c r="Z802" s="35"/>
      <c r="AA802" s="35"/>
      <c r="AB802" s="35"/>
      <c r="AC802" s="35"/>
      <c r="AD802" s="35"/>
      <c r="AE802" s="35"/>
      <c r="AT802" s="18" t="s">
        <v>180</v>
      </c>
      <c r="AU802" s="18" t="s">
        <v>83</v>
      </c>
    </row>
    <row r="803" spans="2:63" s="12" customFormat="1" ht="22.9" customHeight="1">
      <c r="B803" s="159"/>
      <c r="C803" s="160"/>
      <c r="D803" s="161" t="s">
        <v>72</v>
      </c>
      <c r="E803" s="173" t="s">
        <v>1013</v>
      </c>
      <c r="F803" s="173" t="s">
        <v>1014</v>
      </c>
      <c r="G803" s="160"/>
      <c r="H803" s="160"/>
      <c r="I803" s="163"/>
      <c r="J803" s="174">
        <f>BK803</f>
        <v>0</v>
      </c>
      <c r="K803" s="160"/>
      <c r="L803" s="165"/>
      <c r="M803" s="166"/>
      <c r="N803" s="167"/>
      <c r="O803" s="167"/>
      <c r="P803" s="168">
        <f>SUM(P804:P841)</f>
        <v>0</v>
      </c>
      <c r="Q803" s="167"/>
      <c r="R803" s="168">
        <f>SUM(R804:R841)</f>
        <v>0</v>
      </c>
      <c r="S803" s="167"/>
      <c r="T803" s="169">
        <f>SUM(T804:T841)</f>
        <v>0</v>
      </c>
      <c r="AR803" s="170" t="s">
        <v>83</v>
      </c>
      <c r="AT803" s="171" t="s">
        <v>72</v>
      </c>
      <c r="AU803" s="171" t="s">
        <v>81</v>
      </c>
      <c r="AY803" s="170" t="s">
        <v>171</v>
      </c>
      <c r="BK803" s="172">
        <f>SUM(BK804:BK841)</f>
        <v>0</v>
      </c>
    </row>
    <row r="804" spans="1:65" s="2" customFormat="1" ht="16.5" customHeight="1">
      <c r="A804" s="35"/>
      <c r="B804" s="36"/>
      <c r="C804" s="175" t="s">
        <v>1015</v>
      </c>
      <c r="D804" s="175" t="s">
        <v>173</v>
      </c>
      <c r="E804" s="176" t="s">
        <v>1016</v>
      </c>
      <c r="F804" s="177" t="s">
        <v>1017</v>
      </c>
      <c r="G804" s="178" t="s">
        <v>402</v>
      </c>
      <c r="H804" s="179">
        <v>2</v>
      </c>
      <c r="I804" s="180"/>
      <c r="J804" s="181">
        <f>ROUND(I804*H804,2)</f>
        <v>0</v>
      </c>
      <c r="K804" s="177" t="s">
        <v>19</v>
      </c>
      <c r="L804" s="40"/>
      <c r="M804" s="182" t="s">
        <v>19</v>
      </c>
      <c r="N804" s="183" t="s">
        <v>44</v>
      </c>
      <c r="O804" s="65"/>
      <c r="P804" s="184">
        <f>O804*H804</f>
        <v>0</v>
      </c>
      <c r="Q804" s="184">
        <v>0</v>
      </c>
      <c r="R804" s="184">
        <f>Q804*H804</f>
        <v>0</v>
      </c>
      <c r="S804" s="184">
        <v>0</v>
      </c>
      <c r="T804" s="185">
        <f>S804*H804</f>
        <v>0</v>
      </c>
      <c r="U804" s="35"/>
      <c r="V804" s="35"/>
      <c r="W804" s="35"/>
      <c r="X804" s="35"/>
      <c r="Y804" s="35"/>
      <c r="Z804" s="35"/>
      <c r="AA804" s="35"/>
      <c r="AB804" s="35"/>
      <c r="AC804" s="35"/>
      <c r="AD804" s="35"/>
      <c r="AE804" s="35"/>
      <c r="AR804" s="186" t="s">
        <v>311</v>
      </c>
      <c r="AT804" s="186" t="s">
        <v>173</v>
      </c>
      <c r="AU804" s="186" t="s">
        <v>83</v>
      </c>
      <c r="AY804" s="18" t="s">
        <v>171</v>
      </c>
      <c r="BE804" s="187">
        <f>IF(N804="základní",J804,0)</f>
        <v>0</v>
      </c>
      <c r="BF804" s="187">
        <f>IF(N804="snížená",J804,0)</f>
        <v>0</v>
      </c>
      <c r="BG804" s="187">
        <f>IF(N804="zákl. přenesená",J804,0)</f>
        <v>0</v>
      </c>
      <c r="BH804" s="187">
        <f>IF(N804="sníž. přenesená",J804,0)</f>
        <v>0</v>
      </c>
      <c r="BI804" s="187">
        <f>IF(N804="nulová",J804,0)</f>
        <v>0</v>
      </c>
      <c r="BJ804" s="18" t="s">
        <v>81</v>
      </c>
      <c r="BK804" s="187">
        <f>ROUND(I804*H804,2)</f>
        <v>0</v>
      </c>
      <c r="BL804" s="18" t="s">
        <v>311</v>
      </c>
      <c r="BM804" s="186" t="s">
        <v>1018</v>
      </c>
    </row>
    <row r="805" spans="1:47" s="2" customFormat="1" ht="68.25">
      <c r="A805" s="35"/>
      <c r="B805" s="36"/>
      <c r="C805" s="37"/>
      <c r="D805" s="195" t="s">
        <v>437</v>
      </c>
      <c r="E805" s="37"/>
      <c r="F805" s="236" t="s">
        <v>1019</v>
      </c>
      <c r="G805" s="37"/>
      <c r="H805" s="37"/>
      <c r="I805" s="190"/>
      <c r="J805" s="37"/>
      <c r="K805" s="37"/>
      <c r="L805" s="40"/>
      <c r="M805" s="191"/>
      <c r="N805" s="192"/>
      <c r="O805" s="65"/>
      <c r="P805" s="65"/>
      <c r="Q805" s="65"/>
      <c r="R805" s="65"/>
      <c r="S805" s="65"/>
      <c r="T805" s="66"/>
      <c r="U805" s="35"/>
      <c r="V805" s="35"/>
      <c r="W805" s="35"/>
      <c r="X805" s="35"/>
      <c r="Y805" s="35"/>
      <c r="Z805" s="35"/>
      <c r="AA805" s="35"/>
      <c r="AB805" s="35"/>
      <c r="AC805" s="35"/>
      <c r="AD805" s="35"/>
      <c r="AE805" s="35"/>
      <c r="AT805" s="18" t="s">
        <v>437</v>
      </c>
      <c r="AU805" s="18" t="s">
        <v>83</v>
      </c>
    </row>
    <row r="806" spans="1:65" s="2" customFormat="1" ht="16.5" customHeight="1">
      <c r="A806" s="35"/>
      <c r="B806" s="36"/>
      <c r="C806" s="175" t="s">
        <v>1020</v>
      </c>
      <c r="D806" s="175" t="s">
        <v>173</v>
      </c>
      <c r="E806" s="176" t="s">
        <v>1021</v>
      </c>
      <c r="F806" s="177" t="s">
        <v>1022</v>
      </c>
      <c r="G806" s="178" t="s">
        <v>402</v>
      </c>
      <c r="H806" s="179">
        <v>1</v>
      </c>
      <c r="I806" s="180"/>
      <c r="J806" s="181">
        <f>ROUND(I806*H806,2)</f>
        <v>0</v>
      </c>
      <c r="K806" s="177" t="s">
        <v>19</v>
      </c>
      <c r="L806" s="40"/>
      <c r="M806" s="182" t="s">
        <v>19</v>
      </c>
      <c r="N806" s="183" t="s">
        <v>44</v>
      </c>
      <c r="O806" s="65"/>
      <c r="P806" s="184">
        <f>O806*H806</f>
        <v>0</v>
      </c>
      <c r="Q806" s="184">
        <v>0</v>
      </c>
      <c r="R806" s="184">
        <f>Q806*H806</f>
        <v>0</v>
      </c>
      <c r="S806" s="184">
        <v>0</v>
      </c>
      <c r="T806" s="185">
        <f>S806*H806</f>
        <v>0</v>
      </c>
      <c r="U806" s="35"/>
      <c r="V806" s="35"/>
      <c r="W806" s="35"/>
      <c r="X806" s="35"/>
      <c r="Y806" s="35"/>
      <c r="Z806" s="35"/>
      <c r="AA806" s="35"/>
      <c r="AB806" s="35"/>
      <c r="AC806" s="35"/>
      <c r="AD806" s="35"/>
      <c r="AE806" s="35"/>
      <c r="AR806" s="186" t="s">
        <v>311</v>
      </c>
      <c r="AT806" s="186" t="s">
        <v>173</v>
      </c>
      <c r="AU806" s="186" t="s">
        <v>83</v>
      </c>
      <c r="AY806" s="18" t="s">
        <v>171</v>
      </c>
      <c r="BE806" s="187">
        <f>IF(N806="základní",J806,0)</f>
        <v>0</v>
      </c>
      <c r="BF806" s="187">
        <f>IF(N806="snížená",J806,0)</f>
        <v>0</v>
      </c>
      <c r="BG806" s="187">
        <f>IF(N806="zákl. přenesená",J806,0)</f>
        <v>0</v>
      </c>
      <c r="BH806" s="187">
        <f>IF(N806="sníž. přenesená",J806,0)</f>
        <v>0</v>
      </c>
      <c r="BI806" s="187">
        <f>IF(N806="nulová",J806,0)</f>
        <v>0</v>
      </c>
      <c r="BJ806" s="18" t="s">
        <v>81</v>
      </c>
      <c r="BK806" s="187">
        <f>ROUND(I806*H806,2)</f>
        <v>0</v>
      </c>
      <c r="BL806" s="18" t="s">
        <v>311</v>
      </c>
      <c r="BM806" s="186" t="s">
        <v>1023</v>
      </c>
    </row>
    <row r="807" spans="1:47" s="2" customFormat="1" ht="48.75">
      <c r="A807" s="35"/>
      <c r="B807" s="36"/>
      <c r="C807" s="37"/>
      <c r="D807" s="195" t="s">
        <v>437</v>
      </c>
      <c r="E807" s="37"/>
      <c r="F807" s="236" t="s">
        <v>1024</v>
      </c>
      <c r="G807" s="37"/>
      <c r="H807" s="37"/>
      <c r="I807" s="190"/>
      <c r="J807" s="37"/>
      <c r="K807" s="37"/>
      <c r="L807" s="40"/>
      <c r="M807" s="191"/>
      <c r="N807" s="192"/>
      <c r="O807" s="65"/>
      <c r="P807" s="65"/>
      <c r="Q807" s="65"/>
      <c r="R807" s="65"/>
      <c r="S807" s="65"/>
      <c r="T807" s="66"/>
      <c r="U807" s="35"/>
      <c r="V807" s="35"/>
      <c r="W807" s="35"/>
      <c r="X807" s="35"/>
      <c r="Y807" s="35"/>
      <c r="Z807" s="35"/>
      <c r="AA807" s="35"/>
      <c r="AB807" s="35"/>
      <c r="AC807" s="35"/>
      <c r="AD807" s="35"/>
      <c r="AE807" s="35"/>
      <c r="AT807" s="18" t="s">
        <v>437</v>
      </c>
      <c r="AU807" s="18" t="s">
        <v>83</v>
      </c>
    </row>
    <row r="808" spans="1:65" s="2" customFormat="1" ht="16.5" customHeight="1">
      <c r="A808" s="35"/>
      <c r="B808" s="36"/>
      <c r="C808" s="175" t="s">
        <v>1025</v>
      </c>
      <c r="D808" s="175" t="s">
        <v>173</v>
      </c>
      <c r="E808" s="176" t="s">
        <v>1026</v>
      </c>
      <c r="F808" s="177" t="s">
        <v>1027</v>
      </c>
      <c r="G808" s="178" t="s">
        <v>402</v>
      </c>
      <c r="H808" s="179">
        <v>8</v>
      </c>
      <c r="I808" s="180"/>
      <c r="J808" s="181">
        <f>ROUND(I808*H808,2)</f>
        <v>0</v>
      </c>
      <c r="K808" s="177" t="s">
        <v>19</v>
      </c>
      <c r="L808" s="40"/>
      <c r="M808" s="182" t="s">
        <v>19</v>
      </c>
      <c r="N808" s="183" t="s">
        <v>44</v>
      </c>
      <c r="O808" s="65"/>
      <c r="P808" s="184">
        <f>O808*H808</f>
        <v>0</v>
      </c>
      <c r="Q808" s="184">
        <v>0</v>
      </c>
      <c r="R808" s="184">
        <f>Q808*H808</f>
        <v>0</v>
      </c>
      <c r="S808" s="184">
        <v>0</v>
      </c>
      <c r="T808" s="185">
        <f>S808*H808</f>
        <v>0</v>
      </c>
      <c r="U808" s="35"/>
      <c r="V808" s="35"/>
      <c r="W808" s="35"/>
      <c r="X808" s="35"/>
      <c r="Y808" s="35"/>
      <c r="Z808" s="35"/>
      <c r="AA808" s="35"/>
      <c r="AB808" s="35"/>
      <c r="AC808" s="35"/>
      <c r="AD808" s="35"/>
      <c r="AE808" s="35"/>
      <c r="AR808" s="186" t="s">
        <v>311</v>
      </c>
      <c r="AT808" s="186" t="s">
        <v>173</v>
      </c>
      <c r="AU808" s="186" t="s">
        <v>83</v>
      </c>
      <c r="AY808" s="18" t="s">
        <v>171</v>
      </c>
      <c r="BE808" s="187">
        <f>IF(N808="základní",J808,0)</f>
        <v>0</v>
      </c>
      <c r="BF808" s="187">
        <f>IF(N808="snížená",J808,0)</f>
        <v>0</v>
      </c>
      <c r="BG808" s="187">
        <f>IF(N808="zákl. přenesená",J808,0)</f>
        <v>0</v>
      </c>
      <c r="BH808" s="187">
        <f>IF(N808="sníž. přenesená",J808,0)</f>
        <v>0</v>
      </c>
      <c r="BI808" s="187">
        <f>IF(N808="nulová",J808,0)</f>
        <v>0</v>
      </c>
      <c r="BJ808" s="18" t="s">
        <v>81</v>
      </c>
      <c r="BK808" s="187">
        <f>ROUND(I808*H808,2)</f>
        <v>0</v>
      </c>
      <c r="BL808" s="18" t="s">
        <v>311</v>
      </c>
      <c r="BM808" s="186" t="s">
        <v>1028</v>
      </c>
    </row>
    <row r="809" spans="1:47" s="2" customFormat="1" ht="58.5">
      <c r="A809" s="35"/>
      <c r="B809" s="36"/>
      <c r="C809" s="37"/>
      <c r="D809" s="195" t="s">
        <v>437</v>
      </c>
      <c r="E809" s="37"/>
      <c r="F809" s="236" t="s">
        <v>1029</v>
      </c>
      <c r="G809" s="37"/>
      <c r="H809" s="37"/>
      <c r="I809" s="190"/>
      <c r="J809" s="37"/>
      <c r="K809" s="37"/>
      <c r="L809" s="40"/>
      <c r="M809" s="191"/>
      <c r="N809" s="192"/>
      <c r="O809" s="65"/>
      <c r="P809" s="65"/>
      <c r="Q809" s="65"/>
      <c r="R809" s="65"/>
      <c r="S809" s="65"/>
      <c r="T809" s="66"/>
      <c r="U809" s="35"/>
      <c r="V809" s="35"/>
      <c r="W809" s="35"/>
      <c r="X809" s="35"/>
      <c r="Y809" s="35"/>
      <c r="Z809" s="35"/>
      <c r="AA809" s="35"/>
      <c r="AB809" s="35"/>
      <c r="AC809" s="35"/>
      <c r="AD809" s="35"/>
      <c r="AE809" s="35"/>
      <c r="AT809" s="18" t="s">
        <v>437</v>
      </c>
      <c r="AU809" s="18" t="s">
        <v>83</v>
      </c>
    </row>
    <row r="810" spans="1:65" s="2" customFormat="1" ht="16.5" customHeight="1">
      <c r="A810" s="35"/>
      <c r="B810" s="36"/>
      <c r="C810" s="175" t="s">
        <v>1030</v>
      </c>
      <c r="D810" s="175" t="s">
        <v>173</v>
      </c>
      <c r="E810" s="176" t="s">
        <v>1031</v>
      </c>
      <c r="F810" s="177" t="s">
        <v>1032</v>
      </c>
      <c r="G810" s="178" t="s">
        <v>402</v>
      </c>
      <c r="H810" s="179">
        <v>6</v>
      </c>
      <c r="I810" s="180"/>
      <c r="J810" s="181">
        <f>ROUND(I810*H810,2)</f>
        <v>0</v>
      </c>
      <c r="K810" s="177" t="s">
        <v>19</v>
      </c>
      <c r="L810" s="40"/>
      <c r="M810" s="182" t="s">
        <v>19</v>
      </c>
      <c r="N810" s="183" t="s">
        <v>44</v>
      </c>
      <c r="O810" s="65"/>
      <c r="P810" s="184">
        <f>O810*H810</f>
        <v>0</v>
      </c>
      <c r="Q810" s="184">
        <v>0</v>
      </c>
      <c r="R810" s="184">
        <f>Q810*H810</f>
        <v>0</v>
      </c>
      <c r="S810" s="184">
        <v>0</v>
      </c>
      <c r="T810" s="185">
        <f>S810*H810</f>
        <v>0</v>
      </c>
      <c r="U810" s="35"/>
      <c r="V810" s="35"/>
      <c r="W810" s="35"/>
      <c r="X810" s="35"/>
      <c r="Y810" s="35"/>
      <c r="Z810" s="35"/>
      <c r="AA810" s="35"/>
      <c r="AB810" s="35"/>
      <c r="AC810" s="35"/>
      <c r="AD810" s="35"/>
      <c r="AE810" s="35"/>
      <c r="AR810" s="186" t="s">
        <v>311</v>
      </c>
      <c r="AT810" s="186" t="s">
        <v>173</v>
      </c>
      <c r="AU810" s="186" t="s">
        <v>83</v>
      </c>
      <c r="AY810" s="18" t="s">
        <v>171</v>
      </c>
      <c r="BE810" s="187">
        <f>IF(N810="základní",J810,0)</f>
        <v>0</v>
      </c>
      <c r="BF810" s="187">
        <f>IF(N810="snížená",J810,0)</f>
        <v>0</v>
      </c>
      <c r="BG810" s="187">
        <f>IF(N810="zákl. přenesená",J810,0)</f>
        <v>0</v>
      </c>
      <c r="BH810" s="187">
        <f>IF(N810="sníž. přenesená",J810,0)</f>
        <v>0</v>
      </c>
      <c r="BI810" s="187">
        <f>IF(N810="nulová",J810,0)</f>
        <v>0</v>
      </c>
      <c r="BJ810" s="18" t="s">
        <v>81</v>
      </c>
      <c r="BK810" s="187">
        <f>ROUND(I810*H810,2)</f>
        <v>0</v>
      </c>
      <c r="BL810" s="18" t="s">
        <v>311</v>
      </c>
      <c r="BM810" s="186" t="s">
        <v>1033</v>
      </c>
    </row>
    <row r="811" spans="1:47" s="2" customFormat="1" ht="48.75">
      <c r="A811" s="35"/>
      <c r="B811" s="36"/>
      <c r="C811" s="37"/>
      <c r="D811" s="195" t="s">
        <v>437</v>
      </c>
      <c r="E811" s="37"/>
      <c r="F811" s="236" t="s">
        <v>1034</v>
      </c>
      <c r="G811" s="37"/>
      <c r="H811" s="37"/>
      <c r="I811" s="190"/>
      <c r="J811" s="37"/>
      <c r="K811" s="37"/>
      <c r="L811" s="40"/>
      <c r="M811" s="191"/>
      <c r="N811" s="192"/>
      <c r="O811" s="65"/>
      <c r="P811" s="65"/>
      <c r="Q811" s="65"/>
      <c r="R811" s="65"/>
      <c r="S811" s="65"/>
      <c r="T811" s="66"/>
      <c r="U811" s="35"/>
      <c r="V811" s="35"/>
      <c r="W811" s="35"/>
      <c r="X811" s="35"/>
      <c r="Y811" s="35"/>
      <c r="Z811" s="35"/>
      <c r="AA811" s="35"/>
      <c r="AB811" s="35"/>
      <c r="AC811" s="35"/>
      <c r="AD811" s="35"/>
      <c r="AE811" s="35"/>
      <c r="AT811" s="18" t="s">
        <v>437</v>
      </c>
      <c r="AU811" s="18" t="s">
        <v>83</v>
      </c>
    </row>
    <row r="812" spans="1:65" s="2" customFormat="1" ht="24.2" customHeight="1">
      <c r="A812" s="35"/>
      <c r="B812" s="36"/>
      <c r="C812" s="175" t="s">
        <v>1035</v>
      </c>
      <c r="D812" s="175" t="s">
        <v>173</v>
      </c>
      <c r="E812" s="176" t="s">
        <v>1036</v>
      </c>
      <c r="F812" s="177" t="s">
        <v>1037</v>
      </c>
      <c r="G812" s="178" t="s">
        <v>402</v>
      </c>
      <c r="H812" s="179">
        <v>8</v>
      </c>
      <c r="I812" s="180"/>
      <c r="J812" s="181">
        <f>ROUND(I812*H812,2)</f>
        <v>0</v>
      </c>
      <c r="K812" s="177" t="s">
        <v>19</v>
      </c>
      <c r="L812" s="40"/>
      <c r="M812" s="182" t="s">
        <v>19</v>
      </c>
      <c r="N812" s="183" t="s">
        <v>44</v>
      </c>
      <c r="O812" s="65"/>
      <c r="P812" s="184">
        <f>O812*H812</f>
        <v>0</v>
      </c>
      <c r="Q812" s="184">
        <v>0</v>
      </c>
      <c r="R812" s="184">
        <f>Q812*H812</f>
        <v>0</v>
      </c>
      <c r="S812" s="184">
        <v>0</v>
      </c>
      <c r="T812" s="185">
        <f>S812*H812</f>
        <v>0</v>
      </c>
      <c r="U812" s="35"/>
      <c r="V812" s="35"/>
      <c r="W812" s="35"/>
      <c r="X812" s="35"/>
      <c r="Y812" s="35"/>
      <c r="Z812" s="35"/>
      <c r="AA812" s="35"/>
      <c r="AB812" s="35"/>
      <c r="AC812" s="35"/>
      <c r="AD812" s="35"/>
      <c r="AE812" s="35"/>
      <c r="AR812" s="186" t="s">
        <v>311</v>
      </c>
      <c r="AT812" s="186" t="s">
        <v>173</v>
      </c>
      <c r="AU812" s="186" t="s">
        <v>83</v>
      </c>
      <c r="AY812" s="18" t="s">
        <v>171</v>
      </c>
      <c r="BE812" s="187">
        <f>IF(N812="základní",J812,0)</f>
        <v>0</v>
      </c>
      <c r="BF812" s="187">
        <f>IF(N812="snížená",J812,0)</f>
        <v>0</v>
      </c>
      <c r="BG812" s="187">
        <f>IF(N812="zákl. přenesená",J812,0)</f>
        <v>0</v>
      </c>
      <c r="BH812" s="187">
        <f>IF(N812="sníž. přenesená",J812,0)</f>
        <v>0</v>
      </c>
      <c r="BI812" s="187">
        <f>IF(N812="nulová",J812,0)</f>
        <v>0</v>
      </c>
      <c r="BJ812" s="18" t="s">
        <v>81</v>
      </c>
      <c r="BK812" s="187">
        <f>ROUND(I812*H812,2)</f>
        <v>0</v>
      </c>
      <c r="BL812" s="18" t="s">
        <v>311</v>
      </c>
      <c r="BM812" s="186" t="s">
        <v>1038</v>
      </c>
    </row>
    <row r="813" spans="1:47" s="2" customFormat="1" ht="48.75">
      <c r="A813" s="35"/>
      <c r="B813" s="36"/>
      <c r="C813" s="37"/>
      <c r="D813" s="195" t="s">
        <v>437</v>
      </c>
      <c r="E813" s="37"/>
      <c r="F813" s="236" t="s">
        <v>1039</v>
      </c>
      <c r="G813" s="37"/>
      <c r="H813" s="37"/>
      <c r="I813" s="190"/>
      <c r="J813" s="37"/>
      <c r="K813" s="37"/>
      <c r="L813" s="40"/>
      <c r="M813" s="191"/>
      <c r="N813" s="192"/>
      <c r="O813" s="65"/>
      <c r="P813" s="65"/>
      <c r="Q813" s="65"/>
      <c r="R813" s="65"/>
      <c r="S813" s="65"/>
      <c r="T813" s="66"/>
      <c r="U813" s="35"/>
      <c r="V813" s="35"/>
      <c r="W813" s="35"/>
      <c r="X813" s="35"/>
      <c r="Y813" s="35"/>
      <c r="Z813" s="35"/>
      <c r="AA813" s="35"/>
      <c r="AB813" s="35"/>
      <c r="AC813" s="35"/>
      <c r="AD813" s="35"/>
      <c r="AE813" s="35"/>
      <c r="AT813" s="18" t="s">
        <v>437</v>
      </c>
      <c r="AU813" s="18" t="s">
        <v>83</v>
      </c>
    </row>
    <row r="814" spans="1:65" s="2" customFormat="1" ht="16.5" customHeight="1">
      <c r="A814" s="35"/>
      <c r="B814" s="36"/>
      <c r="C814" s="175" t="s">
        <v>1040</v>
      </c>
      <c r="D814" s="175" t="s">
        <v>173</v>
      </c>
      <c r="E814" s="176" t="s">
        <v>1041</v>
      </c>
      <c r="F814" s="177" t="s">
        <v>1042</v>
      </c>
      <c r="G814" s="178" t="s">
        <v>402</v>
      </c>
      <c r="H814" s="179">
        <v>2</v>
      </c>
      <c r="I814" s="180"/>
      <c r="J814" s="181">
        <f>ROUND(I814*H814,2)</f>
        <v>0</v>
      </c>
      <c r="K814" s="177" t="s">
        <v>19</v>
      </c>
      <c r="L814" s="40"/>
      <c r="M814" s="182" t="s">
        <v>19</v>
      </c>
      <c r="N814" s="183" t="s">
        <v>44</v>
      </c>
      <c r="O814" s="65"/>
      <c r="P814" s="184">
        <f>O814*H814</f>
        <v>0</v>
      </c>
      <c r="Q814" s="184">
        <v>0</v>
      </c>
      <c r="R814" s="184">
        <f>Q814*H814</f>
        <v>0</v>
      </c>
      <c r="S814" s="184">
        <v>0</v>
      </c>
      <c r="T814" s="185">
        <f>S814*H814</f>
        <v>0</v>
      </c>
      <c r="U814" s="35"/>
      <c r="V814" s="35"/>
      <c r="W814" s="35"/>
      <c r="X814" s="35"/>
      <c r="Y814" s="35"/>
      <c r="Z814" s="35"/>
      <c r="AA814" s="35"/>
      <c r="AB814" s="35"/>
      <c r="AC814" s="35"/>
      <c r="AD814" s="35"/>
      <c r="AE814" s="35"/>
      <c r="AR814" s="186" t="s">
        <v>311</v>
      </c>
      <c r="AT814" s="186" t="s">
        <v>173</v>
      </c>
      <c r="AU814" s="186" t="s">
        <v>83</v>
      </c>
      <c r="AY814" s="18" t="s">
        <v>171</v>
      </c>
      <c r="BE814" s="187">
        <f>IF(N814="základní",J814,0)</f>
        <v>0</v>
      </c>
      <c r="BF814" s="187">
        <f>IF(N814="snížená",J814,0)</f>
        <v>0</v>
      </c>
      <c r="BG814" s="187">
        <f>IF(N814="zákl. přenesená",J814,0)</f>
        <v>0</v>
      </c>
      <c r="BH814" s="187">
        <f>IF(N814="sníž. přenesená",J814,0)</f>
        <v>0</v>
      </c>
      <c r="BI814" s="187">
        <f>IF(N814="nulová",J814,0)</f>
        <v>0</v>
      </c>
      <c r="BJ814" s="18" t="s">
        <v>81</v>
      </c>
      <c r="BK814" s="187">
        <f>ROUND(I814*H814,2)</f>
        <v>0</v>
      </c>
      <c r="BL814" s="18" t="s">
        <v>311</v>
      </c>
      <c r="BM814" s="186" t="s">
        <v>1043</v>
      </c>
    </row>
    <row r="815" spans="1:47" s="2" customFormat="1" ht="68.25">
      <c r="A815" s="35"/>
      <c r="B815" s="36"/>
      <c r="C815" s="37"/>
      <c r="D815" s="195" t="s">
        <v>437</v>
      </c>
      <c r="E815" s="37"/>
      <c r="F815" s="236" t="s">
        <v>1044</v>
      </c>
      <c r="G815" s="37"/>
      <c r="H815" s="37"/>
      <c r="I815" s="190"/>
      <c r="J815" s="37"/>
      <c r="K815" s="37"/>
      <c r="L815" s="40"/>
      <c r="M815" s="191"/>
      <c r="N815" s="192"/>
      <c r="O815" s="65"/>
      <c r="P815" s="65"/>
      <c r="Q815" s="65"/>
      <c r="R815" s="65"/>
      <c r="S815" s="65"/>
      <c r="T815" s="66"/>
      <c r="U815" s="35"/>
      <c r="V815" s="35"/>
      <c r="W815" s="35"/>
      <c r="X815" s="35"/>
      <c r="Y815" s="35"/>
      <c r="Z815" s="35"/>
      <c r="AA815" s="35"/>
      <c r="AB815" s="35"/>
      <c r="AC815" s="35"/>
      <c r="AD815" s="35"/>
      <c r="AE815" s="35"/>
      <c r="AT815" s="18" t="s">
        <v>437</v>
      </c>
      <c r="AU815" s="18" t="s">
        <v>83</v>
      </c>
    </row>
    <row r="816" spans="1:65" s="2" customFormat="1" ht="16.5" customHeight="1">
      <c r="A816" s="35"/>
      <c r="B816" s="36"/>
      <c r="C816" s="175" t="s">
        <v>1045</v>
      </c>
      <c r="D816" s="175" t="s">
        <v>173</v>
      </c>
      <c r="E816" s="176" t="s">
        <v>1046</v>
      </c>
      <c r="F816" s="177" t="s">
        <v>1047</v>
      </c>
      <c r="G816" s="178" t="s">
        <v>402</v>
      </c>
      <c r="H816" s="179">
        <v>8</v>
      </c>
      <c r="I816" s="180"/>
      <c r="J816" s="181">
        <f>ROUND(I816*H816,2)</f>
        <v>0</v>
      </c>
      <c r="K816" s="177" t="s">
        <v>19</v>
      </c>
      <c r="L816" s="40"/>
      <c r="M816" s="182" t="s">
        <v>19</v>
      </c>
      <c r="N816" s="183" t="s">
        <v>44</v>
      </c>
      <c r="O816" s="65"/>
      <c r="P816" s="184">
        <f>O816*H816</f>
        <v>0</v>
      </c>
      <c r="Q816" s="184">
        <v>0</v>
      </c>
      <c r="R816" s="184">
        <f>Q816*H816</f>
        <v>0</v>
      </c>
      <c r="S816" s="184">
        <v>0</v>
      </c>
      <c r="T816" s="185">
        <f>S816*H816</f>
        <v>0</v>
      </c>
      <c r="U816" s="35"/>
      <c r="V816" s="35"/>
      <c r="W816" s="35"/>
      <c r="X816" s="35"/>
      <c r="Y816" s="35"/>
      <c r="Z816" s="35"/>
      <c r="AA816" s="35"/>
      <c r="AB816" s="35"/>
      <c r="AC816" s="35"/>
      <c r="AD816" s="35"/>
      <c r="AE816" s="35"/>
      <c r="AR816" s="186" t="s">
        <v>311</v>
      </c>
      <c r="AT816" s="186" t="s">
        <v>173</v>
      </c>
      <c r="AU816" s="186" t="s">
        <v>83</v>
      </c>
      <c r="AY816" s="18" t="s">
        <v>171</v>
      </c>
      <c r="BE816" s="187">
        <f>IF(N816="základní",J816,0)</f>
        <v>0</v>
      </c>
      <c r="BF816" s="187">
        <f>IF(N816="snížená",J816,0)</f>
        <v>0</v>
      </c>
      <c r="BG816" s="187">
        <f>IF(N816="zákl. přenesená",J816,0)</f>
        <v>0</v>
      </c>
      <c r="BH816" s="187">
        <f>IF(N816="sníž. přenesená",J816,0)</f>
        <v>0</v>
      </c>
      <c r="BI816" s="187">
        <f>IF(N816="nulová",J816,0)</f>
        <v>0</v>
      </c>
      <c r="BJ816" s="18" t="s">
        <v>81</v>
      </c>
      <c r="BK816" s="187">
        <f>ROUND(I816*H816,2)</f>
        <v>0</v>
      </c>
      <c r="BL816" s="18" t="s">
        <v>311</v>
      </c>
      <c r="BM816" s="186" t="s">
        <v>1048</v>
      </c>
    </row>
    <row r="817" spans="1:47" s="2" customFormat="1" ht="29.25">
      <c r="A817" s="35"/>
      <c r="B817" s="36"/>
      <c r="C817" s="37"/>
      <c r="D817" s="195" t="s">
        <v>437</v>
      </c>
      <c r="E817" s="37"/>
      <c r="F817" s="236" t="s">
        <v>1049</v>
      </c>
      <c r="G817" s="37"/>
      <c r="H817" s="37"/>
      <c r="I817" s="190"/>
      <c r="J817" s="37"/>
      <c r="K817" s="37"/>
      <c r="L817" s="40"/>
      <c r="M817" s="191"/>
      <c r="N817" s="192"/>
      <c r="O817" s="65"/>
      <c r="P817" s="65"/>
      <c r="Q817" s="65"/>
      <c r="R817" s="65"/>
      <c r="S817" s="65"/>
      <c r="T817" s="66"/>
      <c r="U817" s="35"/>
      <c r="V817" s="35"/>
      <c r="W817" s="35"/>
      <c r="X817" s="35"/>
      <c r="Y817" s="35"/>
      <c r="Z817" s="35"/>
      <c r="AA817" s="35"/>
      <c r="AB817" s="35"/>
      <c r="AC817" s="35"/>
      <c r="AD817" s="35"/>
      <c r="AE817" s="35"/>
      <c r="AT817" s="18" t="s">
        <v>437</v>
      </c>
      <c r="AU817" s="18" t="s">
        <v>83</v>
      </c>
    </row>
    <row r="818" spans="1:65" s="2" customFormat="1" ht="16.5" customHeight="1">
      <c r="A818" s="35"/>
      <c r="B818" s="36"/>
      <c r="C818" s="175" t="s">
        <v>1050</v>
      </c>
      <c r="D818" s="175" t="s">
        <v>173</v>
      </c>
      <c r="E818" s="176" t="s">
        <v>1051</v>
      </c>
      <c r="F818" s="177" t="s">
        <v>1052</v>
      </c>
      <c r="G818" s="178" t="s">
        <v>402</v>
      </c>
      <c r="H818" s="179">
        <v>5</v>
      </c>
      <c r="I818" s="180"/>
      <c r="J818" s="181">
        <f>ROUND(I818*H818,2)</f>
        <v>0</v>
      </c>
      <c r="K818" s="177" t="s">
        <v>19</v>
      </c>
      <c r="L818" s="40"/>
      <c r="M818" s="182" t="s">
        <v>19</v>
      </c>
      <c r="N818" s="183" t="s">
        <v>44</v>
      </c>
      <c r="O818" s="65"/>
      <c r="P818" s="184">
        <f>O818*H818</f>
        <v>0</v>
      </c>
      <c r="Q818" s="184">
        <v>0</v>
      </c>
      <c r="R818" s="184">
        <f>Q818*H818</f>
        <v>0</v>
      </c>
      <c r="S818" s="184">
        <v>0</v>
      </c>
      <c r="T818" s="185">
        <f>S818*H818</f>
        <v>0</v>
      </c>
      <c r="U818" s="35"/>
      <c r="V818" s="35"/>
      <c r="W818" s="35"/>
      <c r="X818" s="35"/>
      <c r="Y818" s="35"/>
      <c r="Z818" s="35"/>
      <c r="AA818" s="35"/>
      <c r="AB818" s="35"/>
      <c r="AC818" s="35"/>
      <c r="AD818" s="35"/>
      <c r="AE818" s="35"/>
      <c r="AR818" s="186" t="s">
        <v>311</v>
      </c>
      <c r="AT818" s="186" t="s">
        <v>173</v>
      </c>
      <c r="AU818" s="186" t="s">
        <v>83</v>
      </c>
      <c r="AY818" s="18" t="s">
        <v>171</v>
      </c>
      <c r="BE818" s="187">
        <f>IF(N818="základní",J818,0)</f>
        <v>0</v>
      </c>
      <c r="BF818" s="187">
        <f>IF(N818="snížená",J818,0)</f>
        <v>0</v>
      </c>
      <c r="BG818" s="187">
        <f>IF(N818="zákl. přenesená",J818,0)</f>
        <v>0</v>
      </c>
      <c r="BH818" s="187">
        <f>IF(N818="sníž. přenesená",J818,0)</f>
        <v>0</v>
      </c>
      <c r="BI818" s="187">
        <f>IF(N818="nulová",J818,0)</f>
        <v>0</v>
      </c>
      <c r="BJ818" s="18" t="s">
        <v>81</v>
      </c>
      <c r="BK818" s="187">
        <f>ROUND(I818*H818,2)</f>
        <v>0</v>
      </c>
      <c r="BL818" s="18" t="s">
        <v>311</v>
      </c>
      <c r="BM818" s="186" t="s">
        <v>1053</v>
      </c>
    </row>
    <row r="819" spans="1:47" s="2" customFormat="1" ht="68.25">
      <c r="A819" s="35"/>
      <c r="B819" s="36"/>
      <c r="C819" s="37"/>
      <c r="D819" s="195" t="s">
        <v>437</v>
      </c>
      <c r="E819" s="37"/>
      <c r="F819" s="236" t="s">
        <v>1054</v>
      </c>
      <c r="G819" s="37"/>
      <c r="H819" s="37"/>
      <c r="I819" s="190"/>
      <c r="J819" s="37"/>
      <c r="K819" s="37"/>
      <c r="L819" s="40"/>
      <c r="M819" s="191"/>
      <c r="N819" s="192"/>
      <c r="O819" s="65"/>
      <c r="P819" s="65"/>
      <c r="Q819" s="65"/>
      <c r="R819" s="65"/>
      <c r="S819" s="65"/>
      <c r="T819" s="66"/>
      <c r="U819" s="35"/>
      <c r="V819" s="35"/>
      <c r="W819" s="35"/>
      <c r="X819" s="35"/>
      <c r="Y819" s="35"/>
      <c r="Z819" s="35"/>
      <c r="AA819" s="35"/>
      <c r="AB819" s="35"/>
      <c r="AC819" s="35"/>
      <c r="AD819" s="35"/>
      <c r="AE819" s="35"/>
      <c r="AT819" s="18" t="s">
        <v>437</v>
      </c>
      <c r="AU819" s="18" t="s">
        <v>83</v>
      </c>
    </row>
    <row r="820" spans="1:65" s="2" customFormat="1" ht="16.5" customHeight="1">
      <c r="A820" s="35"/>
      <c r="B820" s="36"/>
      <c r="C820" s="175" t="s">
        <v>1055</v>
      </c>
      <c r="D820" s="175" t="s">
        <v>173</v>
      </c>
      <c r="E820" s="176" t="s">
        <v>1056</v>
      </c>
      <c r="F820" s="177" t="s">
        <v>1057</v>
      </c>
      <c r="G820" s="178" t="s">
        <v>402</v>
      </c>
      <c r="H820" s="179">
        <v>8</v>
      </c>
      <c r="I820" s="180"/>
      <c r="J820" s="181">
        <f>ROUND(I820*H820,2)</f>
        <v>0</v>
      </c>
      <c r="K820" s="177" t="s">
        <v>19</v>
      </c>
      <c r="L820" s="40"/>
      <c r="M820" s="182" t="s">
        <v>19</v>
      </c>
      <c r="N820" s="183" t="s">
        <v>44</v>
      </c>
      <c r="O820" s="65"/>
      <c r="P820" s="184">
        <f>O820*H820</f>
        <v>0</v>
      </c>
      <c r="Q820" s="184">
        <v>0</v>
      </c>
      <c r="R820" s="184">
        <f>Q820*H820</f>
        <v>0</v>
      </c>
      <c r="S820" s="184">
        <v>0</v>
      </c>
      <c r="T820" s="185">
        <f>S820*H820</f>
        <v>0</v>
      </c>
      <c r="U820" s="35"/>
      <c r="V820" s="35"/>
      <c r="W820" s="35"/>
      <c r="X820" s="35"/>
      <c r="Y820" s="35"/>
      <c r="Z820" s="35"/>
      <c r="AA820" s="35"/>
      <c r="AB820" s="35"/>
      <c r="AC820" s="35"/>
      <c r="AD820" s="35"/>
      <c r="AE820" s="35"/>
      <c r="AR820" s="186" t="s">
        <v>311</v>
      </c>
      <c r="AT820" s="186" t="s">
        <v>173</v>
      </c>
      <c r="AU820" s="186" t="s">
        <v>83</v>
      </c>
      <c r="AY820" s="18" t="s">
        <v>171</v>
      </c>
      <c r="BE820" s="187">
        <f>IF(N820="základní",J820,0)</f>
        <v>0</v>
      </c>
      <c r="BF820" s="187">
        <f>IF(N820="snížená",J820,0)</f>
        <v>0</v>
      </c>
      <c r="BG820" s="187">
        <f>IF(N820="zákl. přenesená",J820,0)</f>
        <v>0</v>
      </c>
      <c r="BH820" s="187">
        <f>IF(N820="sníž. přenesená",J820,0)</f>
        <v>0</v>
      </c>
      <c r="BI820" s="187">
        <f>IF(N820="nulová",J820,0)</f>
        <v>0</v>
      </c>
      <c r="BJ820" s="18" t="s">
        <v>81</v>
      </c>
      <c r="BK820" s="187">
        <f>ROUND(I820*H820,2)</f>
        <v>0</v>
      </c>
      <c r="BL820" s="18" t="s">
        <v>311</v>
      </c>
      <c r="BM820" s="186" t="s">
        <v>1058</v>
      </c>
    </row>
    <row r="821" spans="1:47" s="2" customFormat="1" ht="58.5">
      <c r="A821" s="35"/>
      <c r="B821" s="36"/>
      <c r="C821" s="37"/>
      <c r="D821" s="195" t="s">
        <v>437</v>
      </c>
      <c r="E821" s="37"/>
      <c r="F821" s="236" t="s">
        <v>1059</v>
      </c>
      <c r="G821" s="37"/>
      <c r="H821" s="37"/>
      <c r="I821" s="190"/>
      <c r="J821" s="37"/>
      <c r="K821" s="37"/>
      <c r="L821" s="40"/>
      <c r="M821" s="191"/>
      <c r="N821" s="192"/>
      <c r="O821" s="65"/>
      <c r="P821" s="65"/>
      <c r="Q821" s="65"/>
      <c r="R821" s="65"/>
      <c r="S821" s="65"/>
      <c r="T821" s="66"/>
      <c r="U821" s="35"/>
      <c r="V821" s="35"/>
      <c r="W821" s="35"/>
      <c r="X821" s="35"/>
      <c r="Y821" s="35"/>
      <c r="Z821" s="35"/>
      <c r="AA821" s="35"/>
      <c r="AB821" s="35"/>
      <c r="AC821" s="35"/>
      <c r="AD821" s="35"/>
      <c r="AE821" s="35"/>
      <c r="AT821" s="18" t="s">
        <v>437</v>
      </c>
      <c r="AU821" s="18" t="s">
        <v>83</v>
      </c>
    </row>
    <row r="822" spans="1:65" s="2" customFormat="1" ht="16.5" customHeight="1">
      <c r="A822" s="35"/>
      <c r="B822" s="36"/>
      <c r="C822" s="175" t="s">
        <v>1060</v>
      </c>
      <c r="D822" s="175" t="s">
        <v>173</v>
      </c>
      <c r="E822" s="176" t="s">
        <v>1061</v>
      </c>
      <c r="F822" s="177" t="s">
        <v>1062</v>
      </c>
      <c r="G822" s="178" t="s">
        <v>402</v>
      </c>
      <c r="H822" s="179">
        <v>1</v>
      </c>
      <c r="I822" s="180"/>
      <c r="J822" s="181">
        <f>ROUND(I822*H822,2)</f>
        <v>0</v>
      </c>
      <c r="K822" s="177" t="s">
        <v>19</v>
      </c>
      <c r="L822" s="40"/>
      <c r="M822" s="182" t="s">
        <v>19</v>
      </c>
      <c r="N822" s="183" t="s">
        <v>44</v>
      </c>
      <c r="O822" s="65"/>
      <c r="P822" s="184">
        <f>O822*H822</f>
        <v>0</v>
      </c>
      <c r="Q822" s="184">
        <v>0</v>
      </c>
      <c r="R822" s="184">
        <f>Q822*H822</f>
        <v>0</v>
      </c>
      <c r="S822" s="184">
        <v>0</v>
      </c>
      <c r="T822" s="185">
        <f>S822*H822</f>
        <v>0</v>
      </c>
      <c r="U822" s="35"/>
      <c r="V822" s="35"/>
      <c r="W822" s="35"/>
      <c r="X822" s="35"/>
      <c r="Y822" s="35"/>
      <c r="Z822" s="35"/>
      <c r="AA822" s="35"/>
      <c r="AB822" s="35"/>
      <c r="AC822" s="35"/>
      <c r="AD822" s="35"/>
      <c r="AE822" s="35"/>
      <c r="AR822" s="186" t="s">
        <v>311</v>
      </c>
      <c r="AT822" s="186" t="s">
        <v>173</v>
      </c>
      <c r="AU822" s="186" t="s">
        <v>83</v>
      </c>
      <c r="AY822" s="18" t="s">
        <v>171</v>
      </c>
      <c r="BE822" s="187">
        <f>IF(N822="základní",J822,0)</f>
        <v>0</v>
      </c>
      <c r="BF822" s="187">
        <f>IF(N822="snížená",J822,0)</f>
        <v>0</v>
      </c>
      <c r="BG822" s="187">
        <f>IF(N822="zákl. přenesená",J822,0)</f>
        <v>0</v>
      </c>
      <c r="BH822" s="187">
        <f>IF(N822="sníž. přenesená",J822,0)</f>
        <v>0</v>
      </c>
      <c r="BI822" s="187">
        <f>IF(N822="nulová",J822,0)</f>
        <v>0</v>
      </c>
      <c r="BJ822" s="18" t="s">
        <v>81</v>
      </c>
      <c r="BK822" s="187">
        <f>ROUND(I822*H822,2)</f>
        <v>0</v>
      </c>
      <c r="BL822" s="18" t="s">
        <v>311</v>
      </c>
      <c r="BM822" s="186" t="s">
        <v>1063</v>
      </c>
    </row>
    <row r="823" spans="1:47" s="2" customFormat="1" ht="48.75">
      <c r="A823" s="35"/>
      <c r="B823" s="36"/>
      <c r="C823" s="37"/>
      <c r="D823" s="195" t="s">
        <v>437</v>
      </c>
      <c r="E823" s="37"/>
      <c r="F823" s="236" t="s">
        <v>1064</v>
      </c>
      <c r="G823" s="37"/>
      <c r="H823" s="37"/>
      <c r="I823" s="190"/>
      <c r="J823" s="37"/>
      <c r="K823" s="37"/>
      <c r="L823" s="40"/>
      <c r="M823" s="191"/>
      <c r="N823" s="192"/>
      <c r="O823" s="65"/>
      <c r="P823" s="65"/>
      <c r="Q823" s="65"/>
      <c r="R823" s="65"/>
      <c r="S823" s="65"/>
      <c r="T823" s="66"/>
      <c r="U823" s="35"/>
      <c r="V823" s="35"/>
      <c r="W823" s="35"/>
      <c r="X823" s="35"/>
      <c r="Y823" s="35"/>
      <c r="Z823" s="35"/>
      <c r="AA823" s="35"/>
      <c r="AB823" s="35"/>
      <c r="AC823" s="35"/>
      <c r="AD823" s="35"/>
      <c r="AE823" s="35"/>
      <c r="AT823" s="18" t="s">
        <v>437</v>
      </c>
      <c r="AU823" s="18" t="s">
        <v>83</v>
      </c>
    </row>
    <row r="824" spans="1:65" s="2" customFormat="1" ht="16.5" customHeight="1">
      <c r="A824" s="35"/>
      <c r="B824" s="36"/>
      <c r="C824" s="175" t="s">
        <v>1065</v>
      </c>
      <c r="D824" s="175" t="s">
        <v>173</v>
      </c>
      <c r="E824" s="176" t="s">
        <v>1066</v>
      </c>
      <c r="F824" s="177" t="s">
        <v>1067</v>
      </c>
      <c r="G824" s="178" t="s">
        <v>402</v>
      </c>
      <c r="H824" s="179">
        <v>7</v>
      </c>
      <c r="I824" s="180"/>
      <c r="J824" s="181">
        <f>ROUND(I824*H824,2)</f>
        <v>0</v>
      </c>
      <c r="K824" s="177" t="s">
        <v>19</v>
      </c>
      <c r="L824" s="40"/>
      <c r="M824" s="182" t="s">
        <v>19</v>
      </c>
      <c r="N824" s="183" t="s">
        <v>44</v>
      </c>
      <c r="O824" s="65"/>
      <c r="P824" s="184">
        <f>O824*H824</f>
        <v>0</v>
      </c>
      <c r="Q824" s="184">
        <v>0</v>
      </c>
      <c r="R824" s="184">
        <f>Q824*H824</f>
        <v>0</v>
      </c>
      <c r="S824" s="184">
        <v>0</v>
      </c>
      <c r="T824" s="185">
        <f>S824*H824</f>
        <v>0</v>
      </c>
      <c r="U824" s="35"/>
      <c r="V824" s="35"/>
      <c r="W824" s="35"/>
      <c r="X824" s="35"/>
      <c r="Y824" s="35"/>
      <c r="Z824" s="35"/>
      <c r="AA824" s="35"/>
      <c r="AB824" s="35"/>
      <c r="AC824" s="35"/>
      <c r="AD824" s="35"/>
      <c r="AE824" s="35"/>
      <c r="AR824" s="186" t="s">
        <v>311</v>
      </c>
      <c r="AT824" s="186" t="s">
        <v>173</v>
      </c>
      <c r="AU824" s="186" t="s">
        <v>83</v>
      </c>
      <c r="AY824" s="18" t="s">
        <v>171</v>
      </c>
      <c r="BE824" s="187">
        <f>IF(N824="základní",J824,0)</f>
        <v>0</v>
      </c>
      <c r="BF824" s="187">
        <f>IF(N824="snížená",J824,0)</f>
        <v>0</v>
      </c>
      <c r="BG824" s="187">
        <f>IF(N824="zákl. přenesená",J824,0)</f>
        <v>0</v>
      </c>
      <c r="BH824" s="187">
        <f>IF(N824="sníž. přenesená",J824,0)</f>
        <v>0</v>
      </c>
      <c r="BI824" s="187">
        <f>IF(N824="nulová",J824,0)</f>
        <v>0</v>
      </c>
      <c r="BJ824" s="18" t="s">
        <v>81</v>
      </c>
      <c r="BK824" s="187">
        <f>ROUND(I824*H824,2)</f>
        <v>0</v>
      </c>
      <c r="BL824" s="18" t="s">
        <v>311</v>
      </c>
      <c r="BM824" s="186" t="s">
        <v>1068</v>
      </c>
    </row>
    <row r="825" spans="1:47" s="2" customFormat="1" ht="39">
      <c r="A825" s="35"/>
      <c r="B825" s="36"/>
      <c r="C825" s="37"/>
      <c r="D825" s="195" t="s">
        <v>437</v>
      </c>
      <c r="E825" s="37"/>
      <c r="F825" s="236" t="s">
        <v>1069</v>
      </c>
      <c r="G825" s="37"/>
      <c r="H825" s="37"/>
      <c r="I825" s="190"/>
      <c r="J825" s="37"/>
      <c r="K825" s="37"/>
      <c r="L825" s="40"/>
      <c r="M825" s="191"/>
      <c r="N825" s="192"/>
      <c r="O825" s="65"/>
      <c r="P825" s="65"/>
      <c r="Q825" s="65"/>
      <c r="R825" s="65"/>
      <c r="S825" s="65"/>
      <c r="T825" s="66"/>
      <c r="U825" s="35"/>
      <c r="V825" s="35"/>
      <c r="W825" s="35"/>
      <c r="X825" s="35"/>
      <c r="Y825" s="35"/>
      <c r="Z825" s="35"/>
      <c r="AA825" s="35"/>
      <c r="AB825" s="35"/>
      <c r="AC825" s="35"/>
      <c r="AD825" s="35"/>
      <c r="AE825" s="35"/>
      <c r="AT825" s="18" t="s">
        <v>437</v>
      </c>
      <c r="AU825" s="18" t="s">
        <v>83</v>
      </c>
    </row>
    <row r="826" spans="1:65" s="2" customFormat="1" ht="16.5" customHeight="1">
      <c r="A826" s="35"/>
      <c r="B826" s="36"/>
      <c r="C826" s="175" t="s">
        <v>1070</v>
      </c>
      <c r="D826" s="175" t="s">
        <v>173</v>
      </c>
      <c r="E826" s="176" t="s">
        <v>1071</v>
      </c>
      <c r="F826" s="177" t="s">
        <v>1072</v>
      </c>
      <c r="G826" s="178" t="s">
        <v>402</v>
      </c>
      <c r="H826" s="179">
        <v>1</v>
      </c>
      <c r="I826" s="180"/>
      <c r="J826" s="181">
        <f>ROUND(I826*H826,2)</f>
        <v>0</v>
      </c>
      <c r="K826" s="177" t="s">
        <v>19</v>
      </c>
      <c r="L826" s="40"/>
      <c r="M826" s="182" t="s">
        <v>19</v>
      </c>
      <c r="N826" s="183" t="s">
        <v>44</v>
      </c>
      <c r="O826" s="65"/>
      <c r="P826" s="184">
        <f>O826*H826</f>
        <v>0</v>
      </c>
      <c r="Q826" s="184">
        <v>0</v>
      </c>
      <c r="R826" s="184">
        <f>Q826*H826</f>
        <v>0</v>
      </c>
      <c r="S826" s="184">
        <v>0</v>
      </c>
      <c r="T826" s="185">
        <f>S826*H826</f>
        <v>0</v>
      </c>
      <c r="U826" s="35"/>
      <c r="V826" s="35"/>
      <c r="W826" s="35"/>
      <c r="X826" s="35"/>
      <c r="Y826" s="35"/>
      <c r="Z826" s="35"/>
      <c r="AA826" s="35"/>
      <c r="AB826" s="35"/>
      <c r="AC826" s="35"/>
      <c r="AD826" s="35"/>
      <c r="AE826" s="35"/>
      <c r="AR826" s="186" t="s">
        <v>311</v>
      </c>
      <c r="AT826" s="186" t="s">
        <v>173</v>
      </c>
      <c r="AU826" s="186" t="s">
        <v>83</v>
      </c>
      <c r="AY826" s="18" t="s">
        <v>171</v>
      </c>
      <c r="BE826" s="187">
        <f>IF(N826="základní",J826,0)</f>
        <v>0</v>
      </c>
      <c r="BF826" s="187">
        <f>IF(N826="snížená",J826,0)</f>
        <v>0</v>
      </c>
      <c r="BG826" s="187">
        <f>IF(N826="zákl. přenesená",J826,0)</f>
        <v>0</v>
      </c>
      <c r="BH826" s="187">
        <f>IF(N826="sníž. přenesená",J826,0)</f>
        <v>0</v>
      </c>
      <c r="BI826" s="187">
        <f>IF(N826="nulová",J826,0)</f>
        <v>0</v>
      </c>
      <c r="BJ826" s="18" t="s">
        <v>81</v>
      </c>
      <c r="BK826" s="187">
        <f>ROUND(I826*H826,2)</f>
        <v>0</v>
      </c>
      <c r="BL826" s="18" t="s">
        <v>311</v>
      </c>
      <c r="BM826" s="186" t="s">
        <v>1073</v>
      </c>
    </row>
    <row r="827" spans="1:47" s="2" customFormat="1" ht="39">
      <c r="A827" s="35"/>
      <c r="B827" s="36"/>
      <c r="C827" s="37"/>
      <c r="D827" s="195" t="s">
        <v>437</v>
      </c>
      <c r="E827" s="37"/>
      <c r="F827" s="236" t="s">
        <v>1074</v>
      </c>
      <c r="G827" s="37"/>
      <c r="H827" s="37"/>
      <c r="I827" s="190"/>
      <c r="J827" s="37"/>
      <c r="K827" s="37"/>
      <c r="L827" s="40"/>
      <c r="M827" s="191"/>
      <c r="N827" s="192"/>
      <c r="O827" s="65"/>
      <c r="P827" s="65"/>
      <c r="Q827" s="65"/>
      <c r="R827" s="65"/>
      <c r="S827" s="65"/>
      <c r="T827" s="66"/>
      <c r="U827" s="35"/>
      <c r="V827" s="35"/>
      <c r="W827" s="35"/>
      <c r="X827" s="35"/>
      <c r="Y827" s="35"/>
      <c r="Z827" s="35"/>
      <c r="AA827" s="35"/>
      <c r="AB827" s="35"/>
      <c r="AC827" s="35"/>
      <c r="AD827" s="35"/>
      <c r="AE827" s="35"/>
      <c r="AT827" s="18" t="s">
        <v>437</v>
      </c>
      <c r="AU827" s="18" t="s">
        <v>83</v>
      </c>
    </row>
    <row r="828" spans="1:65" s="2" customFormat="1" ht="24.2" customHeight="1">
      <c r="A828" s="35"/>
      <c r="B828" s="36"/>
      <c r="C828" s="175" t="s">
        <v>1075</v>
      </c>
      <c r="D828" s="175" t="s">
        <v>173</v>
      </c>
      <c r="E828" s="176" t="s">
        <v>1076</v>
      </c>
      <c r="F828" s="177" t="s">
        <v>1077</v>
      </c>
      <c r="G828" s="178" t="s">
        <v>402</v>
      </c>
      <c r="H828" s="179">
        <v>1</v>
      </c>
      <c r="I828" s="180"/>
      <c r="J828" s="181">
        <f>ROUND(I828*H828,2)</f>
        <v>0</v>
      </c>
      <c r="K828" s="177" t="s">
        <v>19</v>
      </c>
      <c r="L828" s="40"/>
      <c r="M828" s="182" t="s">
        <v>19</v>
      </c>
      <c r="N828" s="183" t="s">
        <v>44</v>
      </c>
      <c r="O828" s="65"/>
      <c r="P828" s="184">
        <f>O828*H828</f>
        <v>0</v>
      </c>
      <c r="Q828" s="184">
        <v>0</v>
      </c>
      <c r="R828" s="184">
        <f>Q828*H828</f>
        <v>0</v>
      </c>
      <c r="S828" s="184">
        <v>0</v>
      </c>
      <c r="T828" s="185">
        <f>S828*H828</f>
        <v>0</v>
      </c>
      <c r="U828" s="35"/>
      <c r="V828" s="35"/>
      <c r="W828" s="35"/>
      <c r="X828" s="35"/>
      <c r="Y828" s="35"/>
      <c r="Z828" s="35"/>
      <c r="AA828" s="35"/>
      <c r="AB828" s="35"/>
      <c r="AC828" s="35"/>
      <c r="AD828" s="35"/>
      <c r="AE828" s="35"/>
      <c r="AR828" s="186" t="s">
        <v>311</v>
      </c>
      <c r="AT828" s="186" t="s">
        <v>173</v>
      </c>
      <c r="AU828" s="186" t="s">
        <v>83</v>
      </c>
      <c r="AY828" s="18" t="s">
        <v>171</v>
      </c>
      <c r="BE828" s="187">
        <f>IF(N828="základní",J828,0)</f>
        <v>0</v>
      </c>
      <c r="BF828" s="187">
        <f>IF(N828="snížená",J828,0)</f>
        <v>0</v>
      </c>
      <c r="BG828" s="187">
        <f>IF(N828="zákl. přenesená",J828,0)</f>
        <v>0</v>
      </c>
      <c r="BH828" s="187">
        <f>IF(N828="sníž. přenesená",J828,0)</f>
        <v>0</v>
      </c>
      <c r="BI828" s="187">
        <f>IF(N828="nulová",J828,0)</f>
        <v>0</v>
      </c>
      <c r="BJ828" s="18" t="s">
        <v>81</v>
      </c>
      <c r="BK828" s="187">
        <f>ROUND(I828*H828,2)</f>
        <v>0</v>
      </c>
      <c r="BL828" s="18" t="s">
        <v>311</v>
      </c>
      <c r="BM828" s="186" t="s">
        <v>1078</v>
      </c>
    </row>
    <row r="829" spans="1:47" s="2" customFormat="1" ht="39">
      <c r="A829" s="35"/>
      <c r="B829" s="36"/>
      <c r="C829" s="37"/>
      <c r="D829" s="195" t="s">
        <v>437</v>
      </c>
      <c r="E829" s="37"/>
      <c r="F829" s="236" t="s">
        <v>1079</v>
      </c>
      <c r="G829" s="37"/>
      <c r="H829" s="37"/>
      <c r="I829" s="190"/>
      <c r="J829" s="37"/>
      <c r="K829" s="37"/>
      <c r="L829" s="40"/>
      <c r="M829" s="191"/>
      <c r="N829" s="192"/>
      <c r="O829" s="65"/>
      <c r="P829" s="65"/>
      <c r="Q829" s="65"/>
      <c r="R829" s="65"/>
      <c r="S829" s="65"/>
      <c r="T829" s="66"/>
      <c r="U829" s="35"/>
      <c r="V829" s="35"/>
      <c r="W829" s="35"/>
      <c r="X829" s="35"/>
      <c r="Y829" s="35"/>
      <c r="Z829" s="35"/>
      <c r="AA829" s="35"/>
      <c r="AB829" s="35"/>
      <c r="AC829" s="35"/>
      <c r="AD829" s="35"/>
      <c r="AE829" s="35"/>
      <c r="AT829" s="18" t="s">
        <v>437</v>
      </c>
      <c r="AU829" s="18" t="s">
        <v>83</v>
      </c>
    </row>
    <row r="830" spans="1:65" s="2" customFormat="1" ht="16.5" customHeight="1">
      <c r="A830" s="35"/>
      <c r="B830" s="36"/>
      <c r="C830" s="175" t="s">
        <v>1080</v>
      </c>
      <c r="D830" s="175" t="s">
        <v>173</v>
      </c>
      <c r="E830" s="176" t="s">
        <v>1081</v>
      </c>
      <c r="F830" s="177" t="s">
        <v>1082</v>
      </c>
      <c r="G830" s="178" t="s">
        <v>402</v>
      </c>
      <c r="H830" s="179">
        <v>1</v>
      </c>
      <c r="I830" s="180"/>
      <c r="J830" s="181">
        <f>ROUND(I830*H830,2)</f>
        <v>0</v>
      </c>
      <c r="K830" s="177" t="s">
        <v>19</v>
      </c>
      <c r="L830" s="40"/>
      <c r="M830" s="182" t="s">
        <v>19</v>
      </c>
      <c r="N830" s="183" t="s">
        <v>44</v>
      </c>
      <c r="O830" s="65"/>
      <c r="P830" s="184">
        <f>O830*H830</f>
        <v>0</v>
      </c>
      <c r="Q830" s="184">
        <v>0</v>
      </c>
      <c r="R830" s="184">
        <f>Q830*H830</f>
        <v>0</v>
      </c>
      <c r="S830" s="184">
        <v>0</v>
      </c>
      <c r="T830" s="185">
        <f>S830*H830</f>
        <v>0</v>
      </c>
      <c r="U830" s="35"/>
      <c r="V830" s="35"/>
      <c r="W830" s="35"/>
      <c r="X830" s="35"/>
      <c r="Y830" s="35"/>
      <c r="Z830" s="35"/>
      <c r="AA830" s="35"/>
      <c r="AB830" s="35"/>
      <c r="AC830" s="35"/>
      <c r="AD830" s="35"/>
      <c r="AE830" s="35"/>
      <c r="AR830" s="186" t="s">
        <v>311</v>
      </c>
      <c r="AT830" s="186" t="s">
        <v>173</v>
      </c>
      <c r="AU830" s="186" t="s">
        <v>83</v>
      </c>
      <c r="AY830" s="18" t="s">
        <v>171</v>
      </c>
      <c r="BE830" s="187">
        <f>IF(N830="základní",J830,0)</f>
        <v>0</v>
      </c>
      <c r="BF830" s="187">
        <f>IF(N830="snížená",J830,0)</f>
        <v>0</v>
      </c>
      <c r="BG830" s="187">
        <f>IF(N830="zákl. přenesená",J830,0)</f>
        <v>0</v>
      </c>
      <c r="BH830" s="187">
        <f>IF(N830="sníž. přenesená",J830,0)</f>
        <v>0</v>
      </c>
      <c r="BI830" s="187">
        <f>IF(N830="nulová",J830,0)</f>
        <v>0</v>
      </c>
      <c r="BJ830" s="18" t="s">
        <v>81</v>
      </c>
      <c r="BK830" s="187">
        <f>ROUND(I830*H830,2)</f>
        <v>0</v>
      </c>
      <c r="BL830" s="18" t="s">
        <v>311</v>
      </c>
      <c r="BM830" s="186" t="s">
        <v>1083</v>
      </c>
    </row>
    <row r="831" spans="1:47" s="2" customFormat="1" ht="39">
      <c r="A831" s="35"/>
      <c r="B831" s="36"/>
      <c r="C831" s="37"/>
      <c r="D831" s="195" t="s">
        <v>437</v>
      </c>
      <c r="E831" s="37"/>
      <c r="F831" s="236" t="s">
        <v>1079</v>
      </c>
      <c r="G831" s="37"/>
      <c r="H831" s="37"/>
      <c r="I831" s="190"/>
      <c r="J831" s="37"/>
      <c r="K831" s="37"/>
      <c r="L831" s="40"/>
      <c r="M831" s="191"/>
      <c r="N831" s="192"/>
      <c r="O831" s="65"/>
      <c r="P831" s="65"/>
      <c r="Q831" s="65"/>
      <c r="R831" s="65"/>
      <c r="S831" s="65"/>
      <c r="T831" s="66"/>
      <c r="U831" s="35"/>
      <c r="V831" s="35"/>
      <c r="W831" s="35"/>
      <c r="X831" s="35"/>
      <c r="Y831" s="35"/>
      <c r="Z831" s="35"/>
      <c r="AA831" s="35"/>
      <c r="AB831" s="35"/>
      <c r="AC831" s="35"/>
      <c r="AD831" s="35"/>
      <c r="AE831" s="35"/>
      <c r="AT831" s="18" t="s">
        <v>437</v>
      </c>
      <c r="AU831" s="18" t="s">
        <v>83</v>
      </c>
    </row>
    <row r="832" spans="1:65" s="2" customFormat="1" ht="16.5" customHeight="1">
      <c r="A832" s="35"/>
      <c r="B832" s="36"/>
      <c r="C832" s="175" t="s">
        <v>1084</v>
      </c>
      <c r="D832" s="175" t="s">
        <v>173</v>
      </c>
      <c r="E832" s="176" t="s">
        <v>1085</v>
      </c>
      <c r="F832" s="177" t="s">
        <v>1086</v>
      </c>
      <c r="G832" s="178" t="s">
        <v>402</v>
      </c>
      <c r="H832" s="179">
        <v>1</v>
      </c>
      <c r="I832" s="180"/>
      <c r="J832" s="181">
        <f>ROUND(I832*H832,2)</f>
        <v>0</v>
      </c>
      <c r="K832" s="177" t="s">
        <v>19</v>
      </c>
      <c r="L832" s="40"/>
      <c r="M832" s="182" t="s">
        <v>19</v>
      </c>
      <c r="N832" s="183" t="s">
        <v>44</v>
      </c>
      <c r="O832" s="65"/>
      <c r="P832" s="184">
        <f>O832*H832</f>
        <v>0</v>
      </c>
      <c r="Q832" s="184">
        <v>0</v>
      </c>
      <c r="R832" s="184">
        <f>Q832*H832</f>
        <v>0</v>
      </c>
      <c r="S832" s="184">
        <v>0</v>
      </c>
      <c r="T832" s="185">
        <f>S832*H832</f>
        <v>0</v>
      </c>
      <c r="U832" s="35"/>
      <c r="V832" s="35"/>
      <c r="W832" s="35"/>
      <c r="X832" s="35"/>
      <c r="Y832" s="35"/>
      <c r="Z832" s="35"/>
      <c r="AA832" s="35"/>
      <c r="AB832" s="35"/>
      <c r="AC832" s="35"/>
      <c r="AD832" s="35"/>
      <c r="AE832" s="35"/>
      <c r="AR832" s="186" t="s">
        <v>311</v>
      </c>
      <c r="AT832" s="186" t="s">
        <v>173</v>
      </c>
      <c r="AU832" s="186" t="s">
        <v>83</v>
      </c>
      <c r="AY832" s="18" t="s">
        <v>171</v>
      </c>
      <c r="BE832" s="187">
        <f>IF(N832="základní",J832,0)</f>
        <v>0</v>
      </c>
      <c r="BF832" s="187">
        <f>IF(N832="snížená",J832,0)</f>
        <v>0</v>
      </c>
      <c r="BG832" s="187">
        <f>IF(N832="zákl. přenesená",J832,0)</f>
        <v>0</v>
      </c>
      <c r="BH832" s="187">
        <f>IF(N832="sníž. přenesená",J832,0)</f>
        <v>0</v>
      </c>
      <c r="BI832" s="187">
        <f>IF(N832="nulová",J832,0)</f>
        <v>0</v>
      </c>
      <c r="BJ832" s="18" t="s">
        <v>81</v>
      </c>
      <c r="BK832" s="187">
        <f>ROUND(I832*H832,2)</f>
        <v>0</v>
      </c>
      <c r="BL832" s="18" t="s">
        <v>311</v>
      </c>
      <c r="BM832" s="186" t="s">
        <v>1087</v>
      </c>
    </row>
    <row r="833" spans="1:47" s="2" customFormat="1" ht="58.5">
      <c r="A833" s="35"/>
      <c r="B833" s="36"/>
      <c r="C833" s="37"/>
      <c r="D833" s="195" t="s">
        <v>437</v>
      </c>
      <c r="E833" s="37"/>
      <c r="F833" s="236" t="s">
        <v>1088</v>
      </c>
      <c r="G833" s="37"/>
      <c r="H833" s="37"/>
      <c r="I833" s="190"/>
      <c r="J833" s="37"/>
      <c r="K833" s="37"/>
      <c r="L833" s="40"/>
      <c r="M833" s="191"/>
      <c r="N833" s="192"/>
      <c r="O833" s="65"/>
      <c r="P833" s="65"/>
      <c r="Q833" s="65"/>
      <c r="R833" s="65"/>
      <c r="S833" s="65"/>
      <c r="T833" s="66"/>
      <c r="U833" s="35"/>
      <c r="V833" s="35"/>
      <c r="W833" s="35"/>
      <c r="X833" s="35"/>
      <c r="Y833" s="35"/>
      <c r="Z833" s="35"/>
      <c r="AA833" s="35"/>
      <c r="AB833" s="35"/>
      <c r="AC833" s="35"/>
      <c r="AD833" s="35"/>
      <c r="AE833" s="35"/>
      <c r="AT833" s="18" t="s">
        <v>437</v>
      </c>
      <c r="AU833" s="18" t="s">
        <v>83</v>
      </c>
    </row>
    <row r="834" spans="1:65" s="2" customFormat="1" ht="16.5" customHeight="1">
      <c r="A834" s="35"/>
      <c r="B834" s="36"/>
      <c r="C834" s="175" t="s">
        <v>1089</v>
      </c>
      <c r="D834" s="175" t="s">
        <v>173</v>
      </c>
      <c r="E834" s="176" t="s">
        <v>1090</v>
      </c>
      <c r="F834" s="177" t="s">
        <v>1091</v>
      </c>
      <c r="G834" s="178" t="s">
        <v>402</v>
      </c>
      <c r="H834" s="179">
        <v>1</v>
      </c>
      <c r="I834" s="180"/>
      <c r="J834" s="181">
        <f>ROUND(I834*H834,2)</f>
        <v>0</v>
      </c>
      <c r="K834" s="177" t="s">
        <v>19</v>
      </c>
      <c r="L834" s="40"/>
      <c r="M834" s="182" t="s">
        <v>19</v>
      </c>
      <c r="N834" s="183" t="s">
        <v>44</v>
      </c>
      <c r="O834" s="65"/>
      <c r="P834" s="184">
        <f>O834*H834</f>
        <v>0</v>
      </c>
      <c r="Q834" s="184">
        <v>0</v>
      </c>
      <c r="R834" s="184">
        <f>Q834*H834</f>
        <v>0</v>
      </c>
      <c r="S834" s="184">
        <v>0</v>
      </c>
      <c r="T834" s="185">
        <f>S834*H834</f>
        <v>0</v>
      </c>
      <c r="U834" s="35"/>
      <c r="V834" s="35"/>
      <c r="W834" s="35"/>
      <c r="X834" s="35"/>
      <c r="Y834" s="35"/>
      <c r="Z834" s="35"/>
      <c r="AA834" s="35"/>
      <c r="AB834" s="35"/>
      <c r="AC834" s="35"/>
      <c r="AD834" s="35"/>
      <c r="AE834" s="35"/>
      <c r="AR834" s="186" t="s">
        <v>311</v>
      </c>
      <c r="AT834" s="186" t="s">
        <v>173</v>
      </c>
      <c r="AU834" s="186" t="s">
        <v>83</v>
      </c>
      <c r="AY834" s="18" t="s">
        <v>171</v>
      </c>
      <c r="BE834" s="187">
        <f>IF(N834="základní",J834,0)</f>
        <v>0</v>
      </c>
      <c r="BF834" s="187">
        <f>IF(N834="snížená",J834,0)</f>
        <v>0</v>
      </c>
      <c r="BG834" s="187">
        <f>IF(N834="zákl. přenesená",J834,0)</f>
        <v>0</v>
      </c>
      <c r="BH834" s="187">
        <f>IF(N834="sníž. přenesená",J834,0)</f>
        <v>0</v>
      </c>
      <c r="BI834" s="187">
        <f>IF(N834="nulová",J834,0)</f>
        <v>0</v>
      </c>
      <c r="BJ834" s="18" t="s">
        <v>81</v>
      </c>
      <c r="BK834" s="187">
        <f>ROUND(I834*H834,2)</f>
        <v>0</v>
      </c>
      <c r="BL834" s="18" t="s">
        <v>311</v>
      </c>
      <c r="BM834" s="186" t="s">
        <v>1092</v>
      </c>
    </row>
    <row r="835" spans="1:47" s="2" customFormat="1" ht="78">
      <c r="A835" s="35"/>
      <c r="B835" s="36"/>
      <c r="C835" s="37"/>
      <c r="D835" s="195" t="s">
        <v>437</v>
      </c>
      <c r="E835" s="37"/>
      <c r="F835" s="236" t="s">
        <v>1093</v>
      </c>
      <c r="G835" s="37"/>
      <c r="H835" s="37"/>
      <c r="I835" s="190"/>
      <c r="J835" s="37"/>
      <c r="K835" s="37"/>
      <c r="L835" s="40"/>
      <c r="M835" s="191"/>
      <c r="N835" s="192"/>
      <c r="O835" s="65"/>
      <c r="P835" s="65"/>
      <c r="Q835" s="65"/>
      <c r="R835" s="65"/>
      <c r="S835" s="65"/>
      <c r="T835" s="66"/>
      <c r="U835" s="35"/>
      <c r="V835" s="35"/>
      <c r="W835" s="35"/>
      <c r="X835" s="35"/>
      <c r="Y835" s="35"/>
      <c r="Z835" s="35"/>
      <c r="AA835" s="35"/>
      <c r="AB835" s="35"/>
      <c r="AC835" s="35"/>
      <c r="AD835" s="35"/>
      <c r="AE835" s="35"/>
      <c r="AT835" s="18" t="s">
        <v>437</v>
      </c>
      <c r="AU835" s="18" t="s">
        <v>83</v>
      </c>
    </row>
    <row r="836" spans="1:65" s="2" customFormat="1" ht="16.5" customHeight="1">
      <c r="A836" s="35"/>
      <c r="B836" s="36"/>
      <c r="C836" s="175" t="s">
        <v>1094</v>
      </c>
      <c r="D836" s="175" t="s">
        <v>173</v>
      </c>
      <c r="E836" s="176" t="s">
        <v>1095</v>
      </c>
      <c r="F836" s="177" t="s">
        <v>1096</v>
      </c>
      <c r="G836" s="178" t="s">
        <v>402</v>
      </c>
      <c r="H836" s="179">
        <v>1</v>
      </c>
      <c r="I836" s="180"/>
      <c r="J836" s="181">
        <f>ROUND(I836*H836,2)</f>
        <v>0</v>
      </c>
      <c r="K836" s="177" t="s">
        <v>19</v>
      </c>
      <c r="L836" s="40"/>
      <c r="M836" s="182" t="s">
        <v>19</v>
      </c>
      <c r="N836" s="183" t="s">
        <v>44</v>
      </c>
      <c r="O836" s="65"/>
      <c r="P836" s="184">
        <f>O836*H836</f>
        <v>0</v>
      </c>
      <c r="Q836" s="184">
        <v>0</v>
      </c>
      <c r="R836" s="184">
        <f>Q836*H836</f>
        <v>0</v>
      </c>
      <c r="S836" s="184">
        <v>0</v>
      </c>
      <c r="T836" s="185">
        <f>S836*H836</f>
        <v>0</v>
      </c>
      <c r="U836" s="35"/>
      <c r="V836" s="35"/>
      <c r="W836" s="35"/>
      <c r="X836" s="35"/>
      <c r="Y836" s="35"/>
      <c r="Z836" s="35"/>
      <c r="AA836" s="35"/>
      <c r="AB836" s="35"/>
      <c r="AC836" s="35"/>
      <c r="AD836" s="35"/>
      <c r="AE836" s="35"/>
      <c r="AR836" s="186" t="s">
        <v>311</v>
      </c>
      <c r="AT836" s="186" t="s">
        <v>173</v>
      </c>
      <c r="AU836" s="186" t="s">
        <v>83</v>
      </c>
      <c r="AY836" s="18" t="s">
        <v>171</v>
      </c>
      <c r="BE836" s="187">
        <f>IF(N836="základní",J836,0)</f>
        <v>0</v>
      </c>
      <c r="BF836" s="187">
        <f>IF(N836="snížená",J836,0)</f>
        <v>0</v>
      </c>
      <c r="BG836" s="187">
        <f>IF(N836="zákl. přenesená",J836,0)</f>
        <v>0</v>
      </c>
      <c r="BH836" s="187">
        <f>IF(N836="sníž. přenesená",J836,0)</f>
        <v>0</v>
      </c>
      <c r="BI836" s="187">
        <f>IF(N836="nulová",J836,0)</f>
        <v>0</v>
      </c>
      <c r="BJ836" s="18" t="s">
        <v>81</v>
      </c>
      <c r="BK836" s="187">
        <f>ROUND(I836*H836,2)</f>
        <v>0</v>
      </c>
      <c r="BL836" s="18" t="s">
        <v>311</v>
      </c>
      <c r="BM836" s="186" t="s">
        <v>1097</v>
      </c>
    </row>
    <row r="837" spans="1:47" s="2" customFormat="1" ht="39">
      <c r="A837" s="35"/>
      <c r="B837" s="36"/>
      <c r="C837" s="37"/>
      <c r="D837" s="195" t="s">
        <v>437</v>
      </c>
      <c r="E837" s="37"/>
      <c r="F837" s="236" t="s">
        <v>1098</v>
      </c>
      <c r="G837" s="37"/>
      <c r="H837" s="37"/>
      <c r="I837" s="190"/>
      <c r="J837" s="37"/>
      <c r="K837" s="37"/>
      <c r="L837" s="40"/>
      <c r="M837" s="191"/>
      <c r="N837" s="192"/>
      <c r="O837" s="65"/>
      <c r="P837" s="65"/>
      <c r="Q837" s="65"/>
      <c r="R837" s="65"/>
      <c r="S837" s="65"/>
      <c r="T837" s="66"/>
      <c r="U837" s="35"/>
      <c r="V837" s="35"/>
      <c r="W837" s="35"/>
      <c r="X837" s="35"/>
      <c r="Y837" s="35"/>
      <c r="Z837" s="35"/>
      <c r="AA837" s="35"/>
      <c r="AB837" s="35"/>
      <c r="AC837" s="35"/>
      <c r="AD837" s="35"/>
      <c r="AE837" s="35"/>
      <c r="AT837" s="18" t="s">
        <v>437</v>
      </c>
      <c r="AU837" s="18" t="s">
        <v>83</v>
      </c>
    </row>
    <row r="838" spans="1:65" s="2" customFormat="1" ht="37.9" customHeight="1">
      <c r="A838" s="35"/>
      <c r="B838" s="36"/>
      <c r="C838" s="175" t="s">
        <v>1099</v>
      </c>
      <c r="D838" s="175" t="s">
        <v>173</v>
      </c>
      <c r="E838" s="176" t="s">
        <v>1100</v>
      </c>
      <c r="F838" s="177" t="s">
        <v>1101</v>
      </c>
      <c r="G838" s="178" t="s">
        <v>983</v>
      </c>
      <c r="H838" s="237"/>
      <c r="I838" s="180"/>
      <c r="J838" s="181">
        <f>ROUND(I838*H838,2)</f>
        <v>0</v>
      </c>
      <c r="K838" s="177" t="s">
        <v>177</v>
      </c>
      <c r="L838" s="40"/>
      <c r="M838" s="182" t="s">
        <v>19</v>
      </c>
      <c r="N838" s="183" t="s">
        <v>44</v>
      </c>
      <c r="O838" s="65"/>
      <c r="P838" s="184">
        <f>O838*H838</f>
        <v>0</v>
      </c>
      <c r="Q838" s="184">
        <v>0</v>
      </c>
      <c r="R838" s="184">
        <f>Q838*H838</f>
        <v>0</v>
      </c>
      <c r="S838" s="184">
        <v>0</v>
      </c>
      <c r="T838" s="185">
        <f>S838*H838</f>
        <v>0</v>
      </c>
      <c r="U838" s="35"/>
      <c r="V838" s="35"/>
      <c r="W838" s="35"/>
      <c r="X838" s="35"/>
      <c r="Y838" s="35"/>
      <c r="Z838" s="35"/>
      <c r="AA838" s="35"/>
      <c r="AB838" s="35"/>
      <c r="AC838" s="35"/>
      <c r="AD838" s="35"/>
      <c r="AE838" s="35"/>
      <c r="AR838" s="186" t="s">
        <v>311</v>
      </c>
      <c r="AT838" s="186" t="s">
        <v>173</v>
      </c>
      <c r="AU838" s="186" t="s">
        <v>83</v>
      </c>
      <c r="AY838" s="18" t="s">
        <v>171</v>
      </c>
      <c r="BE838" s="187">
        <f>IF(N838="základní",J838,0)</f>
        <v>0</v>
      </c>
      <c r="BF838" s="187">
        <f>IF(N838="snížená",J838,0)</f>
        <v>0</v>
      </c>
      <c r="BG838" s="187">
        <f>IF(N838="zákl. přenesená",J838,0)</f>
        <v>0</v>
      </c>
      <c r="BH838" s="187">
        <f>IF(N838="sníž. přenesená",J838,0)</f>
        <v>0</v>
      </c>
      <c r="BI838" s="187">
        <f>IF(N838="nulová",J838,0)</f>
        <v>0</v>
      </c>
      <c r="BJ838" s="18" t="s">
        <v>81</v>
      </c>
      <c r="BK838" s="187">
        <f>ROUND(I838*H838,2)</f>
        <v>0</v>
      </c>
      <c r="BL838" s="18" t="s">
        <v>311</v>
      </c>
      <c r="BM838" s="186" t="s">
        <v>1102</v>
      </c>
    </row>
    <row r="839" spans="1:47" s="2" customFormat="1" ht="12">
      <c r="A839" s="35"/>
      <c r="B839" s="36"/>
      <c r="C839" s="37"/>
      <c r="D839" s="188" t="s">
        <v>180</v>
      </c>
      <c r="E839" s="37"/>
      <c r="F839" s="189" t="s">
        <v>1103</v>
      </c>
      <c r="G839" s="37"/>
      <c r="H839" s="37"/>
      <c r="I839" s="190"/>
      <c r="J839" s="37"/>
      <c r="K839" s="37"/>
      <c r="L839" s="40"/>
      <c r="M839" s="191"/>
      <c r="N839" s="192"/>
      <c r="O839" s="65"/>
      <c r="P839" s="65"/>
      <c r="Q839" s="65"/>
      <c r="R839" s="65"/>
      <c r="S839" s="65"/>
      <c r="T839" s="66"/>
      <c r="U839" s="35"/>
      <c r="V839" s="35"/>
      <c r="W839" s="35"/>
      <c r="X839" s="35"/>
      <c r="Y839" s="35"/>
      <c r="Z839" s="35"/>
      <c r="AA839" s="35"/>
      <c r="AB839" s="35"/>
      <c r="AC839" s="35"/>
      <c r="AD839" s="35"/>
      <c r="AE839" s="35"/>
      <c r="AT839" s="18" t="s">
        <v>180</v>
      </c>
      <c r="AU839" s="18" t="s">
        <v>83</v>
      </c>
    </row>
    <row r="840" spans="1:65" s="2" customFormat="1" ht="49.15" customHeight="1">
      <c r="A840" s="35"/>
      <c r="B840" s="36"/>
      <c r="C840" s="175" t="s">
        <v>1104</v>
      </c>
      <c r="D840" s="175" t="s">
        <v>173</v>
      </c>
      <c r="E840" s="176" t="s">
        <v>1105</v>
      </c>
      <c r="F840" s="177" t="s">
        <v>1106</v>
      </c>
      <c r="G840" s="178" t="s">
        <v>983</v>
      </c>
      <c r="H840" s="237"/>
      <c r="I840" s="180"/>
      <c r="J840" s="181">
        <f>ROUND(I840*H840,2)</f>
        <v>0</v>
      </c>
      <c r="K840" s="177" t="s">
        <v>177</v>
      </c>
      <c r="L840" s="40"/>
      <c r="M840" s="182" t="s">
        <v>19</v>
      </c>
      <c r="N840" s="183" t="s">
        <v>44</v>
      </c>
      <c r="O840" s="65"/>
      <c r="P840" s="184">
        <f>O840*H840</f>
        <v>0</v>
      </c>
      <c r="Q840" s="184">
        <v>0</v>
      </c>
      <c r="R840" s="184">
        <f>Q840*H840</f>
        <v>0</v>
      </c>
      <c r="S840" s="184">
        <v>0</v>
      </c>
      <c r="T840" s="185">
        <f>S840*H840</f>
        <v>0</v>
      </c>
      <c r="U840" s="35"/>
      <c r="V840" s="35"/>
      <c r="W840" s="35"/>
      <c r="X840" s="35"/>
      <c r="Y840" s="35"/>
      <c r="Z840" s="35"/>
      <c r="AA840" s="35"/>
      <c r="AB840" s="35"/>
      <c r="AC840" s="35"/>
      <c r="AD840" s="35"/>
      <c r="AE840" s="35"/>
      <c r="AR840" s="186" t="s">
        <v>311</v>
      </c>
      <c r="AT840" s="186" t="s">
        <v>173</v>
      </c>
      <c r="AU840" s="186" t="s">
        <v>83</v>
      </c>
      <c r="AY840" s="18" t="s">
        <v>171</v>
      </c>
      <c r="BE840" s="187">
        <f>IF(N840="základní",J840,0)</f>
        <v>0</v>
      </c>
      <c r="BF840" s="187">
        <f>IF(N840="snížená",J840,0)</f>
        <v>0</v>
      </c>
      <c r="BG840" s="187">
        <f>IF(N840="zákl. přenesená",J840,0)</f>
        <v>0</v>
      </c>
      <c r="BH840" s="187">
        <f>IF(N840="sníž. přenesená",J840,0)</f>
        <v>0</v>
      </c>
      <c r="BI840" s="187">
        <f>IF(N840="nulová",J840,0)</f>
        <v>0</v>
      </c>
      <c r="BJ840" s="18" t="s">
        <v>81</v>
      </c>
      <c r="BK840" s="187">
        <f>ROUND(I840*H840,2)</f>
        <v>0</v>
      </c>
      <c r="BL840" s="18" t="s">
        <v>311</v>
      </c>
      <c r="BM840" s="186" t="s">
        <v>1107</v>
      </c>
    </row>
    <row r="841" spans="1:47" s="2" customFormat="1" ht="12">
      <c r="A841" s="35"/>
      <c r="B841" s="36"/>
      <c r="C841" s="37"/>
      <c r="D841" s="188" t="s">
        <v>180</v>
      </c>
      <c r="E841" s="37"/>
      <c r="F841" s="189" t="s">
        <v>1108</v>
      </c>
      <c r="G841" s="37"/>
      <c r="H841" s="37"/>
      <c r="I841" s="190"/>
      <c r="J841" s="37"/>
      <c r="K841" s="37"/>
      <c r="L841" s="40"/>
      <c r="M841" s="191"/>
      <c r="N841" s="192"/>
      <c r="O841" s="65"/>
      <c r="P841" s="65"/>
      <c r="Q841" s="65"/>
      <c r="R841" s="65"/>
      <c r="S841" s="65"/>
      <c r="T841" s="66"/>
      <c r="U841" s="35"/>
      <c r="V841" s="35"/>
      <c r="W841" s="35"/>
      <c r="X841" s="35"/>
      <c r="Y841" s="35"/>
      <c r="Z841" s="35"/>
      <c r="AA841" s="35"/>
      <c r="AB841" s="35"/>
      <c r="AC841" s="35"/>
      <c r="AD841" s="35"/>
      <c r="AE841" s="35"/>
      <c r="AT841" s="18" t="s">
        <v>180</v>
      </c>
      <c r="AU841" s="18" t="s">
        <v>83</v>
      </c>
    </row>
    <row r="842" spans="2:63" s="12" customFormat="1" ht="22.9" customHeight="1">
      <c r="B842" s="159"/>
      <c r="C842" s="160"/>
      <c r="D842" s="161" t="s">
        <v>72</v>
      </c>
      <c r="E842" s="173" t="s">
        <v>1109</v>
      </c>
      <c r="F842" s="173" t="s">
        <v>1110</v>
      </c>
      <c r="G842" s="160"/>
      <c r="H842" s="160"/>
      <c r="I842" s="163"/>
      <c r="J842" s="174">
        <f>BK842</f>
        <v>0</v>
      </c>
      <c r="K842" s="160"/>
      <c r="L842" s="165"/>
      <c r="M842" s="166"/>
      <c r="N842" s="167"/>
      <c r="O842" s="167"/>
      <c r="P842" s="168">
        <f>SUM(P843:P854)</f>
        <v>0</v>
      </c>
      <c r="Q842" s="167"/>
      <c r="R842" s="168">
        <f>SUM(R843:R854)</f>
        <v>0</v>
      </c>
      <c r="S842" s="167"/>
      <c r="T842" s="169">
        <f>SUM(T843:T854)</f>
        <v>0.030140000000000004</v>
      </c>
      <c r="AR842" s="170" t="s">
        <v>83</v>
      </c>
      <c r="AT842" s="171" t="s">
        <v>72</v>
      </c>
      <c r="AU842" s="171" t="s">
        <v>81</v>
      </c>
      <c r="AY842" s="170" t="s">
        <v>171</v>
      </c>
      <c r="BK842" s="172">
        <f>SUM(BK843:BK854)</f>
        <v>0</v>
      </c>
    </row>
    <row r="843" spans="1:65" s="2" customFormat="1" ht="37.9" customHeight="1">
      <c r="A843" s="35"/>
      <c r="B843" s="36"/>
      <c r="C843" s="175" t="s">
        <v>1111</v>
      </c>
      <c r="D843" s="175" t="s">
        <v>173</v>
      </c>
      <c r="E843" s="176" t="s">
        <v>1112</v>
      </c>
      <c r="F843" s="177" t="s">
        <v>1113</v>
      </c>
      <c r="G843" s="178" t="s">
        <v>328</v>
      </c>
      <c r="H843" s="179">
        <v>24</v>
      </c>
      <c r="I843" s="180"/>
      <c r="J843" s="181">
        <f>ROUND(I843*H843,2)</f>
        <v>0</v>
      </c>
      <c r="K843" s="177" t="s">
        <v>177</v>
      </c>
      <c r="L843" s="40"/>
      <c r="M843" s="182" t="s">
        <v>19</v>
      </c>
      <c r="N843" s="183" t="s">
        <v>44</v>
      </c>
      <c r="O843" s="65"/>
      <c r="P843" s="184">
        <f>O843*H843</f>
        <v>0</v>
      </c>
      <c r="Q843" s="184">
        <v>0</v>
      </c>
      <c r="R843" s="184">
        <f>Q843*H843</f>
        <v>0</v>
      </c>
      <c r="S843" s="184">
        <v>0.0004</v>
      </c>
      <c r="T843" s="185">
        <f>S843*H843</f>
        <v>0.009600000000000001</v>
      </c>
      <c r="U843" s="35"/>
      <c r="V843" s="35"/>
      <c r="W843" s="35"/>
      <c r="X843" s="35"/>
      <c r="Y843" s="35"/>
      <c r="Z843" s="35"/>
      <c r="AA843" s="35"/>
      <c r="AB843" s="35"/>
      <c r="AC843" s="35"/>
      <c r="AD843" s="35"/>
      <c r="AE843" s="35"/>
      <c r="AR843" s="186" t="s">
        <v>311</v>
      </c>
      <c r="AT843" s="186" t="s">
        <v>173</v>
      </c>
      <c r="AU843" s="186" t="s">
        <v>83</v>
      </c>
      <c r="AY843" s="18" t="s">
        <v>171</v>
      </c>
      <c r="BE843" s="187">
        <f>IF(N843="základní",J843,0)</f>
        <v>0</v>
      </c>
      <c r="BF843" s="187">
        <f>IF(N843="snížená",J843,0)</f>
        <v>0</v>
      </c>
      <c r="BG843" s="187">
        <f>IF(N843="zákl. přenesená",J843,0)</f>
        <v>0</v>
      </c>
      <c r="BH843" s="187">
        <f>IF(N843="sníž. přenesená",J843,0)</f>
        <v>0</v>
      </c>
      <c r="BI843" s="187">
        <f>IF(N843="nulová",J843,0)</f>
        <v>0</v>
      </c>
      <c r="BJ843" s="18" t="s">
        <v>81</v>
      </c>
      <c r="BK843" s="187">
        <f>ROUND(I843*H843,2)</f>
        <v>0</v>
      </c>
      <c r="BL843" s="18" t="s">
        <v>311</v>
      </c>
      <c r="BM843" s="186" t="s">
        <v>1114</v>
      </c>
    </row>
    <row r="844" spans="1:47" s="2" customFormat="1" ht="12">
      <c r="A844" s="35"/>
      <c r="B844" s="36"/>
      <c r="C844" s="37"/>
      <c r="D844" s="188" t="s">
        <v>180</v>
      </c>
      <c r="E844" s="37"/>
      <c r="F844" s="189" t="s">
        <v>1115</v>
      </c>
      <c r="G844" s="37"/>
      <c r="H844" s="37"/>
      <c r="I844" s="190"/>
      <c r="J844" s="37"/>
      <c r="K844" s="37"/>
      <c r="L844" s="40"/>
      <c r="M844" s="191"/>
      <c r="N844" s="192"/>
      <c r="O844" s="65"/>
      <c r="P844" s="65"/>
      <c r="Q844" s="65"/>
      <c r="R844" s="65"/>
      <c r="S844" s="65"/>
      <c r="T844" s="66"/>
      <c r="U844" s="35"/>
      <c r="V844" s="35"/>
      <c r="W844" s="35"/>
      <c r="X844" s="35"/>
      <c r="Y844" s="35"/>
      <c r="Z844" s="35"/>
      <c r="AA844" s="35"/>
      <c r="AB844" s="35"/>
      <c r="AC844" s="35"/>
      <c r="AD844" s="35"/>
      <c r="AE844" s="35"/>
      <c r="AT844" s="18" t="s">
        <v>180</v>
      </c>
      <c r="AU844" s="18" t="s">
        <v>83</v>
      </c>
    </row>
    <row r="845" spans="2:51" s="14" customFormat="1" ht="12">
      <c r="B845" s="204"/>
      <c r="C845" s="205"/>
      <c r="D845" s="195" t="s">
        <v>182</v>
      </c>
      <c r="E845" s="206" t="s">
        <v>19</v>
      </c>
      <c r="F845" s="207" t="s">
        <v>1116</v>
      </c>
      <c r="G845" s="205"/>
      <c r="H845" s="208">
        <v>24</v>
      </c>
      <c r="I845" s="209"/>
      <c r="J845" s="205"/>
      <c r="K845" s="205"/>
      <c r="L845" s="210"/>
      <c r="M845" s="211"/>
      <c r="N845" s="212"/>
      <c r="O845" s="212"/>
      <c r="P845" s="212"/>
      <c r="Q845" s="212"/>
      <c r="R845" s="212"/>
      <c r="S845" s="212"/>
      <c r="T845" s="213"/>
      <c r="AT845" s="214" t="s">
        <v>182</v>
      </c>
      <c r="AU845" s="214" t="s">
        <v>83</v>
      </c>
      <c r="AV845" s="14" t="s">
        <v>83</v>
      </c>
      <c r="AW845" s="14" t="s">
        <v>35</v>
      </c>
      <c r="AX845" s="14" t="s">
        <v>81</v>
      </c>
      <c r="AY845" s="214" t="s">
        <v>171</v>
      </c>
    </row>
    <row r="846" spans="1:65" s="2" customFormat="1" ht="37.9" customHeight="1">
      <c r="A846" s="35"/>
      <c r="B846" s="36"/>
      <c r="C846" s="175" t="s">
        <v>1117</v>
      </c>
      <c r="D846" s="175" t="s">
        <v>173</v>
      </c>
      <c r="E846" s="176" t="s">
        <v>1118</v>
      </c>
      <c r="F846" s="177" t="s">
        <v>1119</v>
      </c>
      <c r="G846" s="178" t="s">
        <v>328</v>
      </c>
      <c r="H846" s="179">
        <v>11</v>
      </c>
      <c r="I846" s="180"/>
      <c r="J846" s="181">
        <f>ROUND(I846*H846,2)</f>
        <v>0</v>
      </c>
      <c r="K846" s="177" t="s">
        <v>177</v>
      </c>
      <c r="L846" s="40"/>
      <c r="M846" s="182" t="s">
        <v>19</v>
      </c>
      <c r="N846" s="183" t="s">
        <v>44</v>
      </c>
      <c r="O846" s="65"/>
      <c r="P846" s="184">
        <f>O846*H846</f>
        <v>0</v>
      </c>
      <c r="Q846" s="184">
        <v>0</v>
      </c>
      <c r="R846" s="184">
        <f>Q846*H846</f>
        <v>0</v>
      </c>
      <c r="S846" s="184">
        <v>0.0004</v>
      </c>
      <c r="T846" s="185">
        <f>S846*H846</f>
        <v>0.0044</v>
      </c>
      <c r="U846" s="35"/>
      <c r="V846" s="35"/>
      <c r="W846" s="35"/>
      <c r="X846" s="35"/>
      <c r="Y846" s="35"/>
      <c r="Z846" s="35"/>
      <c r="AA846" s="35"/>
      <c r="AB846" s="35"/>
      <c r="AC846" s="35"/>
      <c r="AD846" s="35"/>
      <c r="AE846" s="35"/>
      <c r="AR846" s="186" t="s">
        <v>311</v>
      </c>
      <c r="AT846" s="186" t="s">
        <v>173</v>
      </c>
      <c r="AU846" s="186" t="s">
        <v>83</v>
      </c>
      <c r="AY846" s="18" t="s">
        <v>171</v>
      </c>
      <c r="BE846" s="187">
        <f>IF(N846="základní",J846,0)</f>
        <v>0</v>
      </c>
      <c r="BF846" s="187">
        <f>IF(N846="snížená",J846,0)</f>
        <v>0</v>
      </c>
      <c r="BG846" s="187">
        <f>IF(N846="zákl. přenesená",J846,0)</f>
        <v>0</v>
      </c>
      <c r="BH846" s="187">
        <f>IF(N846="sníž. přenesená",J846,0)</f>
        <v>0</v>
      </c>
      <c r="BI846" s="187">
        <f>IF(N846="nulová",J846,0)</f>
        <v>0</v>
      </c>
      <c r="BJ846" s="18" t="s">
        <v>81</v>
      </c>
      <c r="BK846" s="187">
        <f>ROUND(I846*H846,2)</f>
        <v>0</v>
      </c>
      <c r="BL846" s="18" t="s">
        <v>311</v>
      </c>
      <c r="BM846" s="186" t="s">
        <v>1120</v>
      </c>
    </row>
    <row r="847" spans="1:47" s="2" customFormat="1" ht="12">
      <c r="A847" s="35"/>
      <c r="B847" s="36"/>
      <c r="C847" s="37"/>
      <c r="D847" s="188" t="s">
        <v>180</v>
      </c>
      <c r="E847" s="37"/>
      <c r="F847" s="189" t="s">
        <v>1121</v>
      </c>
      <c r="G847" s="37"/>
      <c r="H847" s="37"/>
      <c r="I847" s="190"/>
      <c r="J847" s="37"/>
      <c r="K847" s="37"/>
      <c r="L847" s="40"/>
      <c r="M847" s="191"/>
      <c r="N847" s="192"/>
      <c r="O847" s="65"/>
      <c r="P847" s="65"/>
      <c r="Q847" s="65"/>
      <c r="R847" s="65"/>
      <c r="S847" s="65"/>
      <c r="T847" s="66"/>
      <c r="U847" s="35"/>
      <c r="V847" s="35"/>
      <c r="W847" s="35"/>
      <c r="X847" s="35"/>
      <c r="Y847" s="35"/>
      <c r="Z847" s="35"/>
      <c r="AA847" s="35"/>
      <c r="AB847" s="35"/>
      <c r="AC847" s="35"/>
      <c r="AD847" s="35"/>
      <c r="AE847" s="35"/>
      <c r="AT847" s="18" t="s">
        <v>180</v>
      </c>
      <c r="AU847" s="18" t="s">
        <v>83</v>
      </c>
    </row>
    <row r="848" spans="2:51" s="14" customFormat="1" ht="12">
      <c r="B848" s="204"/>
      <c r="C848" s="205"/>
      <c r="D848" s="195" t="s">
        <v>182</v>
      </c>
      <c r="E848" s="206" t="s">
        <v>19</v>
      </c>
      <c r="F848" s="207" t="s">
        <v>1122</v>
      </c>
      <c r="G848" s="205"/>
      <c r="H848" s="208">
        <v>11</v>
      </c>
      <c r="I848" s="209"/>
      <c r="J848" s="205"/>
      <c r="K848" s="205"/>
      <c r="L848" s="210"/>
      <c r="M848" s="211"/>
      <c r="N848" s="212"/>
      <c r="O848" s="212"/>
      <c r="P848" s="212"/>
      <c r="Q848" s="212"/>
      <c r="R848" s="212"/>
      <c r="S848" s="212"/>
      <c r="T848" s="213"/>
      <c r="AT848" s="214" t="s">
        <v>182</v>
      </c>
      <c r="AU848" s="214" t="s">
        <v>83</v>
      </c>
      <c r="AV848" s="14" t="s">
        <v>83</v>
      </c>
      <c r="AW848" s="14" t="s">
        <v>35</v>
      </c>
      <c r="AX848" s="14" t="s">
        <v>81</v>
      </c>
      <c r="AY848" s="214" t="s">
        <v>171</v>
      </c>
    </row>
    <row r="849" spans="1:65" s="2" customFormat="1" ht="24.2" customHeight="1">
      <c r="A849" s="35"/>
      <c r="B849" s="36"/>
      <c r="C849" s="175" t="s">
        <v>1123</v>
      </c>
      <c r="D849" s="175" t="s">
        <v>173</v>
      </c>
      <c r="E849" s="176" t="s">
        <v>1124</v>
      </c>
      <c r="F849" s="177" t="s">
        <v>1125</v>
      </c>
      <c r="G849" s="178" t="s">
        <v>402</v>
      </c>
      <c r="H849" s="179">
        <v>11</v>
      </c>
      <c r="I849" s="180"/>
      <c r="J849" s="181">
        <f>ROUND(I849*H849,2)</f>
        <v>0</v>
      </c>
      <c r="K849" s="177" t="s">
        <v>177</v>
      </c>
      <c r="L849" s="40"/>
      <c r="M849" s="182" t="s">
        <v>19</v>
      </c>
      <c r="N849" s="183" t="s">
        <v>44</v>
      </c>
      <c r="O849" s="65"/>
      <c r="P849" s="184">
        <f>O849*H849</f>
        <v>0</v>
      </c>
      <c r="Q849" s="184">
        <v>0</v>
      </c>
      <c r="R849" s="184">
        <f>Q849*H849</f>
        <v>0</v>
      </c>
      <c r="S849" s="184">
        <v>0.00055</v>
      </c>
      <c r="T849" s="185">
        <f>S849*H849</f>
        <v>0.006050000000000001</v>
      </c>
      <c r="U849" s="35"/>
      <c r="V849" s="35"/>
      <c r="W849" s="35"/>
      <c r="X849" s="35"/>
      <c r="Y849" s="35"/>
      <c r="Z849" s="35"/>
      <c r="AA849" s="35"/>
      <c r="AB849" s="35"/>
      <c r="AC849" s="35"/>
      <c r="AD849" s="35"/>
      <c r="AE849" s="35"/>
      <c r="AR849" s="186" t="s">
        <v>311</v>
      </c>
      <c r="AT849" s="186" t="s">
        <v>173</v>
      </c>
      <c r="AU849" s="186" t="s">
        <v>83</v>
      </c>
      <c r="AY849" s="18" t="s">
        <v>171</v>
      </c>
      <c r="BE849" s="187">
        <f>IF(N849="základní",J849,0)</f>
        <v>0</v>
      </c>
      <c r="BF849" s="187">
        <f>IF(N849="snížená",J849,0)</f>
        <v>0</v>
      </c>
      <c r="BG849" s="187">
        <f>IF(N849="zákl. přenesená",J849,0)</f>
        <v>0</v>
      </c>
      <c r="BH849" s="187">
        <f>IF(N849="sníž. přenesená",J849,0)</f>
        <v>0</v>
      </c>
      <c r="BI849" s="187">
        <f>IF(N849="nulová",J849,0)</f>
        <v>0</v>
      </c>
      <c r="BJ849" s="18" t="s">
        <v>81</v>
      </c>
      <c r="BK849" s="187">
        <f>ROUND(I849*H849,2)</f>
        <v>0</v>
      </c>
      <c r="BL849" s="18" t="s">
        <v>311</v>
      </c>
      <c r="BM849" s="186" t="s">
        <v>1126</v>
      </c>
    </row>
    <row r="850" spans="1:47" s="2" customFormat="1" ht="12">
      <c r="A850" s="35"/>
      <c r="B850" s="36"/>
      <c r="C850" s="37"/>
      <c r="D850" s="188" t="s">
        <v>180</v>
      </c>
      <c r="E850" s="37"/>
      <c r="F850" s="189" t="s">
        <v>1127</v>
      </c>
      <c r="G850" s="37"/>
      <c r="H850" s="37"/>
      <c r="I850" s="190"/>
      <c r="J850" s="37"/>
      <c r="K850" s="37"/>
      <c r="L850" s="40"/>
      <c r="M850" s="191"/>
      <c r="N850" s="192"/>
      <c r="O850" s="65"/>
      <c r="P850" s="65"/>
      <c r="Q850" s="65"/>
      <c r="R850" s="65"/>
      <c r="S850" s="65"/>
      <c r="T850" s="66"/>
      <c r="U850" s="35"/>
      <c r="V850" s="35"/>
      <c r="W850" s="35"/>
      <c r="X850" s="35"/>
      <c r="Y850" s="35"/>
      <c r="Z850" s="35"/>
      <c r="AA850" s="35"/>
      <c r="AB850" s="35"/>
      <c r="AC850" s="35"/>
      <c r="AD850" s="35"/>
      <c r="AE850" s="35"/>
      <c r="AT850" s="18" t="s">
        <v>180</v>
      </c>
      <c r="AU850" s="18" t="s">
        <v>83</v>
      </c>
    </row>
    <row r="851" spans="1:65" s="2" customFormat="1" ht="24.2" customHeight="1">
      <c r="A851" s="35"/>
      <c r="B851" s="36"/>
      <c r="C851" s="175" t="s">
        <v>1128</v>
      </c>
      <c r="D851" s="175" t="s">
        <v>173</v>
      </c>
      <c r="E851" s="176" t="s">
        <v>1129</v>
      </c>
      <c r="F851" s="177" t="s">
        <v>1130</v>
      </c>
      <c r="G851" s="178" t="s">
        <v>402</v>
      </c>
      <c r="H851" s="179">
        <v>27</v>
      </c>
      <c r="I851" s="180"/>
      <c r="J851" s="181">
        <f>ROUND(I851*H851,2)</f>
        <v>0</v>
      </c>
      <c r="K851" s="177" t="s">
        <v>177</v>
      </c>
      <c r="L851" s="40"/>
      <c r="M851" s="182" t="s">
        <v>19</v>
      </c>
      <c r="N851" s="183" t="s">
        <v>44</v>
      </c>
      <c r="O851" s="65"/>
      <c r="P851" s="184">
        <f>O851*H851</f>
        <v>0</v>
      </c>
      <c r="Q851" s="184">
        <v>0</v>
      </c>
      <c r="R851" s="184">
        <f>Q851*H851</f>
        <v>0</v>
      </c>
      <c r="S851" s="184">
        <v>0.00021</v>
      </c>
      <c r="T851" s="185">
        <f>S851*H851</f>
        <v>0.0056700000000000006</v>
      </c>
      <c r="U851" s="35"/>
      <c r="V851" s="35"/>
      <c r="W851" s="35"/>
      <c r="X851" s="35"/>
      <c r="Y851" s="35"/>
      <c r="Z851" s="35"/>
      <c r="AA851" s="35"/>
      <c r="AB851" s="35"/>
      <c r="AC851" s="35"/>
      <c r="AD851" s="35"/>
      <c r="AE851" s="35"/>
      <c r="AR851" s="186" t="s">
        <v>311</v>
      </c>
      <c r="AT851" s="186" t="s">
        <v>173</v>
      </c>
      <c r="AU851" s="186" t="s">
        <v>83</v>
      </c>
      <c r="AY851" s="18" t="s">
        <v>171</v>
      </c>
      <c r="BE851" s="187">
        <f>IF(N851="základní",J851,0)</f>
        <v>0</v>
      </c>
      <c r="BF851" s="187">
        <f>IF(N851="snížená",J851,0)</f>
        <v>0</v>
      </c>
      <c r="BG851" s="187">
        <f>IF(N851="zákl. přenesená",J851,0)</f>
        <v>0</v>
      </c>
      <c r="BH851" s="187">
        <f>IF(N851="sníž. přenesená",J851,0)</f>
        <v>0</v>
      </c>
      <c r="BI851" s="187">
        <f>IF(N851="nulová",J851,0)</f>
        <v>0</v>
      </c>
      <c r="BJ851" s="18" t="s">
        <v>81</v>
      </c>
      <c r="BK851" s="187">
        <f>ROUND(I851*H851,2)</f>
        <v>0</v>
      </c>
      <c r="BL851" s="18" t="s">
        <v>311</v>
      </c>
      <c r="BM851" s="186" t="s">
        <v>1131</v>
      </c>
    </row>
    <row r="852" spans="1:47" s="2" customFormat="1" ht="12">
      <c r="A852" s="35"/>
      <c r="B852" s="36"/>
      <c r="C852" s="37"/>
      <c r="D852" s="188" t="s">
        <v>180</v>
      </c>
      <c r="E852" s="37"/>
      <c r="F852" s="189" t="s">
        <v>1132</v>
      </c>
      <c r="G852" s="37"/>
      <c r="H852" s="37"/>
      <c r="I852" s="190"/>
      <c r="J852" s="37"/>
      <c r="K852" s="37"/>
      <c r="L852" s="40"/>
      <c r="M852" s="191"/>
      <c r="N852" s="192"/>
      <c r="O852" s="65"/>
      <c r="P852" s="65"/>
      <c r="Q852" s="65"/>
      <c r="R852" s="65"/>
      <c r="S852" s="65"/>
      <c r="T852" s="66"/>
      <c r="U852" s="35"/>
      <c r="V852" s="35"/>
      <c r="W852" s="35"/>
      <c r="X852" s="35"/>
      <c r="Y852" s="35"/>
      <c r="Z852" s="35"/>
      <c r="AA852" s="35"/>
      <c r="AB852" s="35"/>
      <c r="AC852" s="35"/>
      <c r="AD852" s="35"/>
      <c r="AE852" s="35"/>
      <c r="AT852" s="18" t="s">
        <v>180</v>
      </c>
      <c r="AU852" s="18" t="s">
        <v>83</v>
      </c>
    </row>
    <row r="853" spans="1:65" s="2" customFormat="1" ht="24.2" customHeight="1">
      <c r="A853" s="35"/>
      <c r="B853" s="36"/>
      <c r="C853" s="175" t="s">
        <v>1133</v>
      </c>
      <c r="D853" s="175" t="s">
        <v>173</v>
      </c>
      <c r="E853" s="176" t="s">
        <v>1134</v>
      </c>
      <c r="F853" s="177" t="s">
        <v>1135</v>
      </c>
      <c r="G853" s="178" t="s">
        <v>402</v>
      </c>
      <c r="H853" s="179">
        <v>2</v>
      </c>
      <c r="I853" s="180"/>
      <c r="J853" s="181">
        <f>ROUND(I853*H853,2)</f>
        <v>0</v>
      </c>
      <c r="K853" s="177" t="s">
        <v>177</v>
      </c>
      <c r="L853" s="40"/>
      <c r="M853" s="182" t="s">
        <v>19</v>
      </c>
      <c r="N853" s="183" t="s">
        <v>44</v>
      </c>
      <c r="O853" s="65"/>
      <c r="P853" s="184">
        <f>O853*H853</f>
        <v>0</v>
      </c>
      <c r="Q853" s="184">
        <v>0</v>
      </c>
      <c r="R853" s="184">
        <f>Q853*H853</f>
        <v>0</v>
      </c>
      <c r="S853" s="184">
        <v>0.00221</v>
      </c>
      <c r="T853" s="185">
        <f>S853*H853</f>
        <v>0.00442</v>
      </c>
      <c r="U853" s="35"/>
      <c r="V853" s="35"/>
      <c r="W853" s="35"/>
      <c r="X853" s="35"/>
      <c r="Y853" s="35"/>
      <c r="Z853" s="35"/>
      <c r="AA853" s="35"/>
      <c r="AB853" s="35"/>
      <c r="AC853" s="35"/>
      <c r="AD853" s="35"/>
      <c r="AE853" s="35"/>
      <c r="AR853" s="186" t="s">
        <v>311</v>
      </c>
      <c r="AT853" s="186" t="s">
        <v>173</v>
      </c>
      <c r="AU853" s="186" t="s">
        <v>83</v>
      </c>
      <c r="AY853" s="18" t="s">
        <v>171</v>
      </c>
      <c r="BE853" s="187">
        <f>IF(N853="základní",J853,0)</f>
        <v>0</v>
      </c>
      <c r="BF853" s="187">
        <f>IF(N853="snížená",J853,0)</f>
        <v>0</v>
      </c>
      <c r="BG853" s="187">
        <f>IF(N853="zákl. přenesená",J853,0)</f>
        <v>0</v>
      </c>
      <c r="BH853" s="187">
        <f>IF(N853="sníž. přenesená",J853,0)</f>
        <v>0</v>
      </c>
      <c r="BI853" s="187">
        <f>IF(N853="nulová",J853,0)</f>
        <v>0</v>
      </c>
      <c r="BJ853" s="18" t="s">
        <v>81</v>
      </c>
      <c r="BK853" s="187">
        <f>ROUND(I853*H853,2)</f>
        <v>0</v>
      </c>
      <c r="BL853" s="18" t="s">
        <v>311</v>
      </c>
      <c r="BM853" s="186" t="s">
        <v>1136</v>
      </c>
    </row>
    <row r="854" spans="1:47" s="2" customFormat="1" ht="12">
      <c r="A854" s="35"/>
      <c r="B854" s="36"/>
      <c r="C854" s="37"/>
      <c r="D854" s="188" t="s">
        <v>180</v>
      </c>
      <c r="E854" s="37"/>
      <c r="F854" s="189" t="s">
        <v>1137</v>
      </c>
      <c r="G854" s="37"/>
      <c r="H854" s="37"/>
      <c r="I854" s="190"/>
      <c r="J854" s="37"/>
      <c r="K854" s="37"/>
      <c r="L854" s="40"/>
      <c r="M854" s="191"/>
      <c r="N854" s="192"/>
      <c r="O854" s="65"/>
      <c r="P854" s="65"/>
      <c r="Q854" s="65"/>
      <c r="R854" s="65"/>
      <c r="S854" s="65"/>
      <c r="T854" s="66"/>
      <c r="U854" s="35"/>
      <c r="V854" s="35"/>
      <c r="W854" s="35"/>
      <c r="X854" s="35"/>
      <c r="Y854" s="35"/>
      <c r="Z854" s="35"/>
      <c r="AA854" s="35"/>
      <c r="AB854" s="35"/>
      <c r="AC854" s="35"/>
      <c r="AD854" s="35"/>
      <c r="AE854" s="35"/>
      <c r="AT854" s="18" t="s">
        <v>180</v>
      </c>
      <c r="AU854" s="18" t="s">
        <v>83</v>
      </c>
    </row>
    <row r="855" spans="2:63" s="12" customFormat="1" ht="22.9" customHeight="1">
      <c r="B855" s="159"/>
      <c r="C855" s="160"/>
      <c r="D855" s="161" t="s">
        <v>72</v>
      </c>
      <c r="E855" s="173" t="s">
        <v>1138</v>
      </c>
      <c r="F855" s="173" t="s">
        <v>1139</v>
      </c>
      <c r="G855" s="160"/>
      <c r="H855" s="160"/>
      <c r="I855" s="163"/>
      <c r="J855" s="174">
        <f>BK855</f>
        <v>0</v>
      </c>
      <c r="K855" s="160"/>
      <c r="L855" s="165"/>
      <c r="M855" s="166"/>
      <c r="N855" s="167"/>
      <c r="O855" s="167"/>
      <c r="P855" s="168">
        <f>SUM(P856:P873)</f>
        <v>0</v>
      </c>
      <c r="Q855" s="167"/>
      <c r="R855" s="168">
        <f>SUM(R856:R873)</f>
        <v>2.6766321200000003</v>
      </c>
      <c r="S855" s="167"/>
      <c r="T855" s="169">
        <f>SUM(T856:T873)</f>
        <v>0</v>
      </c>
      <c r="AR855" s="170" t="s">
        <v>83</v>
      </c>
      <c r="AT855" s="171" t="s">
        <v>72</v>
      </c>
      <c r="AU855" s="171" t="s">
        <v>81</v>
      </c>
      <c r="AY855" s="170" t="s">
        <v>171</v>
      </c>
      <c r="BK855" s="172">
        <f>SUM(BK856:BK873)</f>
        <v>0</v>
      </c>
    </row>
    <row r="856" spans="1:65" s="2" customFormat="1" ht="24.2" customHeight="1">
      <c r="A856" s="35"/>
      <c r="B856" s="36"/>
      <c r="C856" s="175" t="s">
        <v>1140</v>
      </c>
      <c r="D856" s="175" t="s">
        <v>173</v>
      </c>
      <c r="E856" s="176" t="s">
        <v>1141</v>
      </c>
      <c r="F856" s="177" t="s">
        <v>1142</v>
      </c>
      <c r="G856" s="178" t="s">
        <v>272</v>
      </c>
      <c r="H856" s="179">
        <v>2067.091</v>
      </c>
      <c r="I856" s="180"/>
      <c r="J856" s="181">
        <f>ROUND(I856*H856,2)</f>
        <v>0</v>
      </c>
      <c r="K856" s="177" t="s">
        <v>177</v>
      </c>
      <c r="L856" s="40"/>
      <c r="M856" s="182" t="s">
        <v>19</v>
      </c>
      <c r="N856" s="183" t="s">
        <v>44</v>
      </c>
      <c r="O856" s="65"/>
      <c r="P856" s="184">
        <f>O856*H856</f>
        <v>0</v>
      </c>
      <c r="Q856" s="184">
        <v>0</v>
      </c>
      <c r="R856" s="184">
        <f>Q856*H856</f>
        <v>0</v>
      </c>
      <c r="S856" s="184">
        <v>0</v>
      </c>
      <c r="T856" s="185">
        <f>S856*H856</f>
        <v>0</v>
      </c>
      <c r="U856" s="35"/>
      <c r="V856" s="35"/>
      <c r="W856" s="35"/>
      <c r="X856" s="35"/>
      <c r="Y856" s="35"/>
      <c r="Z856" s="35"/>
      <c r="AA856" s="35"/>
      <c r="AB856" s="35"/>
      <c r="AC856" s="35"/>
      <c r="AD856" s="35"/>
      <c r="AE856" s="35"/>
      <c r="AR856" s="186" t="s">
        <v>311</v>
      </c>
      <c r="AT856" s="186" t="s">
        <v>173</v>
      </c>
      <c r="AU856" s="186" t="s">
        <v>83</v>
      </c>
      <c r="AY856" s="18" t="s">
        <v>171</v>
      </c>
      <c r="BE856" s="187">
        <f>IF(N856="základní",J856,0)</f>
        <v>0</v>
      </c>
      <c r="BF856" s="187">
        <f>IF(N856="snížená",J856,0)</f>
        <v>0</v>
      </c>
      <c r="BG856" s="187">
        <f>IF(N856="zákl. přenesená",J856,0)</f>
        <v>0</v>
      </c>
      <c r="BH856" s="187">
        <f>IF(N856="sníž. přenesená",J856,0)</f>
        <v>0</v>
      </c>
      <c r="BI856" s="187">
        <f>IF(N856="nulová",J856,0)</f>
        <v>0</v>
      </c>
      <c r="BJ856" s="18" t="s">
        <v>81</v>
      </c>
      <c r="BK856" s="187">
        <f>ROUND(I856*H856,2)</f>
        <v>0</v>
      </c>
      <c r="BL856" s="18" t="s">
        <v>311</v>
      </c>
      <c r="BM856" s="186" t="s">
        <v>1143</v>
      </c>
    </row>
    <row r="857" spans="1:47" s="2" customFormat="1" ht="12">
      <c r="A857" s="35"/>
      <c r="B857" s="36"/>
      <c r="C857" s="37"/>
      <c r="D857" s="188" t="s">
        <v>180</v>
      </c>
      <c r="E857" s="37"/>
      <c r="F857" s="189" t="s">
        <v>1144</v>
      </c>
      <c r="G857" s="37"/>
      <c r="H857" s="37"/>
      <c r="I857" s="190"/>
      <c r="J857" s="37"/>
      <c r="K857" s="37"/>
      <c r="L857" s="40"/>
      <c r="M857" s="191"/>
      <c r="N857" s="192"/>
      <c r="O857" s="65"/>
      <c r="P857" s="65"/>
      <c r="Q857" s="65"/>
      <c r="R857" s="65"/>
      <c r="S857" s="65"/>
      <c r="T857" s="66"/>
      <c r="U857" s="35"/>
      <c r="V857" s="35"/>
      <c r="W857" s="35"/>
      <c r="X857" s="35"/>
      <c r="Y857" s="35"/>
      <c r="Z857" s="35"/>
      <c r="AA857" s="35"/>
      <c r="AB857" s="35"/>
      <c r="AC857" s="35"/>
      <c r="AD857" s="35"/>
      <c r="AE857" s="35"/>
      <c r="AT857" s="18" t="s">
        <v>180</v>
      </c>
      <c r="AU857" s="18" t="s">
        <v>83</v>
      </c>
    </row>
    <row r="858" spans="2:51" s="14" customFormat="1" ht="12">
      <c r="B858" s="204"/>
      <c r="C858" s="205"/>
      <c r="D858" s="195" t="s">
        <v>182</v>
      </c>
      <c r="E858" s="206" t="s">
        <v>19</v>
      </c>
      <c r="F858" s="207" t="s">
        <v>594</v>
      </c>
      <c r="G858" s="205"/>
      <c r="H858" s="208">
        <v>2067.091</v>
      </c>
      <c r="I858" s="209"/>
      <c r="J858" s="205"/>
      <c r="K858" s="205"/>
      <c r="L858" s="210"/>
      <c r="M858" s="211"/>
      <c r="N858" s="212"/>
      <c r="O858" s="212"/>
      <c r="P858" s="212"/>
      <c r="Q858" s="212"/>
      <c r="R858" s="212"/>
      <c r="S858" s="212"/>
      <c r="T858" s="213"/>
      <c r="AT858" s="214" t="s">
        <v>182</v>
      </c>
      <c r="AU858" s="214" t="s">
        <v>83</v>
      </c>
      <c r="AV858" s="14" t="s">
        <v>83</v>
      </c>
      <c r="AW858" s="14" t="s">
        <v>35</v>
      </c>
      <c r="AX858" s="14" t="s">
        <v>81</v>
      </c>
      <c r="AY858" s="214" t="s">
        <v>171</v>
      </c>
    </row>
    <row r="859" spans="1:65" s="2" customFormat="1" ht="24.2" customHeight="1">
      <c r="A859" s="35"/>
      <c r="B859" s="36"/>
      <c r="C859" s="175" t="s">
        <v>1145</v>
      </c>
      <c r="D859" s="175" t="s">
        <v>173</v>
      </c>
      <c r="E859" s="176" t="s">
        <v>1146</v>
      </c>
      <c r="F859" s="177" t="s">
        <v>1147</v>
      </c>
      <c r="G859" s="178" t="s">
        <v>272</v>
      </c>
      <c r="H859" s="179">
        <v>2067.091</v>
      </c>
      <c r="I859" s="180"/>
      <c r="J859" s="181">
        <f>ROUND(I859*H859,2)</f>
        <v>0</v>
      </c>
      <c r="K859" s="177" t="s">
        <v>177</v>
      </c>
      <c r="L859" s="40"/>
      <c r="M859" s="182" t="s">
        <v>19</v>
      </c>
      <c r="N859" s="183" t="s">
        <v>44</v>
      </c>
      <c r="O859" s="65"/>
      <c r="P859" s="184">
        <f>O859*H859</f>
        <v>0</v>
      </c>
      <c r="Q859" s="184">
        <v>0</v>
      </c>
      <c r="R859" s="184">
        <f>Q859*H859</f>
        <v>0</v>
      </c>
      <c r="S859" s="184">
        <v>0</v>
      </c>
      <c r="T859" s="185">
        <f>S859*H859</f>
        <v>0</v>
      </c>
      <c r="U859" s="35"/>
      <c r="V859" s="35"/>
      <c r="W859" s="35"/>
      <c r="X859" s="35"/>
      <c r="Y859" s="35"/>
      <c r="Z859" s="35"/>
      <c r="AA859" s="35"/>
      <c r="AB859" s="35"/>
      <c r="AC859" s="35"/>
      <c r="AD859" s="35"/>
      <c r="AE859" s="35"/>
      <c r="AR859" s="186" t="s">
        <v>311</v>
      </c>
      <c r="AT859" s="186" t="s">
        <v>173</v>
      </c>
      <c r="AU859" s="186" t="s">
        <v>83</v>
      </c>
      <c r="AY859" s="18" t="s">
        <v>171</v>
      </c>
      <c r="BE859" s="187">
        <f>IF(N859="základní",J859,0)</f>
        <v>0</v>
      </c>
      <c r="BF859" s="187">
        <f>IF(N859="snížená",J859,0)</f>
        <v>0</v>
      </c>
      <c r="BG859" s="187">
        <f>IF(N859="zákl. přenesená",J859,0)</f>
        <v>0</v>
      </c>
      <c r="BH859" s="187">
        <f>IF(N859="sníž. přenesená",J859,0)</f>
        <v>0</v>
      </c>
      <c r="BI859" s="187">
        <f>IF(N859="nulová",J859,0)</f>
        <v>0</v>
      </c>
      <c r="BJ859" s="18" t="s">
        <v>81</v>
      </c>
      <c r="BK859" s="187">
        <f>ROUND(I859*H859,2)</f>
        <v>0</v>
      </c>
      <c r="BL859" s="18" t="s">
        <v>311</v>
      </c>
      <c r="BM859" s="186" t="s">
        <v>1148</v>
      </c>
    </row>
    <row r="860" spans="1:47" s="2" customFormat="1" ht="12">
      <c r="A860" s="35"/>
      <c r="B860" s="36"/>
      <c r="C860" s="37"/>
      <c r="D860" s="188" t="s">
        <v>180</v>
      </c>
      <c r="E860" s="37"/>
      <c r="F860" s="189" t="s">
        <v>1149</v>
      </c>
      <c r="G860" s="37"/>
      <c r="H860" s="37"/>
      <c r="I860" s="190"/>
      <c r="J860" s="37"/>
      <c r="K860" s="37"/>
      <c r="L860" s="40"/>
      <c r="M860" s="191"/>
      <c r="N860" s="192"/>
      <c r="O860" s="65"/>
      <c r="P860" s="65"/>
      <c r="Q860" s="65"/>
      <c r="R860" s="65"/>
      <c r="S860" s="65"/>
      <c r="T860" s="66"/>
      <c r="U860" s="35"/>
      <c r="V860" s="35"/>
      <c r="W860" s="35"/>
      <c r="X860" s="35"/>
      <c r="Y860" s="35"/>
      <c r="Z860" s="35"/>
      <c r="AA860" s="35"/>
      <c r="AB860" s="35"/>
      <c r="AC860" s="35"/>
      <c r="AD860" s="35"/>
      <c r="AE860" s="35"/>
      <c r="AT860" s="18" t="s">
        <v>180</v>
      </c>
      <c r="AU860" s="18" t="s">
        <v>83</v>
      </c>
    </row>
    <row r="861" spans="2:51" s="14" customFormat="1" ht="12">
      <c r="B861" s="204"/>
      <c r="C861" s="205"/>
      <c r="D861" s="195" t="s">
        <v>182</v>
      </c>
      <c r="E861" s="206" t="s">
        <v>19</v>
      </c>
      <c r="F861" s="207" t="s">
        <v>594</v>
      </c>
      <c r="G861" s="205"/>
      <c r="H861" s="208">
        <v>2067.091</v>
      </c>
      <c r="I861" s="209"/>
      <c r="J861" s="205"/>
      <c r="K861" s="205"/>
      <c r="L861" s="210"/>
      <c r="M861" s="211"/>
      <c r="N861" s="212"/>
      <c r="O861" s="212"/>
      <c r="P861" s="212"/>
      <c r="Q861" s="212"/>
      <c r="R861" s="212"/>
      <c r="S861" s="212"/>
      <c r="T861" s="213"/>
      <c r="AT861" s="214" t="s">
        <v>182</v>
      </c>
      <c r="AU861" s="214" t="s">
        <v>83</v>
      </c>
      <c r="AV861" s="14" t="s">
        <v>83</v>
      </c>
      <c r="AW861" s="14" t="s">
        <v>35</v>
      </c>
      <c r="AX861" s="14" t="s">
        <v>81</v>
      </c>
      <c r="AY861" s="214" t="s">
        <v>171</v>
      </c>
    </row>
    <row r="862" spans="1:65" s="2" customFormat="1" ht="37.9" customHeight="1">
      <c r="A862" s="35"/>
      <c r="B862" s="36"/>
      <c r="C862" s="175" t="s">
        <v>1150</v>
      </c>
      <c r="D862" s="175" t="s">
        <v>173</v>
      </c>
      <c r="E862" s="176" t="s">
        <v>1151</v>
      </c>
      <c r="F862" s="177" t="s">
        <v>1152</v>
      </c>
      <c r="G862" s="178" t="s">
        <v>272</v>
      </c>
      <c r="H862" s="179">
        <v>115.767</v>
      </c>
      <c r="I862" s="180"/>
      <c r="J862" s="181">
        <f>ROUND(I862*H862,2)</f>
        <v>0</v>
      </c>
      <c r="K862" s="177" t="s">
        <v>177</v>
      </c>
      <c r="L862" s="40"/>
      <c r="M862" s="182" t="s">
        <v>19</v>
      </c>
      <c r="N862" s="183" t="s">
        <v>44</v>
      </c>
      <c r="O862" s="65"/>
      <c r="P862" s="184">
        <f>O862*H862</f>
        <v>0</v>
      </c>
      <c r="Q862" s="184">
        <v>0.0003</v>
      </c>
      <c r="R862" s="184">
        <f>Q862*H862</f>
        <v>0.03473009999999999</v>
      </c>
      <c r="S862" s="184">
        <v>0</v>
      </c>
      <c r="T862" s="185">
        <f>S862*H862</f>
        <v>0</v>
      </c>
      <c r="U862" s="35"/>
      <c r="V862" s="35"/>
      <c r="W862" s="35"/>
      <c r="X862" s="35"/>
      <c r="Y862" s="35"/>
      <c r="Z862" s="35"/>
      <c r="AA862" s="35"/>
      <c r="AB862" s="35"/>
      <c r="AC862" s="35"/>
      <c r="AD862" s="35"/>
      <c r="AE862" s="35"/>
      <c r="AR862" s="186" t="s">
        <v>311</v>
      </c>
      <c r="AT862" s="186" t="s">
        <v>173</v>
      </c>
      <c r="AU862" s="186" t="s">
        <v>83</v>
      </c>
      <c r="AY862" s="18" t="s">
        <v>171</v>
      </c>
      <c r="BE862" s="187">
        <f>IF(N862="základní",J862,0)</f>
        <v>0</v>
      </c>
      <c r="BF862" s="187">
        <f>IF(N862="snížená",J862,0)</f>
        <v>0</v>
      </c>
      <c r="BG862" s="187">
        <f>IF(N862="zákl. přenesená",J862,0)</f>
        <v>0</v>
      </c>
      <c r="BH862" s="187">
        <f>IF(N862="sníž. přenesená",J862,0)</f>
        <v>0</v>
      </c>
      <c r="BI862" s="187">
        <f>IF(N862="nulová",J862,0)</f>
        <v>0</v>
      </c>
      <c r="BJ862" s="18" t="s">
        <v>81</v>
      </c>
      <c r="BK862" s="187">
        <f>ROUND(I862*H862,2)</f>
        <v>0</v>
      </c>
      <c r="BL862" s="18" t="s">
        <v>311</v>
      </c>
      <c r="BM862" s="186" t="s">
        <v>1153</v>
      </c>
    </row>
    <row r="863" spans="1:47" s="2" customFormat="1" ht="12">
      <c r="A863" s="35"/>
      <c r="B863" s="36"/>
      <c r="C863" s="37"/>
      <c r="D863" s="188" t="s">
        <v>180</v>
      </c>
      <c r="E863" s="37"/>
      <c r="F863" s="189" t="s">
        <v>1154</v>
      </c>
      <c r="G863" s="37"/>
      <c r="H863" s="37"/>
      <c r="I863" s="190"/>
      <c r="J863" s="37"/>
      <c r="K863" s="37"/>
      <c r="L863" s="40"/>
      <c r="M863" s="191"/>
      <c r="N863" s="192"/>
      <c r="O863" s="65"/>
      <c r="P863" s="65"/>
      <c r="Q863" s="65"/>
      <c r="R863" s="65"/>
      <c r="S863" s="65"/>
      <c r="T863" s="66"/>
      <c r="U863" s="35"/>
      <c r="V863" s="35"/>
      <c r="W863" s="35"/>
      <c r="X863" s="35"/>
      <c r="Y863" s="35"/>
      <c r="Z863" s="35"/>
      <c r="AA863" s="35"/>
      <c r="AB863" s="35"/>
      <c r="AC863" s="35"/>
      <c r="AD863" s="35"/>
      <c r="AE863" s="35"/>
      <c r="AT863" s="18" t="s">
        <v>180</v>
      </c>
      <c r="AU863" s="18" t="s">
        <v>83</v>
      </c>
    </row>
    <row r="864" spans="2:51" s="14" customFormat="1" ht="12">
      <c r="B864" s="204"/>
      <c r="C864" s="205"/>
      <c r="D864" s="195" t="s">
        <v>182</v>
      </c>
      <c r="E864" s="206" t="s">
        <v>19</v>
      </c>
      <c r="F864" s="207" t="s">
        <v>103</v>
      </c>
      <c r="G864" s="205"/>
      <c r="H864" s="208">
        <v>115.767</v>
      </c>
      <c r="I864" s="209"/>
      <c r="J864" s="205"/>
      <c r="K864" s="205"/>
      <c r="L864" s="210"/>
      <c r="M864" s="211"/>
      <c r="N864" s="212"/>
      <c r="O864" s="212"/>
      <c r="P864" s="212"/>
      <c r="Q864" s="212"/>
      <c r="R864" s="212"/>
      <c r="S864" s="212"/>
      <c r="T864" s="213"/>
      <c r="AT864" s="214" t="s">
        <v>182</v>
      </c>
      <c r="AU864" s="214" t="s">
        <v>83</v>
      </c>
      <c r="AV864" s="14" t="s">
        <v>83</v>
      </c>
      <c r="AW864" s="14" t="s">
        <v>35</v>
      </c>
      <c r="AX864" s="14" t="s">
        <v>81</v>
      </c>
      <c r="AY864" s="214" t="s">
        <v>171</v>
      </c>
    </row>
    <row r="865" spans="1:65" s="2" customFormat="1" ht="37.9" customHeight="1">
      <c r="A865" s="35"/>
      <c r="B865" s="36"/>
      <c r="C865" s="175" t="s">
        <v>1155</v>
      </c>
      <c r="D865" s="175" t="s">
        <v>173</v>
      </c>
      <c r="E865" s="176" t="s">
        <v>1156</v>
      </c>
      <c r="F865" s="177" t="s">
        <v>1157</v>
      </c>
      <c r="G865" s="178" t="s">
        <v>272</v>
      </c>
      <c r="H865" s="179">
        <v>1951.324</v>
      </c>
      <c r="I865" s="180"/>
      <c r="J865" s="181">
        <f>ROUND(I865*H865,2)</f>
        <v>0</v>
      </c>
      <c r="K865" s="177" t="s">
        <v>177</v>
      </c>
      <c r="L865" s="40"/>
      <c r="M865" s="182" t="s">
        <v>19</v>
      </c>
      <c r="N865" s="183" t="s">
        <v>44</v>
      </c>
      <c r="O865" s="65"/>
      <c r="P865" s="184">
        <f>O865*H865</f>
        <v>0</v>
      </c>
      <c r="Q865" s="184">
        <v>0.00039</v>
      </c>
      <c r="R865" s="184">
        <f>Q865*H865</f>
        <v>0.7610163600000001</v>
      </c>
      <c r="S865" s="184">
        <v>0</v>
      </c>
      <c r="T865" s="185">
        <f>S865*H865</f>
        <v>0</v>
      </c>
      <c r="U865" s="35"/>
      <c r="V865" s="35"/>
      <c r="W865" s="35"/>
      <c r="X865" s="35"/>
      <c r="Y865" s="35"/>
      <c r="Z865" s="35"/>
      <c r="AA865" s="35"/>
      <c r="AB865" s="35"/>
      <c r="AC865" s="35"/>
      <c r="AD865" s="35"/>
      <c r="AE865" s="35"/>
      <c r="AR865" s="186" t="s">
        <v>311</v>
      </c>
      <c r="AT865" s="186" t="s">
        <v>173</v>
      </c>
      <c r="AU865" s="186" t="s">
        <v>83</v>
      </c>
      <c r="AY865" s="18" t="s">
        <v>171</v>
      </c>
      <c r="BE865" s="187">
        <f>IF(N865="základní",J865,0)</f>
        <v>0</v>
      </c>
      <c r="BF865" s="187">
        <f>IF(N865="snížená",J865,0)</f>
        <v>0</v>
      </c>
      <c r="BG865" s="187">
        <f>IF(N865="zákl. přenesená",J865,0)</f>
        <v>0</v>
      </c>
      <c r="BH865" s="187">
        <f>IF(N865="sníž. přenesená",J865,0)</f>
        <v>0</v>
      </c>
      <c r="BI865" s="187">
        <f>IF(N865="nulová",J865,0)</f>
        <v>0</v>
      </c>
      <c r="BJ865" s="18" t="s">
        <v>81</v>
      </c>
      <c r="BK865" s="187">
        <f>ROUND(I865*H865,2)</f>
        <v>0</v>
      </c>
      <c r="BL865" s="18" t="s">
        <v>311</v>
      </c>
      <c r="BM865" s="186" t="s">
        <v>1158</v>
      </c>
    </row>
    <row r="866" spans="1:47" s="2" customFormat="1" ht="12">
      <c r="A866" s="35"/>
      <c r="B866" s="36"/>
      <c r="C866" s="37"/>
      <c r="D866" s="188" t="s">
        <v>180</v>
      </c>
      <c r="E866" s="37"/>
      <c r="F866" s="189" t="s">
        <v>1159</v>
      </c>
      <c r="G866" s="37"/>
      <c r="H866" s="37"/>
      <c r="I866" s="190"/>
      <c r="J866" s="37"/>
      <c r="K866" s="37"/>
      <c r="L866" s="40"/>
      <c r="M866" s="191"/>
      <c r="N866" s="192"/>
      <c r="O866" s="65"/>
      <c r="P866" s="65"/>
      <c r="Q866" s="65"/>
      <c r="R866" s="65"/>
      <c r="S866" s="65"/>
      <c r="T866" s="66"/>
      <c r="U866" s="35"/>
      <c r="V866" s="35"/>
      <c r="W866" s="35"/>
      <c r="X866" s="35"/>
      <c r="Y866" s="35"/>
      <c r="Z866" s="35"/>
      <c r="AA866" s="35"/>
      <c r="AB866" s="35"/>
      <c r="AC866" s="35"/>
      <c r="AD866" s="35"/>
      <c r="AE866" s="35"/>
      <c r="AT866" s="18" t="s">
        <v>180</v>
      </c>
      <c r="AU866" s="18" t="s">
        <v>83</v>
      </c>
    </row>
    <row r="867" spans="2:51" s="14" customFormat="1" ht="12">
      <c r="B867" s="204"/>
      <c r="C867" s="205"/>
      <c r="D867" s="195" t="s">
        <v>182</v>
      </c>
      <c r="E867" s="206" t="s">
        <v>19</v>
      </c>
      <c r="F867" s="207" t="s">
        <v>99</v>
      </c>
      <c r="G867" s="205"/>
      <c r="H867" s="208">
        <v>1951.324</v>
      </c>
      <c r="I867" s="209"/>
      <c r="J867" s="205"/>
      <c r="K867" s="205"/>
      <c r="L867" s="210"/>
      <c r="M867" s="211"/>
      <c r="N867" s="212"/>
      <c r="O867" s="212"/>
      <c r="P867" s="212"/>
      <c r="Q867" s="212"/>
      <c r="R867" s="212"/>
      <c r="S867" s="212"/>
      <c r="T867" s="213"/>
      <c r="AT867" s="214" t="s">
        <v>182</v>
      </c>
      <c r="AU867" s="214" t="s">
        <v>83</v>
      </c>
      <c r="AV867" s="14" t="s">
        <v>83</v>
      </c>
      <c r="AW867" s="14" t="s">
        <v>35</v>
      </c>
      <c r="AX867" s="14" t="s">
        <v>81</v>
      </c>
      <c r="AY867" s="214" t="s">
        <v>171</v>
      </c>
    </row>
    <row r="868" spans="1:65" s="2" customFormat="1" ht="37.9" customHeight="1">
      <c r="A868" s="35"/>
      <c r="B868" s="36"/>
      <c r="C868" s="175" t="s">
        <v>1160</v>
      </c>
      <c r="D868" s="175" t="s">
        <v>173</v>
      </c>
      <c r="E868" s="176" t="s">
        <v>1161</v>
      </c>
      <c r="F868" s="177" t="s">
        <v>1162</v>
      </c>
      <c r="G868" s="178" t="s">
        <v>272</v>
      </c>
      <c r="H868" s="179">
        <v>115.767</v>
      </c>
      <c r="I868" s="180"/>
      <c r="J868" s="181">
        <f>ROUND(I868*H868,2)</f>
        <v>0</v>
      </c>
      <c r="K868" s="177" t="s">
        <v>177</v>
      </c>
      <c r="L868" s="40"/>
      <c r="M868" s="182" t="s">
        <v>19</v>
      </c>
      <c r="N868" s="183" t="s">
        <v>44</v>
      </c>
      <c r="O868" s="65"/>
      <c r="P868" s="184">
        <f>O868*H868</f>
        <v>0</v>
      </c>
      <c r="Q868" s="184">
        <v>0.00074</v>
      </c>
      <c r="R868" s="184">
        <f>Q868*H868</f>
        <v>0.08566758</v>
      </c>
      <c r="S868" s="184">
        <v>0</v>
      </c>
      <c r="T868" s="185">
        <f>S868*H868</f>
        <v>0</v>
      </c>
      <c r="U868" s="35"/>
      <c r="V868" s="35"/>
      <c r="W868" s="35"/>
      <c r="X868" s="35"/>
      <c r="Y868" s="35"/>
      <c r="Z868" s="35"/>
      <c r="AA868" s="35"/>
      <c r="AB868" s="35"/>
      <c r="AC868" s="35"/>
      <c r="AD868" s="35"/>
      <c r="AE868" s="35"/>
      <c r="AR868" s="186" t="s">
        <v>311</v>
      </c>
      <c r="AT868" s="186" t="s">
        <v>173</v>
      </c>
      <c r="AU868" s="186" t="s">
        <v>83</v>
      </c>
      <c r="AY868" s="18" t="s">
        <v>171</v>
      </c>
      <c r="BE868" s="187">
        <f>IF(N868="základní",J868,0)</f>
        <v>0</v>
      </c>
      <c r="BF868" s="187">
        <f>IF(N868="snížená",J868,0)</f>
        <v>0</v>
      </c>
      <c r="BG868" s="187">
        <f>IF(N868="zákl. přenesená",J868,0)</f>
        <v>0</v>
      </c>
      <c r="BH868" s="187">
        <f>IF(N868="sníž. přenesená",J868,0)</f>
        <v>0</v>
      </c>
      <c r="BI868" s="187">
        <f>IF(N868="nulová",J868,0)</f>
        <v>0</v>
      </c>
      <c r="BJ868" s="18" t="s">
        <v>81</v>
      </c>
      <c r="BK868" s="187">
        <f>ROUND(I868*H868,2)</f>
        <v>0</v>
      </c>
      <c r="BL868" s="18" t="s">
        <v>311</v>
      </c>
      <c r="BM868" s="186" t="s">
        <v>1163</v>
      </c>
    </row>
    <row r="869" spans="1:47" s="2" customFormat="1" ht="12">
      <c r="A869" s="35"/>
      <c r="B869" s="36"/>
      <c r="C869" s="37"/>
      <c r="D869" s="188" t="s">
        <v>180</v>
      </c>
      <c r="E869" s="37"/>
      <c r="F869" s="189" t="s">
        <v>1164</v>
      </c>
      <c r="G869" s="37"/>
      <c r="H869" s="37"/>
      <c r="I869" s="190"/>
      <c r="J869" s="37"/>
      <c r="K869" s="37"/>
      <c r="L869" s="40"/>
      <c r="M869" s="191"/>
      <c r="N869" s="192"/>
      <c r="O869" s="65"/>
      <c r="P869" s="65"/>
      <c r="Q869" s="65"/>
      <c r="R869" s="65"/>
      <c r="S869" s="65"/>
      <c r="T869" s="66"/>
      <c r="U869" s="35"/>
      <c r="V869" s="35"/>
      <c r="W869" s="35"/>
      <c r="X869" s="35"/>
      <c r="Y869" s="35"/>
      <c r="Z869" s="35"/>
      <c r="AA869" s="35"/>
      <c r="AB869" s="35"/>
      <c r="AC869" s="35"/>
      <c r="AD869" s="35"/>
      <c r="AE869" s="35"/>
      <c r="AT869" s="18" t="s">
        <v>180</v>
      </c>
      <c r="AU869" s="18" t="s">
        <v>83</v>
      </c>
    </row>
    <row r="870" spans="2:51" s="14" customFormat="1" ht="12">
      <c r="B870" s="204"/>
      <c r="C870" s="205"/>
      <c r="D870" s="195" t="s">
        <v>182</v>
      </c>
      <c r="E870" s="206" t="s">
        <v>19</v>
      </c>
      <c r="F870" s="207" t="s">
        <v>103</v>
      </c>
      <c r="G870" s="205"/>
      <c r="H870" s="208">
        <v>115.767</v>
      </c>
      <c r="I870" s="209"/>
      <c r="J870" s="205"/>
      <c r="K870" s="205"/>
      <c r="L870" s="210"/>
      <c r="M870" s="211"/>
      <c r="N870" s="212"/>
      <c r="O870" s="212"/>
      <c r="P870" s="212"/>
      <c r="Q870" s="212"/>
      <c r="R870" s="212"/>
      <c r="S870" s="212"/>
      <c r="T870" s="213"/>
      <c r="AT870" s="214" t="s">
        <v>182</v>
      </c>
      <c r="AU870" s="214" t="s">
        <v>83</v>
      </c>
      <c r="AV870" s="14" t="s">
        <v>83</v>
      </c>
      <c r="AW870" s="14" t="s">
        <v>35</v>
      </c>
      <c r="AX870" s="14" t="s">
        <v>81</v>
      </c>
      <c r="AY870" s="214" t="s">
        <v>171</v>
      </c>
    </row>
    <row r="871" spans="1:65" s="2" customFormat="1" ht="37.9" customHeight="1">
      <c r="A871" s="35"/>
      <c r="B871" s="36"/>
      <c r="C871" s="175" t="s">
        <v>1165</v>
      </c>
      <c r="D871" s="175" t="s">
        <v>173</v>
      </c>
      <c r="E871" s="176" t="s">
        <v>1166</v>
      </c>
      <c r="F871" s="177" t="s">
        <v>1167</v>
      </c>
      <c r="G871" s="178" t="s">
        <v>272</v>
      </c>
      <c r="H871" s="179">
        <v>1951.324</v>
      </c>
      <c r="I871" s="180"/>
      <c r="J871" s="181">
        <f>ROUND(I871*H871,2)</f>
        <v>0</v>
      </c>
      <c r="K871" s="177" t="s">
        <v>177</v>
      </c>
      <c r="L871" s="40"/>
      <c r="M871" s="182" t="s">
        <v>19</v>
      </c>
      <c r="N871" s="183" t="s">
        <v>44</v>
      </c>
      <c r="O871" s="65"/>
      <c r="P871" s="184">
        <f>O871*H871</f>
        <v>0</v>
      </c>
      <c r="Q871" s="184">
        <v>0.00092</v>
      </c>
      <c r="R871" s="184">
        <f>Q871*H871</f>
        <v>1.7952180800000002</v>
      </c>
      <c r="S871" s="184">
        <v>0</v>
      </c>
      <c r="T871" s="185">
        <f>S871*H871</f>
        <v>0</v>
      </c>
      <c r="U871" s="35"/>
      <c r="V871" s="35"/>
      <c r="W871" s="35"/>
      <c r="X871" s="35"/>
      <c r="Y871" s="35"/>
      <c r="Z871" s="35"/>
      <c r="AA871" s="35"/>
      <c r="AB871" s="35"/>
      <c r="AC871" s="35"/>
      <c r="AD871" s="35"/>
      <c r="AE871" s="35"/>
      <c r="AR871" s="186" t="s">
        <v>311</v>
      </c>
      <c r="AT871" s="186" t="s">
        <v>173</v>
      </c>
      <c r="AU871" s="186" t="s">
        <v>83</v>
      </c>
      <c r="AY871" s="18" t="s">
        <v>171</v>
      </c>
      <c r="BE871" s="187">
        <f>IF(N871="základní",J871,0)</f>
        <v>0</v>
      </c>
      <c r="BF871" s="187">
        <f>IF(N871="snížená",J871,0)</f>
        <v>0</v>
      </c>
      <c r="BG871" s="187">
        <f>IF(N871="zákl. přenesená",J871,0)</f>
        <v>0</v>
      </c>
      <c r="BH871" s="187">
        <f>IF(N871="sníž. přenesená",J871,0)</f>
        <v>0</v>
      </c>
      <c r="BI871" s="187">
        <f>IF(N871="nulová",J871,0)</f>
        <v>0</v>
      </c>
      <c r="BJ871" s="18" t="s">
        <v>81</v>
      </c>
      <c r="BK871" s="187">
        <f>ROUND(I871*H871,2)</f>
        <v>0</v>
      </c>
      <c r="BL871" s="18" t="s">
        <v>311</v>
      </c>
      <c r="BM871" s="186" t="s">
        <v>1168</v>
      </c>
    </row>
    <row r="872" spans="1:47" s="2" customFormat="1" ht="12">
      <c r="A872" s="35"/>
      <c r="B872" s="36"/>
      <c r="C872" s="37"/>
      <c r="D872" s="188" t="s">
        <v>180</v>
      </c>
      <c r="E872" s="37"/>
      <c r="F872" s="189" t="s">
        <v>1169</v>
      </c>
      <c r="G872" s="37"/>
      <c r="H872" s="37"/>
      <c r="I872" s="190"/>
      <c r="J872" s="37"/>
      <c r="K872" s="37"/>
      <c r="L872" s="40"/>
      <c r="M872" s="191"/>
      <c r="N872" s="192"/>
      <c r="O872" s="65"/>
      <c r="P872" s="65"/>
      <c r="Q872" s="65"/>
      <c r="R872" s="65"/>
      <c r="S872" s="65"/>
      <c r="T872" s="66"/>
      <c r="U872" s="35"/>
      <c r="V872" s="35"/>
      <c r="W872" s="35"/>
      <c r="X872" s="35"/>
      <c r="Y872" s="35"/>
      <c r="Z872" s="35"/>
      <c r="AA872" s="35"/>
      <c r="AB872" s="35"/>
      <c r="AC872" s="35"/>
      <c r="AD872" s="35"/>
      <c r="AE872" s="35"/>
      <c r="AT872" s="18" t="s">
        <v>180</v>
      </c>
      <c r="AU872" s="18" t="s">
        <v>83</v>
      </c>
    </row>
    <row r="873" spans="2:51" s="14" customFormat="1" ht="12">
      <c r="B873" s="204"/>
      <c r="C873" s="205"/>
      <c r="D873" s="195" t="s">
        <v>182</v>
      </c>
      <c r="E873" s="206" t="s">
        <v>19</v>
      </c>
      <c r="F873" s="207" t="s">
        <v>99</v>
      </c>
      <c r="G873" s="205"/>
      <c r="H873" s="208">
        <v>1951.324</v>
      </c>
      <c r="I873" s="209"/>
      <c r="J873" s="205"/>
      <c r="K873" s="205"/>
      <c r="L873" s="210"/>
      <c r="M873" s="211"/>
      <c r="N873" s="212"/>
      <c r="O873" s="212"/>
      <c r="P873" s="212"/>
      <c r="Q873" s="212"/>
      <c r="R873" s="212"/>
      <c r="S873" s="212"/>
      <c r="T873" s="213"/>
      <c r="AT873" s="214" t="s">
        <v>182</v>
      </c>
      <c r="AU873" s="214" t="s">
        <v>83</v>
      </c>
      <c r="AV873" s="14" t="s">
        <v>83</v>
      </c>
      <c r="AW873" s="14" t="s">
        <v>35</v>
      </c>
      <c r="AX873" s="14" t="s">
        <v>81</v>
      </c>
      <c r="AY873" s="214" t="s">
        <v>171</v>
      </c>
    </row>
    <row r="874" spans="2:63" s="12" customFormat="1" ht="22.9" customHeight="1">
      <c r="B874" s="159"/>
      <c r="C874" s="160"/>
      <c r="D874" s="161" t="s">
        <v>72</v>
      </c>
      <c r="E874" s="173" t="s">
        <v>1170</v>
      </c>
      <c r="F874" s="173" t="s">
        <v>1171</v>
      </c>
      <c r="G874" s="160"/>
      <c r="H874" s="160"/>
      <c r="I874" s="163"/>
      <c r="J874" s="174">
        <f>BK874</f>
        <v>0</v>
      </c>
      <c r="K874" s="160"/>
      <c r="L874" s="165"/>
      <c r="M874" s="166"/>
      <c r="N874" s="167"/>
      <c r="O874" s="167"/>
      <c r="P874" s="168">
        <f>SUM(P875:P879)</f>
        <v>0</v>
      </c>
      <c r="Q874" s="167"/>
      <c r="R874" s="168">
        <f>SUM(R875:R879)</f>
        <v>0.1</v>
      </c>
      <c r="S874" s="167"/>
      <c r="T874" s="169">
        <f>SUM(T875:T879)</f>
        <v>0</v>
      </c>
      <c r="AR874" s="170" t="s">
        <v>83</v>
      </c>
      <c r="AT874" s="171" t="s">
        <v>72</v>
      </c>
      <c r="AU874" s="171" t="s">
        <v>81</v>
      </c>
      <c r="AY874" s="170" t="s">
        <v>171</v>
      </c>
      <c r="BK874" s="172">
        <f>SUM(BK875:BK879)</f>
        <v>0</v>
      </c>
    </row>
    <row r="875" spans="1:65" s="2" customFormat="1" ht="33" customHeight="1">
      <c r="A875" s="35"/>
      <c r="B875" s="36"/>
      <c r="C875" s="175" t="s">
        <v>1172</v>
      </c>
      <c r="D875" s="175" t="s">
        <v>173</v>
      </c>
      <c r="E875" s="176" t="s">
        <v>1173</v>
      </c>
      <c r="F875" s="177" t="s">
        <v>1174</v>
      </c>
      <c r="G875" s="178" t="s">
        <v>402</v>
      </c>
      <c r="H875" s="179">
        <v>1</v>
      </c>
      <c r="I875" s="180"/>
      <c r="J875" s="181">
        <f>ROUND(I875*H875,2)</f>
        <v>0</v>
      </c>
      <c r="K875" s="177" t="s">
        <v>177</v>
      </c>
      <c r="L875" s="40"/>
      <c r="M875" s="182" t="s">
        <v>19</v>
      </c>
      <c r="N875" s="183" t="s">
        <v>44</v>
      </c>
      <c r="O875" s="65"/>
      <c r="P875" s="184">
        <f>O875*H875</f>
        <v>0</v>
      </c>
      <c r="Q875" s="184">
        <v>0</v>
      </c>
      <c r="R875" s="184">
        <f>Q875*H875</f>
        <v>0</v>
      </c>
      <c r="S875" s="184">
        <v>0</v>
      </c>
      <c r="T875" s="185">
        <f>S875*H875</f>
        <v>0</v>
      </c>
      <c r="U875" s="35"/>
      <c r="V875" s="35"/>
      <c r="W875" s="35"/>
      <c r="X875" s="35"/>
      <c r="Y875" s="35"/>
      <c r="Z875" s="35"/>
      <c r="AA875" s="35"/>
      <c r="AB875" s="35"/>
      <c r="AC875" s="35"/>
      <c r="AD875" s="35"/>
      <c r="AE875" s="35"/>
      <c r="AR875" s="186" t="s">
        <v>311</v>
      </c>
      <c r="AT875" s="186" t="s">
        <v>173</v>
      </c>
      <c r="AU875" s="186" t="s">
        <v>83</v>
      </c>
      <c r="AY875" s="18" t="s">
        <v>171</v>
      </c>
      <c r="BE875" s="187">
        <f>IF(N875="základní",J875,0)</f>
        <v>0</v>
      </c>
      <c r="BF875" s="187">
        <f>IF(N875="snížená",J875,0)</f>
        <v>0</v>
      </c>
      <c r="BG875" s="187">
        <f>IF(N875="zákl. přenesená",J875,0)</f>
        <v>0</v>
      </c>
      <c r="BH875" s="187">
        <f>IF(N875="sníž. přenesená",J875,0)</f>
        <v>0</v>
      </c>
      <c r="BI875" s="187">
        <f>IF(N875="nulová",J875,0)</f>
        <v>0</v>
      </c>
      <c r="BJ875" s="18" t="s">
        <v>81</v>
      </c>
      <c r="BK875" s="187">
        <f>ROUND(I875*H875,2)</f>
        <v>0</v>
      </c>
      <c r="BL875" s="18" t="s">
        <v>311</v>
      </c>
      <c r="BM875" s="186" t="s">
        <v>1175</v>
      </c>
    </row>
    <row r="876" spans="1:47" s="2" customFormat="1" ht="12">
      <c r="A876" s="35"/>
      <c r="B876" s="36"/>
      <c r="C876" s="37"/>
      <c r="D876" s="188" t="s">
        <v>180</v>
      </c>
      <c r="E876" s="37"/>
      <c r="F876" s="189" t="s">
        <v>1176</v>
      </c>
      <c r="G876" s="37"/>
      <c r="H876" s="37"/>
      <c r="I876" s="190"/>
      <c r="J876" s="37"/>
      <c r="K876" s="37"/>
      <c r="L876" s="40"/>
      <c r="M876" s="191"/>
      <c r="N876" s="192"/>
      <c r="O876" s="65"/>
      <c r="P876" s="65"/>
      <c r="Q876" s="65"/>
      <c r="R876" s="65"/>
      <c r="S876" s="65"/>
      <c r="T876" s="66"/>
      <c r="U876" s="35"/>
      <c r="V876" s="35"/>
      <c r="W876" s="35"/>
      <c r="X876" s="35"/>
      <c r="Y876" s="35"/>
      <c r="Z876" s="35"/>
      <c r="AA876" s="35"/>
      <c r="AB876" s="35"/>
      <c r="AC876" s="35"/>
      <c r="AD876" s="35"/>
      <c r="AE876" s="35"/>
      <c r="AT876" s="18" t="s">
        <v>180</v>
      </c>
      <c r="AU876" s="18" t="s">
        <v>83</v>
      </c>
    </row>
    <row r="877" spans="1:65" s="2" customFormat="1" ht="24.2" customHeight="1">
      <c r="A877" s="35"/>
      <c r="B877" s="36"/>
      <c r="C877" s="226" t="s">
        <v>1177</v>
      </c>
      <c r="D877" s="226" t="s">
        <v>263</v>
      </c>
      <c r="E877" s="227" t="s">
        <v>1178</v>
      </c>
      <c r="F877" s="228" t="s">
        <v>1179</v>
      </c>
      <c r="G877" s="229" t="s">
        <v>19</v>
      </c>
      <c r="H877" s="230">
        <v>1</v>
      </c>
      <c r="I877" s="231"/>
      <c r="J877" s="232">
        <f>ROUND(I877*H877,2)</f>
        <v>0</v>
      </c>
      <c r="K877" s="228" t="s">
        <v>19</v>
      </c>
      <c r="L877" s="233"/>
      <c r="M877" s="234" t="s">
        <v>19</v>
      </c>
      <c r="N877" s="235" t="s">
        <v>44</v>
      </c>
      <c r="O877" s="65"/>
      <c r="P877" s="184">
        <f>O877*H877</f>
        <v>0</v>
      </c>
      <c r="Q877" s="184">
        <v>0.1</v>
      </c>
      <c r="R877" s="184">
        <f>Q877*H877</f>
        <v>0.1</v>
      </c>
      <c r="S877" s="184">
        <v>0</v>
      </c>
      <c r="T877" s="185">
        <f>S877*H877</f>
        <v>0</v>
      </c>
      <c r="U877" s="35"/>
      <c r="V877" s="35"/>
      <c r="W877" s="35"/>
      <c r="X877" s="35"/>
      <c r="Y877" s="35"/>
      <c r="Z877" s="35"/>
      <c r="AA877" s="35"/>
      <c r="AB877" s="35"/>
      <c r="AC877" s="35"/>
      <c r="AD877" s="35"/>
      <c r="AE877" s="35"/>
      <c r="AR877" s="186" t="s">
        <v>454</v>
      </c>
      <c r="AT877" s="186" t="s">
        <v>263</v>
      </c>
      <c r="AU877" s="186" t="s">
        <v>83</v>
      </c>
      <c r="AY877" s="18" t="s">
        <v>171</v>
      </c>
      <c r="BE877" s="187">
        <f>IF(N877="základní",J877,0)</f>
        <v>0</v>
      </c>
      <c r="BF877" s="187">
        <f>IF(N877="snížená",J877,0)</f>
        <v>0</v>
      </c>
      <c r="BG877" s="187">
        <f>IF(N877="zákl. přenesená",J877,0)</f>
        <v>0</v>
      </c>
      <c r="BH877" s="187">
        <f>IF(N877="sníž. přenesená",J877,0)</f>
        <v>0</v>
      </c>
      <c r="BI877" s="187">
        <f>IF(N877="nulová",J877,0)</f>
        <v>0</v>
      </c>
      <c r="BJ877" s="18" t="s">
        <v>81</v>
      </c>
      <c r="BK877" s="187">
        <f>ROUND(I877*H877,2)</f>
        <v>0</v>
      </c>
      <c r="BL877" s="18" t="s">
        <v>311</v>
      </c>
      <c r="BM877" s="186" t="s">
        <v>1180</v>
      </c>
    </row>
    <row r="878" spans="1:65" s="2" customFormat="1" ht="37.9" customHeight="1">
      <c r="A878" s="35"/>
      <c r="B878" s="36"/>
      <c r="C878" s="175" t="s">
        <v>1181</v>
      </c>
      <c r="D878" s="175" t="s">
        <v>173</v>
      </c>
      <c r="E878" s="176" t="s">
        <v>1182</v>
      </c>
      <c r="F878" s="177" t="s">
        <v>1183</v>
      </c>
      <c r="G878" s="178" t="s">
        <v>983</v>
      </c>
      <c r="H878" s="237"/>
      <c r="I878" s="180"/>
      <c r="J878" s="181">
        <f>ROUND(I878*H878,2)</f>
        <v>0</v>
      </c>
      <c r="K878" s="177" t="s">
        <v>177</v>
      </c>
      <c r="L878" s="40"/>
      <c r="M878" s="182" t="s">
        <v>19</v>
      </c>
      <c r="N878" s="183" t="s">
        <v>44</v>
      </c>
      <c r="O878" s="65"/>
      <c r="P878" s="184">
        <f>O878*H878</f>
        <v>0</v>
      </c>
      <c r="Q878" s="184">
        <v>0</v>
      </c>
      <c r="R878" s="184">
        <f>Q878*H878</f>
        <v>0</v>
      </c>
      <c r="S878" s="184">
        <v>0</v>
      </c>
      <c r="T878" s="185">
        <f>S878*H878</f>
        <v>0</v>
      </c>
      <c r="U878" s="35"/>
      <c r="V878" s="35"/>
      <c r="W878" s="35"/>
      <c r="X878" s="35"/>
      <c r="Y878" s="35"/>
      <c r="Z878" s="35"/>
      <c r="AA878" s="35"/>
      <c r="AB878" s="35"/>
      <c r="AC878" s="35"/>
      <c r="AD878" s="35"/>
      <c r="AE878" s="35"/>
      <c r="AR878" s="186" t="s">
        <v>311</v>
      </c>
      <c r="AT878" s="186" t="s">
        <v>173</v>
      </c>
      <c r="AU878" s="186" t="s">
        <v>83</v>
      </c>
      <c r="AY878" s="18" t="s">
        <v>171</v>
      </c>
      <c r="BE878" s="187">
        <f>IF(N878="základní",J878,0)</f>
        <v>0</v>
      </c>
      <c r="BF878" s="187">
        <f>IF(N878="snížená",J878,0)</f>
        <v>0</v>
      </c>
      <c r="BG878" s="187">
        <f>IF(N878="zákl. přenesená",J878,0)</f>
        <v>0</v>
      </c>
      <c r="BH878" s="187">
        <f>IF(N878="sníž. přenesená",J878,0)</f>
        <v>0</v>
      </c>
      <c r="BI878" s="187">
        <f>IF(N878="nulová",J878,0)</f>
        <v>0</v>
      </c>
      <c r="BJ878" s="18" t="s">
        <v>81</v>
      </c>
      <c r="BK878" s="187">
        <f>ROUND(I878*H878,2)</f>
        <v>0</v>
      </c>
      <c r="BL878" s="18" t="s">
        <v>311</v>
      </c>
      <c r="BM878" s="186" t="s">
        <v>1184</v>
      </c>
    </row>
    <row r="879" spans="1:47" s="2" customFormat="1" ht="12">
      <c r="A879" s="35"/>
      <c r="B879" s="36"/>
      <c r="C879" s="37"/>
      <c r="D879" s="188" t="s">
        <v>180</v>
      </c>
      <c r="E879" s="37"/>
      <c r="F879" s="189" t="s">
        <v>1185</v>
      </c>
      <c r="G879" s="37"/>
      <c r="H879" s="37"/>
      <c r="I879" s="190"/>
      <c r="J879" s="37"/>
      <c r="K879" s="37"/>
      <c r="L879" s="40"/>
      <c r="M879" s="191"/>
      <c r="N879" s="192"/>
      <c r="O879" s="65"/>
      <c r="P879" s="65"/>
      <c r="Q879" s="65"/>
      <c r="R879" s="65"/>
      <c r="S879" s="65"/>
      <c r="T879" s="66"/>
      <c r="U879" s="35"/>
      <c r="V879" s="35"/>
      <c r="W879" s="35"/>
      <c r="X879" s="35"/>
      <c r="Y879" s="35"/>
      <c r="Z879" s="35"/>
      <c r="AA879" s="35"/>
      <c r="AB879" s="35"/>
      <c r="AC879" s="35"/>
      <c r="AD879" s="35"/>
      <c r="AE879" s="35"/>
      <c r="AT879" s="18" t="s">
        <v>180</v>
      </c>
      <c r="AU879" s="18" t="s">
        <v>83</v>
      </c>
    </row>
    <row r="880" spans="2:63" s="12" customFormat="1" ht="22.9" customHeight="1">
      <c r="B880" s="159"/>
      <c r="C880" s="160"/>
      <c r="D880" s="161" t="s">
        <v>72</v>
      </c>
      <c r="E880" s="173" t="s">
        <v>1186</v>
      </c>
      <c r="F880" s="173" t="s">
        <v>1187</v>
      </c>
      <c r="G880" s="160"/>
      <c r="H880" s="160"/>
      <c r="I880" s="163"/>
      <c r="J880" s="174">
        <f>BK880</f>
        <v>0</v>
      </c>
      <c r="K880" s="160"/>
      <c r="L880" s="165"/>
      <c r="M880" s="166"/>
      <c r="N880" s="167"/>
      <c r="O880" s="167"/>
      <c r="P880" s="168">
        <f>SUM(P881:P925)</f>
        <v>0</v>
      </c>
      <c r="Q880" s="167"/>
      <c r="R880" s="168">
        <f>SUM(R881:R925)</f>
        <v>0.32170252</v>
      </c>
      <c r="S880" s="167"/>
      <c r="T880" s="169">
        <f>SUM(T881:T925)</f>
        <v>0</v>
      </c>
      <c r="AR880" s="170" t="s">
        <v>83</v>
      </c>
      <c r="AT880" s="171" t="s">
        <v>72</v>
      </c>
      <c r="AU880" s="171" t="s">
        <v>81</v>
      </c>
      <c r="AY880" s="170" t="s">
        <v>171</v>
      </c>
      <c r="BK880" s="172">
        <f>SUM(BK881:BK925)</f>
        <v>0</v>
      </c>
    </row>
    <row r="881" spans="1:65" s="2" customFormat="1" ht="33" customHeight="1">
      <c r="A881" s="35"/>
      <c r="B881" s="36"/>
      <c r="C881" s="175" t="s">
        <v>1188</v>
      </c>
      <c r="D881" s="175" t="s">
        <v>173</v>
      </c>
      <c r="E881" s="176" t="s">
        <v>1189</v>
      </c>
      <c r="F881" s="177" t="s">
        <v>1190</v>
      </c>
      <c r="G881" s="178" t="s">
        <v>272</v>
      </c>
      <c r="H881" s="179">
        <v>1</v>
      </c>
      <c r="I881" s="180"/>
      <c r="J881" s="181">
        <f>ROUND(I881*H881,2)</f>
        <v>0</v>
      </c>
      <c r="K881" s="177" t="s">
        <v>177</v>
      </c>
      <c r="L881" s="40"/>
      <c r="M881" s="182" t="s">
        <v>19</v>
      </c>
      <c r="N881" s="183" t="s">
        <v>44</v>
      </c>
      <c r="O881" s="65"/>
      <c r="P881" s="184">
        <f>O881*H881</f>
        <v>0</v>
      </c>
      <c r="Q881" s="184">
        <v>0</v>
      </c>
      <c r="R881" s="184">
        <f>Q881*H881</f>
        <v>0</v>
      </c>
      <c r="S881" s="184">
        <v>0</v>
      </c>
      <c r="T881" s="185">
        <f>S881*H881</f>
        <v>0</v>
      </c>
      <c r="U881" s="35"/>
      <c r="V881" s="35"/>
      <c r="W881" s="35"/>
      <c r="X881" s="35"/>
      <c r="Y881" s="35"/>
      <c r="Z881" s="35"/>
      <c r="AA881" s="35"/>
      <c r="AB881" s="35"/>
      <c r="AC881" s="35"/>
      <c r="AD881" s="35"/>
      <c r="AE881" s="35"/>
      <c r="AR881" s="186" t="s">
        <v>311</v>
      </c>
      <c r="AT881" s="186" t="s">
        <v>173</v>
      </c>
      <c r="AU881" s="186" t="s">
        <v>83</v>
      </c>
      <c r="AY881" s="18" t="s">
        <v>171</v>
      </c>
      <c r="BE881" s="187">
        <f>IF(N881="základní",J881,0)</f>
        <v>0</v>
      </c>
      <c r="BF881" s="187">
        <f>IF(N881="snížená",J881,0)</f>
        <v>0</v>
      </c>
      <c r="BG881" s="187">
        <f>IF(N881="zákl. přenesená",J881,0)</f>
        <v>0</v>
      </c>
      <c r="BH881" s="187">
        <f>IF(N881="sníž. přenesená",J881,0)</f>
        <v>0</v>
      </c>
      <c r="BI881" s="187">
        <f>IF(N881="nulová",J881,0)</f>
        <v>0</v>
      </c>
      <c r="BJ881" s="18" t="s">
        <v>81</v>
      </c>
      <c r="BK881" s="187">
        <f>ROUND(I881*H881,2)</f>
        <v>0</v>
      </c>
      <c r="BL881" s="18" t="s">
        <v>311</v>
      </c>
      <c r="BM881" s="186" t="s">
        <v>1191</v>
      </c>
    </row>
    <row r="882" spans="1:47" s="2" customFormat="1" ht="12">
      <c r="A882" s="35"/>
      <c r="B882" s="36"/>
      <c r="C882" s="37"/>
      <c r="D882" s="188" t="s">
        <v>180</v>
      </c>
      <c r="E882" s="37"/>
      <c r="F882" s="189" t="s">
        <v>1192</v>
      </c>
      <c r="G882" s="37"/>
      <c r="H882" s="37"/>
      <c r="I882" s="190"/>
      <c r="J882" s="37"/>
      <c r="K882" s="37"/>
      <c r="L882" s="40"/>
      <c r="M882" s="191"/>
      <c r="N882" s="192"/>
      <c r="O882" s="65"/>
      <c r="P882" s="65"/>
      <c r="Q882" s="65"/>
      <c r="R882" s="65"/>
      <c r="S882" s="65"/>
      <c r="T882" s="66"/>
      <c r="U882" s="35"/>
      <c r="V882" s="35"/>
      <c r="W882" s="35"/>
      <c r="X882" s="35"/>
      <c r="Y882" s="35"/>
      <c r="Z882" s="35"/>
      <c r="AA882" s="35"/>
      <c r="AB882" s="35"/>
      <c r="AC882" s="35"/>
      <c r="AD882" s="35"/>
      <c r="AE882" s="35"/>
      <c r="AT882" s="18" t="s">
        <v>180</v>
      </c>
      <c r="AU882" s="18" t="s">
        <v>83</v>
      </c>
    </row>
    <row r="883" spans="1:65" s="2" customFormat="1" ht="16.5" customHeight="1">
      <c r="A883" s="35"/>
      <c r="B883" s="36"/>
      <c r="C883" s="226" t="s">
        <v>1193</v>
      </c>
      <c r="D883" s="226" t="s">
        <v>263</v>
      </c>
      <c r="E883" s="227" t="s">
        <v>1194</v>
      </c>
      <c r="F883" s="228" t="s">
        <v>1195</v>
      </c>
      <c r="G883" s="229" t="s">
        <v>266</v>
      </c>
      <c r="H883" s="230">
        <v>0.001</v>
      </c>
      <c r="I883" s="231"/>
      <c r="J883" s="232">
        <f>ROUND(I883*H883,2)</f>
        <v>0</v>
      </c>
      <c r="K883" s="228" t="s">
        <v>177</v>
      </c>
      <c r="L883" s="233"/>
      <c r="M883" s="234" t="s">
        <v>19</v>
      </c>
      <c r="N883" s="235" t="s">
        <v>44</v>
      </c>
      <c r="O883" s="65"/>
      <c r="P883" s="184">
        <f>O883*H883</f>
        <v>0</v>
      </c>
      <c r="Q883" s="184">
        <v>1</v>
      </c>
      <c r="R883" s="184">
        <f>Q883*H883</f>
        <v>0.001</v>
      </c>
      <c r="S883" s="184">
        <v>0</v>
      </c>
      <c r="T883" s="185">
        <f>S883*H883</f>
        <v>0</v>
      </c>
      <c r="U883" s="35"/>
      <c r="V883" s="35"/>
      <c r="W883" s="35"/>
      <c r="X883" s="35"/>
      <c r="Y883" s="35"/>
      <c r="Z883" s="35"/>
      <c r="AA883" s="35"/>
      <c r="AB883" s="35"/>
      <c r="AC883" s="35"/>
      <c r="AD883" s="35"/>
      <c r="AE883" s="35"/>
      <c r="AR883" s="186" t="s">
        <v>454</v>
      </c>
      <c r="AT883" s="186" t="s">
        <v>263</v>
      </c>
      <c r="AU883" s="186" t="s">
        <v>83</v>
      </c>
      <c r="AY883" s="18" t="s">
        <v>171</v>
      </c>
      <c r="BE883" s="187">
        <f>IF(N883="základní",J883,0)</f>
        <v>0</v>
      </c>
      <c r="BF883" s="187">
        <f>IF(N883="snížená",J883,0)</f>
        <v>0</v>
      </c>
      <c r="BG883" s="187">
        <f>IF(N883="zákl. přenesená",J883,0)</f>
        <v>0</v>
      </c>
      <c r="BH883" s="187">
        <f>IF(N883="sníž. přenesená",J883,0)</f>
        <v>0</v>
      </c>
      <c r="BI883" s="187">
        <f>IF(N883="nulová",J883,0)</f>
        <v>0</v>
      </c>
      <c r="BJ883" s="18" t="s">
        <v>81</v>
      </c>
      <c r="BK883" s="187">
        <f>ROUND(I883*H883,2)</f>
        <v>0</v>
      </c>
      <c r="BL883" s="18" t="s">
        <v>311</v>
      </c>
      <c r="BM883" s="186" t="s">
        <v>1196</v>
      </c>
    </row>
    <row r="884" spans="2:51" s="14" customFormat="1" ht="12">
      <c r="B884" s="204"/>
      <c r="C884" s="205"/>
      <c r="D884" s="195" t="s">
        <v>182</v>
      </c>
      <c r="E884" s="205"/>
      <c r="F884" s="207" t="s">
        <v>1197</v>
      </c>
      <c r="G884" s="205"/>
      <c r="H884" s="208">
        <v>0.001</v>
      </c>
      <c r="I884" s="209"/>
      <c r="J884" s="205"/>
      <c r="K884" s="205"/>
      <c r="L884" s="210"/>
      <c r="M884" s="211"/>
      <c r="N884" s="212"/>
      <c r="O884" s="212"/>
      <c r="P884" s="212"/>
      <c r="Q884" s="212"/>
      <c r="R884" s="212"/>
      <c r="S884" s="212"/>
      <c r="T884" s="213"/>
      <c r="AT884" s="214" t="s">
        <v>182</v>
      </c>
      <c r="AU884" s="214" t="s">
        <v>83</v>
      </c>
      <c r="AV884" s="14" t="s">
        <v>83</v>
      </c>
      <c r="AW884" s="14" t="s">
        <v>4</v>
      </c>
      <c r="AX884" s="14" t="s">
        <v>81</v>
      </c>
      <c r="AY884" s="214" t="s">
        <v>171</v>
      </c>
    </row>
    <row r="885" spans="1:65" s="2" customFormat="1" ht="24.2" customHeight="1">
      <c r="A885" s="35"/>
      <c r="B885" s="36"/>
      <c r="C885" s="175" t="s">
        <v>1198</v>
      </c>
      <c r="D885" s="175" t="s">
        <v>173</v>
      </c>
      <c r="E885" s="176" t="s">
        <v>1199</v>
      </c>
      <c r="F885" s="177" t="s">
        <v>1200</v>
      </c>
      <c r="G885" s="178" t="s">
        <v>272</v>
      </c>
      <c r="H885" s="179">
        <v>5.55</v>
      </c>
      <c r="I885" s="180"/>
      <c r="J885" s="181">
        <f>ROUND(I885*H885,2)</f>
        <v>0</v>
      </c>
      <c r="K885" s="177" t="s">
        <v>177</v>
      </c>
      <c r="L885" s="40"/>
      <c r="M885" s="182" t="s">
        <v>19</v>
      </c>
      <c r="N885" s="183" t="s">
        <v>44</v>
      </c>
      <c r="O885" s="65"/>
      <c r="P885" s="184">
        <f>O885*H885</f>
        <v>0</v>
      </c>
      <c r="Q885" s="184">
        <v>0.0004</v>
      </c>
      <c r="R885" s="184">
        <f>Q885*H885</f>
        <v>0.00222</v>
      </c>
      <c r="S885" s="184">
        <v>0</v>
      </c>
      <c r="T885" s="185">
        <f>S885*H885</f>
        <v>0</v>
      </c>
      <c r="U885" s="35"/>
      <c r="V885" s="35"/>
      <c r="W885" s="35"/>
      <c r="X885" s="35"/>
      <c r="Y885" s="35"/>
      <c r="Z885" s="35"/>
      <c r="AA885" s="35"/>
      <c r="AB885" s="35"/>
      <c r="AC885" s="35"/>
      <c r="AD885" s="35"/>
      <c r="AE885" s="35"/>
      <c r="AR885" s="186" t="s">
        <v>311</v>
      </c>
      <c r="AT885" s="186" t="s">
        <v>173</v>
      </c>
      <c r="AU885" s="186" t="s">
        <v>83</v>
      </c>
      <c r="AY885" s="18" t="s">
        <v>171</v>
      </c>
      <c r="BE885" s="187">
        <f>IF(N885="základní",J885,0)</f>
        <v>0</v>
      </c>
      <c r="BF885" s="187">
        <f>IF(N885="snížená",J885,0)</f>
        <v>0</v>
      </c>
      <c r="BG885" s="187">
        <f>IF(N885="zákl. přenesená",J885,0)</f>
        <v>0</v>
      </c>
      <c r="BH885" s="187">
        <f>IF(N885="sníž. přenesená",J885,0)</f>
        <v>0</v>
      </c>
      <c r="BI885" s="187">
        <f>IF(N885="nulová",J885,0)</f>
        <v>0</v>
      </c>
      <c r="BJ885" s="18" t="s">
        <v>81</v>
      </c>
      <c r="BK885" s="187">
        <f>ROUND(I885*H885,2)</f>
        <v>0</v>
      </c>
      <c r="BL885" s="18" t="s">
        <v>311</v>
      </c>
      <c r="BM885" s="186" t="s">
        <v>1201</v>
      </c>
    </row>
    <row r="886" spans="1:47" s="2" customFormat="1" ht="12">
      <c r="A886" s="35"/>
      <c r="B886" s="36"/>
      <c r="C886" s="37"/>
      <c r="D886" s="188" t="s">
        <v>180</v>
      </c>
      <c r="E886" s="37"/>
      <c r="F886" s="189" t="s">
        <v>1202</v>
      </c>
      <c r="G886" s="37"/>
      <c r="H886" s="37"/>
      <c r="I886" s="190"/>
      <c r="J886" s="37"/>
      <c r="K886" s="37"/>
      <c r="L886" s="40"/>
      <c r="M886" s="191"/>
      <c r="N886" s="192"/>
      <c r="O886" s="65"/>
      <c r="P886" s="65"/>
      <c r="Q886" s="65"/>
      <c r="R886" s="65"/>
      <c r="S886" s="65"/>
      <c r="T886" s="66"/>
      <c r="U886" s="35"/>
      <c r="V886" s="35"/>
      <c r="W886" s="35"/>
      <c r="X886" s="35"/>
      <c r="Y886" s="35"/>
      <c r="Z886" s="35"/>
      <c r="AA886" s="35"/>
      <c r="AB886" s="35"/>
      <c r="AC886" s="35"/>
      <c r="AD886" s="35"/>
      <c r="AE886" s="35"/>
      <c r="AT886" s="18" t="s">
        <v>180</v>
      </c>
      <c r="AU886" s="18" t="s">
        <v>83</v>
      </c>
    </row>
    <row r="887" spans="2:51" s="13" customFormat="1" ht="12">
      <c r="B887" s="193"/>
      <c r="C887" s="194"/>
      <c r="D887" s="195" t="s">
        <v>182</v>
      </c>
      <c r="E887" s="196" t="s">
        <v>19</v>
      </c>
      <c r="F887" s="197" t="s">
        <v>1203</v>
      </c>
      <c r="G887" s="194"/>
      <c r="H887" s="196" t="s">
        <v>19</v>
      </c>
      <c r="I887" s="198"/>
      <c r="J887" s="194"/>
      <c r="K887" s="194"/>
      <c r="L887" s="199"/>
      <c r="M887" s="200"/>
      <c r="N887" s="201"/>
      <c r="O887" s="201"/>
      <c r="P887" s="201"/>
      <c r="Q887" s="201"/>
      <c r="R887" s="201"/>
      <c r="S887" s="201"/>
      <c r="T887" s="202"/>
      <c r="AT887" s="203" t="s">
        <v>182</v>
      </c>
      <c r="AU887" s="203" t="s">
        <v>83</v>
      </c>
      <c r="AV887" s="13" t="s">
        <v>81</v>
      </c>
      <c r="AW887" s="13" t="s">
        <v>35</v>
      </c>
      <c r="AX887" s="13" t="s">
        <v>73</v>
      </c>
      <c r="AY887" s="203" t="s">
        <v>171</v>
      </c>
    </row>
    <row r="888" spans="2:51" s="13" customFormat="1" ht="12">
      <c r="B888" s="193"/>
      <c r="C888" s="194"/>
      <c r="D888" s="195" t="s">
        <v>182</v>
      </c>
      <c r="E888" s="196" t="s">
        <v>19</v>
      </c>
      <c r="F888" s="197" t="s">
        <v>372</v>
      </c>
      <c r="G888" s="194"/>
      <c r="H888" s="196" t="s">
        <v>19</v>
      </c>
      <c r="I888" s="198"/>
      <c r="J888" s="194"/>
      <c r="K888" s="194"/>
      <c r="L888" s="199"/>
      <c r="M888" s="200"/>
      <c r="N888" s="201"/>
      <c r="O888" s="201"/>
      <c r="P888" s="201"/>
      <c r="Q888" s="201"/>
      <c r="R888" s="201"/>
      <c r="S888" s="201"/>
      <c r="T888" s="202"/>
      <c r="AT888" s="203" t="s">
        <v>182</v>
      </c>
      <c r="AU888" s="203" t="s">
        <v>83</v>
      </c>
      <c r="AV888" s="13" t="s">
        <v>81</v>
      </c>
      <c r="AW888" s="13" t="s">
        <v>35</v>
      </c>
      <c r="AX888" s="13" t="s">
        <v>73</v>
      </c>
      <c r="AY888" s="203" t="s">
        <v>171</v>
      </c>
    </row>
    <row r="889" spans="2:51" s="14" customFormat="1" ht="12">
      <c r="B889" s="204"/>
      <c r="C889" s="205"/>
      <c r="D889" s="195" t="s">
        <v>182</v>
      </c>
      <c r="E889" s="206" t="s">
        <v>19</v>
      </c>
      <c r="F889" s="207" t="s">
        <v>1204</v>
      </c>
      <c r="G889" s="205"/>
      <c r="H889" s="208">
        <v>0.15</v>
      </c>
      <c r="I889" s="209"/>
      <c r="J889" s="205"/>
      <c r="K889" s="205"/>
      <c r="L889" s="210"/>
      <c r="M889" s="211"/>
      <c r="N889" s="212"/>
      <c r="O889" s="212"/>
      <c r="P889" s="212"/>
      <c r="Q889" s="212"/>
      <c r="R889" s="212"/>
      <c r="S889" s="212"/>
      <c r="T889" s="213"/>
      <c r="AT889" s="214" t="s">
        <v>182</v>
      </c>
      <c r="AU889" s="214" t="s">
        <v>83</v>
      </c>
      <c r="AV889" s="14" t="s">
        <v>83</v>
      </c>
      <c r="AW889" s="14" t="s">
        <v>35</v>
      </c>
      <c r="AX889" s="14" t="s">
        <v>73</v>
      </c>
      <c r="AY889" s="214" t="s">
        <v>171</v>
      </c>
    </row>
    <row r="890" spans="2:51" s="13" customFormat="1" ht="12">
      <c r="B890" s="193"/>
      <c r="C890" s="194"/>
      <c r="D890" s="195" t="s">
        <v>182</v>
      </c>
      <c r="E890" s="196" t="s">
        <v>19</v>
      </c>
      <c r="F890" s="197" t="s">
        <v>746</v>
      </c>
      <c r="G890" s="194"/>
      <c r="H890" s="196" t="s">
        <v>19</v>
      </c>
      <c r="I890" s="198"/>
      <c r="J890" s="194"/>
      <c r="K890" s="194"/>
      <c r="L890" s="199"/>
      <c r="M890" s="200"/>
      <c r="N890" s="201"/>
      <c r="O890" s="201"/>
      <c r="P890" s="201"/>
      <c r="Q890" s="201"/>
      <c r="R890" s="201"/>
      <c r="S890" s="201"/>
      <c r="T890" s="202"/>
      <c r="AT890" s="203" t="s">
        <v>182</v>
      </c>
      <c r="AU890" s="203" t="s">
        <v>83</v>
      </c>
      <c r="AV890" s="13" t="s">
        <v>81</v>
      </c>
      <c r="AW890" s="13" t="s">
        <v>35</v>
      </c>
      <c r="AX890" s="13" t="s">
        <v>73</v>
      </c>
      <c r="AY890" s="203" t="s">
        <v>171</v>
      </c>
    </row>
    <row r="891" spans="2:51" s="14" customFormat="1" ht="12">
      <c r="B891" s="204"/>
      <c r="C891" s="205"/>
      <c r="D891" s="195" t="s">
        <v>182</v>
      </c>
      <c r="E891" s="206" t="s">
        <v>19</v>
      </c>
      <c r="F891" s="207" t="s">
        <v>1205</v>
      </c>
      <c r="G891" s="205"/>
      <c r="H891" s="208">
        <v>0.435</v>
      </c>
      <c r="I891" s="209"/>
      <c r="J891" s="205"/>
      <c r="K891" s="205"/>
      <c r="L891" s="210"/>
      <c r="M891" s="211"/>
      <c r="N891" s="212"/>
      <c r="O891" s="212"/>
      <c r="P891" s="212"/>
      <c r="Q891" s="212"/>
      <c r="R891" s="212"/>
      <c r="S891" s="212"/>
      <c r="T891" s="213"/>
      <c r="AT891" s="214" t="s">
        <v>182</v>
      </c>
      <c r="AU891" s="214" t="s">
        <v>83</v>
      </c>
      <c r="AV891" s="14" t="s">
        <v>83</v>
      </c>
      <c r="AW891" s="14" t="s">
        <v>35</v>
      </c>
      <c r="AX891" s="14" t="s">
        <v>73</v>
      </c>
      <c r="AY891" s="214" t="s">
        <v>171</v>
      </c>
    </row>
    <row r="892" spans="2:51" s="14" customFormat="1" ht="12">
      <c r="B892" s="204"/>
      <c r="C892" s="205"/>
      <c r="D892" s="195" t="s">
        <v>182</v>
      </c>
      <c r="E892" s="206" t="s">
        <v>19</v>
      </c>
      <c r="F892" s="207" t="s">
        <v>1206</v>
      </c>
      <c r="G892" s="205"/>
      <c r="H892" s="208">
        <v>0.45</v>
      </c>
      <c r="I892" s="209"/>
      <c r="J892" s="205"/>
      <c r="K892" s="205"/>
      <c r="L892" s="210"/>
      <c r="M892" s="211"/>
      <c r="N892" s="212"/>
      <c r="O892" s="212"/>
      <c r="P892" s="212"/>
      <c r="Q892" s="212"/>
      <c r="R892" s="212"/>
      <c r="S892" s="212"/>
      <c r="T892" s="213"/>
      <c r="AT892" s="214" t="s">
        <v>182</v>
      </c>
      <c r="AU892" s="214" t="s">
        <v>83</v>
      </c>
      <c r="AV892" s="14" t="s">
        <v>83</v>
      </c>
      <c r="AW892" s="14" t="s">
        <v>35</v>
      </c>
      <c r="AX892" s="14" t="s">
        <v>73</v>
      </c>
      <c r="AY892" s="214" t="s">
        <v>171</v>
      </c>
    </row>
    <row r="893" spans="2:51" s="13" customFormat="1" ht="12">
      <c r="B893" s="193"/>
      <c r="C893" s="194"/>
      <c r="D893" s="195" t="s">
        <v>182</v>
      </c>
      <c r="E893" s="196" t="s">
        <v>19</v>
      </c>
      <c r="F893" s="197" t="s">
        <v>393</v>
      </c>
      <c r="G893" s="194"/>
      <c r="H893" s="196" t="s">
        <v>19</v>
      </c>
      <c r="I893" s="198"/>
      <c r="J893" s="194"/>
      <c r="K893" s="194"/>
      <c r="L893" s="199"/>
      <c r="M893" s="200"/>
      <c r="N893" s="201"/>
      <c r="O893" s="201"/>
      <c r="P893" s="201"/>
      <c r="Q893" s="201"/>
      <c r="R893" s="201"/>
      <c r="S893" s="201"/>
      <c r="T893" s="202"/>
      <c r="AT893" s="203" t="s">
        <v>182</v>
      </c>
      <c r="AU893" s="203" t="s">
        <v>83</v>
      </c>
      <c r="AV893" s="13" t="s">
        <v>81</v>
      </c>
      <c r="AW893" s="13" t="s">
        <v>35</v>
      </c>
      <c r="AX893" s="13" t="s">
        <v>73</v>
      </c>
      <c r="AY893" s="203" t="s">
        <v>171</v>
      </c>
    </row>
    <row r="894" spans="2:51" s="14" customFormat="1" ht="12">
      <c r="B894" s="204"/>
      <c r="C894" s="205"/>
      <c r="D894" s="195" t="s">
        <v>182</v>
      </c>
      <c r="E894" s="206" t="s">
        <v>19</v>
      </c>
      <c r="F894" s="207" t="s">
        <v>1207</v>
      </c>
      <c r="G894" s="205"/>
      <c r="H894" s="208">
        <v>0.324</v>
      </c>
      <c r="I894" s="209"/>
      <c r="J894" s="205"/>
      <c r="K894" s="205"/>
      <c r="L894" s="210"/>
      <c r="M894" s="211"/>
      <c r="N894" s="212"/>
      <c r="O894" s="212"/>
      <c r="P894" s="212"/>
      <c r="Q894" s="212"/>
      <c r="R894" s="212"/>
      <c r="S894" s="212"/>
      <c r="T894" s="213"/>
      <c r="AT894" s="214" t="s">
        <v>182</v>
      </c>
      <c r="AU894" s="214" t="s">
        <v>83</v>
      </c>
      <c r="AV894" s="14" t="s">
        <v>83</v>
      </c>
      <c r="AW894" s="14" t="s">
        <v>35</v>
      </c>
      <c r="AX894" s="14" t="s">
        <v>73</v>
      </c>
      <c r="AY894" s="214" t="s">
        <v>171</v>
      </c>
    </row>
    <row r="895" spans="2:51" s="13" customFormat="1" ht="12">
      <c r="B895" s="193"/>
      <c r="C895" s="194"/>
      <c r="D895" s="195" t="s">
        <v>182</v>
      </c>
      <c r="E895" s="196" t="s">
        <v>19</v>
      </c>
      <c r="F895" s="197" t="s">
        <v>448</v>
      </c>
      <c r="G895" s="194"/>
      <c r="H895" s="196" t="s">
        <v>19</v>
      </c>
      <c r="I895" s="198"/>
      <c r="J895" s="194"/>
      <c r="K895" s="194"/>
      <c r="L895" s="199"/>
      <c r="M895" s="200"/>
      <c r="N895" s="201"/>
      <c r="O895" s="201"/>
      <c r="P895" s="201"/>
      <c r="Q895" s="201"/>
      <c r="R895" s="201"/>
      <c r="S895" s="201"/>
      <c r="T895" s="202"/>
      <c r="AT895" s="203" t="s">
        <v>182</v>
      </c>
      <c r="AU895" s="203" t="s">
        <v>83</v>
      </c>
      <c r="AV895" s="13" t="s">
        <v>81</v>
      </c>
      <c r="AW895" s="13" t="s">
        <v>35</v>
      </c>
      <c r="AX895" s="13" t="s">
        <v>73</v>
      </c>
      <c r="AY895" s="203" t="s">
        <v>171</v>
      </c>
    </row>
    <row r="896" spans="2:51" s="14" customFormat="1" ht="12">
      <c r="B896" s="204"/>
      <c r="C896" s="205"/>
      <c r="D896" s="195" t="s">
        <v>182</v>
      </c>
      <c r="E896" s="206" t="s">
        <v>19</v>
      </c>
      <c r="F896" s="207" t="s">
        <v>1208</v>
      </c>
      <c r="G896" s="205"/>
      <c r="H896" s="208">
        <v>0.563</v>
      </c>
      <c r="I896" s="209"/>
      <c r="J896" s="205"/>
      <c r="K896" s="205"/>
      <c r="L896" s="210"/>
      <c r="M896" s="211"/>
      <c r="N896" s="212"/>
      <c r="O896" s="212"/>
      <c r="P896" s="212"/>
      <c r="Q896" s="212"/>
      <c r="R896" s="212"/>
      <c r="S896" s="212"/>
      <c r="T896" s="213"/>
      <c r="AT896" s="214" t="s">
        <v>182</v>
      </c>
      <c r="AU896" s="214" t="s">
        <v>83</v>
      </c>
      <c r="AV896" s="14" t="s">
        <v>83</v>
      </c>
      <c r="AW896" s="14" t="s">
        <v>35</v>
      </c>
      <c r="AX896" s="14" t="s">
        <v>73</v>
      </c>
      <c r="AY896" s="214" t="s">
        <v>171</v>
      </c>
    </row>
    <row r="897" spans="2:51" s="14" customFormat="1" ht="12">
      <c r="B897" s="204"/>
      <c r="C897" s="205"/>
      <c r="D897" s="195" t="s">
        <v>182</v>
      </c>
      <c r="E897" s="206" t="s">
        <v>19</v>
      </c>
      <c r="F897" s="207" t="s">
        <v>1206</v>
      </c>
      <c r="G897" s="205"/>
      <c r="H897" s="208">
        <v>0.45</v>
      </c>
      <c r="I897" s="209"/>
      <c r="J897" s="205"/>
      <c r="K897" s="205"/>
      <c r="L897" s="210"/>
      <c r="M897" s="211"/>
      <c r="N897" s="212"/>
      <c r="O897" s="212"/>
      <c r="P897" s="212"/>
      <c r="Q897" s="212"/>
      <c r="R897" s="212"/>
      <c r="S897" s="212"/>
      <c r="T897" s="213"/>
      <c r="AT897" s="214" t="s">
        <v>182</v>
      </c>
      <c r="AU897" s="214" t="s">
        <v>83</v>
      </c>
      <c r="AV897" s="14" t="s">
        <v>83</v>
      </c>
      <c r="AW897" s="14" t="s">
        <v>35</v>
      </c>
      <c r="AX897" s="14" t="s">
        <v>73</v>
      </c>
      <c r="AY897" s="214" t="s">
        <v>171</v>
      </c>
    </row>
    <row r="898" spans="2:51" s="13" customFormat="1" ht="12">
      <c r="B898" s="193"/>
      <c r="C898" s="194"/>
      <c r="D898" s="195" t="s">
        <v>182</v>
      </c>
      <c r="E898" s="196" t="s">
        <v>19</v>
      </c>
      <c r="F898" s="197" t="s">
        <v>450</v>
      </c>
      <c r="G898" s="194"/>
      <c r="H898" s="196" t="s">
        <v>19</v>
      </c>
      <c r="I898" s="198"/>
      <c r="J898" s="194"/>
      <c r="K898" s="194"/>
      <c r="L898" s="199"/>
      <c r="M898" s="200"/>
      <c r="N898" s="201"/>
      <c r="O898" s="201"/>
      <c r="P898" s="201"/>
      <c r="Q898" s="201"/>
      <c r="R898" s="201"/>
      <c r="S898" s="201"/>
      <c r="T898" s="202"/>
      <c r="AT898" s="203" t="s">
        <v>182</v>
      </c>
      <c r="AU898" s="203" t="s">
        <v>83</v>
      </c>
      <c r="AV898" s="13" t="s">
        <v>81</v>
      </c>
      <c r="AW898" s="13" t="s">
        <v>35</v>
      </c>
      <c r="AX898" s="13" t="s">
        <v>73</v>
      </c>
      <c r="AY898" s="203" t="s">
        <v>171</v>
      </c>
    </row>
    <row r="899" spans="2:51" s="14" customFormat="1" ht="12">
      <c r="B899" s="204"/>
      <c r="C899" s="205"/>
      <c r="D899" s="195" t="s">
        <v>182</v>
      </c>
      <c r="E899" s="206" t="s">
        <v>19</v>
      </c>
      <c r="F899" s="207" t="s">
        <v>1208</v>
      </c>
      <c r="G899" s="205"/>
      <c r="H899" s="208">
        <v>0.563</v>
      </c>
      <c r="I899" s="209"/>
      <c r="J899" s="205"/>
      <c r="K899" s="205"/>
      <c r="L899" s="210"/>
      <c r="M899" s="211"/>
      <c r="N899" s="212"/>
      <c r="O899" s="212"/>
      <c r="P899" s="212"/>
      <c r="Q899" s="212"/>
      <c r="R899" s="212"/>
      <c r="S899" s="212"/>
      <c r="T899" s="213"/>
      <c r="AT899" s="214" t="s">
        <v>182</v>
      </c>
      <c r="AU899" s="214" t="s">
        <v>83</v>
      </c>
      <c r="AV899" s="14" t="s">
        <v>83</v>
      </c>
      <c r="AW899" s="14" t="s">
        <v>35</v>
      </c>
      <c r="AX899" s="14" t="s">
        <v>73</v>
      </c>
      <c r="AY899" s="214" t="s">
        <v>171</v>
      </c>
    </row>
    <row r="900" spans="2:51" s="13" customFormat="1" ht="12">
      <c r="B900" s="193"/>
      <c r="C900" s="194"/>
      <c r="D900" s="195" t="s">
        <v>182</v>
      </c>
      <c r="E900" s="196" t="s">
        <v>19</v>
      </c>
      <c r="F900" s="197" t="s">
        <v>397</v>
      </c>
      <c r="G900" s="194"/>
      <c r="H900" s="196" t="s">
        <v>19</v>
      </c>
      <c r="I900" s="198"/>
      <c r="J900" s="194"/>
      <c r="K900" s="194"/>
      <c r="L900" s="199"/>
      <c r="M900" s="200"/>
      <c r="N900" s="201"/>
      <c r="O900" s="201"/>
      <c r="P900" s="201"/>
      <c r="Q900" s="201"/>
      <c r="R900" s="201"/>
      <c r="S900" s="201"/>
      <c r="T900" s="202"/>
      <c r="AT900" s="203" t="s">
        <v>182</v>
      </c>
      <c r="AU900" s="203" t="s">
        <v>83</v>
      </c>
      <c r="AV900" s="13" t="s">
        <v>81</v>
      </c>
      <c r="AW900" s="13" t="s">
        <v>35</v>
      </c>
      <c r="AX900" s="13" t="s">
        <v>73</v>
      </c>
      <c r="AY900" s="203" t="s">
        <v>171</v>
      </c>
    </row>
    <row r="901" spans="2:51" s="14" customFormat="1" ht="12">
      <c r="B901" s="204"/>
      <c r="C901" s="205"/>
      <c r="D901" s="195" t="s">
        <v>182</v>
      </c>
      <c r="E901" s="206" t="s">
        <v>19</v>
      </c>
      <c r="F901" s="207" t="s">
        <v>1209</v>
      </c>
      <c r="G901" s="205"/>
      <c r="H901" s="208">
        <v>0.342</v>
      </c>
      <c r="I901" s="209"/>
      <c r="J901" s="205"/>
      <c r="K901" s="205"/>
      <c r="L901" s="210"/>
      <c r="M901" s="211"/>
      <c r="N901" s="212"/>
      <c r="O901" s="212"/>
      <c r="P901" s="212"/>
      <c r="Q901" s="212"/>
      <c r="R901" s="212"/>
      <c r="S901" s="212"/>
      <c r="T901" s="213"/>
      <c r="AT901" s="214" t="s">
        <v>182</v>
      </c>
      <c r="AU901" s="214" t="s">
        <v>83</v>
      </c>
      <c r="AV901" s="14" t="s">
        <v>83</v>
      </c>
      <c r="AW901" s="14" t="s">
        <v>35</v>
      </c>
      <c r="AX901" s="14" t="s">
        <v>73</v>
      </c>
      <c r="AY901" s="214" t="s">
        <v>171</v>
      </c>
    </row>
    <row r="902" spans="2:51" s="13" customFormat="1" ht="12">
      <c r="B902" s="193"/>
      <c r="C902" s="194"/>
      <c r="D902" s="195" t="s">
        <v>182</v>
      </c>
      <c r="E902" s="196" t="s">
        <v>19</v>
      </c>
      <c r="F902" s="197" t="s">
        <v>451</v>
      </c>
      <c r="G902" s="194"/>
      <c r="H902" s="196" t="s">
        <v>19</v>
      </c>
      <c r="I902" s="198"/>
      <c r="J902" s="194"/>
      <c r="K902" s="194"/>
      <c r="L902" s="199"/>
      <c r="M902" s="200"/>
      <c r="N902" s="201"/>
      <c r="O902" s="201"/>
      <c r="P902" s="201"/>
      <c r="Q902" s="201"/>
      <c r="R902" s="201"/>
      <c r="S902" s="201"/>
      <c r="T902" s="202"/>
      <c r="AT902" s="203" t="s">
        <v>182</v>
      </c>
      <c r="AU902" s="203" t="s">
        <v>83</v>
      </c>
      <c r="AV902" s="13" t="s">
        <v>81</v>
      </c>
      <c r="AW902" s="13" t="s">
        <v>35</v>
      </c>
      <c r="AX902" s="13" t="s">
        <v>73</v>
      </c>
      <c r="AY902" s="203" t="s">
        <v>171</v>
      </c>
    </row>
    <row r="903" spans="2:51" s="14" customFormat="1" ht="12">
      <c r="B903" s="204"/>
      <c r="C903" s="205"/>
      <c r="D903" s="195" t="s">
        <v>182</v>
      </c>
      <c r="E903" s="206" t="s">
        <v>19</v>
      </c>
      <c r="F903" s="207" t="s">
        <v>1210</v>
      </c>
      <c r="G903" s="205"/>
      <c r="H903" s="208">
        <v>0.623</v>
      </c>
      <c r="I903" s="209"/>
      <c r="J903" s="205"/>
      <c r="K903" s="205"/>
      <c r="L903" s="210"/>
      <c r="M903" s="211"/>
      <c r="N903" s="212"/>
      <c r="O903" s="212"/>
      <c r="P903" s="212"/>
      <c r="Q903" s="212"/>
      <c r="R903" s="212"/>
      <c r="S903" s="212"/>
      <c r="T903" s="213"/>
      <c r="AT903" s="214" t="s">
        <v>182</v>
      </c>
      <c r="AU903" s="214" t="s">
        <v>83</v>
      </c>
      <c r="AV903" s="14" t="s">
        <v>83</v>
      </c>
      <c r="AW903" s="14" t="s">
        <v>35</v>
      </c>
      <c r="AX903" s="14" t="s">
        <v>73</v>
      </c>
      <c r="AY903" s="214" t="s">
        <v>171</v>
      </c>
    </row>
    <row r="904" spans="2:51" s="13" customFormat="1" ht="12">
      <c r="B904" s="193"/>
      <c r="C904" s="194"/>
      <c r="D904" s="195" t="s">
        <v>182</v>
      </c>
      <c r="E904" s="196" t="s">
        <v>19</v>
      </c>
      <c r="F904" s="197" t="s">
        <v>383</v>
      </c>
      <c r="G904" s="194"/>
      <c r="H904" s="196" t="s">
        <v>19</v>
      </c>
      <c r="I904" s="198"/>
      <c r="J904" s="194"/>
      <c r="K904" s="194"/>
      <c r="L904" s="199"/>
      <c r="M904" s="200"/>
      <c r="N904" s="201"/>
      <c r="O904" s="201"/>
      <c r="P904" s="201"/>
      <c r="Q904" s="201"/>
      <c r="R904" s="201"/>
      <c r="S904" s="201"/>
      <c r="T904" s="202"/>
      <c r="AT904" s="203" t="s">
        <v>182</v>
      </c>
      <c r="AU904" s="203" t="s">
        <v>83</v>
      </c>
      <c r="AV904" s="13" t="s">
        <v>81</v>
      </c>
      <c r="AW904" s="13" t="s">
        <v>35</v>
      </c>
      <c r="AX904" s="13" t="s">
        <v>73</v>
      </c>
      <c r="AY904" s="203" t="s">
        <v>171</v>
      </c>
    </row>
    <row r="905" spans="2:51" s="14" customFormat="1" ht="12">
      <c r="B905" s="204"/>
      <c r="C905" s="205"/>
      <c r="D905" s="195" t="s">
        <v>182</v>
      </c>
      <c r="E905" s="206" t="s">
        <v>19</v>
      </c>
      <c r="F905" s="207" t="s">
        <v>1211</v>
      </c>
      <c r="G905" s="205"/>
      <c r="H905" s="208">
        <v>1.05</v>
      </c>
      <c r="I905" s="209"/>
      <c r="J905" s="205"/>
      <c r="K905" s="205"/>
      <c r="L905" s="210"/>
      <c r="M905" s="211"/>
      <c r="N905" s="212"/>
      <c r="O905" s="212"/>
      <c r="P905" s="212"/>
      <c r="Q905" s="212"/>
      <c r="R905" s="212"/>
      <c r="S905" s="212"/>
      <c r="T905" s="213"/>
      <c r="AT905" s="214" t="s">
        <v>182</v>
      </c>
      <c r="AU905" s="214" t="s">
        <v>83</v>
      </c>
      <c r="AV905" s="14" t="s">
        <v>83</v>
      </c>
      <c r="AW905" s="14" t="s">
        <v>35</v>
      </c>
      <c r="AX905" s="14" t="s">
        <v>73</v>
      </c>
      <c r="AY905" s="214" t="s">
        <v>171</v>
      </c>
    </row>
    <row r="906" spans="2:51" s="13" customFormat="1" ht="12">
      <c r="B906" s="193"/>
      <c r="C906" s="194"/>
      <c r="D906" s="195" t="s">
        <v>182</v>
      </c>
      <c r="E906" s="196" t="s">
        <v>19</v>
      </c>
      <c r="F906" s="197" t="s">
        <v>385</v>
      </c>
      <c r="G906" s="194"/>
      <c r="H906" s="196" t="s">
        <v>19</v>
      </c>
      <c r="I906" s="198"/>
      <c r="J906" s="194"/>
      <c r="K906" s="194"/>
      <c r="L906" s="199"/>
      <c r="M906" s="200"/>
      <c r="N906" s="201"/>
      <c r="O906" s="201"/>
      <c r="P906" s="201"/>
      <c r="Q906" s="201"/>
      <c r="R906" s="201"/>
      <c r="S906" s="201"/>
      <c r="T906" s="202"/>
      <c r="AT906" s="203" t="s">
        <v>182</v>
      </c>
      <c r="AU906" s="203" t="s">
        <v>83</v>
      </c>
      <c r="AV906" s="13" t="s">
        <v>81</v>
      </c>
      <c r="AW906" s="13" t="s">
        <v>35</v>
      </c>
      <c r="AX906" s="13" t="s">
        <v>73</v>
      </c>
      <c r="AY906" s="203" t="s">
        <v>171</v>
      </c>
    </row>
    <row r="907" spans="2:51" s="14" customFormat="1" ht="12">
      <c r="B907" s="204"/>
      <c r="C907" s="205"/>
      <c r="D907" s="195" t="s">
        <v>182</v>
      </c>
      <c r="E907" s="206" t="s">
        <v>19</v>
      </c>
      <c r="F907" s="207" t="s">
        <v>1212</v>
      </c>
      <c r="G907" s="205"/>
      <c r="H907" s="208">
        <v>0.6</v>
      </c>
      <c r="I907" s="209"/>
      <c r="J907" s="205"/>
      <c r="K907" s="205"/>
      <c r="L907" s="210"/>
      <c r="M907" s="211"/>
      <c r="N907" s="212"/>
      <c r="O907" s="212"/>
      <c r="P907" s="212"/>
      <c r="Q907" s="212"/>
      <c r="R907" s="212"/>
      <c r="S907" s="212"/>
      <c r="T907" s="213"/>
      <c r="AT907" s="214" t="s">
        <v>182</v>
      </c>
      <c r="AU907" s="214" t="s">
        <v>83</v>
      </c>
      <c r="AV907" s="14" t="s">
        <v>83</v>
      </c>
      <c r="AW907" s="14" t="s">
        <v>35</v>
      </c>
      <c r="AX907" s="14" t="s">
        <v>73</v>
      </c>
      <c r="AY907" s="214" t="s">
        <v>171</v>
      </c>
    </row>
    <row r="908" spans="2:51" s="15" customFormat="1" ht="12">
      <c r="B908" s="215"/>
      <c r="C908" s="216"/>
      <c r="D908" s="195" t="s">
        <v>182</v>
      </c>
      <c r="E908" s="217" t="s">
        <v>19</v>
      </c>
      <c r="F908" s="218" t="s">
        <v>189</v>
      </c>
      <c r="G908" s="216"/>
      <c r="H908" s="219">
        <v>5.55</v>
      </c>
      <c r="I908" s="220"/>
      <c r="J908" s="216"/>
      <c r="K908" s="216"/>
      <c r="L908" s="221"/>
      <c r="M908" s="222"/>
      <c r="N908" s="223"/>
      <c r="O908" s="223"/>
      <c r="P908" s="223"/>
      <c r="Q908" s="223"/>
      <c r="R908" s="223"/>
      <c r="S908" s="223"/>
      <c r="T908" s="224"/>
      <c r="AT908" s="225" t="s">
        <v>182</v>
      </c>
      <c r="AU908" s="225" t="s">
        <v>83</v>
      </c>
      <c r="AV908" s="15" t="s">
        <v>178</v>
      </c>
      <c r="AW908" s="15" t="s">
        <v>35</v>
      </c>
      <c r="AX908" s="15" t="s">
        <v>81</v>
      </c>
      <c r="AY908" s="225" t="s">
        <v>171</v>
      </c>
    </row>
    <row r="909" spans="1:65" s="2" customFormat="1" ht="37.9" customHeight="1">
      <c r="A909" s="35"/>
      <c r="B909" s="36"/>
      <c r="C909" s="226" t="s">
        <v>1213</v>
      </c>
      <c r="D909" s="226" t="s">
        <v>263</v>
      </c>
      <c r="E909" s="227" t="s">
        <v>1214</v>
      </c>
      <c r="F909" s="228" t="s">
        <v>1215</v>
      </c>
      <c r="G909" s="229" t="s">
        <v>272</v>
      </c>
      <c r="H909" s="230">
        <v>6.469</v>
      </c>
      <c r="I909" s="231"/>
      <c r="J909" s="232">
        <f>ROUND(I909*H909,2)</f>
        <v>0</v>
      </c>
      <c r="K909" s="228" t="s">
        <v>177</v>
      </c>
      <c r="L909" s="233"/>
      <c r="M909" s="234" t="s">
        <v>19</v>
      </c>
      <c r="N909" s="235" t="s">
        <v>44</v>
      </c>
      <c r="O909" s="65"/>
      <c r="P909" s="184">
        <f>O909*H909</f>
        <v>0</v>
      </c>
      <c r="Q909" s="184">
        <v>0.0048</v>
      </c>
      <c r="R909" s="184">
        <f>Q909*H909</f>
        <v>0.031051199999999998</v>
      </c>
      <c r="S909" s="184">
        <v>0</v>
      </c>
      <c r="T909" s="185">
        <f>S909*H909</f>
        <v>0</v>
      </c>
      <c r="U909" s="35"/>
      <c r="V909" s="35"/>
      <c r="W909" s="35"/>
      <c r="X909" s="35"/>
      <c r="Y909" s="35"/>
      <c r="Z909" s="35"/>
      <c r="AA909" s="35"/>
      <c r="AB909" s="35"/>
      <c r="AC909" s="35"/>
      <c r="AD909" s="35"/>
      <c r="AE909" s="35"/>
      <c r="AR909" s="186" t="s">
        <v>454</v>
      </c>
      <c r="AT909" s="186" t="s">
        <v>263</v>
      </c>
      <c r="AU909" s="186" t="s">
        <v>83</v>
      </c>
      <c r="AY909" s="18" t="s">
        <v>171</v>
      </c>
      <c r="BE909" s="187">
        <f>IF(N909="základní",J909,0)</f>
        <v>0</v>
      </c>
      <c r="BF909" s="187">
        <f>IF(N909="snížená",J909,0)</f>
        <v>0</v>
      </c>
      <c r="BG909" s="187">
        <f>IF(N909="zákl. přenesená",J909,0)</f>
        <v>0</v>
      </c>
      <c r="BH909" s="187">
        <f>IF(N909="sníž. přenesená",J909,0)</f>
        <v>0</v>
      </c>
      <c r="BI909" s="187">
        <f>IF(N909="nulová",J909,0)</f>
        <v>0</v>
      </c>
      <c r="BJ909" s="18" t="s">
        <v>81</v>
      </c>
      <c r="BK909" s="187">
        <f>ROUND(I909*H909,2)</f>
        <v>0</v>
      </c>
      <c r="BL909" s="18" t="s">
        <v>311</v>
      </c>
      <c r="BM909" s="186" t="s">
        <v>1216</v>
      </c>
    </row>
    <row r="910" spans="2:51" s="14" customFormat="1" ht="12">
      <c r="B910" s="204"/>
      <c r="C910" s="205"/>
      <c r="D910" s="195" t="s">
        <v>182</v>
      </c>
      <c r="E910" s="205"/>
      <c r="F910" s="207" t="s">
        <v>1217</v>
      </c>
      <c r="G910" s="205"/>
      <c r="H910" s="208">
        <v>6.469</v>
      </c>
      <c r="I910" s="209"/>
      <c r="J910" s="205"/>
      <c r="K910" s="205"/>
      <c r="L910" s="210"/>
      <c r="M910" s="211"/>
      <c r="N910" s="212"/>
      <c r="O910" s="212"/>
      <c r="P910" s="212"/>
      <c r="Q910" s="212"/>
      <c r="R910" s="212"/>
      <c r="S910" s="212"/>
      <c r="T910" s="213"/>
      <c r="AT910" s="214" t="s">
        <v>182</v>
      </c>
      <c r="AU910" s="214" t="s">
        <v>83</v>
      </c>
      <c r="AV910" s="14" t="s">
        <v>83</v>
      </c>
      <c r="AW910" s="14" t="s">
        <v>4</v>
      </c>
      <c r="AX910" s="14" t="s">
        <v>81</v>
      </c>
      <c r="AY910" s="214" t="s">
        <v>171</v>
      </c>
    </row>
    <row r="911" spans="1:65" s="2" customFormat="1" ht="24.2" customHeight="1">
      <c r="A911" s="35"/>
      <c r="B911" s="36"/>
      <c r="C911" s="175" t="s">
        <v>1218</v>
      </c>
      <c r="D911" s="175" t="s">
        <v>173</v>
      </c>
      <c r="E911" s="176" t="s">
        <v>1219</v>
      </c>
      <c r="F911" s="177" t="s">
        <v>1220</v>
      </c>
      <c r="G911" s="178" t="s">
        <v>272</v>
      </c>
      <c r="H911" s="179">
        <v>122.138</v>
      </c>
      <c r="I911" s="180"/>
      <c r="J911" s="181">
        <f>ROUND(I911*H911,2)</f>
        <v>0</v>
      </c>
      <c r="K911" s="177" t="s">
        <v>177</v>
      </c>
      <c r="L911" s="40"/>
      <c r="M911" s="182" t="s">
        <v>19</v>
      </c>
      <c r="N911" s="183" t="s">
        <v>44</v>
      </c>
      <c r="O911" s="65"/>
      <c r="P911" s="184">
        <f>O911*H911</f>
        <v>0</v>
      </c>
      <c r="Q911" s="184">
        <v>4E-05</v>
      </c>
      <c r="R911" s="184">
        <f>Q911*H911</f>
        <v>0.004885520000000001</v>
      </c>
      <c r="S911" s="184">
        <v>0</v>
      </c>
      <c r="T911" s="185">
        <f>S911*H911</f>
        <v>0</v>
      </c>
      <c r="U911" s="35"/>
      <c r="V911" s="35"/>
      <c r="W911" s="35"/>
      <c r="X911" s="35"/>
      <c r="Y911" s="35"/>
      <c r="Z911" s="35"/>
      <c r="AA911" s="35"/>
      <c r="AB911" s="35"/>
      <c r="AC911" s="35"/>
      <c r="AD911" s="35"/>
      <c r="AE911" s="35"/>
      <c r="AR911" s="186" t="s">
        <v>311</v>
      </c>
      <c r="AT911" s="186" t="s">
        <v>173</v>
      </c>
      <c r="AU911" s="186" t="s">
        <v>83</v>
      </c>
      <c r="AY911" s="18" t="s">
        <v>171</v>
      </c>
      <c r="BE911" s="187">
        <f>IF(N911="základní",J911,0)</f>
        <v>0</v>
      </c>
      <c r="BF911" s="187">
        <f>IF(N911="snížená",J911,0)</f>
        <v>0</v>
      </c>
      <c r="BG911" s="187">
        <f>IF(N911="zákl. přenesená",J911,0)</f>
        <v>0</v>
      </c>
      <c r="BH911" s="187">
        <f>IF(N911="sníž. přenesená",J911,0)</f>
        <v>0</v>
      </c>
      <c r="BI911" s="187">
        <f>IF(N911="nulová",J911,0)</f>
        <v>0</v>
      </c>
      <c r="BJ911" s="18" t="s">
        <v>81</v>
      </c>
      <c r="BK911" s="187">
        <f>ROUND(I911*H911,2)</f>
        <v>0</v>
      </c>
      <c r="BL911" s="18" t="s">
        <v>311</v>
      </c>
      <c r="BM911" s="186" t="s">
        <v>1221</v>
      </c>
    </row>
    <row r="912" spans="1:47" s="2" customFormat="1" ht="12">
      <c r="A912" s="35"/>
      <c r="B912" s="36"/>
      <c r="C912" s="37"/>
      <c r="D912" s="188" t="s">
        <v>180</v>
      </c>
      <c r="E912" s="37"/>
      <c r="F912" s="189" t="s">
        <v>1222</v>
      </c>
      <c r="G912" s="37"/>
      <c r="H912" s="37"/>
      <c r="I912" s="190"/>
      <c r="J912" s="37"/>
      <c r="K912" s="37"/>
      <c r="L912" s="40"/>
      <c r="M912" s="191"/>
      <c r="N912" s="192"/>
      <c r="O912" s="65"/>
      <c r="P912" s="65"/>
      <c r="Q912" s="65"/>
      <c r="R912" s="65"/>
      <c r="S912" s="65"/>
      <c r="T912" s="66"/>
      <c r="U912" s="35"/>
      <c r="V912" s="35"/>
      <c r="W912" s="35"/>
      <c r="X912" s="35"/>
      <c r="Y912" s="35"/>
      <c r="Z912" s="35"/>
      <c r="AA912" s="35"/>
      <c r="AB912" s="35"/>
      <c r="AC912" s="35"/>
      <c r="AD912" s="35"/>
      <c r="AE912" s="35"/>
      <c r="AT912" s="18" t="s">
        <v>180</v>
      </c>
      <c r="AU912" s="18" t="s">
        <v>83</v>
      </c>
    </row>
    <row r="913" spans="2:51" s="13" customFormat="1" ht="12">
      <c r="B913" s="193"/>
      <c r="C913" s="194"/>
      <c r="D913" s="195" t="s">
        <v>182</v>
      </c>
      <c r="E913" s="196" t="s">
        <v>19</v>
      </c>
      <c r="F913" s="197" t="s">
        <v>1223</v>
      </c>
      <c r="G913" s="194"/>
      <c r="H913" s="196" t="s">
        <v>19</v>
      </c>
      <c r="I913" s="198"/>
      <c r="J913" s="194"/>
      <c r="K913" s="194"/>
      <c r="L913" s="199"/>
      <c r="M913" s="200"/>
      <c r="N913" s="201"/>
      <c r="O913" s="201"/>
      <c r="P913" s="201"/>
      <c r="Q913" s="201"/>
      <c r="R913" s="201"/>
      <c r="S913" s="201"/>
      <c r="T913" s="202"/>
      <c r="AT913" s="203" t="s">
        <v>182</v>
      </c>
      <c r="AU913" s="203" t="s">
        <v>83</v>
      </c>
      <c r="AV913" s="13" t="s">
        <v>81</v>
      </c>
      <c r="AW913" s="13" t="s">
        <v>35</v>
      </c>
      <c r="AX913" s="13" t="s">
        <v>73</v>
      </c>
      <c r="AY913" s="203" t="s">
        <v>171</v>
      </c>
    </row>
    <row r="914" spans="2:51" s="14" customFormat="1" ht="12">
      <c r="B914" s="204"/>
      <c r="C914" s="205"/>
      <c r="D914" s="195" t="s">
        <v>182</v>
      </c>
      <c r="E914" s="206" t="s">
        <v>19</v>
      </c>
      <c r="F914" s="207" t="s">
        <v>1224</v>
      </c>
      <c r="G914" s="205"/>
      <c r="H914" s="208">
        <v>65.4</v>
      </c>
      <c r="I914" s="209"/>
      <c r="J914" s="205"/>
      <c r="K914" s="205"/>
      <c r="L914" s="210"/>
      <c r="M914" s="211"/>
      <c r="N914" s="212"/>
      <c r="O914" s="212"/>
      <c r="P914" s="212"/>
      <c r="Q914" s="212"/>
      <c r="R914" s="212"/>
      <c r="S914" s="212"/>
      <c r="T914" s="213"/>
      <c r="AT914" s="214" t="s">
        <v>182</v>
      </c>
      <c r="AU914" s="214" t="s">
        <v>83</v>
      </c>
      <c r="AV914" s="14" t="s">
        <v>83</v>
      </c>
      <c r="AW914" s="14" t="s">
        <v>35</v>
      </c>
      <c r="AX914" s="14" t="s">
        <v>73</v>
      </c>
      <c r="AY914" s="214" t="s">
        <v>171</v>
      </c>
    </row>
    <row r="915" spans="2:51" s="13" customFormat="1" ht="12">
      <c r="B915" s="193"/>
      <c r="C915" s="194"/>
      <c r="D915" s="195" t="s">
        <v>182</v>
      </c>
      <c r="E915" s="196" t="s">
        <v>19</v>
      </c>
      <c r="F915" s="197" t="s">
        <v>1225</v>
      </c>
      <c r="G915" s="194"/>
      <c r="H915" s="196" t="s">
        <v>19</v>
      </c>
      <c r="I915" s="198"/>
      <c r="J915" s="194"/>
      <c r="K915" s="194"/>
      <c r="L915" s="199"/>
      <c r="M915" s="200"/>
      <c r="N915" s="201"/>
      <c r="O915" s="201"/>
      <c r="P915" s="201"/>
      <c r="Q915" s="201"/>
      <c r="R915" s="201"/>
      <c r="S915" s="201"/>
      <c r="T915" s="202"/>
      <c r="AT915" s="203" t="s">
        <v>182</v>
      </c>
      <c r="AU915" s="203" t="s">
        <v>83</v>
      </c>
      <c r="AV915" s="13" t="s">
        <v>81</v>
      </c>
      <c r="AW915" s="13" t="s">
        <v>35</v>
      </c>
      <c r="AX915" s="13" t="s">
        <v>73</v>
      </c>
      <c r="AY915" s="203" t="s">
        <v>171</v>
      </c>
    </row>
    <row r="916" spans="2:51" s="14" customFormat="1" ht="12">
      <c r="B916" s="204"/>
      <c r="C916" s="205"/>
      <c r="D916" s="195" t="s">
        <v>182</v>
      </c>
      <c r="E916" s="206" t="s">
        <v>19</v>
      </c>
      <c r="F916" s="207" t="s">
        <v>1226</v>
      </c>
      <c r="G916" s="205"/>
      <c r="H916" s="208">
        <v>56.738</v>
      </c>
      <c r="I916" s="209"/>
      <c r="J916" s="205"/>
      <c r="K916" s="205"/>
      <c r="L916" s="210"/>
      <c r="M916" s="211"/>
      <c r="N916" s="212"/>
      <c r="O916" s="212"/>
      <c r="P916" s="212"/>
      <c r="Q916" s="212"/>
      <c r="R916" s="212"/>
      <c r="S916" s="212"/>
      <c r="T916" s="213"/>
      <c r="AT916" s="214" t="s">
        <v>182</v>
      </c>
      <c r="AU916" s="214" t="s">
        <v>83</v>
      </c>
      <c r="AV916" s="14" t="s">
        <v>83</v>
      </c>
      <c r="AW916" s="14" t="s">
        <v>35</v>
      </c>
      <c r="AX916" s="14" t="s">
        <v>73</v>
      </c>
      <c r="AY916" s="214" t="s">
        <v>171</v>
      </c>
    </row>
    <row r="917" spans="2:51" s="15" customFormat="1" ht="12">
      <c r="B917" s="215"/>
      <c r="C917" s="216"/>
      <c r="D917" s="195" t="s">
        <v>182</v>
      </c>
      <c r="E917" s="217" t="s">
        <v>19</v>
      </c>
      <c r="F917" s="218" t="s">
        <v>189</v>
      </c>
      <c r="G917" s="216"/>
      <c r="H917" s="219">
        <v>122.138</v>
      </c>
      <c r="I917" s="220"/>
      <c r="J917" s="216"/>
      <c r="K917" s="216"/>
      <c r="L917" s="221"/>
      <c r="M917" s="222"/>
      <c r="N917" s="223"/>
      <c r="O917" s="223"/>
      <c r="P917" s="223"/>
      <c r="Q917" s="223"/>
      <c r="R917" s="223"/>
      <c r="S917" s="223"/>
      <c r="T917" s="224"/>
      <c r="AT917" s="225" t="s">
        <v>182</v>
      </c>
      <c r="AU917" s="225" t="s">
        <v>83</v>
      </c>
      <c r="AV917" s="15" t="s">
        <v>178</v>
      </c>
      <c r="AW917" s="15" t="s">
        <v>35</v>
      </c>
      <c r="AX917" s="15" t="s">
        <v>81</v>
      </c>
      <c r="AY917" s="225" t="s">
        <v>171</v>
      </c>
    </row>
    <row r="918" spans="1:65" s="2" customFormat="1" ht="16.5" customHeight="1">
      <c r="A918" s="35"/>
      <c r="B918" s="36"/>
      <c r="C918" s="226" t="s">
        <v>1227</v>
      </c>
      <c r="D918" s="226" t="s">
        <v>263</v>
      </c>
      <c r="E918" s="227" t="s">
        <v>1228</v>
      </c>
      <c r="F918" s="228" t="s">
        <v>1229</v>
      </c>
      <c r="G918" s="229" t="s">
        <v>272</v>
      </c>
      <c r="H918" s="230">
        <v>122.138</v>
      </c>
      <c r="I918" s="231"/>
      <c r="J918" s="232">
        <f>ROUND(I918*H918,2)</f>
        <v>0</v>
      </c>
      <c r="K918" s="228" t="s">
        <v>19</v>
      </c>
      <c r="L918" s="233"/>
      <c r="M918" s="234" t="s">
        <v>19</v>
      </c>
      <c r="N918" s="235" t="s">
        <v>44</v>
      </c>
      <c r="O918" s="65"/>
      <c r="P918" s="184">
        <f>O918*H918</f>
        <v>0</v>
      </c>
      <c r="Q918" s="184">
        <v>0.0021</v>
      </c>
      <c r="R918" s="184">
        <f>Q918*H918</f>
        <v>0.2564898</v>
      </c>
      <c r="S918" s="184">
        <v>0</v>
      </c>
      <c r="T918" s="185">
        <f>S918*H918</f>
        <v>0</v>
      </c>
      <c r="U918" s="35"/>
      <c r="V918" s="35"/>
      <c r="W918" s="35"/>
      <c r="X918" s="35"/>
      <c r="Y918" s="35"/>
      <c r="Z918" s="35"/>
      <c r="AA918" s="35"/>
      <c r="AB918" s="35"/>
      <c r="AC918" s="35"/>
      <c r="AD918" s="35"/>
      <c r="AE918" s="35"/>
      <c r="AR918" s="186" t="s">
        <v>454</v>
      </c>
      <c r="AT918" s="186" t="s">
        <v>263</v>
      </c>
      <c r="AU918" s="186" t="s">
        <v>83</v>
      </c>
      <c r="AY918" s="18" t="s">
        <v>171</v>
      </c>
      <c r="BE918" s="187">
        <f>IF(N918="základní",J918,0)</f>
        <v>0</v>
      </c>
      <c r="BF918" s="187">
        <f>IF(N918="snížená",J918,0)</f>
        <v>0</v>
      </c>
      <c r="BG918" s="187">
        <f>IF(N918="zákl. přenesená",J918,0)</f>
        <v>0</v>
      </c>
      <c r="BH918" s="187">
        <f>IF(N918="sníž. přenesená",J918,0)</f>
        <v>0</v>
      </c>
      <c r="BI918" s="187">
        <f>IF(N918="nulová",J918,0)</f>
        <v>0</v>
      </c>
      <c r="BJ918" s="18" t="s">
        <v>81</v>
      </c>
      <c r="BK918" s="187">
        <f>ROUND(I918*H918,2)</f>
        <v>0</v>
      </c>
      <c r="BL918" s="18" t="s">
        <v>311</v>
      </c>
      <c r="BM918" s="186" t="s">
        <v>1230</v>
      </c>
    </row>
    <row r="919" spans="1:65" s="2" customFormat="1" ht="24.2" customHeight="1">
      <c r="A919" s="35"/>
      <c r="B919" s="36"/>
      <c r="C919" s="175" t="s">
        <v>1231</v>
      </c>
      <c r="D919" s="175" t="s">
        <v>173</v>
      </c>
      <c r="E919" s="176" t="s">
        <v>1232</v>
      </c>
      <c r="F919" s="177" t="s">
        <v>1233</v>
      </c>
      <c r="G919" s="178" t="s">
        <v>328</v>
      </c>
      <c r="H919" s="179">
        <v>162.85</v>
      </c>
      <c r="I919" s="180"/>
      <c r="J919" s="181">
        <f>ROUND(I919*H919,2)</f>
        <v>0</v>
      </c>
      <c r="K919" s="177" t="s">
        <v>177</v>
      </c>
      <c r="L919" s="40"/>
      <c r="M919" s="182" t="s">
        <v>19</v>
      </c>
      <c r="N919" s="183" t="s">
        <v>44</v>
      </c>
      <c r="O919" s="65"/>
      <c r="P919" s="184">
        <f>O919*H919</f>
        <v>0</v>
      </c>
      <c r="Q919" s="184">
        <v>0.00016</v>
      </c>
      <c r="R919" s="184">
        <f>Q919*H919</f>
        <v>0.026056000000000003</v>
      </c>
      <c r="S919" s="184">
        <v>0</v>
      </c>
      <c r="T919" s="185">
        <f>S919*H919</f>
        <v>0</v>
      </c>
      <c r="U919" s="35"/>
      <c r="V919" s="35"/>
      <c r="W919" s="35"/>
      <c r="X919" s="35"/>
      <c r="Y919" s="35"/>
      <c r="Z919" s="35"/>
      <c r="AA919" s="35"/>
      <c r="AB919" s="35"/>
      <c r="AC919" s="35"/>
      <c r="AD919" s="35"/>
      <c r="AE919" s="35"/>
      <c r="AR919" s="186" t="s">
        <v>311</v>
      </c>
      <c r="AT919" s="186" t="s">
        <v>173</v>
      </c>
      <c r="AU919" s="186" t="s">
        <v>83</v>
      </c>
      <c r="AY919" s="18" t="s">
        <v>171</v>
      </c>
      <c r="BE919" s="187">
        <f>IF(N919="základní",J919,0)</f>
        <v>0</v>
      </c>
      <c r="BF919" s="187">
        <f>IF(N919="snížená",J919,0)</f>
        <v>0</v>
      </c>
      <c r="BG919" s="187">
        <f>IF(N919="zákl. přenesená",J919,0)</f>
        <v>0</v>
      </c>
      <c r="BH919" s="187">
        <f>IF(N919="sníž. přenesená",J919,0)</f>
        <v>0</v>
      </c>
      <c r="BI919" s="187">
        <f>IF(N919="nulová",J919,0)</f>
        <v>0</v>
      </c>
      <c r="BJ919" s="18" t="s">
        <v>81</v>
      </c>
      <c r="BK919" s="187">
        <f>ROUND(I919*H919,2)</f>
        <v>0</v>
      </c>
      <c r="BL919" s="18" t="s">
        <v>311</v>
      </c>
      <c r="BM919" s="186" t="s">
        <v>1234</v>
      </c>
    </row>
    <row r="920" spans="1:47" s="2" customFormat="1" ht="12">
      <c r="A920" s="35"/>
      <c r="B920" s="36"/>
      <c r="C920" s="37"/>
      <c r="D920" s="188" t="s">
        <v>180</v>
      </c>
      <c r="E920" s="37"/>
      <c r="F920" s="189" t="s">
        <v>1235</v>
      </c>
      <c r="G920" s="37"/>
      <c r="H920" s="37"/>
      <c r="I920" s="190"/>
      <c r="J920" s="37"/>
      <c r="K920" s="37"/>
      <c r="L920" s="40"/>
      <c r="M920" s="191"/>
      <c r="N920" s="192"/>
      <c r="O920" s="65"/>
      <c r="P920" s="65"/>
      <c r="Q920" s="65"/>
      <c r="R920" s="65"/>
      <c r="S920" s="65"/>
      <c r="T920" s="66"/>
      <c r="U920" s="35"/>
      <c r="V920" s="35"/>
      <c r="W920" s="35"/>
      <c r="X920" s="35"/>
      <c r="Y920" s="35"/>
      <c r="Z920" s="35"/>
      <c r="AA920" s="35"/>
      <c r="AB920" s="35"/>
      <c r="AC920" s="35"/>
      <c r="AD920" s="35"/>
      <c r="AE920" s="35"/>
      <c r="AT920" s="18" t="s">
        <v>180</v>
      </c>
      <c r="AU920" s="18" t="s">
        <v>83</v>
      </c>
    </row>
    <row r="921" spans="2:51" s="14" customFormat="1" ht="12">
      <c r="B921" s="204"/>
      <c r="C921" s="205"/>
      <c r="D921" s="195" t="s">
        <v>182</v>
      </c>
      <c r="E921" s="206" t="s">
        <v>19</v>
      </c>
      <c r="F921" s="207" t="s">
        <v>1236</v>
      </c>
      <c r="G921" s="205"/>
      <c r="H921" s="208">
        <v>162.85</v>
      </c>
      <c r="I921" s="209"/>
      <c r="J921" s="205"/>
      <c r="K921" s="205"/>
      <c r="L921" s="210"/>
      <c r="M921" s="211"/>
      <c r="N921" s="212"/>
      <c r="O921" s="212"/>
      <c r="P921" s="212"/>
      <c r="Q921" s="212"/>
      <c r="R921" s="212"/>
      <c r="S921" s="212"/>
      <c r="T921" s="213"/>
      <c r="AT921" s="214" t="s">
        <v>182</v>
      </c>
      <c r="AU921" s="214" t="s">
        <v>83</v>
      </c>
      <c r="AV921" s="14" t="s">
        <v>83</v>
      </c>
      <c r="AW921" s="14" t="s">
        <v>35</v>
      </c>
      <c r="AX921" s="14" t="s">
        <v>81</v>
      </c>
      <c r="AY921" s="214" t="s">
        <v>171</v>
      </c>
    </row>
    <row r="922" spans="1:65" s="2" customFormat="1" ht="44.25" customHeight="1">
      <c r="A922" s="35"/>
      <c r="B922" s="36"/>
      <c r="C922" s="175" t="s">
        <v>1237</v>
      </c>
      <c r="D922" s="175" t="s">
        <v>173</v>
      </c>
      <c r="E922" s="176" t="s">
        <v>1238</v>
      </c>
      <c r="F922" s="177" t="s">
        <v>1239</v>
      </c>
      <c r="G922" s="178" t="s">
        <v>983</v>
      </c>
      <c r="H922" s="237"/>
      <c r="I922" s="180"/>
      <c r="J922" s="181">
        <f>ROUND(I922*H922,2)</f>
        <v>0</v>
      </c>
      <c r="K922" s="177" t="s">
        <v>177</v>
      </c>
      <c r="L922" s="40"/>
      <c r="M922" s="182" t="s">
        <v>19</v>
      </c>
      <c r="N922" s="183" t="s">
        <v>44</v>
      </c>
      <c r="O922" s="65"/>
      <c r="P922" s="184">
        <f>O922*H922</f>
        <v>0</v>
      </c>
      <c r="Q922" s="184">
        <v>0</v>
      </c>
      <c r="R922" s="184">
        <f>Q922*H922</f>
        <v>0</v>
      </c>
      <c r="S922" s="184">
        <v>0</v>
      </c>
      <c r="T922" s="185">
        <f>S922*H922</f>
        <v>0</v>
      </c>
      <c r="U922" s="35"/>
      <c r="V922" s="35"/>
      <c r="W922" s="35"/>
      <c r="X922" s="35"/>
      <c r="Y922" s="35"/>
      <c r="Z922" s="35"/>
      <c r="AA922" s="35"/>
      <c r="AB922" s="35"/>
      <c r="AC922" s="35"/>
      <c r="AD922" s="35"/>
      <c r="AE922" s="35"/>
      <c r="AR922" s="186" t="s">
        <v>311</v>
      </c>
      <c r="AT922" s="186" t="s">
        <v>173</v>
      </c>
      <c r="AU922" s="186" t="s">
        <v>83</v>
      </c>
      <c r="AY922" s="18" t="s">
        <v>171</v>
      </c>
      <c r="BE922" s="187">
        <f>IF(N922="základní",J922,0)</f>
        <v>0</v>
      </c>
      <c r="BF922" s="187">
        <f>IF(N922="snížená",J922,0)</f>
        <v>0</v>
      </c>
      <c r="BG922" s="187">
        <f>IF(N922="zákl. přenesená",J922,0)</f>
        <v>0</v>
      </c>
      <c r="BH922" s="187">
        <f>IF(N922="sníž. přenesená",J922,0)</f>
        <v>0</v>
      </c>
      <c r="BI922" s="187">
        <f>IF(N922="nulová",J922,0)</f>
        <v>0</v>
      </c>
      <c r="BJ922" s="18" t="s">
        <v>81</v>
      </c>
      <c r="BK922" s="187">
        <f>ROUND(I922*H922,2)</f>
        <v>0</v>
      </c>
      <c r="BL922" s="18" t="s">
        <v>311</v>
      </c>
      <c r="BM922" s="186" t="s">
        <v>1240</v>
      </c>
    </row>
    <row r="923" spans="1:47" s="2" customFormat="1" ht="12">
      <c r="A923" s="35"/>
      <c r="B923" s="36"/>
      <c r="C923" s="37"/>
      <c r="D923" s="188" t="s">
        <v>180</v>
      </c>
      <c r="E923" s="37"/>
      <c r="F923" s="189" t="s">
        <v>1241</v>
      </c>
      <c r="G923" s="37"/>
      <c r="H923" s="37"/>
      <c r="I923" s="190"/>
      <c r="J923" s="37"/>
      <c r="K923" s="37"/>
      <c r="L923" s="40"/>
      <c r="M923" s="191"/>
      <c r="N923" s="192"/>
      <c r="O923" s="65"/>
      <c r="P923" s="65"/>
      <c r="Q923" s="65"/>
      <c r="R923" s="65"/>
      <c r="S923" s="65"/>
      <c r="T923" s="66"/>
      <c r="U923" s="35"/>
      <c r="V923" s="35"/>
      <c r="W923" s="35"/>
      <c r="X923" s="35"/>
      <c r="Y923" s="35"/>
      <c r="Z923" s="35"/>
      <c r="AA923" s="35"/>
      <c r="AB923" s="35"/>
      <c r="AC923" s="35"/>
      <c r="AD923" s="35"/>
      <c r="AE923" s="35"/>
      <c r="AT923" s="18" t="s">
        <v>180</v>
      </c>
      <c r="AU923" s="18" t="s">
        <v>83</v>
      </c>
    </row>
    <row r="924" spans="1:65" s="2" customFormat="1" ht="55.5" customHeight="1">
      <c r="A924" s="35"/>
      <c r="B924" s="36"/>
      <c r="C924" s="175" t="s">
        <v>1242</v>
      </c>
      <c r="D924" s="175" t="s">
        <v>173</v>
      </c>
      <c r="E924" s="176" t="s">
        <v>1243</v>
      </c>
      <c r="F924" s="177" t="s">
        <v>1244</v>
      </c>
      <c r="G924" s="178" t="s">
        <v>983</v>
      </c>
      <c r="H924" s="237"/>
      <c r="I924" s="180"/>
      <c r="J924" s="181">
        <f>ROUND(I924*H924,2)</f>
        <v>0</v>
      </c>
      <c r="K924" s="177" t="s">
        <v>177</v>
      </c>
      <c r="L924" s="40"/>
      <c r="M924" s="182" t="s">
        <v>19</v>
      </c>
      <c r="N924" s="183" t="s">
        <v>44</v>
      </c>
      <c r="O924" s="65"/>
      <c r="P924" s="184">
        <f>O924*H924</f>
        <v>0</v>
      </c>
      <c r="Q924" s="184">
        <v>0</v>
      </c>
      <c r="R924" s="184">
        <f>Q924*H924</f>
        <v>0</v>
      </c>
      <c r="S924" s="184">
        <v>0</v>
      </c>
      <c r="T924" s="185">
        <f>S924*H924</f>
        <v>0</v>
      </c>
      <c r="U924" s="35"/>
      <c r="V924" s="35"/>
      <c r="W924" s="35"/>
      <c r="X924" s="35"/>
      <c r="Y924" s="35"/>
      <c r="Z924" s="35"/>
      <c r="AA924" s="35"/>
      <c r="AB924" s="35"/>
      <c r="AC924" s="35"/>
      <c r="AD924" s="35"/>
      <c r="AE924" s="35"/>
      <c r="AR924" s="186" t="s">
        <v>311</v>
      </c>
      <c r="AT924" s="186" t="s">
        <v>173</v>
      </c>
      <c r="AU924" s="186" t="s">
        <v>83</v>
      </c>
      <c r="AY924" s="18" t="s">
        <v>171</v>
      </c>
      <c r="BE924" s="187">
        <f>IF(N924="základní",J924,0)</f>
        <v>0</v>
      </c>
      <c r="BF924" s="187">
        <f>IF(N924="snížená",J924,0)</f>
        <v>0</v>
      </c>
      <c r="BG924" s="187">
        <f>IF(N924="zákl. přenesená",J924,0)</f>
        <v>0</v>
      </c>
      <c r="BH924" s="187">
        <f>IF(N924="sníž. přenesená",J924,0)</f>
        <v>0</v>
      </c>
      <c r="BI924" s="187">
        <f>IF(N924="nulová",J924,0)</f>
        <v>0</v>
      </c>
      <c r="BJ924" s="18" t="s">
        <v>81</v>
      </c>
      <c r="BK924" s="187">
        <f>ROUND(I924*H924,2)</f>
        <v>0</v>
      </c>
      <c r="BL924" s="18" t="s">
        <v>311</v>
      </c>
      <c r="BM924" s="186" t="s">
        <v>1245</v>
      </c>
    </row>
    <row r="925" spans="1:47" s="2" customFormat="1" ht="12">
      <c r="A925" s="35"/>
      <c r="B925" s="36"/>
      <c r="C925" s="37"/>
      <c r="D925" s="188" t="s">
        <v>180</v>
      </c>
      <c r="E925" s="37"/>
      <c r="F925" s="189" t="s">
        <v>1246</v>
      </c>
      <c r="G925" s="37"/>
      <c r="H925" s="37"/>
      <c r="I925" s="190"/>
      <c r="J925" s="37"/>
      <c r="K925" s="37"/>
      <c r="L925" s="40"/>
      <c r="M925" s="191"/>
      <c r="N925" s="192"/>
      <c r="O925" s="65"/>
      <c r="P925" s="65"/>
      <c r="Q925" s="65"/>
      <c r="R925" s="65"/>
      <c r="S925" s="65"/>
      <c r="T925" s="66"/>
      <c r="U925" s="35"/>
      <c r="V925" s="35"/>
      <c r="W925" s="35"/>
      <c r="X925" s="35"/>
      <c r="Y925" s="35"/>
      <c r="Z925" s="35"/>
      <c r="AA925" s="35"/>
      <c r="AB925" s="35"/>
      <c r="AC925" s="35"/>
      <c r="AD925" s="35"/>
      <c r="AE925" s="35"/>
      <c r="AT925" s="18" t="s">
        <v>180</v>
      </c>
      <c r="AU925" s="18" t="s">
        <v>83</v>
      </c>
    </row>
    <row r="926" spans="2:63" s="12" customFormat="1" ht="22.9" customHeight="1">
      <c r="B926" s="159"/>
      <c r="C926" s="160"/>
      <c r="D926" s="161" t="s">
        <v>72</v>
      </c>
      <c r="E926" s="173" t="s">
        <v>1247</v>
      </c>
      <c r="F926" s="173" t="s">
        <v>1248</v>
      </c>
      <c r="G926" s="160"/>
      <c r="H926" s="160"/>
      <c r="I926" s="163"/>
      <c r="J926" s="174">
        <f>BK926</f>
        <v>0</v>
      </c>
      <c r="K926" s="160"/>
      <c r="L926" s="165"/>
      <c r="M926" s="166"/>
      <c r="N926" s="167"/>
      <c r="O926" s="167"/>
      <c r="P926" s="168">
        <f>SUM(P927:P941)</f>
        <v>0</v>
      </c>
      <c r="Q926" s="167"/>
      <c r="R926" s="168">
        <f>SUM(R927:R941)</f>
        <v>0.10248</v>
      </c>
      <c r="S926" s="167"/>
      <c r="T926" s="169">
        <f>SUM(T927:T941)</f>
        <v>0</v>
      </c>
      <c r="AR926" s="170" t="s">
        <v>83</v>
      </c>
      <c r="AT926" s="171" t="s">
        <v>72</v>
      </c>
      <c r="AU926" s="171" t="s">
        <v>81</v>
      </c>
      <c r="AY926" s="170" t="s">
        <v>171</v>
      </c>
      <c r="BK926" s="172">
        <f>SUM(BK927:BK941)</f>
        <v>0</v>
      </c>
    </row>
    <row r="927" spans="1:65" s="2" customFormat="1" ht="16.5" customHeight="1">
      <c r="A927" s="35"/>
      <c r="B927" s="36"/>
      <c r="C927" s="175" t="s">
        <v>1249</v>
      </c>
      <c r="D927" s="175" t="s">
        <v>173</v>
      </c>
      <c r="E927" s="176" t="s">
        <v>1250</v>
      </c>
      <c r="F927" s="177" t="s">
        <v>1251</v>
      </c>
      <c r="G927" s="178" t="s">
        <v>328</v>
      </c>
      <c r="H927" s="179">
        <v>61</v>
      </c>
      <c r="I927" s="180"/>
      <c r="J927" s="181">
        <f>ROUND(I927*H927,2)</f>
        <v>0</v>
      </c>
      <c r="K927" s="177" t="s">
        <v>177</v>
      </c>
      <c r="L927" s="40"/>
      <c r="M927" s="182" t="s">
        <v>19</v>
      </c>
      <c r="N927" s="183" t="s">
        <v>44</v>
      </c>
      <c r="O927" s="65"/>
      <c r="P927" s="184">
        <f>O927*H927</f>
        <v>0</v>
      </c>
      <c r="Q927" s="184">
        <v>0.00168</v>
      </c>
      <c r="R927" s="184">
        <f>Q927*H927</f>
        <v>0.10248</v>
      </c>
      <c r="S927" s="184">
        <v>0</v>
      </c>
      <c r="T927" s="185">
        <f>S927*H927</f>
        <v>0</v>
      </c>
      <c r="U927" s="35"/>
      <c r="V927" s="35"/>
      <c r="W927" s="35"/>
      <c r="X927" s="35"/>
      <c r="Y927" s="35"/>
      <c r="Z927" s="35"/>
      <c r="AA927" s="35"/>
      <c r="AB927" s="35"/>
      <c r="AC927" s="35"/>
      <c r="AD927" s="35"/>
      <c r="AE927" s="35"/>
      <c r="AR927" s="186" t="s">
        <v>311</v>
      </c>
      <c r="AT927" s="186" t="s">
        <v>173</v>
      </c>
      <c r="AU927" s="186" t="s">
        <v>83</v>
      </c>
      <c r="AY927" s="18" t="s">
        <v>171</v>
      </c>
      <c r="BE927" s="187">
        <f>IF(N927="základní",J927,0)</f>
        <v>0</v>
      </c>
      <c r="BF927" s="187">
        <f>IF(N927="snížená",J927,0)</f>
        <v>0</v>
      </c>
      <c r="BG927" s="187">
        <f>IF(N927="zákl. přenesená",J927,0)</f>
        <v>0</v>
      </c>
      <c r="BH927" s="187">
        <f>IF(N927="sníž. přenesená",J927,0)</f>
        <v>0</v>
      </c>
      <c r="BI927" s="187">
        <f>IF(N927="nulová",J927,0)</f>
        <v>0</v>
      </c>
      <c r="BJ927" s="18" t="s">
        <v>81</v>
      </c>
      <c r="BK927" s="187">
        <f>ROUND(I927*H927,2)</f>
        <v>0</v>
      </c>
      <c r="BL927" s="18" t="s">
        <v>311</v>
      </c>
      <c r="BM927" s="186" t="s">
        <v>1252</v>
      </c>
    </row>
    <row r="928" spans="1:47" s="2" customFormat="1" ht="12">
      <c r="A928" s="35"/>
      <c r="B928" s="36"/>
      <c r="C928" s="37"/>
      <c r="D928" s="188" t="s">
        <v>180</v>
      </c>
      <c r="E928" s="37"/>
      <c r="F928" s="189" t="s">
        <v>1253</v>
      </c>
      <c r="G928" s="37"/>
      <c r="H928" s="37"/>
      <c r="I928" s="190"/>
      <c r="J928" s="37"/>
      <c r="K928" s="37"/>
      <c r="L928" s="40"/>
      <c r="M928" s="191"/>
      <c r="N928" s="192"/>
      <c r="O928" s="65"/>
      <c r="P928" s="65"/>
      <c r="Q928" s="65"/>
      <c r="R928" s="65"/>
      <c r="S928" s="65"/>
      <c r="T928" s="66"/>
      <c r="U928" s="35"/>
      <c r="V928" s="35"/>
      <c r="W928" s="35"/>
      <c r="X928" s="35"/>
      <c r="Y928" s="35"/>
      <c r="Z928" s="35"/>
      <c r="AA928" s="35"/>
      <c r="AB928" s="35"/>
      <c r="AC928" s="35"/>
      <c r="AD928" s="35"/>
      <c r="AE928" s="35"/>
      <c r="AT928" s="18" t="s">
        <v>180</v>
      </c>
      <c r="AU928" s="18" t="s">
        <v>83</v>
      </c>
    </row>
    <row r="929" spans="2:51" s="13" customFormat="1" ht="12">
      <c r="B929" s="193"/>
      <c r="C929" s="194"/>
      <c r="D929" s="195" t="s">
        <v>182</v>
      </c>
      <c r="E929" s="196" t="s">
        <v>19</v>
      </c>
      <c r="F929" s="197" t="s">
        <v>517</v>
      </c>
      <c r="G929" s="194"/>
      <c r="H929" s="196" t="s">
        <v>19</v>
      </c>
      <c r="I929" s="198"/>
      <c r="J929" s="194"/>
      <c r="K929" s="194"/>
      <c r="L929" s="199"/>
      <c r="M929" s="200"/>
      <c r="N929" s="201"/>
      <c r="O929" s="201"/>
      <c r="P929" s="201"/>
      <c r="Q929" s="201"/>
      <c r="R929" s="201"/>
      <c r="S929" s="201"/>
      <c r="T929" s="202"/>
      <c r="AT929" s="203" t="s">
        <v>182</v>
      </c>
      <c r="AU929" s="203" t="s">
        <v>83</v>
      </c>
      <c r="AV929" s="13" t="s">
        <v>81</v>
      </c>
      <c r="AW929" s="13" t="s">
        <v>35</v>
      </c>
      <c r="AX929" s="13" t="s">
        <v>73</v>
      </c>
      <c r="AY929" s="203" t="s">
        <v>171</v>
      </c>
    </row>
    <row r="930" spans="2:51" s="14" customFormat="1" ht="12">
      <c r="B930" s="204"/>
      <c r="C930" s="205"/>
      <c r="D930" s="195" t="s">
        <v>182</v>
      </c>
      <c r="E930" s="206" t="s">
        <v>19</v>
      </c>
      <c r="F930" s="207" t="s">
        <v>853</v>
      </c>
      <c r="G930" s="205"/>
      <c r="H930" s="208">
        <v>11</v>
      </c>
      <c r="I930" s="209"/>
      <c r="J930" s="205"/>
      <c r="K930" s="205"/>
      <c r="L930" s="210"/>
      <c r="M930" s="211"/>
      <c r="N930" s="212"/>
      <c r="O930" s="212"/>
      <c r="P930" s="212"/>
      <c r="Q930" s="212"/>
      <c r="R930" s="212"/>
      <c r="S930" s="212"/>
      <c r="T930" s="213"/>
      <c r="AT930" s="214" t="s">
        <v>182</v>
      </c>
      <c r="AU930" s="214" t="s">
        <v>83</v>
      </c>
      <c r="AV930" s="14" t="s">
        <v>83</v>
      </c>
      <c r="AW930" s="14" t="s">
        <v>35</v>
      </c>
      <c r="AX930" s="14" t="s">
        <v>73</v>
      </c>
      <c r="AY930" s="214" t="s">
        <v>171</v>
      </c>
    </row>
    <row r="931" spans="2:51" s="13" customFormat="1" ht="12">
      <c r="B931" s="193"/>
      <c r="C931" s="194"/>
      <c r="D931" s="195" t="s">
        <v>182</v>
      </c>
      <c r="E931" s="196" t="s">
        <v>19</v>
      </c>
      <c r="F931" s="197" t="s">
        <v>519</v>
      </c>
      <c r="G931" s="194"/>
      <c r="H931" s="196" t="s">
        <v>19</v>
      </c>
      <c r="I931" s="198"/>
      <c r="J931" s="194"/>
      <c r="K931" s="194"/>
      <c r="L931" s="199"/>
      <c r="M931" s="200"/>
      <c r="N931" s="201"/>
      <c r="O931" s="201"/>
      <c r="P931" s="201"/>
      <c r="Q931" s="201"/>
      <c r="R931" s="201"/>
      <c r="S931" s="201"/>
      <c r="T931" s="202"/>
      <c r="AT931" s="203" t="s">
        <v>182</v>
      </c>
      <c r="AU931" s="203" t="s">
        <v>83</v>
      </c>
      <c r="AV931" s="13" t="s">
        <v>81</v>
      </c>
      <c r="AW931" s="13" t="s">
        <v>35</v>
      </c>
      <c r="AX931" s="13" t="s">
        <v>73</v>
      </c>
      <c r="AY931" s="203" t="s">
        <v>171</v>
      </c>
    </row>
    <row r="932" spans="2:51" s="14" customFormat="1" ht="12">
      <c r="B932" s="204"/>
      <c r="C932" s="205"/>
      <c r="D932" s="195" t="s">
        <v>182</v>
      </c>
      <c r="E932" s="206" t="s">
        <v>19</v>
      </c>
      <c r="F932" s="207" t="s">
        <v>854</v>
      </c>
      <c r="G932" s="205"/>
      <c r="H932" s="208">
        <v>36</v>
      </c>
      <c r="I932" s="209"/>
      <c r="J932" s="205"/>
      <c r="K932" s="205"/>
      <c r="L932" s="210"/>
      <c r="M932" s="211"/>
      <c r="N932" s="212"/>
      <c r="O932" s="212"/>
      <c r="P932" s="212"/>
      <c r="Q932" s="212"/>
      <c r="R932" s="212"/>
      <c r="S932" s="212"/>
      <c r="T932" s="213"/>
      <c r="AT932" s="214" t="s">
        <v>182</v>
      </c>
      <c r="AU932" s="214" t="s">
        <v>83</v>
      </c>
      <c r="AV932" s="14" t="s">
        <v>83</v>
      </c>
      <c r="AW932" s="14" t="s">
        <v>35</v>
      </c>
      <c r="AX932" s="14" t="s">
        <v>73</v>
      </c>
      <c r="AY932" s="214" t="s">
        <v>171</v>
      </c>
    </row>
    <row r="933" spans="2:51" s="13" customFormat="1" ht="12">
      <c r="B933" s="193"/>
      <c r="C933" s="194"/>
      <c r="D933" s="195" t="s">
        <v>182</v>
      </c>
      <c r="E933" s="196" t="s">
        <v>19</v>
      </c>
      <c r="F933" s="197" t="s">
        <v>521</v>
      </c>
      <c r="G933" s="194"/>
      <c r="H933" s="196" t="s">
        <v>19</v>
      </c>
      <c r="I933" s="198"/>
      <c r="J933" s="194"/>
      <c r="K933" s="194"/>
      <c r="L933" s="199"/>
      <c r="M933" s="200"/>
      <c r="N933" s="201"/>
      <c r="O933" s="201"/>
      <c r="P933" s="201"/>
      <c r="Q933" s="201"/>
      <c r="R933" s="201"/>
      <c r="S933" s="201"/>
      <c r="T933" s="202"/>
      <c r="AT933" s="203" t="s">
        <v>182</v>
      </c>
      <c r="AU933" s="203" t="s">
        <v>83</v>
      </c>
      <c r="AV933" s="13" t="s">
        <v>81</v>
      </c>
      <c r="AW933" s="13" t="s">
        <v>35</v>
      </c>
      <c r="AX933" s="13" t="s">
        <v>73</v>
      </c>
      <c r="AY933" s="203" t="s">
        <v>171</v>
      </c>
    </row>
    <row r="934" spans="2:51" s="14" customFormat="1" ht="12">
      <c r="B934" s="204"/>
      <c r="C934" s="205"/>
      <c r="D934" s="195" t="s">
        <v>182</v>
      </c>
      <c r="E934" s="206" t="s">
        <v>19</v>
      </c>
      <c r="F934" s="207" t="s">
        <v>1254</v>
      </c>
      <c r="G934" s="205"/>
      <c r="H934" s="208">
        <v>12</v>
      </c>
      <c r="I934" s="209"/>
      <c r="J934" s="205"/>
      <c r="K934" s="205"/>
      <c r="L934" s="210"/>
      <c r="M934" s="211"/>
      <c r="N934" s="212"/>
      <c r="O934" s="212"/>
      <c r="P934" s="212"/>
      <c r="Q934" s="212"/>
      <c r="R934" s="212"/>
      <c r="S934" s="212"/>
      <c r="T934" s="213"/>
      <c r="AT934" s="214" t="s">
        <v>182</v>
      </c>
      <c r="AU934" s="214" t="s">
        <v>83</v>
      </c>
      <c r="AV934" s="14" t="s">
        <v>83</v>
      </c>
      <c r="AW934" s="14" t="s">
        <v>35</v>
      </c>
      <c r="AX934" s="14" t="s">
        <v>73</v>
      </c>
      <c r="AY934" s="214" t="s">
        <v>171</v>
      </c>
    </row>
    <row r="935" spans="2:51" s="13" customFormat="1" ht="12">
      <c r="B935" s="193"/>
      <c r="C935" s="194"/>
      <c r="D935" s="195" t="s">
        <v>182</v>
      </c>
      <c r="E935" s="196" t="s">
        <v>19</v>
      </c>
      <c r="F935" s="197" t="s">
        <v>1255</v>
      </c>
      <c r="G935" s="194"/>
      <c r="H935" s="196" t="s">
        <v>19</v>
      </c>
      <c r="I935" s="198"/>
      <c r="J935" s="194"/>
      <c r="K935" s="194"/>
      <c r="L935" s="199"/>
      <c r="M935" s="200"/>
      <c r="N935" s="201"/>
      <c r="O935" s="201"/>
      <c r="P935" s="201"/>
      <c r="Q935" s="201"/>
      <c r="R935" s="201"/>
      <c r="S935" s="201"/>
      <c r="T935" s="202"/>
      <c r="AT935" s="203" t="s">
        <v>182</v>
      </c>
      <c r="AU935" s="203" t="s">
        <v>83</v>
      </c>
      <c r="AV935" s="13" t="s">
        <v>81</v>
      </c>
      <c r="AW935" s="13" t="s">
        <v>35</v>
      </c>
      <c r="AX935" s="13" t="s">
        <v>73</v>
      </c>
      <c r="AY935" s="203" t="s">
        <v>171</v>
      </c>
    </row>
    <row r="936" spans="2:51" s="14" customFormat="1" ht="12">
      <c r="B936" s="204"/>
      <c r="C936" s="205"/>
      <c r="D936" s="195" t="s">
        <v>182</v>
      </c>
      <c r="E936" s="206" t="s">
        <v>19</v>
      </c>
      <c r="F936" s="207" t="s">
        <v>1256</v>
      </c>
      <c r="G936" s="205"/>
      <c r="H936" s="208">
        <v>2</v>
      </c>
      <c r="I936" s="209"/>
      <c r="J936" s="205"/>
      <c r="K936" s="205"/>
      <c r="L936" s="210"/>
      <c r="M936" s="211"/>
      <c r="N936" s="212"/>
      <c r="O936" s="212"/>
      <c r="P936" s="212"/>
      <c r="Q936" s="212"/>
      <c r="R936" s="212"/>
      <c r="S936" s="212"/>
      <c r="T936" s="213"/>
      <c r="AT936" s="214" t="s">
        <v>182</v>
      </c>
      <c r="AU936" s="214" t="s">
        <v>83</v>
      </c>
      <c r="AV936" s="14" t="s">
        <v>83</v>
      </c>
      <c r="AW936" s="14" t="s">
        <v>35</v>
      </c>
      <c r="AX936" s="14" t="s">
        <v>73</v>
      </c>
      <c r="AY936" s="214" t="s">
        <v>171</v>
      </c>
    </row>
    <row r="937" spans="2:51" s="15" customFormat="1" ht="12">
      <c r="B937" s="215"/>
      <c r="C937" s="216"/>
      <c r="D937" s="195" t="s">
        <v>182</v>
      </c>
      <c r="E937" s="217" t="s">
        <v>19</v>
      </c>
      <c r="F937" s="218" t="s">
        <v>189</v>
      </c>
      <c r="G937" s="216"/>
      <c r="H937" s="219">
        <v>61</v>
      </c>
      <c r="I937" s="220"/>
      <c r="J937" s="216"/>
      <c r="K937" s="216"/>
      <c r="L937" s="221"/>
      <c r="M937" s="222"/>
      <c r="N937" s="223"/>
      <c r="O937" s="223"/>
      <c r="P937" s="223"/>
      <c r="Q937" s="223"/>
      <c r="R937" s="223"/>
      <c r="S937" s="223"/>
      <c r="T937" s="224"/>
      <c r="AT937" s="225" t="s">
        <v>182</v>
      </c>
      <c r="AU937" s="225" t="s">
        <v>83</v>
      </c>
      <c r="AV937" s="15" t="s">
        <v>178</v>
      </c>
      <c r="AW937" s="15" t="s">
        <v>35</v>
      </c>
      <c r="AX937" s="15" t="s">
        <v>81</v>
      </c>
      <c r="AY937" s="225" t="s">
        <v>171</v>
      </c>
    </row>
    <row r="938" spans="1:65" s="2" customFormat="1" ht="37.9" customHeight="1">
      <c r="A938" s="35"/>
      <c r="B938" s="36"/>
      <c r="C938" s="175" t="s">
        <v>1257</v>
      </c>
      <c r="D938" s="175" t="s">
        <v>173</v>
      </c>
      <c r="E938" s="176" t="s">
        <v>1258</v>
      </c>
      <c r="F938" s="177" t="s">
        <v>1259</v>
      </c>
      <c r="G938" s="178" t="s">
        <v>983</v>
      </c>
      <c r="H938" s="237"/>
      <c r="I938" s="180"/>
      <c r="J938" s="181">
        <f>ROUND(I938*H938,2)</f>
        <v>0</v>
      </c>
      <c r="K938" s="177" t="s">
        <v>177</v>
      </c>
      <c r="L938" s="40"/>
      <c r="M938" s="182" t="s">
        <v>19</v>
      </c>
      <c r="N938" s="183" t="s">
        <v>44</v>
      </c>
      <c r="O938" s="65"/>
      <c r="P938" s="184">
        <f>O938*H938</f>
        <v>0</v>
      </c>
      <c r="Q938" s="184">
        <v>0</v>
      </c>
      <c r="R938" s="184">
        <f>Q938*H938</f>
        <v>0</v>
      </c>
      <c r="S938" s="184">
        <v>0</v>
      </c>
      <c r="T938" s="185">
        <f>S938*H938</f>
        <v>0</v>
      </c>
      <c r="U938" s="35"/>
      <c r="V938" s="35"/>
      <c r="W938" s="35"/>
      <c r="X938" s="35"/>
      <c r="Y938" s="35"/>
      <c r="Z938" s="35"/>
      <c r="AA938" s="35"/>
      <c r="AB938" s="35"/>
      <c r="AC938" s="35"/>
      <c r="AD938" s="35"/>
      <c r="AE938" s="35"/>
      <c r="AR938" s="186" t="s">
        <v>311</v>
      </c>
      <c r="AT938" s="186" t="s">
        <v>173</v>
      </c>
      <c r="AU938" s="186" t="s">
        <v>83</v>
      </c>
      <c r="AY938" s="18" t="s">
        <v>171</v>
      </c>
      <c r="BE938" s="187">
        <f>IF(N938="základní",J938,0)</f>
        <v>0</v>
      </c>
      <c r="BF938" s="187">
        <f>IF(N938="snížená",J938,0)</f>
        <v>0</v>
      </c>
      <c r="BG938" s="187">
        <f>IF(N938="zákl. přenesená",J938,0)</f>
        <v>0</v>
      </c>
      <c r="BH938" s="187">
        <f>IF(N938="sníž. přenesená",J938,0)</f>
        <v>0</v>
      </c>
      <c r="BI938" s="187">
        <f>IF(N938="nulová",J938,0)</f>
        <v>0</v>
      </c>
      <c r="BJ938" s="18" t="s">
        <v>81</v>
      </c>
      <c r="BK938" s="187">
        <f>ROUND(I938*H938,2)</f>
        <v>0</v>
      </c>
      <c r="BL938" s="18" t="s">
        <v>311</v>
      </c>
      <c r="BM938" s="186" t="s">
        <v>1260</v>
      </c>
    </row>
    <row r="939" spans="1:47" s="2" customFormat="1" ht="12">
      <c r="A939" s="35"/>
      <c r="B939" s="36"/>
      <c r="C939" s="37"/>
      <c r="D939" s="188" t="s">
        <v>180</v>
      </c>
      <c r="E939" s="37"/>
      <c r="F939" s="189" t="s">
        <v>1261</v>
      </c>
      <c r="G939" s="37"/>
      <c r="H939" s="37"/>
      <c r="I939" s="190"/>
      <c r="J939" s="37"/>
      <c r="K939" s="37"/>
      <c r="L939" s="40"/>
      <c r="M939" s="191"/>
      <c r="N939" s="192"/>
      <c r="O939" s="65"/>
      <c r="P939" s="65"/>
      <c r="Q939" s="65"/>
      <c r="R939" s="65"/>
      <c r="S939" s="65"/>
      <c r="T939" s="66"/>
      <c r="U939" s="35"/>
      <c r="V939" s="35"/>
      <c r="W939" s="35"/>
      <c r="X939" s="35"/>
      <c r="Y939" s="35"/>
      <c r="Z939" s="35"/>
      <c r="AA939" s="35"/>
      <c r="AB939" s="35"/>
      <c r="AC939" s="35"/>
      <c r="AD939" s="35"/>
      <c r="AE939" s="35"/>
      <c r="AT939" s="18" t="s">
        <v>180</v>
      </c>
      <c r="AU939" s="18" t="s">
        <v>83</v>
      </c>
    </row>
    <row r="940" spans="1:65" s="2" customFormat="1" ht="49.15" customHeight="1">
      <c r="A940" s="35"/>
      <c r="B940" s="36"/>
      <c r="C940" s="175" t="s">
        <v>1262</v>
      </c>
      <c r="D940" s="175" t="s">
        <v>173</v>
      </c>
      <c r="E940" s="176" t="s">
        <v>1263</v>
      </c>
      <c r="F940" s="177" t="s">
        <v>1264</v>
      </c>
      <c r="G940" s="178" t="s">
        <v>983</v>
      </c>
      <c r="H940" s="237"/>
      <c r="I940" s="180"/>
      <c r="J940" s="181">
        <f>ROUND(I940*H940,2)</f>
        <v>0</v>
      </c>
      <c r="K940" s="177" t="s">
        <v>177</v>
      </c>
      <c r="L940" s="40"/>
      <c r="M940" s="182" t="s">
        <v>19</v>
      </c>
      <c r="N940" s="183" t="s">
        <v>44</v>
      </c>
      <c r="O940" s="65"/>
      <c r="P940" s="184">
        <f>O940*H940</f>
        <v>0</v>
      </c>
      <c r="Q940" s="184">
        <v>0</v>
      </c>
      <c r="R940" s="184">
        <f>Q940*H940</f>
        <v>0</v>
      </c>
      <c r="S940" s="184">
        <v>0</v>
      </c>
      <c r="T940" s="185">
        <f>S940*H940</f>
        <v>0</v>
      </c>
      <c r="U940" s="35"/>
      <c r="V940" s="35"/>
      <c r="W940" s="35"/>
      <c r="X940" s="35"/>
      <c r="Y940" s="35"/>
      <c r="Z940" s="35"/>
      <c r="AA940" s="35"/>
      <c r="AB940" s="35"/>
      <c r="AC940" s="35"/>
      <c r="AD940" s="35"/>
      <c r="AE940" s="35"/>
      <c r="AR940" s="186" t="s">
        <v>311</v>
      </c>
      <c r="AT940" s="186" t="s">
        <v>173</v>
      </c>
      <c r="AU940" s="186" t="s">
        <v>83</v>
      </c>
      <c r="AY940" s="18" t="s">
        <v>171</v>
      </c>
      <c r="BE940" s="187">
        <f>IF(N940="základní",J940,0)</f>
        <v>0</v>
      </c>
      <c r="BF940" s="187">
        <f>IF(N940="snížená",J940,0)</f>
        <v>0</v>
      </c>
      <c r="BG940" s="187">
        <f>IF(N940="zákl. přenesená",J940,0)</f>
        <v>0</v>
      </c>
      <c r="BH940" s="187">
        <f>IF(N940="sníž. přenesená",J940,0)</f>
        <v>0</v>
      </c>
      <c r="BI940" s="187">
        <f>IF(N940="nulová",J940,0)</f>
        <v>0</v>
      </c>
      <c r="BJ940" s="18" t="s">
        <v>81</v>
      </c>
      <c r="BK940" s="187">
        <f>ROUND(I940*H940,2)</f>
        <v>0</v>
      </c>
      <c r="BL940" s="18" t="s">
        <v>311</v>
      </c>
      <c r="BM940" s="186" t="s">
        <v>1265</v>
      </c>
    </row>
    <row r="941" spans="1:47" s="2" customFormat="1" ht="12">
      <c r="A941" s="35"/>
      <c r="B941" s="36"/>
      <c r="C941" s="37"/>
      <c r="D941" s="188" t="s">
        <v>180</v>
      </c>
      <c r="E941" s="37"/>
      <c r="F941" s="189" t="s">
        <v>1266</v>
      </c>
      <c r="G941" s="37"/>
      <c r="H941" s="37"/>
      <c r="I941" s="190"/>
      <c r="J941" s="37"/>
      <c r="K941" s="37"/>
      <c r="L941" s="40"/>
      <c r="M941" s="191"/>
      <c r="N941" s="192"/>
      <c r="O941" s="65"/>
      <c r="P941" s="65"/>
      <c r="Q941" s="65"/>
      <c r="R941" s="65"/>
      <c r="S941" s="65"/>
      <c r="T941" s="66"/>
      <c r="U941" s="35"/>
      <c r="V941" s="35"/>
      <c r="W941" s="35"/>
      <c r="X941" s="35"/>
      <c r="Y941" s="35"/>
      <c r="Z941" s="35"/>
      <c r="AA941" s="35"/>
      <c r="AB941" s="35"/>
      <c r="AC941" s="35"/>
      <c r="AD941" s="35"/>
      <c r="AE941" s="35"/>
      <c r="AT941" s="18" t="s">
        <v>180</v>
      </c>
      <c r="AU941" s="18" t="s">
        <v>83</v>
      </c>
    </row>
    <row r="942" spans="2:63" s="12" customFormat="1" ht="22.9" customHeight="1">
      <c r="B942" s="159"/>
      <c r="C942" s="160"/>
      <c r="D942" s="161" t="s">
        <v>72</v>
      </c>
      <c r="E942" s="173" t="s">
        <v>1267</v>
      </c>
      <c r="F942" s="173" t="s">
        <v>1268</v>
      </c>
      <c r="G942" s="160"/>
      <c r="H942" s="160"/>
      <c r="I942" s="163"/>
      <c r="J942" s="174">
        <f>BK942</f>
        <v>0</v>
      </c>
      <c r="K942" s="160"/>
      <c r="L942" s="165"/>
      <c r="M942" s="166"/>
      <c r="N942" s="167"/>
      <c r="O942" s="167"/>
      <c r="P942" s="168">
        <f>SUM(P943:P966)</f>
        <v>0</v>
      </c>
      <c r="Q942" s="167"/>
      <c r="R942" s="168">
        <f>SUM(R943:R966)</f>
        <v>0.03816</v>
      </c>
      <c r="S942" s="167"/>
      <c r="T942" s="169">
        <f>SUM(T943:T966)</f>
        <v>0</v>
      </c>
      <c r="AR942" s="170" t="s">
        <v>83</v>
      </c>
      <c r="AT942" s="171" t="s">
        <v>72</v>
      </c>
      <c r="AU942" s="171" t="s">
        <v>81</v>
      </c>
      <c r="AY942" s="170" t="s">
        <v>171</v>
      </c>
      <c r="BK942" s="172">
        <f>SUM(BK943:BK966)</f>
        <v>0</v>
      </c>
    </row>
    <row r="943" spans="1:65" s="2" customFormat="1" ht="37.9" customHeight="1">
      <c r="A943" s="35"/>
      <c r="B943" s="36"/>
      <c r="C943" s="175" t="s">
        <v>1269</v>
      </c>
      <c r="D943" s="175" t="s">
        <v>173</v>
      </c>
      <c r="E943" s="176" t="s">
        <v>1270</v>
      </c>
      <c r="F943" s="177" t="s">
        <v>1271</v>
      </c>
      <c r="G943" s="178" t="s">
        <v>402</v>
      </c>
      <c r="H943" s="179">
        <v>1</v>
      </c>
      <c r="I943" s="180"/>
      <c r="J943" s="181">
        <f>ROUND(I943*H943,2)</f>
        <v>0</v>
      </c>
      <c r="K943" s="177" t="s">
        <v>177</v>
      </c>
      <c r="L943" s="40"/>
      <c r="M943" s="182" t="s">
        <v>19</v>
      </c>
      <c r="N943" s="183" t="s">
        <v>44</v>
      </c>
      <c r="O943" s="65"/>
      <c r="P943" s="184">
        <f>O943*H943</f>
        <v>0</v>
      </c>
      <c r="Q943" s="184">
        <v>0</v>
      </c>
      <c r="R943" s="184">
        <f>Q943*H943</f>
        <v>0</v>
      </c>
      <c r="S943" s="184">
        <v>0</v>
      </c>
      <c r="T943" s="185">
        <f>S943*H943</f>
        <v>0</v>
      </c>
      <c r="U943" s="35"/>
      <c r="V943" s="35"/>
      <c r="W943" s="35"/>
      <c r="X943" s="35"/>
      <c r="Y943" s="35"/>
      <c r="Z943" s="35"/>
      <c r="AA943" s="35"/>
      <c r="AB943" s="35"/>
      <c r="AC943" s="35"/>
      <c r="AD943" s="35"/>
      <c r="AE943" s="35"/>
      <c r="AR943" s="186" t="s">
        <v>311</v>
      </c>
      <c r="AT943" s="186" t="s">
        <v>173</v>
      </c>
      <c r="AU943" s="186" t="s">
        <v>83</v>
      </c>
      <c r="AY943" s="18" t="s">
        <v>171</v>
      </c>
      <c r="BE943" s="187">
        <f>IF(N943="základní",J943,0)</f>
        <v>0</v>
      </c>
      <c r="BF943" s="187">
        <f>IF(N943="snížená",J943,0)</f>
        <v>0</v>
      </c>
      <c r="BG943" s="187">
        <f>IF(N943="zákl. přenesená",J943,0)</f>
        <v>0</v>
      </c>
      <c r="BH943" s="187">
        <f>IF(N943="sníž. přenesená",J943,0)</f>
        <v>0</v>
      </c>
      <c r="BI943" s="187">
        <f>IF(N943="nulová",J943,0)</f>
        <v>0</v>
      </c>
      <c r="BJ943" s="18" t="s">
        <v>81</v>
      </c>
      <c r="BK943" s="187">
        <f>ROUND(I943*H943,2)</f>
        <v>0</v>
      </c>
      <c r="BL943" s="18" t="s">
        <v>311</v>
      </c>
      <c r="BM943" s="186" t="s">
        <v>1272</v>
      </c>
    </row>
    <row r="944" spans="1:47" s="2" customFormat="1" ht="12">
      <c r="A944" s="35"/>
      <c r="B944" s="36"/>
      <c r="C944" s="37"/>
      <c r="D944" s="188" t="s">
        <v>180</v>
      </c>
      <c r="E944" s="37"/>
      <c r="F944" s="189" t="s">
        <v>1273</v>
      </c>
      <c r="G944" s="37"/>
      <c r="H944" s="37"/>
      <c r="I944" s="190"/>
      <c r="J944" s="37"/>
      <c r="K944" s="37"/>
      <c r="L944" s="40"/>
      <c r="M944" s="191"/>
      <c r="N944" s="192"/>
      <c r="O944" s="65"/>
      <c r="P944" s="65"/>
      <c r="Q944" s="65"/>
      <c r="R944" s="65"/>
      <c r="S944" s="65"/>
      <c r="T944" s="66"/>
      <c r="U944" s="35"/>
      <c r="V944" s="35"/>
      <c r="W944" s="35"/>
      <c r="X944" s="35"/>
      <c r="Y944" s="35"/>
      <c r="Z944" s="35"/>
      <c r="AA944" s="35"/>
      <c r="AB944" s="35"/>
      <c r="AC944" s="35"/>
      <c r="AD944" s="35"/>
      <c r="AE944" s="35"/>
      <c r="AT944" s="18" t="s">
        <v>180</v>
      </c>
      <c r="AU944" s="18" t="s">
        <v>83</v>
      </c>
    </row>
    <row r="945" spans="2:51" s="13" customFormat="1" ht="12">
      <c r="B945" s="193"/>
      <c r="C945" s="194"/>
      <c r="D945" s="195" t="s">
        <v>182</v>
      </c>
      <c r="E945" s="196" t="s">
        <v>19</v>
      </c>
      <c r="F945" s="197" t="s">
        <v>1274</v>
      </c>
      <c r="G945" s="194"/>
      <c r="H945" s="196" t="s">
        <v>19</v>
      </c>
      <c r="I945" s="198"/>
      <c r="J945" s="194"/>
      <c r="K945" s="194"/>
      <c r="L945" s="199"/>
      <c r="M945" s="200"/>
      <c r="N945" s="201"/>
      <c r="O945" s="201"/>
      <c r="P945" s="201"/>
      <c r="Q945" s="201"/>
      <c r="R945" s="201"/>
      <c r="S945" s="201"/>
      <c r="T945" s="202"/>
      <c r="AT945" s="203" t="s">
        <v>182</v>
      </c>
      <c r="AU945" s="203" t="s">
        <v>83</v>
      </c>
      <c r="AV945" s="13" t="s">
        <v>81</v>
      </c>
      <c r="AW945" s="13" t="s">
        <v>35</v>
      </c>
      <c r="AX945" s="13" t="s">
        <v>73</v>
      </c>
      <c r="AY945" s="203" t="s">
        <v>171</v>
      </c>
    </row>
    <row r="946" spans="2:51" s="14" customFormat="1" ht="12">
      <c r="B946" s="204"/>
      <c r="C946" s="205"/>
      <c r="D946" s="195" t="s">
        <v>182</v>
      </c>
      <c r="E946" s="206" t="s">
        <v>19</v>
      </c>
      <c r="F946" s="207" t="s">
        <v>81</v>
      </c>
      <c r="G946" s="205"/>
      <c r="H946" s="208">
        <v>1</v>
      </c>
      <c r="I946" s="209"/>
      <c r="J946" s="205"/>
      <c r="K946" s="205"/>
      <c r="L946" s="210"/>
      <c r="M946" s="211"/>
      <c r="N946" s="212"/>
      <c r="O946" s="212"/>
      <c r="P946" s="212"/>
      <c r="Q946" s="212"/>
      <c r="R946" s="212"/>
      <c r="S946" s="212"/>
      <c r="T946" s="213"/>
      <c r="AT946" s="214" t="s">
        <v>182</v>
      </c>
      <c r="AU946" s="214" t="s">
        <v>83</v>
      </c>
      <c r="AV946" s="14" t="s">
        <v>83</v>
      </c>
      <c r="AW946" s="14" t="s">
        <v>35</v>
      </c>
      <c r="AX946" s="14" t="s">
        <v>81</v>
      </c>
      <c r="AY946" s="214" t="s">
        <v>171</v>
      </c>
    </row>
    <row r="947" spans="1:65" s="2" customFormat="1" ht="24.2" customHeight="1">
      <c r="A947" s="35"/>
      <c r="B947" s="36"/>
      <c r="C947" s="226" t="s">
        <v>1275</v>
      </c>
      <c r="D947" s="226" t="s">
        <v>263</v>
      </c>
      <c r="E947" s="227" t="s">
        <v>1276</v>
      </c>
      <c r="F947" s="228" t="s">
        <v>1277</v>
      </c>
      <c r="G947" s="229" t="s">
        <v>402</v>
      </c>
      <c r="H947" s="230">
        <v>1</v>
      </c>
      <c r="I947" s="231"/>
      <c r="J947" s="232">
        <f>ROUND(I947*H947,2)</f>
        <v>0</v>
      </c>
      <c r="K947" s="228" t="s">
        <v>177</v>
      </c>
      <c r="L947" s="233"/>
      <c r="M947" s="234" t="s">
        <v>19</v>
      </c>
      <c r="N947" s="235" t="s">
        <v>44</v>
      </c>
      <c r="O947" s="65"/>
      <c r="P947" s="184">
        <f>O947*H947</f>
        <v>0</v>
      </c>
      <c r="Q947" s="184">
        <v>0.0008</v>
      </c>
      <c r="R947" s="184">
        <f>Q947*H947</f>
        <v>0.0008</v>
      </c>
      <c r="S947" s="184">
        <v>0</v>
      </c>
      <c r="T947" s="185">
        <f>S947*H947</f>
        <v>0</v>
      </c>
      <c r="U947" s="35"/>
      <c r="V947" s="35"/>
      <c r="W947" s="35"/>
      <c r="X947" s="35"/>
      <c r="Y947" s="35"/>
      <c r="Z947" s="35"/>
      <c r="AA947" s="35"/>
      <c r="AB947" s="35"/>
      <c r="AC947" s="35"/>
      <c r="AD947" s="35"/>
      <c r="AE947" s="35"/>
      <c r="AR947" s="186" t="s">
        <v>454</v>
      </c>
      <c r="AT947" s="186" t="s">
        <v>263</v>
      </c>
      <c r="AU947" s="186" t="s">
        <v>83</v>
      </c>
      <c r="AY947" s="18" t="s">
        <v>171</v>
      </c>
      <c r="BE947" s="187">
        <f>IF(N947="základní",J947,0)</f>
        <v>0</v>
      </c>
      <c r="BF947" s="187">
        <f>IF(N947="snížená",J947,0)</f>
        <v>0</v>
      </c>
      <c r="BG947" s="187">
        <f>IF(N947="zákl. přenesená",J947,0)</f>
        <v>0</v>
      </c>
      <c r="BH947" s="187">
        <f>IF(N947="sníž. přenesená",J947,0)</f>
        <v>0</v>
      </c>
      <c r="BI947" s="187">
        <f>IF(N947="nulová",J947,0)</f>
        <v>0</v>
      </c>
      <c r="BJ947" s="18" t="s">
        <v>81</v>
      </c>
      <c r="BK947" s="187">
        <f>ROUND(I947*H947,2)</f>
        <v>0</v>
      </c>
      <c r="BL947" s="18" t="s">
        <v>311</v>
      </c>
      <c r="BM947" s="186" t="s">
        <v>1278</v>
      </c>
    </row>
    <row r="948" spans="1:65" s="2" customFormat="1" ht="24.2" customHeight="1">
      <c r="A948" s="35"/>
      <c r="B948" s="36"/>
      <c r="C948" s="175" t="s">
        <v>1279</v>
      </c>
      <c r="D948" s="175" t="s">
        <v>173</v>
      </c>
      <c r="E948" s="176" t="s">
        <v>1280</v>
      </c>
      <c r="F948" s="177" t="s">
        <v>1281</v>
      </c>
      <c r="G948" s="178" t="s">
        <v>328</v>
      </c>
      <c r="H948" s="179">
        <v>8</v>
      </c>
      <c r="I948" s="180"/>
      <c r="J948" s="181">
        <f>ROUND(I948*H948,2)</f>
        <v>0</v>
      </c>
      <c r="K948" s="177" t="s">
        <v>177</v>
      </c>
      <c r="L948" s="40"/>
      <c r="M948" s="182" t="s">
        <v>19</v>
      </c>
      <c r="N948" s="183" t="s">
        <v>44</v>
      </c>
      <c r="O948" s="65"/>
      <c r="P948" s="184">
        <f>O948*H948</f>
        <v>0</v>
      </c>
      <c r="Q948" s="184">
        <v>0</v>
      </c>
      <c r="R948" s="184">
        <f>Q948*H948</f>
        <v>0</v>
      </c>
      <c r="S948" s="184">
        <v>0</v>
      </c>
      <c r="T948" s="185">
        <f>S948*H948</f>
        <v>0</v>
      </c>
      <c r="U948" s="35"/>
      <c r="V948" s="35"/>
      <c r="W948" s="35"/>
      <c r="X948" s="35"/>
      <c r="Y948" s="35"/>
      <c r="Z948" s="35"/>
      <c r="AA948" s="35"/>
      <c r="AB948" s="35"/>
      <c r="AC948" s="35"/>
      <c r="AD948" s="35"/>
      <c r="AE948" s="35"/>
      <c r="AR948" s="186" t="s">
        <v>311</v>
      </c>
      <c r="AT948" s="186" t="s">
        <v>173</v>
      </c>
      <c r="AU948" s="186" t="s">
        <v>83</v>
      </c>
      <c r="AY948" s="18" t="s">
        <v>171</v>
      </c>
      <c r="BE948" s="187">
        <f>IF(N948="základní",J948,0)</f>
        <v>0</v>
      </c>
      <c r="BF948" s="187">
        <f>IF(N948="snížená",J948,0)</f>
        <v>0</v>
      </c>
      <c r="BG948" s="187">
        <f>IF(N948="zákl. přenesená",J948,0)</f>
        <v>0</v>
      </c>
      <c r="BH948" s="187">
        <f>IF(N948="sníž. přenesená",J948,0)</f>
        <v>0</v>
      </c>
      <c r="BI948" s="187">
        <f>IF(N948="nulová",J948,0)</f>
        <v>0</v>
      </c>
      <c r="BJ948" s="18" t="s">
        <v>81</v>
      </c>
      <c r="BK948" s="187">
        <f>ROUND(I948*H948,2)</f>
        <v>0</v>
      </c>
      <c r="BL948" s="18" t="s">
        <v>311</v>
      </c>
      <c r="BM948" s="186" t="s">
        <v>1282</v>
      </c>
    </row>
    <row r="949" spans="1:47" s="2" customFormat="1" ht="12">
      <c r="A949" s="35"/>
      <c r="B949" s="36"/>
      <c r="C949" s="37"/>
      <c r="D949" s="188" t="s">
        <v>180</v>
      </c>
      <c r="E949" s="37"/>
      <c r="F949" s="189" t="s">
        <v>1283</v>
      </c>
      <c r="G949" s="37"/>
      <c r="H949" s="37"/>
      <c r="I949" s="190"/>
      <c r="J949" s="37"/>
      <c r="K949" s="37"/>
      <c r="L949" s="40"/>
      <c r="M949" s="191"/>
      <c r="N949" s="192"/>
      <c r="O949" s="65"/>
      <c r="P949" s="65"/>
      <c r="Q949" s="65"/>
      <c r="R949" s="65"/>
      <c r="S949" s="65"/>
      <c r="T949" s="66"/>
      <c r="U949" s="35"/>
      <c r="V949" s="35"/>
      <c r="W949" s="35"/>
      <c r="X949" s="35"/>
      <c r="Y949" s="35"/>
      <c r="Z949" s="35"/>
      <c r="AA949" s="35"/>
      <c r="AB949" s="35"/>
      <c r="AC949" s="35"/>
      <c r="AD949" s="35"/>
      <c r="AE949" s="35"/>
      <c r="AT949" s="18" t="s">
        <v>180</v>
      </c>
      <c r="AU949" s="18" t="s">
        <v>83</v>
      </c>
    </row>
    <row r="950" spans="2:51" s="13" customFormat="1" ht="12">
      <c r="B950" s="193"/>
      <c r="C950" s="194"/>
      <c r="D950" s="195" t="s">
        <v>182</v>
      </c>
      <c r="E950" s="196" t="s">
        <v>19</v>
      </c>
      <c r="F950" s="197" t="s">
        <v>1284</v>
      </c>
      <c r="G950" s="194"/>
      <c r="H950" s="196" t="s">
        <v>19</v>
      </c>
      <c r="I950" s="198"/>
      <c r="J950" s="194"/>
      <c r="K950" s="194"/>
      <c r="L950" s="199"/>
      <c r="M950" s="200"/>
      <c r="N950" s="201"/>
      <c r="O950" s="201"/>
      <c r="P950" s="201"/>
      <c r="Q950" s="201"/>
      <c r="R950" s="201"/>
      <c r="S950" s="201"/>
      <c r="T950" s="202"/>
      <c r="AT950" s="203" t="s">
        <v>182</v>
      </c>
      <c r="AU950" s="203" t="s">
        <v>83</v>
      </c>
      <c r="AV950" s="13" t="s">
        <v>81</v>
      </c>
      <c r="AW950" s="13" t="s">
        <v>35</v>
      </c>
      <c r="AX950" s="13" t="s">
        <v>73</v>
      </c>
      <c r="AY950" s="203" t="s">
        <v>171</v>
      </c>
    </row>
    <row r="951" spans="2:51" s="14" customFormat="1" ht="12">
      <c r="B951" s="204"/>
      <c r="C951" s="205"/>
      <c r="D951" s="195" t="s">
        <v>182</v>
      </c>
      <c r="E951" s="206" t="s">
        <v>19</v>
      </c>
      <c r="F951" s="207" t="s">
        <v>1285</v>
      </c>
      <c r="G951" s="205"/>
      <c r="H951" s="208">
        <v>8</v>
      </c>
      <c r="I951" s="209"/>
      <c r="J951" s="205"/>
      <c r="K951" s="205"/>
      <c r="L951" s="210"/>
      <c r="M951" s="211"/>
      <c r="N951" s="212"/>
      <c r="O951" s="212"/>
      <c r="P951" s="212"/>
      <c r="Q951" s="212"/>
      <c r="R951" s="212"/>
      <c r="S951" s="212"/>
      <c r="T951" s="213"/>
      <c r="AT951" s="214" t="s">
        <v>182</v>
      </c>
      <c r="AU951" s="214" t="s">
        <v>83</v>
      </c>
      <c r="AV951" s="14" t="s">
        <v>83</v>
      </c>
      <c r="AW951" s="14" t="s">
        <v>35</v>
      </c>
      <c r="AX951" s="14" t="s">
        <v>81</v>
      </c>
      <c r="AY951" s="214" t="s">
        <v>171</v>
      </c>
    </row>
    <row r="952" spans="1:65" s="2" customFormat="1" ht="16.5" customHeight="1">
      <c r="A952" s="35"/>
      <c r="B952" s="36"/>
      <c r="C952" s="226" t="s">
        <v>1286</v>
      </c>
      <c r="D952" s="226" t="s">
        <v>263</v>
      </c>
      <c r="E952" s="227" t="s">
        <v>1287</v>
      </c>
      <c r="F952" s="228" t="s">
        <v>1288</v>
      </c>
      <c r="G952" s="229" t="s">
        <v>328</v>
      </c>
      <c r="H952" s="230">
        <v>8</v>
      </c>
      <c r="I952" s="231"/>
      <c r="J952" s="232">
        <f>ROUND(I952*H952,2)</f>
        <v>0</v>
      </c>
      <c r="K952" s="228" t="s">
        <v>177</v>
      </c>
      <c r="L952" s="233"/>
      <c r="M952" s="234" t="s">
        <v>19</v>
      </c>
      <c r="N952" s="235" t="s">
        <v>44</v>
      </c>
      <c r="O952" s="65"/>
      <c r="P952" s="184">
        <f>O952*H952</f>
        <v>0</v>
      </c>
      <c r="Q952" s="184">
        <v>0.0042</v>
      </c>
      <c r="R952" s="184">
        <f>Q952*H952</f>
        <v>0.0336</v>
      </c>
      <c r="S952" s="184">
        <v>0</v>
      </c>
      <c r="T952" s="185">
        <f>S952*H952</f>
        <v>0</v>
      </c>
      <c r="U952" s="35"/>
      <c r="V952" s="35"/>
      <c r="W952" s="35"/>
      <c r="X952" s="35"/>
      <c r="Y952" s="35"/>
      <c r="Z952" s="35"/>
      <c r="AA952" s="35"/>
      <c r="AB952" s="35"/>
      <c r="AC952" s="35"/>
      <c r="AD952" s="35"/>
      <c r="AE952" s="35"/>
      <c r="AR952" s="186" t="s">
        <v>454</v>
      </c>
      <c r="AT952" s="186" t="s">
        <v>263</v>
      </c>
      <c r="AU952" s="186" t="s">
        <v>83</v>
      </c>
      <c r="AY952" s="18" t="s">
        <v>171</v>
      </c>
      <c r="BE952" s="187">
        <f>IF(N952="základní",J952,0)</f>
        <v>0</v>
      </c>
      <c r="BF952" s="187">
        <f>IF(N952="snížená",J952,0)</f>
        <v>0</v>
      </c>
      <c r="BG952" s="187">
        <f>IF(N952="zákl. přenesená",J952,0)</f>
        <v>0</v>
      </c>
      <c r="BH952" s="187">
        <f>IF(N952="sníž. přenesená",J952,0)</f>
        <v>0</v>
      </c>
      <c r="BI952" s="187">
        <f>IF(N952="nulová",J952,0)</f>
        <v>0</v>
      </c>
      <c r="BJ952" s="18" t="s">
        <v>81</v>
      </c>
      <c r="BK952" s="187">
        <f>ROUND(I952*H952,2)</f>
        <v>0</v>
      </c>
      <c r="BL952" s="18" t="s">
        <v>311</v>
      </c>
      <c r="BM952" s="186" t="s">
        <v>1289</v>
      </c>
    </row>
    <row r="953" spans="1:65" s="2" customFormat="1" ht="37.9" customHeight="1">
      <c r="A953" s="35"/>
      <c r="B953" s="36"/>
      <c r="C953" s="175" t="s">
        <v>1290</v>
      </c>
      <c r="D953" s="175" t="s">
        <v>173</v>
      </c>
      <c r="E953" s="176" t="s">
        <v>1291</v>
      </c>
      <c r="F953" s="177" t="s">
        <v>1292</v>
      </c>
      <c r="G953" s="178" t="s">
        <v>402</v>
      </c>
      <c r="H953" s="179">
        <v>24</v>
      </c>
      <c r="I953" s="180"/>
      <c r="J953" s="181">
        <f>ROUND(I953*H953,2)</f>
        <v>0</v>
      </c>
      <c r="K953" s="177" t="s">
        <v>177</v>
      </c>
      <c r="L953" s="40"/>
      <c r="M953" s="182" t="s">
        <v>19</v>
      </c>
      <c r="N953" s="183" t="s">
        <v>44</v>
      </c>
      <c r="O953" s="65"/>
      <c r="P953" s="184">
        <f>O953*H953</f>
        <v>0</v>
      </c>
      <c r="Q953" s="184">
        <v>0</v>
      </c>
      <c r="R953" s="184">
        <f>Q953*H953</f>
        <v>0</v>
      </c>
      <c r="S953" s="184">
        <v>0</v>
      </c>
      <c r="T953" s="185">
        <f>S953*H953</f>
        <v>0</v>
      </c>
      <c r="U953" s="35"/>
      <c r="V953" s="35"/>
      <c r="W953" s="35"/>
      <c r="X953" s="35"/>
      <c r="Y953" s="35"/>
      <c r="Z953" s="35"/>
      <c r="AA953" s="35"/>
      <c r="AB953" s="35"/>
      <c r="AC953" s="35"/>
      <c r="AD953" s="35"/>
      <c r="AE953" s="35"/>
      <c r="AR953" s="186" t="s">
        <v>311</v>
      </c>
      <c r="AT953" s="186" t="s">
        <v>173</v>
      </c>
      <c r="AU953" s="186" t="s">
        <v>83</v>
      </c>
      <c r="AY953" s="18" t="s">
        <v>171</v>
      </c>
      <c r="BE953" s="187">
        <f>IF(N953="základní",J953,0)</f>
        <v>0</v>
      </c>
      <c r="BF953" s="187">
        <f>IF(N953="snížená",J953,0)</f>
        <v>0</v>
      </c>
      <c r="BG953" s="187">
        <f>IF(N953="zákl. přenesená",J953,0)</f>
        <v>0</v>
      </c>
      <c r="BH953" s="187">
        <f>IF(N953="sníž. přenesená",J953,0)</f>
        <v>0</v>
      </c>
      <c r="BI953" s="187">
        <f>IF(N953="nulová",J953,0)</f>
        <v>0</v>
      </c>
      <c r="BJ953" s="18" t="s">
        <v>81</v>
      </c>
      <c r="BK953" s="187">
        <f>ROUND(I953*H953,2)</f>
        <v>0</v>
      </c>
      <c r="BL953" s="18" t="s">
        <v>311</v>
      </c>
      <c r="BM953" s="186" t="s">
        <v>1293</v>
      </c>
    </row>
    <row r="954" spans="1:47" s="2" customFormat="1" ht="12">
      <c r="A954" s="35"/>
      <c r="B954" s="36"/>
      <c r="C954" s="37"/>
      <c r="D954" s="188" t="s">
        <v>180</v>
      </c>
      <c r="E954" s="37"/>
      <c r="F954" s="189" t="s">
        <v>1294</v>
      </c>
      <c r="G954" s="37"/>
      <c r="H954" s="37"/>
      <c r="I954" s="190"/>
      <c r="J954" s="37"/>
      <c r="K954" s="37"/>
      <c r="L954" s="40"/>
      <c r="M954" s="191"/>
      <c r="N954" s="192"/>
      <c r="O954" s="65"/>
      <c r="P954" s="65"/>
      <c r="Q954" s="65"/>
      <c r="R954" s="65"/>
      <c r="S954" s="65"/>
      <c r="T954" s="66"/>
      <c r="U954" s="35"/>
      <c r="V954" s="35"/>
      <c r="W954" s="35"/>
      <c r="X954" s="35"/>
      <c r="Y954" s="35"/>
      <c r="Z954" s="35"/>
      <c r="AA954" s="35"/>
      <c r="AB954" s="35"/>
      <c r="AC954" s="35"/>
      <c r="AD954" s="35"/>
      <c r="AE954" s="35"/>
      <c r="AT954" s="18" t="s">
        <v>180</v>
      </c>
      <c r="AU954" s="18" t="s">
        <v>83</v>
      </c>
    </row>
    <row r="955" spans="2:51" s="13" customFormat="1" ht="12">
      <c r="B955" s="193"/>
      <c r="C955" s="194"/>
      <c r="D955" s="195" t="s">
        <v>182</v>
      </c>
      <c r="E955" s="196" t="s">
        <v>19</v>
      </c>
      <c r="F955" s="197" t="s">
        <v>1295</v>
      </c>
      <c r="G955" s="194"/>
      <c r="H955" s="196" t="s">
        <v>19</v>
      </c>
      <c r="I955" s="198"/>
      <c r="J955" s="194"/>
      <c r="K955" s="194"/>
      <c r="L955" s="199"/>
      <c r="M955" s="200"/>
      <c r="N955" s="201"/>
      <c r="O955" s="201"/>
      <c r="P955" s="201"/>
      <c r="Q955" s="201"/>
      <c r="R955" s="201"/>
      <c r="S955" s="201"/>
      <c r="T955" s="202"/>
      <c r="AT955" s="203" t="s">
        <v>182</v>
      </c>
      <c r="AU955" s="203" t="s">
        <v>83</v>
      </c>
      <c r="AV955" s="13" t="s">
        <v>81</v>
      </c>
      <c r="AW955" s="13" t="s">
        <v>35</v>
      </c>
      <c r="AX955" s="13" t="s">
        <v>73</v>
      </c>
      <c r="AY955" s="203" t="s">
        <v>171</v>
      </c>
    </row>
    <row r="956" spans="2:51" s="14" customFormat="1" ht="12">
      <c r="B956" s="204"/>
      <c r="C956" s="205"/>
      <c r="D956" s="195" t="s">
        <v>182</v>
      </c>
      <c r="E956" s="206" t="s">
        <v>19</v>
      </c>
      <c r="F956" s="207" t="s">
        <v>388</v>
      </c>
      <c r="G956" s="205"/>
      <c r="H956" s="208">
        <v>24</v>
      </c>
      <c r="I956" s="209"/>
      <c r="J956" s="205"/>
      <c r="K956" s="205"/>
      <c r="L956" s="210"/>
      <c r="M956" s="211"/>
      <c r="N956" s="212"/>
      <c r="O956" s="212"/>
      <c r="P956" s="212"/>
      <c r="Q956" s="212"/>
      <c r="R956" s="212"/>
      <c r="S956" s="212"/>
      <c r="T956" s="213"/>
      <c r="AT956" s="214" t="s">
        <v>182</v>
      </c>
      <c r="AU956" s="214" t="s">
        <v>83</v>
      </c>
      <c r="AV956" s="14" t="s">
        <v>83</v>
      </c>
      <c r="AW956" s="14" t="s">
        <v>35</v>
      </c>
      <c r="AX956" s="14" t="s">
        <v>81</v>
      </c>
      <c r="AY956" s="214" t="s">
        <v>171</v>
      </c>
    </row>
    <row r="957" spans="1:65" s="2" customFormat="1" ht="21.75" customHeight="1">
      <c r="A957" s="35"/>
      <c r="B957" s="36"/>
      <c r="C957" s="226" t="s">
        <v>1296</v>
      </c>
      <c r="D957" s="226" t="s">
        <v>263</v>
      </c>
      <c r="E957" s="227" t="s">
        <v>1297</v>
      </c>
      <c r="F957" s="228" t="s">
        <v>1298</v>
      </c>
      <c r="G957" s="229" t="s">
        <v>402</v>
      </c>
      <c r="H957" s="230">
        <v>24</v>
      </c>
      <c r="I957" s="231"/>
      <c r="J957" s="232">
        <f>ROUND(I957*H957,2)</f>
        <v>0</v>
      </c>
      <c r="K957" s="228" t="s">
        <v>177</v>
      </c>
      <c r="L957" s="233"/>
      <c r="M957" s="234" t="s">
        <v>19</v>
      </c>
      <c r="N957" s="235" t="s">
        <v>44</v>
      </c>
      <c r="O957" s="65"/>
      <c r="P957" s="184">
        <f>O957*H957</f>
        <v>0</v>
      </c>
      <c r="Q957" s="184">
        <v>0.00012</v>
      </c>
      <c r="R957" s="184">
        <f>Q957*H957</f>
        <v>0.00288</v>
      </c>
      <c r="S957" s="184">
        <v>0</v>
      </c>
      <c r="T957" s="185">
        <f>S957*H957</f>
        <v>0</v>
      </c>
      <c r="U957" s="35"/>
      <c r="V957" s="35"/>
      <c r="W957" s="35"/>
      <c r="X957" s="35"/>
      <c r="Y957" s="35"/>
      <c r="Z957" s="35"/>
      <c r="AA957" s="35"/>
      <c r="AB957" s="35"/>
      <c r="AC957" s="35"/>
      <c r="AD957" s="35"/>
      <c r="AE957" s="35"/>
      <c r="AR957" s="186" t="s">
        <v>454</v>
      </c>
      <c r="AT957" s="186" t="s">
        <v>263</v>
      </c>
      <c r="AU957" s="186" t="s">
        <v>83</v>
      </c>
      <c r="AY957" s="18" t="s">
        <v>171</v>
      </c>
      <c r="BE957" s="187">
        <f>IF(N957="základní",J957,0)</f>
        <v>0</v>
      </c>
      <c r="BF957" s="187">
        <f>IF(N957="snížená",J957,0)</f>
        <v>0</v>
      </c>
      <c r="BG957" s="187">
        <f>IF(N957="zákl. přenesená",J957,0)</f>
        <v>0</v>
      </c>
      <c r="BH957" s="187">
        <f>IF(N957="sníž. přenesená",J957,0)</f>
        <v>0</v>
      </c>
      <c r="BI957" s="187">
        <f>IF(N957="nulová",J957,0)</f>
        <v>0</v>
      </c>
      <c r="BJ957" s="18" t="s">
        <v>81</v>
      </c>
      <c r="BK957" s="187">
        <f>ROUND(I957*H957,2)</f>
        <v>0</v>
      </c>
      <c r="BL957" s="18" t="s">
        <v>311</v>
      </c>
      <c r="BM957" s="186" t="s">
        <v>1299</v>
      </c>
    </row>
    <row r="958" spans="1:65" s="2" customFormat="1" ht="37.9" customHeight="1">
      <c r="A958" s="35"/>
      <c r="B958" s="36"/>
      <c r="C958" s="175" t="s">
        <v>1300</v>
      </c>
      <c r="D958" s="175" t="s">
        <v>173</v>
      </c>
      <c r="E958" s="176" t="s">
        <v>1301</v>
      </c>
      <c r="F958" s="177" t="s">
        <v>1302</v>
      </c>
      <c r="G958" s="178" t="s">
        <v>402</v>
      </c>
      <c r="H958" s="179">
        <v>2</v>
      </c>
      <c r="I958" s="180"/>
      <c r="J958" s="181">
        <f>ROUND(I958*H958,2)</f>
        <v>0</v>
      </c>
      <c r="K958" s="177" t="s">
        <v>177</v>
      </c>
      <c r="L958" s="40"/>
      <c r="M958" s="182" t="s">
        <v>19</v>
      </c>
      <c r="N958" s="183" t="s">
        <v>44</v>
      </c>
      <c r="O958" s="65"/>
      <c r="P958" s="184">
        <f>O958*H958</f>
        <v>0</v>
      </c>
      <c r="Q958" s="184">
        <v>0</v>
      </c>
      <c r="R958" s="184">
        <f>Q958*H958</f>
        <v>0</v>
      </c>
      <c r="S958" s="184">
        <v>0</v>
      </c>
      <c r="T958" s="185">
        <f>S958*H958</f>
        <v>0</v>
      </c>
      <c r="U958" s="35"/>
      <c r="V958" s="35"/>
      <c r="W958" s="35"/>
      <c r="X958" s="35"/>
      <c r="Y958" s="35"/>
      <c r="Z958" s="35"/>
      <c r="AA958" s="35"/>
      <c r="AB958" s="35"/>
      <c r="AC958" s="35"/>
      <c r="AD958" s="35"/>
      <c r="AE958" s="35"/>
      <c r="AR958" s="186" t="s">
        <v>311</v>
      </c>
      <c r="AT958" s="186" t="s">
        <v>173</v>
      </c>
      <c r="AU958" s="186" t="s">
        <v>83</v>
      </c>
      <c r="AY958" s="18" t="s">
        <v>171</v>
      </c>
      <c r="BE958" s="187">
        <f>IF(N958="základní",J958,0)</f>
        <v>0</v>
      </c>
      <c r="BF958" s="187">
        <f>IF(N958="snížená",J958,0)</f>
        <v>0</v>
      </c>
      <c r="BG958" s="187">
        <f>IF(N958="zákl. přenesená",J958,0)</f>
        <v>0</v>
      </c>
      <c r="BH958" s="187">
        <f>IF(N958="sníž. přenesená",J958,0)</f>
        <v>0</v>
      </c>
      <c r="BI958" s="187">
        <f>IF(N958="nulová",J958,0)</f>
        <v>0</v>
      </c>
      <c r="BJ958" s="18" t="s">
        <v>81</v>
      </c>
      <c r="BK958" s="187">
        <f>ROUND(I958*H958,2)</f>
        <v>0</v>
      </c>
      <c r="BL958" s="18" t="s">
        <v>311</v>
      </c>
      <c r="BM958" s="186" t="s">
        <v>1303</v>
      </c>
    </row>
    <row r="959" spans="1:47" s="2" customFormat="1" ht="12">
      <c r="A959" s="35"/>
      <c r="B959" s="36"/>
      <c r="C959" s="37"/>
      <c r="D959" s="188" t="s">
        <v>180</v>
      </c>
      <c r="E959" s="37"/>
      <c r="F959" s="189" t="s">
        <v>1304</v>
      </c>
      <c r="G959" s="37"/>
      <c r="H959" s="37"/>
      <c r="I959" s="190"/>
      <c r="J959" s="37"/>
      <c r="K959" s="37"/>
      <c r="L959" s="40"/>
      <c r="M959" s="191"/>
      <c r="N959" s="192"/>
      <c r="O959" s="65"/>
      <c r="P959" s="65"/>
      <c r="Q959" s="65"/>
      <c r="R959" s="65"/>
      <c r="S959" s="65"/>
      <c r="T959" s="66"/>
      <c r="U959" s="35"/>
      <c r="V959" s="35"/>
      <c r="W959" s="35"/>
      <c r="X959" s="35"/>
      <c r="Y959" s="35"/>
      <c r="Z959" s="35"/>
      <c r="AA959" s="35"/>
      <c r="AB959" s="35"/>
      <c r="AC959" s="35"/>
      <c r="AD959" s="35"/>
      <c r="AE959" s="35"/>
      <c r="AT959" s="18" t="s">
        <v>180</v>
      </c>
      <c r="AU959" s="18" t="s">
        <v>83</v>
      </c>
    </row>
    <row r="960" spans="2:51" s="13" customFormat="1" ht="12">
      <c r="B960" s="193"/>
      <c r="C960" s="194"/>
      <c r="D960" s="195" t="s">
        <v>182</v>
      </c>
      <c r="E960" s="196" t="s">
        <v>19</v>
      </c>
      <c r="F960" s="197" t="s">
        <v>1284</v>
      </c>
      <c r="G960" s="194"/>
      <c r="H960" s="196" t="s">
        <v>19</v>
      </c>
      <c r="I960" s="198"/>
      <c r="J960" s="194"/>
      <c r="K960" s="194"/>
      <c r="L960" s="199"/>
      <c r="M960" s="200"/>
      <c r="N960" s="201"/>
      <c r="O960" s="201"/>
      <c r="P960" s="201"/>
      <c r="Q960" s="201"/>
      <c r="R960" s="201"/>
      <c r="S960" s="201"/>
      <c r="T960" s="202"/>
      <c r="AT960" s="203" t="s">
        <v>182</v>
      </c>
      <c r="AU960" s="203" t="s">
        <v>83</v>
      </c>
      <c r="AV960" s="13" t="s">
        <v>81</v>
      </c>
      <c r="AW960" s="13" t="s">
        <v>35</v>
      </c>
      <c r="AX960" s="13" t="s">
        <v>73</v>
      </c>
      <c r="AY960" s="203" t="s">
        <v>171</v>
      </c>
    </row>
    <row r="961" spans="2:51" s="14" customFormat="1" ht="12">
      <c r="B961" s="204"/>
      <c r="C961" s="205"/>
      <c r="D961" s="195" t="s">
        <v>182</v>
      </c>
      <c r="E961" s="206" t="s">
        <v>19</v>
      </c>
      <c r="F961" s="207" t="s">
        <v>83</v>
      </c>
      <c r="G961" s="205"/>
      <c r="H961" s="208">
        <v>2</v>
      </c>
      <c r="I961" s="209"/>
      <c r="J961" s="205"/>
      <c r="K961" s="205"/>
      <c r="L961" s="210"/>
      <c r="M961" s="211"/>
      <c r="N961" s="212"/>
      <c r="O961" s="212"/>
      <c r="P961" s="212"/>
      <c r="Q961" s="212"/>
      <c r="R961" s="212"/>
      <c r="S961" s="212"/>
      <c r="T961" s="213"/>
      <c r="AT961" s="214" t="s">
        <v>182</v>
      </c>
      <c r="AU961" s="214" t="s">
        <v>83</v>
      </c>
      <c r="AV961" s="14" t="s">
        <v>83</v>
      </c>
      <c r="AW961" s="14" t="s">
        <v>35</v>
      </c>
      <c r="AX961" s="14" t="s">
        <v>81</v>
      </c>
      <c r="AY961" s="214" t="s">
        <v>171</v>
      </c>
    </row>
    <row r="962" spans="1:65" s="2" customFormat="1" ht="24.2" customHeight="1">
      <c r="A962" s="35"/>
      <c r="B962" s="36"/>
      <c r="C962" s="226" t="s">
        <v>1305</v>
      </c>
      <c r="D962" s="226" t="s">
        <v>263</v>
      </c>
      <c r="E962" s="227" t="s">
        <v>1306</v>
      </c>
      <c r="F962" s="228" t="s">
        <v>1307</v>
      </c>
      <c r="G962" s="229" t="s">
        <v>402</v>
      </c>
      <c r="H962" s="230">
        <v>2</v>
      </c>
      <c r="I962" s="231"/>
      <c r="J962" s="232">
        <f>ROUND(I962*H962,2)</f>
        <v>0</v>
      </c>
      <c r="K962" s="228" t="s">
        <v>19</v>
      </c>
      <c r="L962" s="233"/>
      <c r="M962" s="234" t="s">
        <v>19</v>
      </c>
      <c r="N962" s="235" t="s">
        <v>44</v>
      </c>
      <c r="O962" s="65"/>
      <c r="P962" s="184">
        <f>O962*H962</f>
        <v>0</v>
      </c>
      <c r="Q962" s="184">
        <v>0.00044</v>
      </c>
      <c r="R962" s="184">
        <f>Q962*H962</f>
        <v>0.00088</v>
      </c>
      <c r="S962" s="184">
        <v>0</v>
      </c>
      <c r="T962" s="185">
        <f>S962*H962</f>
        <v>0</v>
      </c>
      <c r="U962" s="35"/>
      <c r="V962" s="35"/>
      <c r="W962" s="35"/>
      <c r="X962" s="35"/>
      <c r="Y962" s="35"/>
      <c r="Z962" s="35"/>
      <c r="AA962" s="35"/>
      <c r="AB962" s="35"/>
      <c r="AC962" s="35"/>
      <c r="AD962" s="35"/>
      <c r="AE962" s="35"/>
      <c r="AR962" s="186" t="s">
        <v>454</v>
      </c>
      <c r="AT962" s="186" t="s">
        <v>263</v>
      </c>
      <c r="AU962" s="186" t="s">
        <v>83</v>
      </c>
      <c r="AY962" s="18" t="s">
        <v>171</v>
      </c>
      <c r="BE962" s="187">
        <f>IF(N962="základní",J962,0)</f>
        <v>0</v>
      </c>
      <c r="BF962" s="187">
        <f>IF(N962="snížená",J962,0)</f>
        <v>0</v>
      </c>
      <c r="BG962" s="187">
        <f>IF(N962="zákl. přenesená",J962,0)</f>
        <v>0</v>
      </c>
      <c r="BH962" s="187">
        <f>IF(N962="sníž. přenesená",J962,0)</f>
        <v>0</v>
      </c>
      <c r="BI962" s="187">
        <f>IF(N962="nulová",J962,0)</f>
        <v>0</v>
      </c>
      <c r="BJ962" s="18" t="s">
        <v>81</v>
      </c>
      <c r="BK962" s="187">
        <f>ROUND(I962*H962,2)</f>
        <v>0</v>
      </c>
      <c r="BL962" s="18" t="s">
        <v>311</v>
      </c>
      <c r="BM962" s="186" t="s">
        <v>1308</v>
      </c>
    </row>
    <row r="963" spans="1:65" s="2" customFormat="1" ht="44.25" customHeight="1">
      <c r="A963" s="35"/>
      <c r="B963" s="36"/>
      <c r="C963" s="175" t="s">
        <v>1309</v>
      </c>
      <c r="D963" s="175" t="s">
        <v>173</v>
      </c>
      <c r="E963" s="176" t="s">
        <v>1310</v>
      </c>
      <c r="F963" s="177" t="s">
        <v>1311</v>
      </c>
      <c r="G963" s="178" t="s">
        <v>983</v>
      </c>
      <c r="H963" s="237"/>
      <c r="I963" s="180"/>
      <c r="J963" s="181">
        <f>ROUND(I963*H963,2)</f>
        <v>0</v>
      </c>
      <c r="K963" s="177" t="s">
        <v>177</v>
      </c>
      <c r="L963" s="40"/>
      <c r="M963" s="182" t="s">
        <v>19</v>
      </c>
      <c r="N963" s="183" t="s">
        <v>44</v>
      </c>
      <c r="O963" s="65"/>
      <c r="P963" s="184">
        <f>O963*H963</f>
        <v>0</v>
      </c>
      <c r="Q963" s="184">
        <v>0</v>
      </c>
      <c r="R963" s="184">
        <f>Q963*H963</f>
        <v>0</v>
      </c>
      <c r="S963" s="184">
        <v>0</v>
      </c>
      <c r="T963" s="185">
        <f>S963*H963</f>
        <v>0</v>
      </c>
      <c r="U963" s="35"/>
      <c r="V963" s="35"/>
      <c r="W963" s="35"/>
      <c r="X963" s="35"/>
      <c r="Y963" s="35"/>
      <c r="Z963" s="35"/>
      <c r="AA963" s="35"/>
      <c r="AB963" s="35"/>
      <c r="AC963" s="35"/>
      <c r="AD963" s="35"/>
      <c r="AE963" s="35"/>
      <c r="AR963" s="186" t="s">
        <v>311</v>
      </c>
      <c r="AT963" s="186" t="s">
        <v>173</v>
      </c>
      <c r="AU963" s="186" t="s">
        <v>83</v>
      </c>
      <c r="AY963" s="18" t="s">
        <v>171</v>
      </c>
      <c r="BE963" s="187">
        <f>IF(N963="základní",J963,0)</f>
        <v>0</v>
      </c>
      <c r="BF963" s="187">
        <f>IF(N963="snížená",J963,0)</f>
        <v>0</v>
      </c>
      <c r="BG963" s="187">
        <f>IF(N963="zákl. přenesená",J963,0)</f>
        <v>0</v>
      </c>
      <c r="BH963" s="187">
        <f>IF(N963="sníž. přenesená",J963,0)</f>
        <v>0</v>
      </c>
      <c r="BI963" s="187">
        <f>IF(N963="nulová",J963,0)</f>
        <v>0</v>
      </c>
      <c r="BJ963" s="18" t="s">
        <v>81</v>
      </c>
      <c r="BK963" s="187">
        <f>ROUND(I963*H963,2)</f>
        <v>0</v>
      </c>
      <c r="BL963" s="18" t="s">
        <v>311</v>
      </c>
      <c r="BM963" s="186" t="s">
        <v>1312</v>
      </c>
    </row>
    <row r="964" spans="1:47" s="2" customFormat="1" ht="12">
      <c r="A964" s="35"/>
      <c r="B964" s="36"/>
      <c r="C964" s="37"/>
      <c r="D964" s="188" t="s">
        <v>180</v>
      </c>
      <c r="E964" s="37"/>
      <c r="F964" s="189" t="s">
        <v>1313</v>
      </c>
      <c r="G964" s="37"/>
      <c r="H964" s="37"/>
      <c r="I964" s="190"/>
      <c r="J964" s="37"/>
      <c r="K964" s="37"/>
      <c r="L964" s="40"/>
      <c r="M964" s="191"/>
      <c r="N964" s="192"/>
      <c r="O964" s="65"/>
      <c r="P964" s="65"/>
      <c r="Q964" s="65"/>
      <c r="R964" s="65"/>
      <c r="S964" s="65"/>
      <c r="T964" s="66"/>
      <c r="U964" s="35"/>
      <c r="V964" s="35"/>
      <c r="W964" s="35"/>
      <c r="X964" s="35"/>
      <c r="Y964" s="35"/>
      <c r="Z964" s="35"/>
      <c r="AA964" s="35"/>
      <c r="AB964" s="35"/>
      <c r="AC964" s="35"/>
      <c r="AD964" s="35"/>
      <c r="AE964" s="35"/>
      <c r="AT964" s="18" t="s">
        <v>180</v>
      </c>
      <c r="AU964" s="18" t="s">
        <v>83</v>
      </c>
    </row>
    <row r="965" spans="1:65" s="2" customFormat="1" ht="49.15" customHeight="1">
      <c r="A965" s="35"/>
      <c r="B965" s="36"/>
      <c r="C965" s="175" t="s">
        <v>1314</v>
      </c>
      <c r="D965" s="175" t="s">
        <v>173</v>
      </c>
      <c r="E965" s="176" t="s">
        <v>1315</v>
      </c>
      <c r="F965" s="177" t="s">
        <v>1316</v>
      </c>
      <c r="G965" s="178" t="s">
        <v>983</v>
      </c>
      <c r="H965" s="237"/>
      <c r="I965" s="180"/>
      <c r="J965" s="181">
        <f>ROUND(I965*H965,2)</f>
        <v>0</v>
      </c>
      <c r="K965" s="177" t="s">
        <v>177</v>
      </c>
      <c r="L965" s="40"/>
      <c r="M965" s="182" t="s">
        <v>19</v>
      </c>
      <c r="N965" s="183" t="s">
        <v>44</v>
      </c>
      <c r="O965" s="65"/>
      <c r="P965" s="184">
        <f>O965*H965</f>
        <v>0</v>
      </c>
      <c r="Q965" s="184">
        <v>0</v>
      </c>
      <c r="R965" s="184">
        <f>Q965*H965</f>
        <v>0</v>
      </c>
      <c r="S965" s="184">
        <v>0</v>
      </c>
      <c r="T965" s="185">
        <f>S965*H965</f>
        <v>0</v>
      </c>
      <c r="U965" s="35"/>
      <c r="V965" s="35"/>
      <c r="W965" s="35"/>
      <c r="X965" s="35"/>
      <c r="Y965" s="35"/>
      <c r="Z965" s="35"/>
      <c r="AA965" s="35"/>
      <c r="AB965" s="35"/>
      <c r="AC965" s="35"/>
      <c r="AD965" s="35"/>
      <c r="AE965" s="35"/>
      <c r="AR965" s="186" t="s">
        <v>311</v>
      </c>
      <c r="AT965" s="186" t="s">
        <v>173</v>
      </c>
      <c r="AU965" s="186" t="s">
        <v>83</v>
      </c>
      <c r="AY965" s="18" t="s">
        <v>171</v>
      </c>
      <c r="BE965" s="187">
        <f>IF(N965="základní",J965,0)</f>
        <v>0</v>
      </c>
      <c r="BF965" s="187">
        <f>IF(N965="snížená",J965,0)</f>
        <v>0</v>
      </c>
      <c r="BG965" s="187">
        <f>IF(N965="zákl. přenesená",J965,0)</f>
        <v>0</v>
      </c>
      <c r="BH965" s="187">
        <f>IF(N965="sníž. přenesená",J965,0)</f>
        <v>0</v>
      </c>
      <c r="BI965" s="187">
        <f>IF(N965="nulová",J965,0)</f>
        <v>0</v>
      </c>
      <c r="BJ965" s="18" t="s">
        <v>81</v>
      </c>
      <c r="BK965" s="187">
        <f>ROUND(I965*H965,2)</f>
        <v>0</v>
      </c>
      <c r="BL965" s="18" t="s">
        <v>311</v>
      </c>
      <c r="BM965" s="186" t="s">
        <v>1317</v>
      </c>
    </row>
    <row r="966" spans="1:47" s="2" customFormat="1" ht="12">
      <c r="A966" s="35"/>
      <c r="B966" s="36"/>
      <c r="C966" s="37"/>
      <c r="D966" s="188" t="s">
        <v>180</v>
      </c>
      <c r="E966" s="37"/>
      <c r="F966" s="189" t="s">
        <v>1318</v>
      </c>
      <c r="G966" s="37"/>
      <c r="H966" s="37"/>
      <c r="I966" s="190"/>
      <c r="J966" s="37"/>
      <c r="K966" s="37"/>
      <c r="L966" s="40"/>
      <c r="M966" s="191"/>
      <c r="N966" s="192"/>
      <c r="O966" s="65"/>
      <c r="P966" s="65"/>
      <c r="Q966" s="65"/>
      <c r="R966" s="65"/>
      <c r="S966" s="65"/>
      <c r="T966" s="66"/>
      <c r="U966" s="35"/>
      <c r="V966" s="35"/>
      <c r="W966" s="35"/>
      <c r="X966" s="35"/>
      <c r="Y966" s="35"/>
      <c r="Z966" s="35"/>
      <c r="AA966" s="35"/>
      <c r="AB966" s="35"/>
      <c r="AC966" s="35"/>
      <c r="AD966" s="35"/>
      <c r="AE966" s="35"/>
      <c r="AT966" s="18" t="s">
        <v>180</v>
      </c>
      <c r="AU966" s="18" t="s">
        <v>83</v>
      </c>
    </row>
    <row r="967" spans="2:63" s="12" customFormat="1" ht="22.9" customHeight="1">
      <c r="B967" s="159"/>
      <c r="C967" s="160"/>
      <c r="D967" s="161" t="s">
        <v>72</v>
      </c>
      <c r="E967" s="173" t="s">
        <v>1319</v>
      </c>
      <c r="F967" s="173" t="s">
        <v>1320</v>
      </c>
      <c r="G967" s="160"/>
      <c r="H967" s="160"/>
      <c r="I967" s="163"/>
      <c r="J967" s="174">
        <f>BK967</f>
        <v>0</v>
      </c>
      <c r="K967" s="160"/>
      <c r="L967" s="165"/>
      <c r="M967" s="166"/>
      <c r="N967" s="167"/>
      <c r="O967" s="167"/>
      <c r="P967" s="168">
        <f>SUM(P968:P1071)</f>
        <v>0</v>
      </c>
      <c r="Q967" s="167"/>
      <c r="R967" s="168">
        <f>SUM(R968:R1071)</f>
        <v>39.949105110000005</v>
      </c>
      <c r="S967" s="167"/>
      <c r="T967" s="169">
        <f>SUM(T968:T1071)</f>
        <v>33.254943000000004</v>
      </c>
      <c r="AR967" s="170" t="s">
        <v>83</v>
      </c>
      <c r="AT967" s="171" t="s">
        <v>72</v>
      </c>
      <c r="AU967" s="171" t="s">
        <v>81</v>
      </c>
      <c r="AY967" s="170" t="s">
        <v>171</v>
      </c>
      <c r="BK967" s="172">
        <f>SUM(BK968:BK1071)</f>
        <v>0</v>
      </c>
    </row>
    <row r="968" spans="1:65" s="2" customFormat="1" ht="16.5" customHeight="1">
      <c r="A968" s="35"/>
      <c r="B968" s="36"/>
      <c r="C968" s="175" t="s">
        <v>1321</v>
      </c>
      <c r="D968" s="175" t="s">
        <v>173</v>
      </c>
      <c r="E968" s="176" t="s">
        <v>1322</v>
      </c>
      <c r="F968" s="177" t="s">
        <v>1323</v>
      </c>
      <c r="G968" s="178" t="s">
        <v>176</v>
      </c>
      <c r="H968" s="179">
        <v>35</v>
      </c>
      <c r="I968" s="180"/>
      <c r="J968" s="181">
        <f>ROUND(I968*H968,2)</f>
        <v>0</v>
      </c>
      <c r="K968" s="177" t="s">
        <v>19</v>
      </c>
      <c r="L968" s="40"/>
      <c r="M968" s="182" t="s">
        <v>19</v>
      </c>
      <c r="N968" s="183" t="s">
        <v>44</v>
      </c>
      <c r="O968" s="65"/>
      <c r="P968" s="184">
        <f>O968*H968</f>
        <v>0</v>
      </c>
      <c r="Q968" s="184">
        <v>0</v>
      </c>
      <c r="R968" s="184">
        <f>Q968*H968</f>
        <v>0</v>
      </c>
      <c r="S968" s="184">
        <v>0</v>
      </c>
      <c r="T968" s="185">
        <f>S968*H968</f>
        <v>0</v>
      </c>
      <c r="U968" s="35"/>
      <c r="V968" s="35"/>
      <c r="W968" s="35"/>
      <c r="X968" s="35"/>
      <c r="Y968" s="35"/>
      <c r="Z968" s="35"/>
      <c r="AA968" s="35"/>
      <c r="AB968" s="35"/>
      <c r="AC968" s="35"/>
      <c r="AD968" s="35"/>
      <c r="AE968" s="35"/>
      <c r="AR968" s="186" t="s">
        <v>311</v>
      </c>
      <c r="AT968" s="186" t="s">
        <v>173</v>
      </c>
      <c r="AU968" s="186" t="s">
        <v>83</v>
      </c>
      <c r="AY968" s="18" t="s">
        <v>171</v>
      </c>
      <c r="BE968" s="187">
        <f>IF(N968="základní",J968,0)</f>
        <v>0</v>
      </c>
      <c r="BF968" s="187">
        <f>IF(N968="snížená",J968,0)</f>
        <v>0</v>
      </c>
      <c r="BG968" s="187">
        <f>IF(N968="zákl. přenesená",J968,0)</f>
        <v>0</v>
      </c>
      <c r="BH968" s="187">
        <f>IF(N968="sníž. přenesená",J968,0)</f>
        <v>0</v>
      </c>
      <c r="BI968" s="187">
        <f>IF(N968="nulová",J968,0)</f>
        <v>0</v>
      </c>
      <c r="BJ968" s="18" t="s">
        <v>81</v>
      </c>
      <c r="BK968" s="187">
        <f>ROUND(I968*H968,2)</f>
        <v>0</v>
      </c>
      <c r="BL968" s="18" t="s">
        <v>311</v>
      </c>
      <c r="BM968" s="186" t="s">
        <v>1324</v>
      </c>
    </row>
    <row r="969" spans="1:65" s="2" customFormat="1" ht="21.75" customHeight="1">
      <c r="A969" s="35"/>
      <c r="B969" s="36"/>
      <c r="C969" s="175" t="s">
        <v>1325</v>
      </c>
      <c r="D969" s="175" t="s">
        <v>173</v>
      </c>
      <c r="E969" s="176" t="s">
        <v>1326</v>
      </c>
      <c r="F969" s="177" t="s">
        <v>1327</v>
      </c>
      <c r="G969" s="178" t="s">
        <v>176</v>
      </c>
      <c r="H969" s="179">
        <v>29.524</v>
      </c>
      <c r="I969" s="180"/>
      <c r="J969" s="181">
        <f>ROUND(I969*H969,2)</f>
        <v>0</v>
      </c>
      <c r="K969" s="177" t="s">
        <v>19</v>
      </c>
      <c r="L969" s="40"/>
      <c r="M969" s="182" t="s">
        <v>19</v>
      </c>
      <c r="N969" s="183" t="s">
        <v>44</v>
      </c>
      <c r="O969" s="65"/>
      <c r="P969" s="184">
        <f>O969*H969</f>
        <v>0</v>
      </c>
      <c r="Q969" s="184">
        <v>0</v>
      </c>
      <c r="R969" s="184">
        <f>Q969*H969</f>
        <v>0</v>
      </c>
      <c r="S969" s="184">
        <v>0</v>
      </c>
      <c r="T969" s="185">
        <f>S969*H969</f>
        <v>0</v>
      </c>
      <c r="U969" s="35"/>
      <c r="V969" s="35"/>
      <c r="W969" s="35"/>
      <c r="X969" s="35"/>
      <c r="Y969" s="35"/>
      <c r="Z969" s="35"/>
      <c r="AA969" s="35"/>
      <c r="AB969" s="35"/>
      <c r="AC969" s="35"/>
      <c r="AD969" s="35"/>
      <c r="AE969" s="35"/>
      <c r="AR969" s="186" t="s">
        <v>311</v>
      </c>
      <c r="AT969" s="186" t="s">
        <v>173</v>
      </c>
      <c r="AU969" s="186" t="s">
        <v>83</v>
      </c>
      <c r="AY969" s="18" t="s">
        <v>171</v>
      </c>
      <c r="BE969" s="187">
        <f>IF(N969="základní",J969,0)</f>
        <v>0</v>
      </c>
      <c r="BF969" s="187">
        <f>IF(N969="snížená",J969,0)</f>
        <v>0</v>
      </c>
      <c r="BG969" s="187">
        <f>IF(N969="zákl. přenesená",J969,0)</f>
        <v>0</v>
      </c>
      <c r="BH969" s="187">
        <f>IF(N969="sníž. přenesená",J969,0)</f>
        <v>0</v>
      </c>
      <c r="BI969" s="187">
        <f>IF(N969="nulová",J969,0)</f>
        <v>0</v>
      </c>
      <c r="BJ969" s="18" t="s">
        <v>81</v>
      </c>
      <c r="BK969" s="187">
        <f>ROUND(I969*H969,2)</f>
        <v>0</v>
      </c>
      <c r="BL969" s="18" t="s">
        <v>311</v>
      </c>
      <c r="BM969" s="186" t="s">
        <v>1328</v>
      </c>
    </row>
    <row r="970" spans="2:51" s="13" customFormat="1" ht="12">
      <c r="B970" s="193"/>
      <c r="C970" s="194"/>
      <c r="D970" s="195" t="s">
        <v>182</v>
      </c>
      <c r="E970" s="196" t="s">
        <v>19</v>
      </c>
      <c r="F970" s="197" t="s">
        <v>1329</v>
      </c>
      <c r="G970" s="194"/>
      <c r="H970" s="196" t="s">
        <v>19</v>
      </c>
      <c r="I970" s="198"/>
      <c r="J970" s="194"/>
      <c r="K970" s="194"/>
      <c r="L970" s="199"/>
      <c r="M970" s="200"/>
      <c r="N970" s="201"/>
      <c r="O970" s="201"/>
      <c r="P970" s="201"/>
      <c r="Q970" s="201"/>
      <c r="R970" s="201"/>
      <c r="S970" s="201"/>
      <c r="T970" s="202"/>
      <c r="AT970" s="203" t="s">
        <v>182</v>
      </c>
      <c r="AU970" s="203" t="s">
        <v>83</v>
      </c>
      <c r="AV970" s="13" t="s">
        <v>81</v>
      </c>
      <c r="AW970" s="13" t="s">
        <v>35</v>
      </c>
      <c r="AX970" s="13" t="s">
        <v>73</v>
      </c>
      <c r="AY970" s="203" t="s">
        <v>171</v>
      </c>
    </row>
    <row r="971" spans="2:51" s="14" customFormat="1" ht="12">
      <c r="B971" s="204"/>
      <c r="C971" s="205"/>
      <c r="D971" s="195" t="s">
        <v>182</v>
      </c>
      <c r="E971" s="206" t="s">
        <v>19</v>
      </c>
      <c r="F971" s="207" t="s">
        <v>1330</v>
      </c>
      <c r="G971" s="205"/>
      <c r="H971" s="208">
        <v>2.448</v>
      </c>
      <c r="I971" s="209"/>
      <c r="J971" s="205"/>
      <c r="K971" s="205"/>
      <c r="L971" s="210"/>
      <c r="M971" s="211"/>
      <c r="N971" s="212"/>
      <c r="O971" s="212"/>
      <c r="P971" s="212"/>
      <c r="Q971" s="212"/>
      <c r="R971" s="212"/>
      <c r="S971" s="212"/>
      <c r="T971" s="213"/>
      <c r="AT971" s="214" t="s">
        <v>182</v>
      </c>
      <c r="AU971" s="214" t="s">
        <v>83</v>
      </c>
      <c r="AV971" s="14" t="s">
        <v>83</v>
      </c>
      <c r="AW971" s="14" t="s">
        <v>35</v>
      </c>
      <c r="AX971" s="14" t="s">
        <v>73</v>
      </c>
      <c r="AY971" s="214" t="s">
        <v>171</v>
      </c>
    </row>
    <row r="972" spans="2:51" s="13" customFormat="1" ht="12">
      <c r="B972" s="193"/>
      <c r="C972" s="194"/>
      <c r="D972" s="195" t="s">
        <v>182</v>
      </c>
      <c r="E972" s="196" t="s">
        <v>19</v>
      </c>
      <c r="F972" s="197" t="s">
        <v>1331</v>
      </c>
      <c r="G972" s="194"/>
      <c r="H972" s="196" t="s">
        <v>19</v>
      </c>
      <c r="I972" s="198"/>
      <c r="J972" s="194"/>
      <c r="K972" s="194"/>
      <c r="L972" s="199"/>
      <c r="M972" s="200"/>
      <c r="N972" s="201"/>
      <c r="O972" s="201"/>
      <c r="P972" s="201"/>
      <c r="Q972" s="201"/>
      <c r="R972" s="201"/>
      <c r="S972" s="201"/>
      <c r="T972" s="202"/>
      <c r="AT972" s="203" t="s">
        <v>182</v>
      </c>
      <c r="AU972" s="203" t="s">
        <v>83</v>
      </c>
      <c r="AV972" s="13" t="s">
        <v>81</v>
      </c>
      <c r="AW972" s="13" t="s">
        <v>35</v>
      </c>
      <c r="AX972" s="13" t="s">
        <v>73</v>
      </c>
      <c r="AY972" s="203" t="s">
        <v>171</v>
      </c>
    </row>
    <row r="973" spans="2:51" s="14" customFormat="1" ht="12">
      <c r="B973" s="204"/>
      <c r="C973" s="205"/>
      <c r="D973" s="195" t="s">
        <v>182</v>
      </c>
      <c r="E973" s="206" t="s">
        <v>19</v>
      </c>
      <c r="F973" s="207" t="s">
        <v>1332</v>
      </c>
      <c r="G973" s="205"/>
      <c r="H973" s="208">
        <v>2.746</v>
      </c>
      <c r="I973" s="209"/>
      <c r="J973" s="205"/>
      <c r="K973" s="205"/>
      <c r="L973" s="210"/>
      <c r="M973" s="211"/>
      <c r="N973" s="212"/>
      <c r="O973" s="212"/>
      <c r="P973" s="212"/>
      <c r="Q973" s="212"/>
      <c r="R973" s="212"/>
      <c r="S973" s="212"/>
      <c r="T973" s="213"/>
      <c r="AT973" s="214" t="s">
        <v>182</v>
      </c>
      <c r="AU973" s="214" t="s">
        <v>83</v>
      </c>
      <c r="AV973" s="14" t="s">
        <v>83</v>
      </c>
      <c r="AW973" s="14" t="s">
        <v>35</v>
      </c>
      <c r="AX973" s="14" t="s">
        <v>73</v>
      </c>
      <c r="AY973" s="214" t="s">
        <v>171</v>
      </c>
    </row>
    <row r="974" spans="2:51" s="13" customFormat="1" ht="12">
      <c r="B974" s="193"/>
      <c r="C974" s="194"/>
      <c r="D974" s="195" t="s">
        <v>182</v>
      </c>
      <c r="E974" s="196" t="s">
        <v>19</v>
      </c>
      <c r="F974" s="197" t="s">
        <v>1333</v>
      </c>
      <c r="G974" s="194"/>
      <c r="H974" s="196" t="s">
        <v>19</v>
      </c>
      <c r="I974" s="198"/>
      <c r="J974" s="194"/>
      <c r="K974" s="194"/>
      <c r="L974" s="199"/>
      <c r="M974" s="200"/>
      <c r="N974" s="201"/>
      <c r="O974" s="201"/>
      <c r="P974" s="201"/>
      <c r="Q974" s="201"/>
      <c r="R974" s="201"/>
      <c r="S974" s="201"/>
      <c r="T974" s="202"/>
      <c r="AT974" s="203" t="s">
        <v>182</v>
      </c>
      <c r="AU974" s="203" t="s">
        <v>83</v>
      </c>
      <c r="AV974" s="13" t="s">
        <v>81</v>
      </c>
      <c r="AW974" s="13" t="s">
        <v>35</v>
      </c>
      <c r="AX974" s="13" t="s">
        <v>73</v>
      </c>
      <c r="AY974" s="203" t="s">
        <v>171</v>
      </c>
    </row>
    <row r="975" spans="2:51" s="14" customFormat="1" ht="12">
      <c r="B975" s="204"/>
      <c r="C975" s="205"/>
      <c r="D975" s="195" t="s">
        <v>182</v>
      </c>
      <c r="E975" s="206" t="s">
        <v>19</v>
      </c>
      <c r="F975" s="207" t="s">
        <v>1334</v>
      </c>
      <c r="G975" s="205"/>
      <c r="H975" s="208">
        <v>2.509</v>
      </c>
      <c r="I975" s="209"/>
      <c r="J975" s="205"/>
      <c r="K975" s="205"/>
      <c r="L975" s="210"/>
      <c r="M975" s="211"/>
      <c r="N975" s="212"/>
      <c r="O975" s="212"/>
      <c r="P975" s="212"/>
      <c r="Q975" s="212"/>
      <c r="R975" s="212"/>
      <c r="S975" s="212"/>
      <c r="T975" s="213"/>
      <c r="AT975" s="214" t="s">
        <v>182</v>
      </c>
      <c r="AU975" s="214" t="s">
        <v>83</v>
      </c>
      <c r="AV975" s="14" t="s">
        <v>83</v>
      </c>
      <c r="AW975" s="14" t="s">
        <v>35</v>
      </c>
      <c r="AX975" s="14" t="s">
        <v>73</v>
      </c>
      <c r="AY975" s="214" t="s">
        <v>171</v>
      </c>
    </row>
    <row r="976" spans="2:51" s="13" customFormat="1" ht="12">
      <c r="B976" s="193"/>
      <c r="C976" s="194"/>
      <c r="D976" s="195" t="s">
        <v>182</v>
      </c>
      <c r="E976" s="196" t="s">
        <v>19</v>
      </c>
      <c r="F976" s="197" t="s">
        <v>1335</v>
      </c>
      <c r="G976" s="194"/>
      <c r="H976" s="196" t="s">
        <v>19</v>
      </c>
      <c r="I976" s="198"/>
      <c r="J976" s="194"/>
      <c r="K976" s="194"/>
      <c r="L976" s="199"/>
      <c r="M976" s="200"/>
      <c r="N976" s="201"/>
      <c r="O976" s="201"/>
      <c r="P976" s="201"/>
      <c r="Q976" s="201"/>
      <c r="R976" s="201"/>
      <c r="S976" s="201"/>
      <c r="T976" s="202"/>
      <c r="AT976" s="203" t="s">
        <v>182</v>
      </c>
      <c r="AU976" s="203" t="s">
        <v>83</v>
      </c>
      <c r="AV976" s="13" t="s">
        <v>81</v>
      </c>
      <c r="AW976" s="13" t="s">
        <v>35</v>
      </c>
      <c r="AX976" s="13" t="s">
        <v>73</v>
      </c>
      <c r="AY976" s="203" t="s">
        <v>171</v>
      </c>
    </row>
    <row r="977" spans="2:51" s="14" customFormat="1" ht="12">
      <c r="B977" s="204"/>
      <c r="C977" s="205"/>
      <c r="D977" s="195" t="s">
        <v>182</v>
      </c>
      <c r="E977" s="206" t="s">
        <v>19</v>
      </c>
      <c r="F977" s="207" t="s">
        <v>1336</v>
      </c>
      <c r="G977" s="205"/>
      <c r="H977" s="208">
        <v>0.625</v>
      </c>
      <c r="I977" s="209"/>
      <c r="J977" s="205"/>
      <c r="K977" s="205"/>
      <c r="L977" s="210"/>
      <c r="M977" s="211"/>
      <c r="N977" s="212"/>
      <c r="O977" s="212"/>
      <c r="P977" s="212"/>
      <c r="Q977" s="212"/>
      <c r="R977" s="212"/>
      <c r="S977" s="212"/>
      <c r="T977" s="213"/>
      <c r="AT977" s="214" t="s">
        <v>182</v>
      </c>
      <c r="AU977" s="214" t="s">
        <v>83</v>
      </c>
      <c r="AV977" s="14" t="s">
        <v>83</v>
      </c>
      <c r="AW977" s="14" t="s">
        <v>35</v>
      </c>
      <c r="AX977" s="14" t="s">
        <v>73</v>
      </c>
      <c r="AY977" s="214" t="s">
        <v>171</v>
      </c>
    </row>
    <row r="978" spans="2:51" s="13" customFormat="1" ht="12">
      <c r="B978" s="193"/>
      <c r="C978" s="194"/>
      <c r="D978" s="195" t="s">
        <v>182</v>
      </c>
      <c r="E978" s="196" t="s">
        <v>19</v>
      </c>
      <c r="F978" s="197" t="s">
        <v>1337</v>
      </c>
      <c r="G978" s="194"/>
      <c r="H978" s="196" t="s">
        <v>19</v>
      </c>
      <c r="I978" s="198"/>
      <c r="J978" s="194"/>
      <c r="K978" s="194"/>
      <c r="L978" s="199"/>
      <c r="M978" s="200"/>
      <c r="N978" s="201"/>
      <c r="O978" s="201"/>
      <c r="P978" s="201"/>
      <c r="Q978" s="201"/>
      <c r="R978" s="201"/>
      <c r="S978" s="201"/>
      <c r="T978" s="202"/>
      <c r="AT978" s="203" t="s">
        <v>182</v>
      </c>
      <c r="AU978" s="203" t="s">
        <v>83</v>
      </c>
      <c r="AV978" s="13" t="s">
        <v>81</v>
      </c>
      <c r="AW978" s="13" t="s">
        <v>35</v>
      </c>
      <c r="AX978" s="13" t="s">
        <v>73</v>
      </c>
      <c r="AY978" s="203" t="s">
        <v>171</v>
      </c>
    </row>
    <row r="979" spans="2:51" s="14" customFormat="1" ht="12">
      <c r="B979" s="204"/>
      <c r="C979" s="205"/>
      <c r="D979" s="195" t="s">
        <v>182</v>
      </c>
      <c r="E979" s="206" t="s">
        <v>19</v>
      </c>
      <c r="F979" s="207" t="s">
        <v>1338</v>
      </c>
      <c r="G979" s="205"/>
      <c r="H979" s="208">
        <v>5.376</v>
      </c>
      <c r="I979" s="209"/>
      <c r="J979" s="205"/>
      <c r="K979" s="205"/>
      <c r="L979" s="210"/>
      <c r="M979" s="211"/>
      <c r="N979" s="212"/>
      <c r="O979" s="212"/>
      <c r="P979" s="212"/>
      <c r="Q979" s="212"/>
      <c r="R979" s="212"/>
      <c r="S979" s="212"/>
      <c r="T979" s="213"/>
      <c r="AT979" s="214" t="s">
        <v>182</v>
      </c>
      <c r="AU979" s="214" t="s">
        <v>83</v>
      </c>
      <c r="AV979" s="14" t="s">
        <v>83</v>
      </c>
      <c r="AW979" s="14" t="s">
        <v>35</v>
      </c>
      <c r="AX979" s="14" t="s">
        <v>73</v>
      </c>
      <c r="AY979" s="214" t="s">
        <v>171</v>
      </c>
    </row>
    <row r="980" spans="2:51" s="13" customFormat="1" ht="12">
      <c r="B980" s="193"/>
      <c r="C980" s="194"/>
      <c r="D980" s="195" t="s">
        <v>182</v>
      </c>
      <c r="E980" s="196" t="s">
        <v>19</v>
      </c>
      <c r="F980" s="197" t="s">
        <v>1339</v>
      </c>
      <c r="G980" s="194"/>
      <c r="H980" s="196" t="s">
        <v>19</v>
      </c>
      <c r="I980" s="198"/>
      <c r="J980" s="194"/>
      <c r="K980" s="194"/>
      <c r="L980" s="199"/>
      <c r="M980" s="200"/>
      <c r="N980" s="201"/>
      <c r="O980" s="201"/>
      <c r="P980" s="201"/>
      <c r="Q980" s="201"/>
      <c r="R980" s="201"/>
      <c r="S980" s="201"/>
      <c r="T980" s="202"/>
      <c r="AT980" s="203" t="s">
        <v>182</v>
      </c>
      <c r="AU980" s="203" t="s">
        <v>83</v>
      </c>
      <c r="AV980" s="13" t="s">
        <v>81</v>
      </c>
      <c r="AW980" s="13" t="s">
        <v>35</v>
      </c>
      <c r="AX980" s="13" t="s">
        <v>73</v>
      </c>
      <c r="AY980" s="203" t="s">
        <v>171</v>
      </c>
    </row>
    <row r="981" spans="2:51" s="14" customFormat="1" ht="12">
      <c r="B981" s="204"/>
      <c r="C981" s="205"/>
      <c r="D981" s="195" t="s">
        <v>182</v>
      </c>
      <c r="E981" s="206" t="s">
        <v>19</v>
      </c>
      <c r="F981" s="207" t="s">
        <v>1340</v>
      </c>
      <c r="G981" s="205"/>
      <c r="H981" s="208">
        <v>3.672</v>
      </c>
      <c r="I981" s="209"/>
      <c r="J981" s="205"/>
      <c r="K981" s="205"/>
      <c r="L981" s="210"/>
      <c r="M981" s="211"/>
      <c r="N981" s="212"/>
      <c r="O981" s="212"/>
      <c r="P981" s="212"/>
      <c r="Q981" s="212"/>
      <c r="R981" s="212"/>
      <c r="S981" s="212"/>
      <c r="T981" s="213"/>
      <c r="AT981" s="214" t="s">
        <v>182</v>
      </c>
      <c r="AU981" s="214" t="s">
        <v>83</v>
      </c>
      <c r="AV981" s="14" t="s">
        <v>83</v>
      </c>
      <c r="AW981" s="14" t="s">
        <v>35</v>
      </c>
      <c r="AX981" s="14" t="s">
        <v>73</v>
      </c>
      <c r="AY981" s="214" t="s">
        <v>171</v>
      </c>
    </row>
    <row r="982" spans="2:51" s="13" customFormat="1" ht="12">
      <c r="B982" s="193"/>
      <c r="C982" s="194"/>
      <c r="D982" s="195" t="s">
        <v>182</v>
      </c>
      <c r="E982" s="196" t="s">
        <v>19</v>
      </c>
      <c r="F982" s="197" t="s">
        <v>1341</v>
      </c>
      <c r="G982" s="194"/>
      <c r="H982" s="196" t="s">
        <v>19</v>
      </c>
      <c r="I982" s="198"/>
      <c r="J982" s="194"/>
      <c r="K982" s="194"/>
      <c r="L982" s="199"/>
      <c r="M982" s="200"/>
      <c r="N982" s="201"/>
      <c r="O982" s="201"/>
      <c r="P982" s="201"/>
      <c r="Q982" s="201"/>
      <c r="R982" s="201"/>
      <c r="S982" s="201"/>
      <c r="T982" s="202"/>
      <c r="AT982" s="203" t="s">
        <v>182</v>
      </c>
      <c r="AU982" s="203" t="s">
        <v>83</v>
      </c>
      <c r="AV982" s="13" t="s">
        <v>81</v>
      </c>
      <c r="AW982" s="13" t="s">
        <v>35</v>
      </c>
      <c r="AX982" s="13" t="s">
        <v>73</v>
      </c>
      <c r="AY982" s="203" t="s">
        <v>171</v>
      </c>
    </row>
    <row r="983" spans="2:51" s="14" customFormat="1" ht="12">
      <c r="B983" s="204"/>
      <c r="C983" s="205"/>
      <c r="D983" s="195" t="s">
        <v>182</v>
      </c>
      <c r="E983" s="206" t="s">
        <v>19</v>
      </c>
      <c r="F983" s="207" t="s">
        <v>1342</v>
      </c>
      <c r="G983" s="205"/>
      <c r="H983" s="208">
        <v>2.394</v>
      </c>
      <c r="I983" s="209"/>
      <c r="J983" s="205"/>
      <c r="K983" s="205"/>
      <c r="L983" s="210"/>
      <c r="M983" s="211"/>
      <c r="N983" s="212"/>
      <c r="O983" s="212"/>
      <c r="P983" s="212"/>
      <c r="Q983" s="212"/>
      <c r="R983" s="212"/>
      <c r="S983" s="212"/>
      <c r="T983" s="213"/>
      <c r="AT983" s="214" t="s">
        <v>182</v>
      </c>
      <c r="AU983" s="214" t="s">
        <v>83</v>
      </c>
      <c r="AV983" s="14" t="s">
        <v>83</v>
      </c>
      <c r="AW983" s="14" t="s">
        <v>35</v>
      </c>
      <c r="AX983" s="14" t="s">
        <v>73</v>
      </c>
      <c r="AY983" s="214" t="s">
        <v>171</v>
      </c>
    </row>
    <row r="984" spans="2:51" s="13" customFormat="1" ht="12">
      <c r="B984" s="193"/>
      <c r="C984" s="194"/>
      <c r="D984" s="195" t="s">
        <v>182</v>
      </c>
      <c r="E984" s="196" t="s">
        <v>19</v>
      </c>
      <c r="F984" s="197" t="s">
        <v>1343</v>
      </c>
      <c r="G984" s="194"/>
      <c r="H984" s="196" t="s">
        <v>19</v>
      </c>
      <c r="I984" s="198"/>
      <c r="J984" s="194"/>
      <c r="K984" s="194"/>
      <c r="L984" s="199"/>
      <c r="M984" s="200"/>
      <c r="N984" s="201"/>
      <c r="O984" s="201"/>
      <c r="P984" s="201"/>
      <c r="Q984" s="201"/>
      <c r="R984" s="201"/>
      <c r="S984" s="201"/>
      <c r="T984" s="202"/>
      <c r="AT984" s="203" t="s">
        <v>182</v>
      </c>
      <c r="AU984" s="203" t="s">
        <v>83</v>
      </c>
      <c r="AV984" s="13" t="s">
        <v>81</v>
      </c>
      <c r="AW984" s="13" t="s">
        <v>35</v>
      </c>
      <c r="AX984" s="13" t="s">
        <v>73</v>
      </c>
      <c r="AY984" s="203" t="s">
        <v>171</v>
      </c>
    </row>
    <row r="985" spans="2:51" s="14" customFormat="1" ht="12">
      <c r="B985" s="204"/>
      <c r="C985" s="205"/>
      <c r="D985" s="195" t="s">
        <v>182</v>
      </c>
      <c r="E985" s="206" t="s">
        <v>19</v>
      </c>
      <c r="F985" s="207" t="s">
        <v>1344</v>
      </c>
      <c r="G985" s="205"/>
      <c r="H985" s="208">
        <v>2.754</v>
      </c>
      <c r="I985" s="209"/>
      <c r="J985" s="205"/>
      <c r="K985" s="205"/>
      <c r="L985" s="210"/>
      <c r="M985" s="211"/>
      <c r="N985" s="212"/>
      <c r="O985" s="212"/>
      <c r="P985" s="212"/>
      <c r="Q985" s="212"/>
      <c r="R985" s="212"/>
      <c r="S985" s="212"/>
      <c r="T985" s="213"/>
      <c r="AT985" s="214" t="s">
        <v>182</v>
      </c>
      <c r="AU985" s="214" t="s">
        <v>83</v>
      </c>
      <c r="AV985" s="14" t="s">
        <v>83</v>
      </c>
      <c r="AW985" s="14" t="s">
        <v>35</v>
      </c>
      <c r="AX985" s="14" t="s">
        <v>73</v>
      </c>
      <c r="AY985" s="214" t="s">
        <v>171</v>
      </c>
    </row>
    <row r="986" spans="2:51" s="13" customFormat="1" ht="12">
      <c r="B986" s="193"/>
      <c r="C986" s="194"/>
      <c r="D986" s="195" t="s">
        <v>182</v>
      </c>
      <c r="E986" s="196" t="s">
        <v>19</v>
      </c>
      <c r="F986" s="197" t="s">
        <v>1345</v>
      </c>
      <c r="G986" s="194"/>
      <c r="H986" s="196" t="s">
        <v>19</v>
      </c>
      <c r="I986" s="198"/>
      <c r="J986" s="194"/>
      <c r="K986" s="194"/>
      <c r="L986" s="199"/>
      <c r="M986" s="200"/>
      <c r="N986" s="201"/>
      <c r="O986" s="201"/>
      <c r="P986" s="201"/>
      <c r="Q986" s="201"/>
      <c r="R986" s="201"/>
      <c r="S986" s="201"/>
      <c r="T986" s="202"/>
      <c r="AT986" s="203" t="s">
        <v>182</v>
      </c>
      <c r="AU986" s="203" t="s">
        <v>83</v>
      </c>
      <c r="AV986" s="13" t="s">
        <v>81</v>
      </c>
      <c r="AW986" s="13" t="s">
        <v>35</v>
      </c>
      <c r="AX986" s="13" t="s">
        <v>73</v>
      </c>
      <c r="AY986" s="203" t="s">
        <v>171</v>
      </c>
    </row>
    <row r="987" spans="2:51" s="14" customFormat="1" ht="12">
      <c r="B987" s="204"/>
      <c r="C987" s="205"/>
      <c r="D987" s="195" t="s">
        <v>182</v>
      </c>
      <c r="E987" s="206" t="s">
        <v>19</v>
      </c>
      <c r="F987" s="207" t="s">
        <v>1346</v>
      </c>
      <c r="G987" s="205"/>
      <c r="H987" s="208">
        <v>1.109</v>
      </c>
      <c r="I987" s="209"/>
      <c r="J987" s="205"/>
      <c r="K987" s="205"/>
      <c r="L987" s="210"/>
      <c r="M987" s="211"/>
      <c r="N987" s="212"/>
      <c r="O987" s="212"/>
      <c r="P987" s="212"/>
      <c r="Q987" s="212"/>
      <c r="R987" s="212"/>
      <c r="S987" s="212"/>
      <c r="T987" s="213"/>
      <c r="AT987" s="214" t="s">
        <v>182</v>
      </c>
      <c r="AU987" s="214" t="s">
        <v>83</v>
      </c>
      <c r="AV987" s="14" t="s">
        <v>83</v>
      </c>
      <c r="AW987" s="14" t="s">
        <v>35</v>
      </c>
      <c r="AX987" s="14" t="s">
        <v>73</v>
      </c>
      <c r="AY987" s="214" t="s">
        <v>171</v>
      </c>
    </row>
    <row r="988" spans="2:51" s="13" customFormat="1" ht="12">
      <c r="B988" s="193"/>
      <c r="C988" s="194"/>
      <c r="D988" s="195" t="s">
        <v>182</v>
      </c>
      <c r="E988" s="196" t="s">
        <v>19</v>
      </c>
      <c r="F988" s="197" t="s">
        <v>1347</v>
      </c>
      <c r="G988" s="194"/>
      <c r="H988" s="196" t="s">
        <v>19</v>
      </c>
      <c r="I988" s="198"/>
      <c r="J988" s="194"/>
      <c r="K988" s="194"/>
      <c r="L988" s="199"/>
      <c r="M988" s="200"/>
      <c r="N988" s="201"/>
      <c r="O988" s="201"/>
      <c r="P988" s="201"/>
      <c r="Q988" s="201"/>
      <c r="R988" s="201"/>
      <c r="S988" s="201"/>
      <c r="T988" s="202"/>
      <c r="AT988" s="203" t="s">
        <v>182</v>
      </c>
      <c r="AU988" s="203" t="s">
        <v>83</v>
      </c>
      <c r="AV988" s="13" t="s">
        <v>81</v>
      </c>
      <c r="AW988" s="13" t="s">
        <v>35</v>
      </c>
      <c r="AX988" s="13" t="s">
        <v>73</v>
      </c>
      <c r="AY988" s="203" t="s">
        <v>171</v>
      </c>
    </row>
    <row r="989" spans="2:51" s="14" customFormat="1" ht="12">
      <c r="B989" s="204"/>
      <c r="C989" s="205"/>
      <c r="D989" s="195" t="s">
        <v>182</v>
      </c>
      <c r="E989" s="206" t="s">
        <v>19</v>
      </c>
      <c r="F989" s="207" t="s">
        <v>1348</v>
      </c>
      <c r="G989" s="205"/>
      <c r="H989" s="208">
        <v>1.47</v>
      </c>
      <c r="I989" s="209"/>
      <c r="J989" s="205"/>
      <c r="K989" s="205"/>
      <c r="L989" s="210"/>
      <c r="M989" s="211"/>
      <c r="N989" s="212"/>
      <c r="O989" s="212"/>
      <c r="P989" s="212"/>
      <c r="Q989" s="212"/>
      <c r="R989" s="212"/>
      <c r="S989" s="212"/>
      <c r="T989" s="213"/>
      <c r="AT989" s="214" t="s">
        <v>182</v>
      </c>
      <c r="AU989" s="214" t="s">
        <v>83</v>
      </c>
      <c r="AV989" s="14" t="s">
        <v>83</v>
      </c>
      <c r="AW989" s="14" t="s">
        <v>35</v>
      </c>
      <c r="AX989" s="14" t="s">
        <v>73</v>
      </c>
      <c r="AY989" s="214" t="s">
        <v>171</v>
      </c>
    </row>
    <row r="990" spans="2:51" s="13" customFormat="1" ht="12">
      <c r="B990" s="193"/>
      <c r="C990" s="194"/>
      <c r="D990" s="195" t="s">
        <v>182</v>
      </c>
      <c r="E990" s="196" t="s">
        <v>19</v>
      </c>
      <c r="F990" s="197" t="s">
        <v>1349</v>
      </c>
      <c r="G990" s="194"/>
      <c r="H990" s="196" t="s">
        <v>19</v>
      </c>
      <c r="I990" s="198"/>
      <c r="J990" s="194"/>
      <c r="K990" s="194"/>
      <c r="L990" s="199"/>
      <c r="M990" s="200"/>
      <c r="N990" s="201"/>
      <c r="O990" s="201"/>
      <c r="P990" s="201"/>
      <c r="Q990" s="201"/>
      <c r="R990" s="201"/>
      <c r="S990" s="201"/>
      <c r="T990" s="202"/>
      <c r="AT990" s="203" t="s">
        <v>182</v>
      </c>
      <c r="AU990" s="203" t="s">
        <v>83</v>
      </c>
      <c r="AV990" s="13" t="s">
        <v>81</v>
      </c>
      <c r="AW990" s="13" t="s">
        <v>35</v>
      </c>
      <c r="AX990" s="13" t="s">
        <v>73</v>
      </c>
      <c r="AY990" s="203" t="s">
        <v>171</v>
      </c>
    </row>
    <row r="991" spans="2:51" s="14" customFormat="1" ht="12">
      <c r="B991" s="204"/>
      <c r="C991" s="205"/>
      <c r="D991" s="195" t="s">
        <v>182</v>
      </c>
      <c r="E991" s="206" t="s">
        <v>19</v>
      </c>
      <c r="F991" s="207" t="s">
        <v>1350</v>
      </c>
      <c r="G991" s="205"/>
      <c r="H991" s="208">
        <v>4.421</v>
      </c>
      <c r="I991" s="209"/>
      <c r="J991" s="205"/>
      <c r="K991" s="205"/>
      <c r="L991" s="210"/>
      <c r="M991" s="211"/>
      <c r="N991" s="212"/>
      <c r="O991" s="212"/>
      <c r="P991" s="212"/>
      <c r="Q991" s="212"/>
      <c r="R991" s="212"/>
      <c r="S991" s="212"/>
      <c r="T991" s="213"/>
      <c r="AT991" s="214" t="s">
        <v>182</v>
      </c>
      <c r="AU991" s="214" t="s">
        <v>83</v>
      </c>
      <c r="AV991" s="14" t="s">
        <v>83</v>
      </c>
      <c r="AW991" s="14" t="s">
        <v>35</v>
      </c>
      <c r="AX991" s="14" t="s">
        <v>73</v>
      </c>
      <c r="AY991" s="214" t="s">
        <v>171</v>
      </c>
    </row>
    <row r="992" spans="2:51" s="15" customFormat="1" ht="12">
      <c r="B992" s="215"/>
      <c r="C992" s="216"/>
      <c r="D992" s="195" t="s">
        <v>182</v>
      </c>
      <c r="E992" s="217" t="s">
        <v>19</v>
      </c>
      <c r="F992" s="218" t="s">
        <v>189</v>
      </c>
      <c r="G992" s="216"/>
      <c r="H992" s="219">
        <v>29.524</v>
      </c>
      <c r="I992" s="220"/>
      <c r="J992" s="216"/>
      <c r="K992" s="216"/>
      <c r="L992" s="221"/>
      <c r="M992" s="222"/>
      <c r="N992" s="223"/>
      <c r="O992" s="223"/>
      <c r="P992" s="223"/>
      <c r="Q992" s="223"/>
      <c r="R992" s="223"/>
      <c r="S992" s="223"/>
      <c r="T992" s="224"/>
      <c r="AT992" s="225" t="s">
        <v>182</v>
      </c>
      <c r="AU992" s="225" t="s">
        <v>83</v>
      </c>
      <c r="AV992" s="15" t="s">
        <v>178</v>
      </c>
      <c r="AW992" s="15" t="s">
        <v>35</v>
      </c>
      <c r="AX992" s="15" t="s">
        <v>81</v>
      </c>
      <c r="AY992" s="225" t="s">
        <v>171</v>
      </c>
    </row>
    <row r="993" spans="1:65" s="2" customFormat="1" ht="16.5" customHeight="1">
      <c r="A993" s="35"/>
      <c r="B993" s="36"/>
      <c r="C993" s="175" t="s">
        <v>1351</v>
      </c>
      <c r="D993" s="175" t="s">
        <v>173</v>
      </c>
      <c r="E993" s="176" t="s">
        <v>1352</v>
      </c>
      <c r="F993" s="177" t="s">
        <v>1353</v>
      </c>
      <c r="G993" s="178" t="s">
        <v>272</v>
      </c>
      <c r="H993" s="179">
        <v>100</v>
      </c>
      <c r="I993" s="180"/>
      <c r="J993" s="181">
        <f>ROUND(I993*H993,2)</f>
        <v>0</v>
      </c>
      <c r="K993" s="177" t="s">
        <v>19</v>
      </c>
      <c r="L993" s="40"/>
      <c r="M993" s="182" t="s">
        <v>19</v>
      </c>
      <c r="N993" s="183" t="s">
        <v>44</v>
      </c>
      <c r="O993" s="65"/>
      <c r="P993" s="184">
        <f>O993*H993</f>
        <v>0</v>
      </c>
      <c r="Q993" s="184">
        <v>0</v>
      </c>
      <c r="R993" s="184">
        <f>Q993*H993</f>
        <v>0</v>
      </c>
      <c r="S993" s="184">
        <v>0</v>
      </c>
      <c r="T993" s="185">
        <f>S993*H993</f>
        <v>0</v>
      </c>
      <c r="U993" s="35"/>
      <c r="V993" s="35"/>
      <c r="W993" s="35"/>
      <c r="X993" s="35"/>
      <c r="Y993" s="35"/>
      <c r="Z993" s="35"/>
      <c r="AA993" s="35"/>
      <c r="AB993" s="35"/>
      <c r="AC993" s="35"/>
      <c r="AD993" s="35"/>
      <c r="AE993" s="35"/>
      <c r="AR993" s="186" t="s">
        <v>311</v>
      </c>
      <c r="AT993" s="186" t="s">
        <v>173</v>
      </c>
      <c r="AU993" s="186" t="s">
        <v>83</v>
      </c>
      <c r="AY993" s="18" t="s">
        <v>171</v>
      </c>
      <c r="BE993" s="187">
        <f>IF(N993="základní",J993,0)</f>
        <v>0</v>
      </c>
      <c r="BF993" s="187">
        <f>IF(N993="snížená",J993,0)</f>
        <v>0</v>
      </c>
      <c r="BG993" s="187">
        <f>IF(N993="zákl. přenesená",J993,0)</f>
        <v>0</v>
      </c>
      <c r="BH993" s="187">
        <f>IF(N993="sníž. přenesená",J993,0)</f>
        <v>0</v>
      </c>
      <c r="BI993" s="187">
        <f>IF(N993="nulová",J993,0)</f>
        <v>0</v>
      </c>
      <c r="BJ993" s="18" t="s">
        <v>81</v>
      </c>
      <c r="BK993" s="187">
        <f>ROUND(I993*H993,2)</f>
        <v>0</v>
      </c>
      <c r="BL993" s="18" t="s">
        <v>311</v>
      </c>
      <c r="BM993" s="186" t="s">
        <v>1354</v>
      </c>
    </row>
    <row r="994" spans="1:65" s="2" customFormat="1" ht="37.9" customHeight="1">
      <c r="A994" s="35"/>
      <c r="B994" s="36"/>
      <c r="C994" s="175" t="s">
        <v>1355</v>
      </c>
      <c r="D994" s="175" t="s">
        <v>173</v>
      </c>
      <c r="E994" s="176" t="s">
        <v>1356</v>
      </c>
      <c r="F994" s="177" t="s">
        <v>1357</v>
      </c>
      <c r="G994" s="178" t="s">
        <v>176</v>
      </c>
      <c r="H994" s="179">
        <v>53.849</v>
      </c>
      <c r="I994" s="180"/>
      <c r="J994" s="181">
        <f>ROUND(I994*H994,2)</f>
        <v>0</v>
      </c>
      <c r="K994" s="177" t="s">
        <v>177</v>
      </c>
      <c r="L994" s="40"/>
      <c r="M994" s="182" t="s">
        <v>19</v>
      </c>
      <c r="N994" s="183" t="s">
        <v>44</v>
      </c>
      <c r="O994" s="65"/>
      <c r="P994" s="184">
        <f>O994*H994</f>
        <v>0</v>
      </c>
      <c r="Q994" s="184">
        <v>0.00189</v>
      </c>
      <c r="R994" s="184">
        <f>Q994*H994</f>
        <v>0.10177460999999999</v>
      </c>
      <c r="S994" s="184">
        <v>0</v>
      </c>
      <c r="T994" s="185">
        <f>S994*H994</f>
        <v>0</v>
      </c>
      <c r="U994" s="35"/>
      <c r="V994" s="35"/>
      <c r="W994" s="35"/>
      <c r="X994" s="35"/>
      <c r="Y994" s="35"/>
      <c r="Z994" s="35"/>
      <c r="AA994" s="35"/>
      <c r="AB994" s="35"/>
      <c r="AC994" s="35"/>
      <c r="AD994" s="35"/>
      <c r="AE994" s="35"/>
      <c r="AR994" s="186" t="s">
        <v>311</v>
      </c>
      <c r="AT994" s="186" t="s">
        <v>173</v>
      </c>
      <c r="AU994" s="186" t="s">
        <v>83</v>
      </c>
      <c r="AY994" s="18" t="s">
        <v>171</v>
      </c>
      <c r="BE994" s="187">
        <f>IF(N994="základní",J994,0)</f>
        <v>0</v>
      </c>
      <c r="BF994" s="187">
        <f>IF(N994="snížená",J994,0)</f>
        <v>0</v>
      </c>
      <c r="BG994" s="187">
        <f>IF(N994="zákl. přenesená",J994,0)</f>
        <v>0</v>
      </c>
      <c r="BH994" s="187">
        <f>IF(N994="sníž. přenesená",J994,0)</f>
        <v>0</v>
      </c>
      <c r="BI994" s="187">
        <f>IF(N994="nulová",J994,0)</f>
        <v>0</v>
      </c>
      <c r="BJ994" s="18" t="s">
        <v>81</v>
      </c>
      <c r="BK994" s="187">
        <f>ROUND(I994*H994,2)</f>
        <v>0</v>
      </c>
      <c r="BL994" s="18" t="s">
        <v>311</v>
      </c>
      <c r="BM994" s="186" t="s">
        <v>1358</v>
      </c>
    </row>
    <row r="995" spans="1:47" s="2" customFormat="1" ht="12">
      <c r="A995" s="35"/>
      <c r="B995" s="36"/>
      <c r="C995" s="37"/>
      <c r="D995" s="188" t="s">
        <v>180</v>
      </c>
      <c r="E995" s="37"/>
      <c r="F995" s="189" t="s">
        <v>1359</v>
      </c>
      <c r="G995" s="37"/>
      <c r="H995" s="37"/>
      <c r="I995" s="190"/>
      <c r="J995" s="37"/>
      <c r="K995" s="37"/>
      <c r="L995" s="40"/>
      <c r="M995" s="191"/>
      <c r="N995" s="192"/>
      <c r="O995" s="65"/>
      <c r="P995" s="65"/>
      <c r="Q995" s="65"/>
      <c r="R995" s="65"/>
      <c r="S995" s="65"/>
      <c r="T995" s="66"/>
      <c r="U995" s="35"/>
      <c r="V995" s="35"/>
      <c r="W995" s="35"/>
      <c r="X995" s="35"/>
      <c r="Y995" s="35"/>
      <c r="Z995" s="35"/>
      <c r="AA995" s="35"/>
      <c r="AB995" s="35"/>
      <c r="AC995" s="35"/>
      <c r="AD995" s="35"/>
      <c r="AE995" s="35"/>
      <c r="AT995" s="18" t="s">
        <v>180</v>
      </c>
      <c r="AU995" s="18" t="s">
        <v>83</v>
      </c>
    </row>
    <row r="996" spans="2:51" s="13" customFormat="1" ht="12">
      <c r="B996" s="193"/>
      <c r="C996" s="194"/>
      <c r="D996" s="195" t="s">
        <v>182</v>
      </c>
      <c r="E996" s="196" t="s">
        <v>19</v>
      </c>
      <c r="F996" s="197" t="s">
        <v>1360</v>
      </c>
      <c r="G996" s="194"/>
      <c r="H996" s="196" t="s">
        <v>19</v>
      </c>
      <c r="I996" s="198"/>
      <c r="J996" s="194"/>
      <c r="K996" s="194"/>
      <c r="L996" s="199"/>
      <c r="M996" s="200"/>
      <c r="N996" s="201"/>
      <c r="O996" s="201"/>
      <c r="P996" s="201"/>
      <c r="Q996" s="201"/>
      <c r="R996" s="201"/>
      <c r="S996" s="201"/>
      <c r="T996" s="202"/>
      <c r="AT996" s="203" t="s">
        <v>182</v>
      </c>
      <c r="AU996" s="203" t="s">
        <v>83</v>
      </c>
      <c r="AV996" s="13" t="s">
        <v>81</v>
      </c>
      <c r="AW996" s="13" t="s">
        <v>35</v>
      </c>
      <c r="AX996" s="13" t="s">
        <v>73</v>
      </c>
      <c r="AY996" s="203" t="s">
        <v>171</v>
      </c>
    </row>
    <row r="997" spans="2:51" s="14" customFormat="1" ht="12">
      <c r="B997" s="204"/>
      <c r="C997" s="205"/>
      <c r="D997" s="195" t="s">
        <v>182</v>
      </c>
      <c r="E997" s="206" t="s">
        <v>19</v>
      </c>
      <c r="F997" s="207" t="s">
        <v>1361</v>
      </c>
      <c r="G997" s="205"/>
      <c r="H997" s="208">
        <v>29.524</v>
      </c>
      <c r="I997" s="209"/>
      <c r="J997" s="205"/>
      <c r="K997" s="205"/>
      <c r="L997" s="210"/>
      <c r="M997" s="211"/>
      <c r="N997" s="212"/>
      <c r="O997" s="212"/>
      <c r="P997" s="212"/>
      <c r="Q997" s="212"/>
      <c r="R997" s="212"/>
      <c r="S997" s="212"/>
      <c r="T997" s="213"/>
      <c r="AT997" s="214" t="s">
        <v>182</v>
      </c>
      <c r="AU997" s="214" t="s">
        <v>83</v>
      </c>
      <c r="AV997" s="14" t="s">
        <v>83</v>
      </c>
      <c r="AW997" s="14" t="s">
        <v>35</v>
      </c>
      <c r="AX997" s="14" t="s">
        <v>73</v>
      </c>
      <c r="AY997" s="214" t="s">
        <v>171</v>
      </c>
    </row>
    <row r="998" spans="2:51" s="13" customFormat="1" ht="12">
      <c r="B998" s="193"/>
      <c r="C998" s="194"/>
      <c r="D998" s="195" t="s">
        <v>182</v>
      </c>
      <c r="E998" s="196" t="s">
        <v>19</v>
      </c>
      <c r="F998" s="197" t="s">
        <v>1362</v>
      </c>
      <c r="G998" s="194"/>
      <c r="H998" s="196" t="s">
        <v>19</v>
      </c>
      <c r="I998" s="198"/>
      <c r="J998" s="194"/>
      <c r="K998" s="194"/>
      <c r="L998" s="199"/>
      <c r="M998" s="200"/>
      <c r="N998" s="201"/>
      <c r="O998" s="201"/>
      <c r="P998" s="201"/>
      <c r="Q998" s="201"/>
      <c r="R998" s="201"/>
      <c r="S998" s="201"/>
      <c r="T998" s="202"/>
      <c r="AT998" s="203" t="s">
        <v>182</v>
      </c>
      <c r="AU998" s="203" t="s">
        <v>83</v>
      </c>
      <c r="AV998" s="13" t="s">
        <v>81</v>
      </c>
      <c r="AW998" s="13" t="s">
        <v>35</v>
      </c>
      <c r="AX998" s="13" t="s">
        <v>73</v>
      </c>
      <c r="AY998" s="203" t="s">
        <v>171</v>
      </c>
    </row>
    <row r="999" spans="2:51" s="14" customFormat="1" ht="12">
      <c r="B999" s="204"/>
      <c r="C999" s="205"/>
      <c r="D999" s="195" t="s">
        <v>182</v>
      </c>
      <c r="E999" s="206" t="s">
        <v>19</v>
      </c>
      <c r="F999" s="207" t="s">
        <v>1363</v>
      </c>
      <c r="G999" s="205"/>
      <c r="H999" s="208">
        <v>24.325</v>
      </c>
      <c r="I999" s="209"/>
      <c r="J999" s="205"/>
      <c r="K999" s="205"/>
      <c r="L999" s="210"/>
      <c r="M999" s="211"/>
      <c r="N999" s="212"/>
      <c r="O999" s="212"/>
      <c r="P999" s="212"/>
      <c r="Q999" s="212"/>
      <c r="R999" s="212"/>
      <c r="S999" s="212"/>
      <c r="T999" s="213"/>
      <c r="AT999" s="214" t="s">
        <v>182</v>
      </c>
      <c r="AU999" s="214" t="s">
        <v>83</v>
      </c>
      <c r="AV999" s="14" t="s">
        <v>83</v>
      </c>
      <c r="AW999" s="14" t="s">
        <v>35</v>
      </c>
      <c r="AX999" s="14" t="s">
        <v>73</v>
      </c>
      <c r="AY999" s="214" t="s">
        <v>171</v>
      </c>
    </row>
    <row r="1000" spans="2:51" s="15" customFormat="1" ht="12">
      <c r="B1000" s="215"/>
      <c r="C1000" s="216"/>
      <c r="D1000" s="195" t="s">
        <v>182</v>
      </c>
      <c r="E1000" s="217" t="s">
        <v>19</v>
      </c>
      <c r="F1000" s="218" t="s">
        <v>189</v>
      </c>
      <c r="G1000" s="216"/>
      <c r="H1000" s="219">
        <v>53.849</v>
      </c>
      <c r="I1000" s="220"/>
      <c r="J1000" s="216"/>
      <c r="K1000" s="216"/>
      <c r="L1000" s="221"/>
      <c r="M1000" s="222"/>
      <c r="N1000" s="223"/>
      <c r="O1000" s="223"/>
      <c r="P1000" s="223"/>
      <c r="Q1000" s="223"/>
      <c r="R1000" s="223"/>
      <c r="S1000" s="223"/>
      <c r="T1000" s="224"/>
      <c r="AT1000" s="225" t="s">
        <v>182</v>
      </c>
      <c r="AU1000" s="225" t="s">
        <v>83</v>
      </c>
      <c r="AV1000" s="15" t="s">
        <v>178</v>
      </c>
      <c r="AW1000" s="15" t="s">
        <v>35</v>
      </c>
      <c r="AX1000" s="15" t="s">
        <v>81</v>
      </c>
      <c r="AY1000" s="225" t="s">
        <v>171</v>
      </c>
    </row>
    <row r="1001" spans="1:65" s="2" customFormat="1" ht="21.75" customHeight="1">
      <c r="A1001" s="35"/>
      <c r="B1001" s="36"/>
      <c r="C1001" s="175" t="s">
        <v>1364</v>
      </c>
      <c r="D1001" s="175" t="s">
        <v>173</v>
      </c>
      <c r="E1001" s="176" t="s">
        <v>1365</v>
      </c>
      <c r="F1001" s="177" t="s">
        <v>1366</v>
      </c>
      <c r="G1001" s="178" t="s">
        <v>328</v>
      </c>
      <c r="H1001" s="179">
        <v>350</v>
      </c>
      <c r="I1001" s="180"/>
      <c r="J1001" s="181">
        <f>ROUND(I1001*H1001,2)</f>
        <v>0</v>
      </c>
      <c r="K1001" s="177" t="s">
        <v>177</v>
      </c>
      <c r="L1001" s="40"/>
      <c r="M1001" s="182" t="s">
        <v>19</v>
      </c>
      <c r="N1001" s="183" t="s">
        <v>44</v>
      </c>
      <c r="O1001" s="65"/>
      <c r="P1001" s="184">
        <f>O1001*H1001</f>
        <v>0</v>
      </c>
      <c r="Q1001" s="184">
        <v>0.00269</v>
      </c>
      <c r="R1001" s="184">
        <f>Q1001*H1001</f>
        <v>0.9415</v>
      </c>
      <c r="S1001" s="184">
        <v>0</v>
      </c>
      <c r="T1001" s="185">
        <f>S1001*H1001</f>
        <v>0</v>
      </c>
      <c r="U1001" s="35"/>
      <c r="V1001" s="35"/>
      <c r="W1001" s="35"/>
      <c r="X1001" s="35"/>
      <c r="Y1001" s="35"/>
      <c r="Z1001" s="35"/>
      <c r="AA1001" s="35"/>
      <c r="AB1001" s="35"/>
      <c r="AC1001" s="35"/>
      <c r="AD1001" s="35"/>
      <c r="AE1001" s="35"/>
      <c r="AR1001" s="186" t="s">
        <v>311</v>
      </c>
      <c r="AT1001" s="186" t="s">
        <v>173</v>
      </c>
      <c r="AU1001" s="186" t="s">
        <v>83</v>
      </c>
      <c r="AY1001" s="18" t="s">
        <v>171</v>
      </c>
      <c r="BE1001" s="187">
        <f>IF(N1001="základní",J1001,0)</f>
        <v>0</v>
      </c>
      <c r="BF1001" s="187">
        <f>IF(N1001="snížená",J1001,0)</f>
        <v>0</v>
      </c>
      <c r="BG1001" s="187">
        <f>IF(N1001="zákl. přenesená",J1001,0)</f>
        <v>0</v>
      </c>
      <c r="BH1001" s="187">
        <f>IF(N1001="sníž. přenesená",J1001,0)</f>
        <v>0</v>
      </c>
      <c r="BI1001" s="187">
        <f>IF(N1001="nulová",J1001,0)</f>
        <v>0</v>
      </c>
      <c r="BJ1001" s="18" t="s">
        <v>81</v>
      </c>
      <c r="BK1001" s="187">
        <f>ROUND(I1001*H1001,2)</f>
        <v>0</v>
      </c>
      <c r="BL1001" s="18" t="s">
        <v>311</v>
      </c>
      <c r="BM1001" s="186" t="s">
        <v>1367</v>
      </c>
    </row>
    <row r="1002" spans="1:47" s="2" customFormat="1" ht="12">
      <c r="A1002" s="35"/>
      <c r="B1002" s="36"/>
      <c r="C1002" s="37"/>
      <c r="D1002" s="188" t="s">
        <v>180</v>
      </c>
      <c r="E1002" s="37"/>
      <c r="F1002" s="189" t="s">
        <v>1368</v>
      </c>
      <c r="G1002" s="37"/>
      <c r="H1002" s="37"/>
      <c r="I1002" s="190"/>
      <c r="J1002" s="37"/>
      <c r="K1002" s="37"/>
      <c r="L1002" s="40"/>
      <c r="M1002" s="191"/>
      <c r="N1002" s="192"/>
      <c r="O1002" s="65"/>
      <c r="P1002" s="65"/>
      <c r="Q1002" s="65"/>
      <c r="R1002" s="65"/>
      <c r="S1002" s="65"/>
      <c r="T1002" s="66"/>
      <c r="U1002" s="35"/>
      <c r="V1002" s="35"/>
      <c r="W1002" s="35"/>
      <c r="X1002" s="35"/>
      <c r="Y1002" s="35"/>
      <c r="Z1002" s="35"/>
      <c r="AA1002" s="35"/>
      <c r="AB1002" s="35"/>
      <c r="AC1002" s="35"/>
      <c r="AD1002" s="35"/>
      <c r="AE1002" s="35"/>
      <c r="AT1002" s="18" t="s">
        <v>180</v>
      </c>
      <c r="AU1002" s="18" t="s">
        <v>83</v>
      </c>
    </row>
    <row r="1003" spans="1:65" s="2" customFormat="1" ht="24.2" customHeight="1">
      <c r="A1003" s="35"/>
      <c r="B1003" s="36"/>
      <c r="C1003" s="175" t="s">
        <v>1369</v>
      </c>
      <c r="D1003" s="175" t="s">
        <v>173</v>
      </c>
      <c r="E1003" s="176" t="s">
        <v>1370</v>
      </c>
      <c r="F1003" s="177" t="s">
        <v>1371</v>
      </c>
      <c r="G1003" s="178" t="s">
        <v>328</v>
      </c>
      <c r="H1003" s="179">
        <v>185</v>
      </c>
      <c r="I1003" s="180"/>
      <c r="J1003" s="181">
        <f>ROUND(I1003*H1003,2)</f>
        <v>0</v>
      </c>
      <c r="K1003" s="177" t="s">
        <v>177</v>
      </c>
      <c r="L1003" s="40"/>
      <c r="M1003" s="182" t="s">
        <v>19</v>
      </c>
      <c r="N1003" s="183" t="s">
        <v>44</v>
      </c>
      <c r="O1003" s="65"/>
      <c r="P1003" s="184">
        <f>O1003*H1003</f>
        <v>0</v>
      </c>
      <c r="Q1003" s="184">
        <v>0.00483</v>
      </c>
      <c r="R1003" s="184">
        <f>Q1003*H1003</f>
        <v>0.8935500000000001</v>
      </c>
      <c r="S1003" s="184">
        <v>0</v>
      </c>
      <c r="T1003" s="185">
        <f>S1003*H1003</f>
        <v>0</v>
      </c>
      <c r="U1003" s="35"/>
      <c r="V1003" s="35"/>
      <c r="W1003" s="35"/>
      <c r="X1003" s="35"/>
      <c r="Y1003" s="35"/>
      <c r="Z1003" s="35"/>
      <c r="AA1003" s="35"/>
      <c r="AB1003" s="35"/>
      <c r="AC1003" s="35"/>
      <c r="AD1003" s="35"/>
      <c r="AE1003" s="35"/>
      <c r="AR1003" s="186" t="s">
        <v>311</v>
      </c>
      <c r="AT1003" s="186" t="s">
        <v>173</v>
      </c>
      <c r="AU1003" s="186" t="s">
        <v>83</v>
      </c>
      <c r="AY1003" s="18" t="s">
        <v>171</v>
      </c>
      <c r="BE1003" s="187">
        <f>IF(N1003="základní",J1003,0)</f>
        <v>0</v>
      </c>
      <c r="BF1003" s="187">
        <f>IF(N1003="snížená",J1003,0)</f>
        <v>0</v>
      </c>
      <c r="BG1003" s="187">
        <f>IF(N1003="zákl. přenesená",J1003,0)</f>
        <v>0</v>
      </c>
      <c r="BH1003" s="187">
        <f>IF(N1003="sníž. přenesená",J1003,0)</f>
        <v>0</v>
      </c>
      <c r="BI1003" s="187">
        <f>IF(N1003="nulová",J1003,0)</f>
        <v>0</v>
      </c>
      <c r="BJ1003" s="18" t="s">
        <v>81</v>
      </c>
      <c r="BK1003" s="187">
        <f>ROUND(I1003*H1003,2)</f>
        <v>0</v>
      </c>
      <c r="BL1003" s="18" t="s">
        <v>311</v>
      </c>
      <c r="BM1003" s="186" t="s">
        <v>1372</v>
      </c>
    </row>
    <row r="1004" spans="1:47" s="2" customFormat="1" ht="12">
      <c r="A1004" s="35"/>
      <c r="B1004" s="36"/>
      <c r="C1004" s="37"/>
      <c r="D1004" s="188" t="s">
        <v>180</v>
      </c>
      <c r="E1004" s="37"/>
      <c r="F1004" s="189" t="s">
        <v>1373</v>
      </c>
      <c r="G1004" s="37"/>
      <c r="H1004" s="37"/>
      <c r="I1004" s="190"/>
      <c r="J1004" s="37"/>
      <c r="K1004" s="37"/>
      <c r="L1004" s="40"/>
      <c r="M1004" s="191"/>
      <c r="N1004" s="192"/>
      <c r="O1004" s="65"/>
      <c r="P1004" s="65"/>
      <c r="Q1004" s="65"/>
      <c r="R1004" s="65"/>
      <c r="S1004" s="65"/>
      <c r="T1004" s="66"/>
      <c r="U1004" s="35"/>
      <c r="V1004" s="35"/>
      <c r="W1004" s="35"/>
      <c r="X1004" s="35"/>
      <c r="Y1004" s="35"/>
      <c r="Z1004" s="35"/>
      <c r="AA1004" s="35"/>
      <c r="AB1004" s="35"/>
      <c r="AC1004" s="35"/>
      <c r="AD1004" s="35"/>
      <c r="AE1004" s="35"/>
      <c r="AT1004" s="18" t="s">
        <v>180</v>
      </c>
      <c r="AU1004" s="18" t="s">
        <v>83</v>
      </c>
    </row>
    <row r="1005" spans="1:65" s="2" customFormat="1" ht="24.2" customHeight="1">
      <c r="A1005" s="35"/>
      <c r="B1005" s="36"/>
      <c r="C1005" s="175" t="s">
        <v>1374</v>
      </c>
      <c r="D1005" s="175" t="s">
        <v>173</v>
      </c>
      <c r="E1005" s="176" t="s">
        <v>1375</v>
      </c>
      <c r="F1005" s="177" t="s">
        <v>1376</v>
      </c>
      <c r="G1005" s="178" t="s">
        <v>272</v>
      </c>
      <c r="H1005" s="179">
        <v>1430.909</v>
      </c>
      <c r="I1005" s="180"/>
      <c r="J1005" s="181">
        <f>ROUND(I1005*H1005,2)</f>
        <v>0</v>
      </c>
      <c r="K1005" s="177" t="s">
        <v>177</v>
      </c>
      <c r="L1005" s="40"/>
      <c r="M1005" s="182" t="s">
        <v>19</v>
      </c>
      <c r="N1005" s="183" t="s">
        <v>44</v>
      </c>
      <c r="O1005" s="65"/>
      <c r="P1005" s="184">
        <f>O1005*H1005</f>
        <v>0</v>
      </c>
      <c r="Q1005" s="184">
        <v>0</v>
      </c>
      <c r="R1005" s="184">
        <f>Q1005*H1005</f>
        <v>0</v>
      </c>
      <c r="S1005" s="184">
        <v>0</v>
      </c>
      <c r="T1005" s="185">
        <f>S1005*H1005</f>
        <v>0</v>
      </c>
      <c r="U1005" s="35"/>
      <c r="V1005" s="35"/>
      <c r="W1005" s="35"/>
      <c r="X1005" s="35"/>
      <c r="Y1005" s="35"/>
      <c r="Z1005" s="35"/>
      <c r="AA1005" s="35"/>
      <c r="AB1005" s="35"/>
      <c r="AC1005" s="35"/>
      <c r="AD1005" s="35"/>
      <c r="AE1005" s="35"/>
      <c r="AR1005" s="186" t="s">
        <v>311</v>
      </c>
      <c r="AT1005" s="186" t="s">
        <v>173</v>
      </c>
      <c r="AU1005" s="186" t="s">
        <v>83</v>
      </c>
      <c r="AY1005" s="18" t="s">
        <v>171</v>
      </c>
      <c r="BE1005" s="187">
        <f>IF(N1005="základní",J1005,0)</f>
        <v>0</v>
      </c>
      <c r="BF1005" s="187">
        <f>IF(N1005="snížená",J1005,0)</f>
        <v>0</v>
      </c>
      <c r="BG1005" s="187">
        <f>IF(N1005="zákl. přenesená",J1005,0)</f>
        <v>0</v>
      </c>
      <c r="BH1005" s="187">
        <f>IF(N1005="sníž. přenesená",J1005,0)</f>
        <v>0</v>
      </c>
      <c r="BI1005" s="187">
        <f>IF(N1005="nulová",J1005,0)</f>
        <v>0</v>
      </c>
      <c r="BJ1005" s="18" t="s">
        <v>81</v>
      </c>
      <c r="BK1005" s="187">
        <f>ROUND(I1005*H1005,2)</f>
        <v>0</v>
      </c>
      <c r="BL1005" s="18" t="s">
        <v>311</v>
      </c>
      <c r="BM1005" s="186" t="s">
        <v>1377</v>
      </c>
    </row>
    <row r="1006" spans="1:47" s="2" customFormat="1" ht="12">
      <c r="A1006" s="35"/>
      <c r="B1006" s="36"/>
      <c r="C1006" s="37"/>
      <c r="D1006" s="188" t="s">
        <v>180</v>
      </c>
      <c r="E1006" s="37"/>
      <c r="F1006" s="189" t="s">
        <v>1378</v>
      </c>
      <c r="G1006" s="37"/>
      <c r="H1006" s="37"/>
      <c r="I1006" s="190"/>
      <c r="J1006" s="37"/>
      <c r="K1006" s="37"/>
      <c r="L1006" s="40"/>
      <c r="M1006" s="191"/>
      <c r="N1006" s="192"/>
      <c r="O1006" s="65"/>
      <c r="P1006" s="65"/>
      <c r="Q1006" s="65"/>
      <c r="R1006" s="65"/>
      <c r="S1006" s="65"/>
      <c r="T1006" s="66"/>
      <c r="U1006" s="35"/>
      <c r="V1006" s="35"/>
      <c r="W1006" s="35"/>
      <c r="X1006" s="35"/>
      <c r="Y1006" s="35"/>
      <c r="Z1006" s="35"/>
      <c r="AA1006" s="35"/>
      <c r="AB1006" s="35"/>
      <c r="AC1006" s="35"/>
      <c r="AD1006" s="35"/>
      <c r="AE1006" s="35"/>
      <c r="AT1006" s="18" t="s">
        <v>180</v>
      </c>
      <c r="AU1006" s="18" t="s">
        <v>83</v>
      </c>
    </row>
    <row r="1007" spans="1:65" s="2" customFormat="1" ht="24.2" customHeight="1">
      <c r="A1007" s="35"/>
      <c r="B1007" s="36"/>
      <c r="C1007" s="226" t="s">
        <v>1379</v>
      </c>
      <c r="D1007" s="226" t="s">
        <v>263</v>
      </c>
      <c r="E1007" s="227" t="s">
        <v>1380</v>
      </c>
      <c r="F1007" s="228" t="s">
        <v>1381</v>
      </c>
      <c r="G1007" s="229" t="s">
        <v>176</v>
      </c>
      <c r="H1007" s="230">
        <v>24.325</v>
      </c>
      <c r="I1007" s="231"/>
      <c r="J1007" s="232">
        <f>ROUND(I1007*H1007,2)</f>
        <v>0</v>
      </c>
      <c r="K1007" s="228" t="s">
        <v>177</v>
      </c>
      <c r="L1007" s="233"/>
      <c r="M1007" s="234" t="s">
        <v>19</v>
      </c>
      <c r="N1007" s="235" t="s">
        <v>44</v>
      </c>
      <c r="O1007" s="65"/>
      <c r="P1007" s="184">
        <f>O1007*H1007</f>
        <v>0</v>
      </c>
      <c r="Q1007" s="184">
        <v>0.55</v>
      </c>
      <c r="R1007" s="184">
        <f>Q1007*H1007</f>
        <v>13.37875</v>
      </c>
      <c r="S1007" s="184">
        <v>0</v>
      </c>
      <c r="T1007" s="185">
        <f>S1007*H1007</f>
        <v>0</v>
      </c>
      <c r="U1007" s="35"/>
      <c r="V1007" s="35"/>
      <c r="W1007" s="35"/>
      <c r="X1007" s="35"/>
      <c r="Y1007" s="35"/>
      <c r="Z1007" s="35"/>
      <c r="AA1007" s="35"/>
      <c r="AB1007" s="35"/>
      <c r="AC1007" s="35"/>
      <c r="AD1007" s="35"/>
      <c r="AE1007" s="35"/>
      <c r="AR1007" s="186" t="s">
        <v>454</v>
      </c>
      <c r="AT1007" s="186" t="s">
        <v>263</v>
      </c>
      <c r="AU1007" s="186" t="s">
        <v>83</v>
      </c>
      <c r="AY1007" s="18" t="s">
        <v>171</v>
      </c>
      <c r="BE1007" s="187">
        <f>IF(N1007="základní",J1007,0)</f>
        <v>0</v>
      </c>
      <c r="BF1007" s="187">
        <f>IF(N1007="snížená",J1007,0)</f>
        <v>0</v>
      </c>
      <c r="BG1007" s="187">
        <f>IF(N1007="zákl. přenesená",J1007,0)</f>
        <v>0</v>
      </c>
      <c r="BH1007" s="187">
        <f>IF(N1007="sníž. přenesená",J1007,0)</f>
        <v>0</v>
      </c>
      <c r="BI1007" s="187">
        <f>IF(N1007="nulová",J1007,0)</f>
        <v>0</v>
      </c>
      <c r="BJ1007" s="18" t="s">
        <v>81</v>
      </c>
      <c r="BK1007" s="187">
        <f>ROUND(I1007*H1007,2)</f>
        <v>0</v>
      </c>
      <c r="BL1007" s="18" t="s">
        <v>311</v>
      </c>
      <c r="BM1007" s="186" t="s">
        <v>1382</v>
      </c>
    </row>
    <row r="1008" spans="2:51" s="14" customFormat="1" ht="12">
      <c r="B1008" s="204"/>
      <c r="C1008" s="205"/>
      <c r="D1008" s="195" t="s">
        <v>182</v>
      </c>
      <c r="E1008" s="205"/>
      <c r="F1008" s="207" t="s">
        <v>1383</v>
      </c>
      <c r="G1008" s="205"/>
      <c r="H1008" s="208">
        <v>24.325</v>
      </c>
      <c r="I1008" s="209"/>
      <c r="J1008" s="205"/>
      <c r="K1008" s="205"/>
      <c r="L1008" s="210"/>
      <c r="M1008" s="211"/>
      <c r="N1008" s="212"/>
      <c r="O1008" s="212"/>
      <c r="P1008" s="212"/>
      <c r="Q1008" s="212"/>
      <c r="R1008" s="212"/>
      <c r="S1008" s="212"/>
      <c r="T1008" s="213"/>
      <c r="AT1008" s="214" t="s">
        <v>182</v>
      </c>
      <c r="AU1008" s="214" t="s">
        <v>83</v>
      </c>
      <c r="AV1008" s="14" t="s">
        <v>83</v>
      </c>
      <c r="AW1008" s="14" t="s">
        <v>4</v>
      </c>
      <c r="AX1008" s="14" t="s">
        <v>81</v>
      </c>
      <c r="AY1008" s="214" t="s">
        <v>171</v>
      </c>
    </row>
    <row r="1009" spans="1:65" s="2" customFormat="1" ht="49.15" customHeight="1">
      <c r="A1009" s="35"/>
      <c r="B1009" s="36"/>
      <c r="C1009" s="175" t="s">
        <v>1384</v>
      </c>
      <c r="D1009" s="175" t="s">
        <v>173</v>
      </c>
      <c r="E1009" s="176" t="s">
        <v>1385</v>
      </c>
      <c r="F1009" s="177" t="s">
        <v>1386</v>
      </c>
      <c r="G1009" s="178" t="s">
        <v>272</v>
      </c>
      <c r="H1009" s="179">
        <v>1430.909</v>
      </c>
      <c r="I1009" s="180"/>
      <c r="J1009" s="181">
        <f>ROUND(I1009*H1009,2)</f>
        <v>0</v>
      </c>
      <c r="K1009" s="177" t="s">
        <v>177</v>
      </c>
      <c r="L1009" s="40"/>
      <c r="M1009" s="182" t="s">
        <v>19</v>
      </c>
      <c r="N1009" s="183" t="s">
        <v>44</v>
      </c>
      <c r="O1009" s="65"/>
      <c r="P1009" s="184">
        <f>O1009*H1009</f>
        <v>0</v>
      </c>
      <c r="Q1009" s="184">
        <v>0</v>
      </c>
      <c r="R1009" s="184">
        <f>Q1009*H1009</f>
        <v>0</v>
      </c>
      <c r="S1009" s="184">
        <v>0.007</v>
      </c>
      <c r="T1009" s="185">
        <f>S1009*H1009</f>
        <v>10.016363</v>
      </c>
      <c r="U1009" s="35"/>
      <c r="V1009" s="35"/>
      <c r="W1009" s="35"/>
      <c r="X1009" s="35"/>
      <c r="Y1009" s="35"/>
      <c r="Z1009" s="35"/>
      <c r="AA1009" s="35"/>
      <c r="AB1009" s="35"/>
      <c r="AC1009" s="35"/>
      <c r="AD1009" s="35"/>
      <c r="AE1009" s="35"/>
      <c r="AR1009" s="186" t="s">
        <v>311</v>
      </c>
      <c r="AT1009" s="186" t="s">
        <v>173</v>
      </c>
      <c r="AU1009" s="186" t="s">
        <v>83</v>
      </c>
      <c r="AY1009" s="18" t="s">
        <v>171</v>
      </c>
      <c r="BE1009" s="187">
        <f>IF(N1009="základní",J1009,0)</f>
        <v>0</v>
      </c>
      <c r="BF1009" s="187">
        <f>IF(N1009="snížená",J1009,0)</f>
        <v>0</v>
      </c>
      <c r="BG1009" s="187">
        <f>IF(N1009="zákl. přenesená",J1009,0)</f>
        <v>0</v>
      </c>
      <c r="BH1009" s="187">
        <f>IF(N1009="sníž. přenesená",J1009,0)</f>
        <v>0</v>
      </c>
      <c r="BI1009" s="187">
        <f>IF(N1009="nulová",J1009,0)</f>
        <v>0</v>
      </c>
      <c r="BJ1009" s="18" t="s">
        <v>81</v>
      </c>
      <c r="BK1009" s="187">
        <f>ROUND(I1009*H1009,2)</f>
        <v>0</v>
      </c>
      <c r="BL1009" s="18" t="s">
        <v>311</v>
      </c>
      <c r="BM1009" s="186" t="s">
        <v>1387</v>
      </c>
    </row>
    <row r="1010" spans="1:47" s="2" customFormat="1" ht="12">
      <c r="A1010" s="35"/>
      <c r="B1010" s="36"/>
      <c r="C1010" s="37"/>
      <c r="D1010" s="188" t="s">
        <v>180</v>
      </c>
      <c r="E1010" s="37"/>
      <c r="F1010" s="189" t="s">
        <v>1388</v>
      </c>
      <c r="G1010" s="37"/>
      <c r="H1010" s="37"/>
      <c r="I1010" s="190"/>
      <c r="J1010" s="37"/>
      <c r="K1010" s="37"/>
      <c r="L1010" s="40"/>
      <c r="M1010" s="191"/>
      <c r="N1010" s="192"/>
      <c r="O1010" s="65"/>
      <c r="P1010" s="65"/>
      <c r="Q1010" s="65"/>
      <c r="R1010" s="65"/>
      <c r="S1010" s="65"/>
      <c r="T1010" s="66"/>
      <c r="U1010" s="35"/>
      <c r="V1010" s="35"/>
      <c r="W1010" s="35"/>
      <c r="X1010" s="35"/>
      <c r="Y1010" s="35"/>
      <c r="Z1010" s="35"/>
      <c r="AA1010" s="35"/>
      <c r="AB1010" s="35"/>
      <c r="AC1010" s="35"/>
      <c r="AD1010" s="35"/>
      <c r="AE1010" s="35"/>
      <c r="AT1010" s="18" t="s">
        <v>180</v>
      </c>
      <c r="AU1010" s="18" t="s">
        <v>83</v>
      </c>
    </row>
    <row r="1011" spans="1:65" s="2" customFormat="1" ht="24.2" customHeight="1">
      <c r="A1011" s="35"/>
      <c r="B1011" s="36"/>
      <c r="C1011" s="175" t="s">
        <v>1389</v>
      </c>
      <c r="D1011" s="175" t="s">
        <v>173</v>
      </c>
      <c r="E1011" s="176" t="s">
        <v>1390</v>
      </c>
      <c r="F1011" s="177" t="s">
        <v>1391</v>
      </c>
      <c r="G1011" s="178" t="s">
        <v>402</v>
      </c>
      <c r="H1011" s="179">
        <v>2</v>
      </c>
      <c r="I1011" s="180"/>
      <c r="J1011" s="181">
        <f>ROUND(I1011*H1011,2)</f>
        <v>0</v>
      </c>
      <c r="K1011" s="177" t="s">
        <v>177</v>
      </c>
      <c r="L1011" s="40"/>
      <c r="M1011" s="182" t="s">
        <v>19</v>
      </c>
      <c r="N1011" s="183" t="s">
        <v>44</v>
      </c>
      <c r="O1011" s="65"/>
      <c r="P1011" s="184">
        <f>O1011*H1011</f>
        <v>0</v>
      </c>
      <c r="Q1011" s="184">
        <v>0</v>
      </c>
      <c r="R1011" s="184">
        <f>Q1011*H1011</f>
        <v>0</v>
      </c>
      <c r="S1011" s="184">
        <v>0.2</v>
      </c>
      <c r="T1011" s="185">
        <f>S1011*H1011</f>
        <v>0.4</v>
      </c>
      <c r="U1011" s="35"/>
      <c r="V1011" s="35"/>
      <c r="W1011" s="35"/>
      <c r="X1011" s="35"/>
      <c r="Y1011" s="35"/>
      <c r="Z1011" s="35"/>
      <c r="AA1011" s="35"/>
      <c r="AB1011" s="35"/>
      <c r="AC1011" s="35"/>
      <c r="AD1011" s="35"/>
      <c r="AE1011" s="35"/>
      <c r="AR1011" s="186" t="s">
        <v>311</v>
      </c>
      <c r="AT1011" s="186" t="s">
        <v>173</v>
      </c>
      <c r="AU1011" s="186" t="s">
        <v>83</v>
      </c>
      <c r="AY1011" s="18" t="s">
        <v>171</v>
      </c>
      <c r="BE1011" s="187">
        <f>IF(N1011="základní",J1011,0)</f>
        <v>0</v>
      </c>
      <c r="BF1011" s="187">
        <f>IF(N1011="snížená",J1011,0)</f>
        <v>0</v>
      </c>
      <c r="BG1011" s="187">
        <f>IF(N1011="zákl. přenesená",J1011,0)</f>
        <v>0</v>
      </c>
      <c r="BH1011" s="187">
        <f>IF(N1011="sníž. přenesená",J1011,0)</f>
        <v>0</v>
      </c>
      <c r="BI1011" s="187">
        <f>IF(N1011="nulová",J1011,0)</f>
        <v>0</v>
      </c>
      <c r="BJ1011" s="18" t="s">
        <v>81</v>
      </c>
      <c r="BK1011" s="187">
        <f>ROUND(I1011*H1011,2)</f>
        <v>0</v>
      </c>
      <c r="BL1011" s="18" t="s">
        <v>311</v>
      </c>
      <c r="BM1011" s="186" t="s">
        <v>1392</v>
      </c>
    </row>
    <row r="1012" spans="1:47" s="2" customFormat="1" ht="12">
      <c r="A1012" s="35"/>
      <c r="B1012" s="36"/>
      <c r="C1012" s="37"/>
      <c r="D1012" s="188" t="s">
        <v>180</v>
      </c>
      <c r="E1012" s="37"/>
      <c r="F1012" s="189" t="s">
        <v>1393</v>
      </c>
      <c r="G1012" s="37"/>
      <c r="H1012" s="37"/>
      <c r="I1012" s="190"/>
      <c r="J1012" s="37"/>
      <c r="K1012" s="37"/>
      <c r="L1012" s="40"/>
      <c r="M1012" s="191"/>
      <c r="N1012" s="192"/>
      <c r="O1012" s="65"/>
      <c r="P1012" s="65"/>
      <c r="Q1012" s="65"/>
      <c r="R1012" s="65"/>
      <c r="S1012" s="65"/>
      <c r="T1012" s="66"/>
      <c r="U1012" s="35"/>
      <c r="V1012" s="35"/>
      <c r="W1012" s="35"/>
      <c r="X1012" s="35"/>
      <c r="Y1012" s="35"/>
      <c r="Z1012" s="35"/>
      <c r="AA1012" s="35"/>
      <c r="AB1012" s="35"/>
      <c r="AC1012" s="35"/>
      <c r="AD1012" s="35"/>
      <c r="AE1012" s="35"/>
      <c r="AT1012" s="18" t="s">
        <v>180</v>
      </c>
      <c r="AU1012" s="18" t="s">
        <v>83</v>
      </c>
    </row>
    <row r="1013" spans="1:65" s="2" customFormat="1" ht="24.2" customHeight="1">
      <c r="A1013" s="35"/>
      <c r="B1013" s="36"/>
      <c r="C1013" s="175" t="s">
        <v>1394</v>
      </c>
      <c r="D1013" s="175" t="s">
        <v>173</v>
      </c>
      <c r="E1013" s="176" t="s">
        <v>1395</v>
      </c>
      <c r="F1013" s="177" t="s">
        <v>1396</v>
      </c>
      <c r="G1013" s="178" t="s">
        <v>402</v>
      </c>
      <c r="H1013" s="179">
        <v>6</v>
      </c>
      <c r="I1013" s="180"/>
      <c r="J1013" s="181">
        <f>ROUND(I1013*H1013,2)</f>
        <v>0</v>
      </c>
      <c r="K1013" s="177" t="s">
        <v>177</v>
      </c>
      <c r="L1013" s="40"/>
      <c r="M1013" s="182" t="s">
        <v>19</v>
      </c>
      <c r="N1013" s="183" t="s">
        <v>44</v>
      </c>
      <c r="O1013" s="65"/>
      <c r="P1013" s="184">
        <f>O1013*H1013</f>
        <v>0</v>
      </c>
      <c r="Q1013" s="184">
        <v>0.10175</v>
      </c>
      <c r="R1013" s="184">
        <f>Q1013*H1013</f>
        <v>0.6104999999999999</v>
      </c>
      <c r="S1013" s="184">
        <v>0</v>
      </c>
      <c r="T1013" s="185">
        <f>S1013*H1013</f>
        <v>0</v>
      </c>
      <c r="U1013" s="35"/>
      <c r="V1013" s="35"/>
      <c r="W1013" s="35"/>
      <c r="X1013" s="35"/>
      <c r="Y1013" s="35"/>
      <c r="Z1013" s="35"/>
      <c r="AA1013" s="35"/>
      <c r="AB1013" s="35"/>
      <c r="AC1013" s="35"/>
      <c r="AD1013" s="35"/>
      <c r="AE1013" s="35"/>
      <c r="AR1013" s="186" t="s">
        <v>311</v>
      </c>
      <c r="AT1013" s="186" t="s">
        <v>173</v>
      </c>
      <c r="AU1013" s="186" t="s">
        <v>83</v>
      </c>
      <c r="AY1013" s="18" t="s">
        <v>171</v>
      </c>
      <c r="BE1013" s="187">
        <f>IF(N1013="základní",J1013,0)</f>
        <v>0</v>
      </c>
      <c r="BF1013" s="187">
        <f>IF(N1013="snížená",J1013,0)</f>
        <v>0</v>
      </c>
      <c r="BG1013" s="187">
        <f>IF(N1013="zákl. přenesená",J1013,0)</f>
        <v>0</v>
      </c>
      <c r="BH1013" s="187">
        <f>IF(N1013="sníž. přenesená",J1013,0)</f>
        <v>0</v>
      </c>
      <c r="BI1013" s="187">
        <f>IF(N1013="nulová",J1013,0)</f>
        <v>0</v>
      </c>
      <c r="BJ1013" s="18" t="s">
        <v>81</v>
      </c>
      <c r="BK1013" s="187">
        <f>ROUND(I1013*H1013,2)</f>
        <v>0</v>
      </c>
      <c r="BL1013" s="18" t="s">
        <v>311</v>
      </c>
      <c r="BM1013" s="186" t="s">
        <v>1397</v>
      </c>
    </row>
    <row r="1014" spans="1:47" s="2" customFormat="1" ht="12">
      <c r="A1014" s="35"/>
      <c r="B1014" s="36"/>
      <c r="C1014" s="37"/>
      <c r="D1014" s="188" t="s">
        <v>180</v>
      </c>
      <c r="E1014" s="37"/>
      <c r="F1014" s="189" t="s">
        <v>1398</v>
      </c>
      <c r="G1014" s="37"/>
      <c r="H1014" s="37"/>
      <c r="I1014" s="190"/>
      <c r="J1014" s="37"/>
      <c r="K1014" s="37"/>
      <c r="L1014" s="40"/>
      <c r="M1014" s="191"/>
      <c r="N1014" s="192"/>
      <c r="O1014" s="65"/>
      <c r="P1014" s="65"/>
      <c r="Q1014" s="65"/>
      <c r="R1014" s="65"/>
      <c r="S1014" s="65"/>
      <c r="T1014" s="66"/>
      <c r="U1014" s="35"/>
      <c r="V1014" s="35"/>
      <c r="W1014" s="35"/>
      <c r="X1014" s="35"/>
      <c r="Y1014" s="35"/>
      <c r="Z1014" s="35"/>
      <c r="AA1014" s="35"/>
      <c r="AB1014" s="35"/>
      <c r="AC1014" s="35"/>
      <c r="AD1014" s="35"/>
      <c r="AE1014" s="35"/>
      <c r="AT1014" s="18" t="s">
        <v>180</v>
      </c>
      <c r="AU1014" s="18" t="s">
        <v>83</v>
      </c>
    </row>
    <row r="1015" spans="1:65" s="2" customFormat="1" ht="24.2" customHeight="1">
      <c r="A1015" s="35"/>
      <c r="B1015" s="36"/>
      <c r="C1015" s="175" t="s">
        <v>1399</v>
      </c>
      <c r="D1015" s="175" t="s">
        <v>173</v>
      </c>
      <c r="E1015" s="176" t="s">
        <v>1400</v>
      </c>
      <c r="F1015" s="177" t="s">
        <v>1401</v>
      </c>
      <c r="G1015" s="178" t="s">
        <v>402</v>
      </c>
      <c r="H1015" s="179">
        <v>5</v>
      </c>
      <c r="I1015" s="180"/>
      <c r="J1015" s="181">
        <f>ROUND(I1015*H1015,2)</f>
        <v>0</v>
      </c>
      <c r="K1015" s="177" t="s">
        <v>177</v>
      </c>
      <c r="L1015" s="40"/>
      <c r="M1015" s="182" t="s">
        <v>19</v>
      </c>
      <c r="N1015" s="183" t="s">
        <v>44</v>
      </c>
      <c r="O1015" s="65"/>
      <c r="P1015" s="184">
        <f>O1015*H1015</f>
        <v>0</v>
      </c>
      <c r="Q1015" s="184">
        <v>0.14245</v>
      </c>
      <c r="R1015" s="184">
        <f>Q1015*H1015</f>
        <v>0.7122499999999999</v>
      </c>
      <c r="S1015" s="184">
        <v>0</v>
      </c>
      <c r="T1015" s="185">
        <f>S1015*H1015</f>
        <v>0</v>
      </c>
      <c r="U1015" s="35"/>
      <c r="V1015" s="35"/>
      <c r="W1015" s="35"/>
      <c r="X1015" s="35"/>
      <c r="Y1015" s="35"/>
      <c r="Z1015" s="35"/>
      <c r="AA1015" s="35"/>
      <c r="AB1015" s="35"/>
      <c r="AC1015" s="35"/>
      <c r="AD1015" s="35"/>
      <c r="AE1015" s="35"/>
      <c r="AR1015" s="186" t="s">
        <v>311</v>
      </c>
      <c r="AT1015" s="186" t="s">
        <v>173</v>
      </c>
      <c r="AU1015" s="186" t="s">
        <v>83</v>
      </c>
      <c r="AY1015" s="18" t="s">
        <v>171</v>
      </c>
      <c r="BE1015" s="187">
        <f>IF(N1015="základní",J1015,0)</f>
        <v>0</v>
      </c>
      <c r="BF1015" s="187">
        <f>IF(N1015="snížená",J1015,0)</f>
        <v>0</v>
      </c>
      <c r="BG1015" s="187">
        <f>IF(N1015="zákl. přenesená",J1015,0)</f>
        <v>0</v>
      </c>
      <c r="BH1015" s="187">
        <f>IF(N1015="sníž. přenesená",J1015,0)</f>
        <v>0</v>
      </c>
      <c r="BI1015" s="187">
        <f>IF(N1015="nulová",J1015,0)</f>
        <v>0</v>
      </c>
      <c r="BJ1015" s="18" t="s">
        <v>81</v>
      </c>
      <c r="BK1015" s="187">
        <f>ROUND(I1015*H1015,2)</f>
        <v>0</v>
      </c>
      <c r="BL1015" s="18" t="s">
        <v>311</v>
      </c>
      <c r="BM1015" s="186" t="s">
        <v>1402</v>
      </c>
    </row>
    <row r="1016" spans="1:47" s="2" customFormat="1" ht="12">
      <c r="A1016" s="35"/>
      <c r="B1016" s="36"/>
      <c r="C1016" s="37"/>
      <c r="D1016" s="188" t="s">
        <v>180</v>
      </c>
      <c r="E1016" s="37"/>
      <c r="F1016" s="189" t="s">
        <v>1403</v>
      </c>
      <c r="G1016" s="37"/>
      <c r="H1016" s="37"/>
      <c r="I1016" s="190"/>
      <c r="J1016" s="37"/>
      <c r="K1016" s="37"/>
      <c r="L1016" s="40"/>
      <c r="M1016" s="191"/>
      <c r="N1016" s="192"/>
      <c r="O1016" s="65"/>
      <c r="P1016" s="65"/>
      <c r="Q1016" s="65"/>
      <c r="R1016" s="65"/>
      <c r="S1016" s="65"/>
      <c r="T1016" s="66"/>
      <c r="U1016" s="35"/>
      <c r="V1016" s="35"/>
      <c r="W1016" s="35"/>
      <c r="X1016" s="35"/>
      <c r="Y1016" s="35"/>
      <c r="Z1016" s="35"/>
      <c r="AA1016" s="35"/>
      <c r="AB1016" s="35"/>
      <c r="AC1016" s="35"/>
      <c r="AD1016" s="35"/>
      <c r="AE1016" s="35"/>
      <c r="AT1016" s="18" t="s">
        <v>180</v>
      </c>
      <c r="AU1016" s="18" t="s">
        <v>83</v>
      </c>
    </row>
    <row r="1017" spans="1:65" s="2" customFormat="1" ht="24.2" customHeight="1">
      <c r="A1017" s="35"/>
      <c r="B1017" s="36"/>
      <c r="C1017" s="175" t="s">
        <v>1404</v>
      </c>
      <c r="D1017" s="175" t="s">
        <v>173</v>
      </c>
      <c r="E1017" s="176" t="s">
        <v>1405</v>
      </c>
      <c r="F1017" s="177" t="s">
        <v>1406</v>
      </c>
      <c r="G1017" s="178" t="s">
        <v>402</v>
      </c>
      <c r="H1017" s="179">
        <v>15</v>
      </c>
      <c r="I1017" s="180"/>
      <c r="J1017" s="181">
        <f>ROUND(I1017*H1017,2)</f>
        <v>0</v>
      </c>
      <c r="K1017" s="177" t="s">
        <v>177</v>
      </c>
      <c r="L1017" s="40"/>
      <c r="M1017" s="182" t="s">
        <v>19</v>
      </c>
      <c r="N1017" s="183" t="s">
        <v>44</v>
      </c>
      <c r="O1017" s="65"/>
      <c r="P1017" s="184">
        <f>O1017*H1017</f>
        <v>0</v>
      </c>
      <c r="Q1017" s="184">
        <v>0.0561</v>
      </c>
      <c r="R1017" s="184">
        <f>Q1017*H1017</f>
        <v>0.8414999999999999</v>
      </c>
      <c r="S1017" s="184">
        <v>0</v>
      </c>
      <c r="T1017" s="185">
        <f>S1017*H1017</f>
        <v>0</v>
      </c>
      <c r="U1017" s="35"/>
      <c r="V1017" s="35"/>
      <c r="W1017" s="35"/>
      <c r="X1017" s="35"/>
      <c r="Y1017" s="35"/>
      <c r="Z1017" s="35"/>
      <c r="AA1017" s="35"/>
      <c r="AB1017" s="35"/>
      <c r="AC1017" s="35"/>
      <c r="AD1017" s="35"/>
      <c r="AE1017" s="35"/>
      <c r="AR1017" s="186" t="s">
        <v>311</v>
      </c>
      <c r="AT1017" s="186" t="s">
        <v>173</v>
      </c>
      <c r="AU1017" s="186" t="s">
        <v>83</v>
      </c>
      <c r="AY1017" s="18" t="s">
        <v>171</v>
      </c>
      <c r="BE1017" s="187">
        <f>IF(N1017="základní",J1017,0)</f>
        <v>0</v>
      </c>
      <c r="BF1017" s="187">
        <f>IF(N1017="snížená",J1017,0)</f>
        <v>0</v>
      </c>
      <c r="BG1017" s="187">
        <f>IF(N1017="zákl. přenesená",J1017,0)</f>
        <v>0</v>
      </c>
      <c r="BH1017" s="187">
        <f>IF(N1017="sníž. přenesená",J1017,0)</f>
        <v>0</v>
      </c>
      <c r="BI1017" s="187">
        <f>IF(N1017="nulová",J1017,0)</f>
        <v>0</v>
      </c>
      <c r="BJ1017" s="18" t="s">
        <v>81</v>
      </c>
      <c r="BK1017" s="187">
        <f>ROUND(I1017*H1017,2)</f>
        <v>0</v>
      </c>
      <c r="BL1017" s="18" t="s">
        <v>311</v>
      </c>
      <c r="BM1017" s="186" t="s">
        <v>1407</v>
      </c>
    </row>
    <row r="1018" spans="1:47" s="2" customFormat="1" ht="12">
      <c r="A1018" s="35"/>
      <c r="B1018" s="36"/>
      <c r="C1018" s="37"/>
      <c r="D1018" s="188" t="s">
        <v>180</v>
      </c>
      <c r="E1018" s="37"/>
      <c r="F1018" s="189" t="s">
        <v>1408</v>
      </c>
      <c r="G1018" s="37"/>
      <c r="H1018" s="37"/>
      <c r="I1018" s="190"/>
      <c r="J1018" s="37"/>
      <c r="K1018" s="37"/>
      <c r="L1018" s="40"/>
      <c r="M1018" s="191"/>
      <c r="N1018" s="192"/>
      <c r="O1018" s="65"/>
      <c r="P1018" s="65"/>
      <c r="Q1018" s="65"/>
      <c r="R1018" s="65"/>
      <c r="S1018" s="65"/>
      <c r="T1018" s="66"/>
      <c r="U1018" s="35"/>
      <c r="V1018" s="35"/>
      <c r="W1018" s="35"/>
      <c r="X1018" s="35"/>
      <c r="Y1018" s="35"/>
      <c r="Z1018" s="35"/>
      <c r="AA1018" s="35"/>
      <c r="AB1018" s="35"/>
      <c r="AC1018" s="35"/>
      <c r="AD1018" s="35"/>
      <c r="AE1018" s="35"/>
      <c r="AT1018" s="18" t="s">
        <v>180</v>
      </c>
      <c r="AU1018" s="18" t="s">
        <v>83</v>
      </c>
    </row>
    <row r="1019" spans="1:65" s="2" customFormat="1" ht="37.9" customHeight="1">
      <c r="A1019" s="35"/>
      <c r="B1019" s="36"/>
      <c r="C1019" s="175" t="s">
        <v>1409</v>
      </c>
      <c r="D1019" s="175" t="s">
        <v>173</v>
      </c>
      <c r="E1019" s="176" t="s">
        <v>1410</v>
      </c>
      <c r="F1019" s="177" t="s">
        <v>1411</v>
      </c>
      <c r="G1019" s="178" t="s">
        <v>176</v>
      </c>
      <c r="H1019" s="179">
        <v>24.325</v>
      </c>
      <c r="I1019" s="180"/>
      <c r="J1019" s="181">
        <f>ROUND(I1019*H1019,2)</f>
        <v>0</v>
      </c>
      <c r="K1019" s="177" t="s">
        <v>177</v>
      </c>
      <c r="L1019" s="40"/>
      <c r="M1019" s="182" t="s">
        <v>19</v>
      </c>
      <c r="N1019" s="183" t="s">
        <v>44</v>
      </c>
      <c r="O1019" s="65"/>
      <c r="P1019" s="184">
        <f>O1019*H1019</f>
        <v>0</v>
      </c>
      <c r="Q1019" s="184">
        <v>0.0233</v>
      </c>
      <c r="R1019" s="184">
        <f>Q1019*H1019</f>
        <v>0.5667725</v>
      </c>
      <c r="S1019" s="184">
        <v>0</v>
      </c>
      <c r="T1019" s="185">
        <f>S1019*H1019</f>
        <v>0</v>
      </c>
      <c r="U1019" s="35"/>
      <c r="V1019" s="35"/>
      <c r="W1019" s="35"/>
      <c r="X1019" s="35"/>
      <c r="Y1019" s="35"/>
      <c r="Z1019" s="35"/>
      <c r="AA1019" s="35"/>
      <c r="AB1019" s="35"/>
      <c r="AC1019" s="35"/>
      <c r="AD1019" s="35"/>
      <c r="AE1019" s="35"/>
      <c r="AR1019" s="186" t="s">
        <v>311</v>
      </c>
      <c r="AT1019" s="186" t="s">
        <v>173</v>
      </c>
      <c r="AU1019" s="186" t="s">
        <v>83</v>
      </c>
      <c r="AY1019" s="18" t="s">
        <v>171</v>
      </c>
      <c r="BE1019" s="187">
        <f>IF(N1019="základní",J1019,0)</f>
        <v>0</v>
      </c>
      <c r="BF1019" s="187">
        <f>IF(N1019="snížená",J1019,0)</f>
        <v>0</v>
      </c>
      <c r="BG1019" s="187">
        <f>IF(N1019="zákl. přenesená",J1019,0)</f>
        <v>0</v>
      </c>
      <c r="BH1019" s="187">
        <f>IF(N1019="sníž. přenesená",J1019,0)</f>
        <v>0</v>
      </c>
      <c r="BI1019" s="187">
        <f>IF(N1019="nulová",J1019,0)</f>
        <v>0</v>
      </c>
      <c r="BJ1019" s="18" t="s">
        <v>81</v>
      </c>
      <c r="BK1019" s="187">
        <f>ROUND(I1019*H1019,2)</f>
        <v>0</v>
      </c>
      <c r="BL1019" s="18" t="s">
        <v>311</v>
      </c>
      <c r="BM1019" s="186" t="s">
        <v>1412</v>
      </c>
    </row>
    <row r="1020" spans="1:47" s="2" customFormat="1" ht="12">
      <c r="A1020" s="35"/>
      <c r="B1020" s="36"/>
      <c r="C1020" s="37"/>
      <c r="D1020" s="188" t="s">
        <v>180</v>
      </c>
      <c r="E1020" s="37"/>
      <c r="F1020" s="189" t="s">
        <v>1413</v>
      </c>
      <c r="G1020" s="37"/>
      <c r="H1020" s="37"/>
      <c r="I1020" s="190"/>
      <c r="J1020" s="37"/>
      <c r="K1020" s="37"/>
      <c r="L1020" s="40"/>
      <c r="M1020" s="191"/>
      <c r="N1020" s="192"/>
      <c r="O1020" s="65"/>
      <c r="P1020" s="65"/>
      <c r="Q1020" s="65"/>
      <c r="R1020" s="65"/>
      <c r="S1020" s="65"/>
      <c r="T1020" s="66"/>
      <c r="U1020" s="35"/>
      <c r="V1020" s="35"/>
      <c r="W1020" s="35"/>
      <c r="X1020" s="35"/>
      <c r="Y1020" s="35"/>
      <c r="Z1020" s="35"/>
      <c r="AA1020" s="35"/>
      <c r="AB1020" s="35"/>
      <c r="AC1020" s="35"/>
      <c r="AD1020" s="35"/>
      <c r="AE1020" s="35"/>
      <c r="AT1020" s="18" t="s">
        <v>180</v>
      </c>
      <c r="AU1020" s="18" t="s">
        <v>83</v>
      </c>
    </row>
    <row r="1021" spans="2:51" s="13" customFormat="1" ht="12">
      <c r="B1021" s="193"/>
      <c r="C1021" s="194"/>
      <c r="D1021" s="195" t="s">
        <v>182</v>
      </c>
      <c r="E1021" s="196" t="s">
        <v>19</v>
      </c>
      <c r="F1021" s="197" t="s">
        <v>1362</v>
      </c>
      <c r="G1021" s="194"/>
      <c r="H1021" s="196" t="s">
        <v>19</v>
      </c>
      <c r="I1021" s="198"/>
      <c r="J1021" s="194"/>
      <c r="K1021" s="194"/>
      <c r="L1021" s="199"/>
      <c r="M1021" s="200"/>
      <c r="N1021" s="201"/>
      <c r="O1021" s="201"/>
      <c r="P1021" s="201"/>
      <c r="Q1021" s="201"/>
      <c r="R1021" s="201"/>
      <c r="S1021" s="201"/>
      <c r="T1021" s="202"/>
      <c r="AT1021" s="203" t="s">
        <v>182</v>
      </c>
      <c r="AU1021" s="203" t="s">
        <v>83</v>
      </c>
      <c r="AV1021" s="13" t="s">
        <v>81</v>
      </c>
      <c r="AW1021" s="13" t="s">
        <v>35</v>
      </c>
      <c r="AX1021" s="13" t="s">
        <v>73</v>
      </c>
      <c r="AY1021" s="203" t="s">
        <v>171</v>
      </c>
    </row>
    <row r="1022" spans="2:51" s="14" customFormat="1" ht="12">
      <c r="B1022" s="204"/>
      <c r="C1022" s="205"/>
      <c r="D1022" s="195" t="s">
        <v>182</v>
      </c>
      <c r="E1022" s="206" t="s">
        <v>19</v>
      </c>
      <c r="F1022" s="207" t="s">
        <v>1363</v>
      </c>
      <c r="G1022" s="205"/>
      <c r="H1022" s="208">
        <v>24.325</v>
      </c>
      <c r="I1022" s="209"/>
      <c r="J1022" s="205"/>
      <c r="K1022" s="205"/>
      <c r="L1022" s="210"/>
      <c r="M1022" s="211"/>
      <c r="N1022" s="212"/>
      <c r="O1022" s="212"/>
      <c r="P1022" s="212"/>
      <c r="Q1022" s="212"/>
      <c r="R1022" s="212"/>
      <c r="S1022" s="212"/>
      <c r="T1022" s="213"/>
      <c r="AT1022" s="214" t="s">
        <v>182</v>
      </c>
      <c r="AU1022" s="214" t="s">
        <v>83</v>
      </c>
      <c r="AV1022" s="14" t="s">
        <v>83</v>
      </c>
      <c r="AW1022" s="14" t="s">
        <v>35</v>
      </c>
      <c r="AX1022" s="14" t="s">
        <v>81</v>
      </c>
      <c r="AY1022" s="214" t="s">
        <v>171</v>
      </c>
    </row>
    <row r="1023" spans="1:65" s="2" customFormat="1" ht="24.2" customHeight="1">
      <c r="A1023" s="35"/>
      <c r="B1023" s="36"/>
      <c r="C1023" s="175" t="s">
        <v>1414</v>
      </c>
      <c r="D1023" s="175" t="s">
        <v>173</v>
      </c>
      <c r="E1023" s="176" t="s">
        <v>1415</v>
      </c>
      <c r="F1023" s="177" t="s">
        <v>1416</v>
      </c>
      <c r="G1023" s="178" t="s">
        <v>272</v>
      </c>
      <c r="H1023" s="179">
        <v>99.9</v>
      </c>
      <c r="I1023" s="180"/>
      <c r="J1023" s="181">
        <f>ROUND(I1023*H1023,2)</f>
        <v>0</v>
      </c>
      <c r="K1023" s="177" t="s">
        <v>177</v>
      </c>
      <c r="L1023" s="40"/>
      <c r="M1023" s="182" t="s">
        <v>19</v>
      </c>
      <c r="N1023" s="183" t="s">
        <v>44</v>
      </c>
      <c r="O1023" s="65"/>
      <c r="P1023" s="184">
        <f>O1023*H1023</f>
        <v>0</v>
      </c>
      <c r="Q1023" s="184">
        <v>0</v>
      </c>
      <c r="R1023" s="184">
        <f>Q1023*H1023</f>
        <v>0</v>
      </c>
      <c r="S1023" s="184">
        <v>0.03</v>
      </c>
      <c r="T1023" s="185">
        <f>S1023*H1023</f>
        <v>2.997</v>
      </c>
      <c r="U1023" s="35"/>
      <c r="V1023" s="35"/>
      <c r="W1023" s="35"/>
      <c r="X1023" s="35"/>
      <c r="Y1023" s="35"/>
      <c r="Z1023" s="35"/>
      <c r="AA1023" s="35"/>
      <c r="AB1023" s="35"/>
      <c r="AC1023" s="35"/>
      <c r="AD1023" s="35"/>
      <c r="AE1023" s="35"/>
      <c r="AR1023" s="186" t="s">
        <v>311</v>
      </c>
      <c r="AT1023" s="186" t="s">
        <v>173</v>
      </c>
      <c r="AU1023" s="186" t="s">
        <v>83</v>
      </c>
      <c r="AY1023" s="18" t="s">
        <v>171</v>
      </c>
      <c r="BE1023" s="187">
        <f>IF(N1023="základní",J1023,0)</f>
        <v>0</v>
      </c>
      <c r="BF1023" s="187">
        <f>IF(N1023="snížená",J1023,0)</f>
        <v>0</v>
      </c>
      <c r="BG1023" s="187">
        <f>IF(N1023="zákl. přenesená",J1023,0)</f>
        <v>0</v>
      </c>
      <c r="BH1023" s="187">
        <f>IF(N1023="sníž. přenesená",J1023,0)</f>
        <v>0</v>
      </c>
      <c r="BI1023" s="187">
        <f>IF(N1023="nulová",J1023,0)</f>
        <v>0</v>
      </c>
      <c r="BJ1023" s="18" t="s">
        <v>81</v>
      </c>
      <c r="BK1023" s="187">
        <f>ROUND(I1023*H1023,2)</f>
        <v>0</v>
      </c>
      <c r="BL1023" s="18" t="s">
        <v>311</v>
      </c>
      <c r="BM1023" s="186" t="s">
        <v>1417</v>
      </c>
    </row>
    <row r="1024" spans="1:47" s="2" customFormat="1" ht="12">
      <c r="A1024" s="35"/>
      <c r="B1024" s="36"/>
      <c r="C1024" s="37"/>
      <c r="D1024" s="188" t="s">
        <v>180</v>
      </c>
      <c r="E1024" s="37"/>
      <c r="F1024" s="189" t="s">
        <v>1418</v>
      </c>
      <c r="G1024" s="37"/>
      <c r="H1024" s="37"/>
      <c r="I1024" s="190"/>
      <c r="J1024" s="37"/>
      <c r="K1024" s="37"/>
      <c r="L1024" s="40"/>
      <c r="M1024" s="191"/>
      <c r="N1024" s="192"/>
      <c r="O1024" s="65"/>
      <c r="P1024" s="65"/>
      <c r="Q1024" s="65"/>
      <c r="R1024" s="65"/>
      <c r="S1024" s="65"/>
      <c r="T1024" s="66"/>
      <c r="U1024" s="35"/>
      <c r="V1024" s="35"/>
      <c r="W1024" s="35"/>
      <c r="X1024" s="35"/>
      <c r="Y1024" s="35"/>
      <c r="Z1024" s="35"/>
      <c r="AA1024" s="35"/>
      <c r="AB1024" s="35"/>
      <c r="AC1024" s="35"/>
      <c r="AD1024" s="35"/>
      <c r="AE1024" s="35"/>
      <c r="AT1024" s="18" t="s">
        <v>180</v>
      </c>
      <c r="AU1024" s="18" t="s">
        <v>83</v>
      </c>
    </row>
    <row r="1025" spans="2:51" s="13" customFormat="1" ht="12">
      <c r="B1025" s="193"/>
      <c r="C1025" s="194"/>
      <c r="D1025" s="195" t="s">
        <v>182</v>
      </c>
      <c r="E1025" s="196" t="s">
        <v>19</v>
      </c>
      <c r="F1025" s="197" t="s">
        <v>1419</v>
      </c>
      <c r="G1025" s="194"/>
      <c r="H1025" s="196" t="s">
        <v>19</v>
      </c>
      <c r="I1025" s="198"/>
      <c r="J1025" s="194"/>
      <c r="K1025" s="194"/>
      <c r="L1025" s="199"/>
      <c r="M1025" s="200"/>
      <c r="N1025" s="201"/>
      <c r="O1025" s="201"/>
      <c r="P1025" s="201"/>
      <c r="Q1025" s="201"/>
      <c r="R1025" s="201"/>
      <c r="S1025" s="201"/>
      <c r="T1025" s="202"/>
      <c r="AT1025" s="203" t="s">
        <v>182</v>
      </c>
      <c r="AU1025" s="203" t="s">
        <v>83</v>
      </c>
      <c r="AV1025" s="13" t="s">
        <v>81</v>
      </c>
      <c r="AW1025" s="13" t="s">
        <v>35</v>
      </c>
      <c r="AX1025" s="13" t="s">
        <v>73</v>
      </c>
      <c r="AY1025" s="203" t="s">
        <v>171</v>
      </c>
    </row>
    <row r="1026" spans="2:51" s="14" customFormat="1" ht="12">
      <c r="B1026" s="204"/>
      <c r="C1026" s="205"/>
      <c r="D1026" s="195" t="s">
        <v>182</v>
      </c>
      <c r="E1026" s="206" t="s">
        <v>19</v>
      </c>
      <c r="F1026" s="207" t="s">
        <v>1420</v>
      </c>
      <c r="G1026" s="205"/>
      <c r="H1026" s="208">
        <v>99.9</v>
      </c>
      <c r="I1026" s="209"/>
      <c r="J1026" s="205"/>
      <c r="K1026" s="205"/>
      <c r="L1026" s="210"/>
      <c r="M1026" s="211"/>
      <c r="N1026" s="212"/>
      <c r="O1026" s="212"/>
      <c r="P1026" s="212"/>
      <c r="Q1026" s="212"/>
      <c r="R1026" s="212"/>
      <c r="S1026" s="212"/>
      <c r="T1026" s="213"/>
      <c r="AT1026" s="214" t="s">
        <v>182</v>
      </c>
      <c r="AU1026" s="214" t="s">
        <v>83</v>
      </c>
      <c r="AV1026" s="14" t="s">
        <v>83</v>
      </c>
      <c r="AW1026" s="14" t="s">
        <v>35</v>
      </c>
      <c r="AX1026" s="14" t="s">
        <v>81</v>
      </c>
      <c r="AY1026" s="214" t="s">
        <v>171</v>
      </c>
    </row>
    <row r="1027" spans="1:65" s="2" customFormat="1" ht="49.15" customHeight="1">
      <c r="A1027" s="35"/>
      <c r="B1027" s="36"/>
      <c r="C1027" s="175" t="s">
        <v>1421</v>
      </c>
      <c r="D1027" s="175" t="s">
        <v>173</v>
      </c>
      <c r="E1027" s="176" t="s">
        <v>1422</v>
      </c>
      <c r="F1027" s="177" t="s">
        <v>1423</v>
      </c>
      <c r="G1027" s="178" t="s">
        <v>328</v>
      </c>
      <c r="H1027" s="179">
        <v>102</v>
      </c>
      <c r="I1027" s="180"/>
      <c r="J1027" s="181">
        <f>ROUND(I1027*H1027,2)</f>
        <v>0</v>
      </c>
      <c r="K1027" s="177" t="s">
        <v>177</v>
      </c>
      <c r="L1027" s="40"/>
      <c r="M1027" s="182" t="s">
        <v>19</v>
      </c>
      <c r="N1027" s="183" t="s">
        <v>44</v>
      </c>
      <c r="O1027" s="65"/>
      <c r="P1027" s="184">
        <f>O1027*H1027</f>
        <v>0</v>
      </c>
      <c r="Q1027" s="184">
        <v>0</v>
      </c>
      <c r="R1027" s="184">
        <f>Q1027*H1027</f>
        <v>0</v>
      </c>
      <c r="S1027" s="184">
        <v>0.01584</v>
      </c>
      <c r="T1027" s="185">
        <f>S1027*H1027</f>
        <v>1.61568</v>
      </c>
      <c r="U1027" s="35"/>
      <c r="V1027" s="35"/>
      <c r="W1027" s="35"/>
      <c r="X1027" s="35"/>
      <c r="Y1027" s="35"/>
      <c r="Z1027" s="35"/>
      <c r="AA1027" s="35"/>
      <c r="AB1027" s="35"/>
      <c r="AC1027" s="35"/>
      <c r="AD1027" s="35"/>
      <c r="AE1027" s="35"/>
      <c r="AR1027" s="186" t="s">
        <v>311</v>
      </c>
      <c r="AT1027" s="186" t="s">
        <v>173</v>
      </c>
      <c r="AU1027" s="186" t="s">
        <v>83</v>
      </c>
      <c r="AY1027" s="18" t="s">
        <v>171</v>
      </c>
      <c r="BE1027" s="187">
        <f>IF(N1027="základní",J1027,0)</f>
        <v>0</v>
      </c>
      <c r="BF1027" s="187">
        <f>IF(N1027="snížená",J1027,0)</f>
        <v>0</v>
      </c>
      <c r="BG1027" s="187">
        <f>IF(N1027="zákl. přenesená",J1027,0)</f>
        <v>0</v>
      </c>
      <c r="BH1027" s="187">
        <f>IF(N1027="sníž. přenesená",J1027,0)</f>
        <v>0</v>
      </c>
      <c r="BI1027" s="187">
        <f>IF(N1027="nulová",J1027,0)</f>
        <v>0</v>
      </c>
      <c r="BJ1027" s="18" t="s">
        <v>81</v>
      </c>
      <c r="BK1027" s="187">
        <f>ROUND(I1027*H1027,2)</f>
        <v>0</v>
      </c>
      <c r="BL1027" s="18" t="s">
        <v>311</v>
      </c>
      <c r="BM1027" s="186" t="s">
        <v>1424</v>
      </c>
    </row>
    <row r="1028" spans="1:47" s="2" customFormat="1" ht="12">
      <c r="A1028" s="35"/>
      <c r="B1028" s="36"/>
      <c r="C1028" s="37"/>
      <c r="D1028" s="188" t="s">
        <v>180</v>
      </c>
      <c r="E1028" s="37"/>
      <c r="F1028" s="189" t="s">
        <v>1425</v>
      </c>
      <c r="G1028" s="37"/>
      <c r="H1028" s="37"/>
      <c r="I1028" s="190"/>
      <c r="J1028" s="37"/>
      <c r="K1028" s="37"/>
      <c r="L1028" s="40"/>
      <c r="M1028" s="191"/>
      <c r="N1028" s="192"/>
      <c r="O1028" s="65"/>
      <c r="P1028" s="65"/>
      <c r="Q1028" s="65"/>
      <c r="R1028" s="65"/>
      <c r="S1028" s="65"/>
      <c r="T1028" s="66"/>
      <c r="U1028" s="35"/>
      <c r="V1028" s="35"/>
      <c r="W1028" s="35"/>
      <c r="X1028" s="35"/>
      <c r="Y1028" s="35"/>
      <c r="Z1028" s="35"/>
      <c r="AA1028" s="35"/>
      <c r="AB1028" s="35"/>
      <c r="AC1028" s="35"/>
      <c r="AD1028" s="35"/>
      <c r="AE1028" s="35"/>
      <c r="AT1028" s="18" t="s">
        <v>180</v>
      </c>
      <c r="AU1028" s="18" t="s">
        <v>83</v>
      </c>
    </row>
    <row r="1029" spans="2:51" s="13" customFormat="1" ht="12">
      <c r="B1029" s="193"/>
      <c r="C1029" s="194"/>
      <c r="D1029" s="195" t="s">
        <v>182</v>
      </c>
      <c r="E1029" s="196" t="s">
        <v>19</v>
      </c>
      <c r="F1029" s="197" t="s">
        <v>1329</v>
      </c>
      <c r="G1029" s="194"/>
      <c r="H1029" s="196" t="s">
        <v>19</v>
      </c>
      <c r="I1029" s="198"/>
      <c r="J1029" s="194"/>
      <c r="K1029" s="194"/>
      <c r="L1029" s="199"/>
      <c r="M1029" s="200"/>
      <c r="N1029" s="201"/>
      <c r="O1029" s="201"/>
      <c r="P1029" s="201"/>
      <c r="Q1029" s="201"/>
      <c r="R1029" s="201"/>
      <c r="S1029" s="201"/>
      <c r="T1029" s="202"/>
      <c r="AT1029" s="203" t="s">
        <v>182</v>
      </c>
      <c r="AU1029" s="203" t="s">
        <v>83</v>
      </c>
      <c r="AV1029" s="13" t="s">
        <v>81</v>
      </c>
      <c r="AW1029" s="13" t="s">
        <v>35</v>
      </c>
      <c r="AX1029" s="13" t="s">
        <v>73</v>
      </c>
      <c r="AY1029" s="203" t="s">
        <v>171</v>
      </c>
    </row>
    <row r="1030" spans="2:51" s="14" customFormat="1" ht="12">
      <c r="B1030" s="204"/>
      <c r="C1030" s="205"/>
      <c r="D1030" s="195" t="s">
        <v>182</v>
      </c>
      <c r="E1030" s="206" t="s">
        <v>19</v>
      </c>
      <c r="F1030" s="207" t="s">
        <v>1426</v>
      </c>
      <c r="G1030" s="205"/>
      <c r="H1030" s="208">
        <v>102</v>
      </c>
      <c r="I1030" s="209"/>
      <c r="J1030" s="205"/>
      <c r="K1030" s="205"/>
      <c r="L1030" s="210"/>
      <c r="M1030" s="211"/>
      <c r="N1030" s="212"/>
      <c r="O1030" s="212"/>
      <c r="P1030" s="212"/>
      <c r="Q1030" s="212"/>
      <c r="R1030" s="212"/>
      <c r="S1030" s="212"/>
      <c r="T1030" s="213"/>
      <c r="AT1030" s="214" t="s">
        <v>182</v>
      </c>
      <c r="AU1030" s="214" t="s">
        <v>83</v>
      </c>
      <c r="AV1030" s="14" t="s">
        <v>83</v>
      </c>
      <c r="AW1030" s="14" t="s">
        <v>35</v>
      </c>
      <c r="AX1030" s="14" t="s">
        <v>81</v>
      </c>
      <c r="AY1030" s="214" t="s">
        <v>171</v>
      </c>
    </row>
    <row r="1031" spans="1:65" s="2" customFormat="1" ht="49.15" customHeight="1">
      <c r="A1031" s="35"/>
      <c r="B1031" s="36"/>
      <c r="C1031" s="175" t="s">
        <v>1427</v>
      </c>
      <c r="D1031" s="175" t="s">
        <v>173</v>
      </c>
      <c r="E1031" s="176" t="s">
        <v>1428</v>
      </c>
      <c r="F1031" s="177" t="s">
        <v>1429</v>
      </c>
      <c r="G1031" s="178" t="s">
        <v>328</v>
      </c>
      <c r="H1031" s="179">
        <v>391.6</v>
      </c>
      <c r="I1031" s="180"/>
      <c r="J1031" s="181">
        <f>ROUND(I1031*H1031,2)</f>
        <v>0</v>
      </c>
      <c r="K1031" s="177" t="s">
        <v>177</v>
      </c>
      <c r="L1031" s="40"/>
      <c r="M1031" s="182" t="s">
        <v>19</v>
      </c>
      <c r="N1031" s="183" t="s">
        <v>44</v>
      </c>
      <c r="O1031" s="65"/>
      <c r="P1031" s="184">
        <f>O1031*H1031</f>
        <v>0</v>
      </c>
      <c r="Q1031" s="184">
        <v>0</v>
      </c>
      <c r="R1031" s="184">
        <f>Q1031*H1031</f>
        <v>0</v>
      </c>
      <c r="S1031" s="184">
        <v>0.02475</v>
      </c>
      <c r="T1031" s="185">
        <f>S1031*H1031</f>
        <v>9.692100000000002</v>
      </c>
      <c r="U1031" s="35"/>
      <c r="V1031" s="35"/>
      <c r="W1031" s="35"/>
      <c r="X1031" s="35"/>
      <c r="Y1031" s="35"/>
      <c r="Z1031" s="35"/>
      <c r="AA1031" s="35"/>
      <c r="AB1031" s="35"/>
      <c r="AC1031" s="35"/>
      <c r="AD1031" s="35"/>
      <c r="AE1031" s="35"/>
      <c r="AR1031" s="186" t="s">
        <v>311</v>
      </c>
      <c r="AT1031" s="186" t="s">
        <v>173</v>
      </c>
      <c r="AU1031" s="186" t="s">
        <v>83</v>
      </c>
      <c r="AY1031" s="18" t="s">
        <v>171</v>
      </c>
      <c r="BE1031" s="187">
        <f>IF(N1031="základní",J1031,0)</f>
        <v>0</v>
      </c>
      <c r="BF1031" s="187">
        <f>IF(N1031="snížená",J1031,0)</f>
        <v>0</v>
      </c>
      <c r="BG1031" s="187">
        <f>IF(N1031="zákl. přenesená",J1031,0)</f>
        <v>0</v>
      </c>
      <c r="BH1031" s="187">
        <f>IF(N1031="sníž. přenesená",J1031,0)</f>
        <v>0</v>
      </c>
      <c r="BI1031" s="187">
        <f>IF(N1031="nulová",J1031,0)</f>
        <v>0</v>
      </c>
      <c r="BJ1031" s="18" t="s">
        <v>81</v>
      </c>
      <c r="BK1031" s="187">
        <f>ROUND(I1031*H1031,2)</f>
        <v>0</v>
      </c>
      <c r="BL1031" s="18" t="s">
        <v>311</v>
      </c>
      <c r="BM1031" s="186" t="s">
        <v>1430</v>
      </c>
    </row>
    <row r="1032" spans="1:47" s="2" customFormat="1" ht="12">
      <c r="A1032" s="35"/>
      <c r="B1032" s="36"/>
      <c r="C1032" s="37"/>
      <c r="D1032" s="188" t="s">
        <v>180</v>
      </c>
      <c r="E1032" s="37"/>
      <c r="F1032" s="189" t="s">
        <v>1431</v>
      </c>
      <c r="G1032" s="37"/>
      <c r="H1032" s="37"/>
      <c r="I1032" s="190"/>
      <c r="J1032" s="37"/>
      <c r="K1032" s="37"/>
      <c r="L1032" s="40"/>
      <c r="M1032" s="191"/>
      <c r="N1032" s="192"/>
      <c r="O1032" s="65"/>
      <c r="P1032" s="65"/>
      <c r="Q1032" s="65"/>
      <c r="R1032" s="65"/>
      <c r="S1032" s="65"/>
      <c r="T1032" s="66"/>
      <c r="U1032" s="35"/>
      <c r="V1032" s="35"/>
      <c r="W1032" s="35"/>
      <c r="X1032" s="35"/>
      <c r="Y1032" s="35"/>
      <c r="Z1032" s="35"/>
      <c r="AA1032" s="35"/>
      <c r="AB1032" s="35"/>
      <c r="AC1032" s="35"/>
      <c r="AD1032" s="35"/>
      <c r="AE1032" s="35"/>
      <c r="AT1032" s="18" t="s">
        <v>180</v>
      </c>
      <c r="AU1032" s="18" t="s">
        <v>83</v>
      </c>
    </row>
    <row r="1033" spans="2:51" s="13" customFormat="1" ht="12">
      <c r="B1033" s="193"/>
      <c r="C1033" s="194"/>
      <c r="D1033" s="195" t="s">
        <v>182</v>
      </c>
      <c r="E1033" s="196" t="s">
        <v>19</v>
      </c>
      <c r="F1033" s="197" t="s">
        <v>1331</v>
      </c>
      <c r="G1033" s="194"/>
      <c r="H1033" s="196" t="s">
        <v>19</v>
      </c>
      <c r="I1033" s="198"/>
      <c r="J1033" s="194"/>
      <c r="K1033" s="194"/>
      <c r="L1033" s="199"/>
      <c r="M1033" s="200"/>
      <c r="N1033" s="201"/>
      <c r="O1033" s="201"/>
      <c r="P1033" s="201"/>
      <c r="Q1033" s="201"/>
      <c r="R1033" s="201"/>
      <c r="S1033" s="201"/>
      <c r="T1033" s="202"/>
      <c r="AT1033" s="203" t="s">
        <v>182</v>
      </c>
      <c r="AU1033" s="203" t="s">
        <v>83</v>
      </c>
      <c r="AV1033" s="13" t="s">
        <v>81</v>
      </c>
      <c r="AW1033" s="13" t="s">
        <v>35</v>
      </c>
      <c r="AX1033" s="13" t="s">
        <v>73</v>
      </c>
      <c r="AY1033" s="203" t="s">
        <v>171</v>
      </c>
    </row>
    <row r="1034" spans="2:51" s="14" customFormat="1" ht="12">
      <c r="B1034" s="204"/>
      <c r="C1034" s="205"/>
      <c r="D1034" s="195" t="s">
        <v>182</v>
      </c>
      <c r="E1034" s="206" t="s">
        <v>19</v>
      </c>
      <c r="F1034" s="207" t="s">
        <v>1432</v>
      </c>
      <c r="G1034" s="205"/>
      <c r="H1034" s="208">
        <v>85.8</v>
      </c>
      <c r="I1034" s="209"/>
      <c r="J1034" s="205"/>
      <c r="K1034" s="205"/>
      <c r="L1034" s="210"/>
      <c r="M1034" s="211"/>
      <c r="N1034" s="212"/>
      <c r="O1034" s="212"/>
      <c r="P1034" s="212"/>
      <c r="Q1034" s="212"/>
      <c r="R1034" s="212"/>
      <c r="S1034" s="212"/>
      <c r="T1034" s="213"/>
      <c r="AT1034" s="214" t="s">
        <v>182</v>
      </c>
      <c r="AU1034" s="214" t="s">
        <v>83</v>
      </c>
      <c r="AV1034" s="14" t="s">
        <v>83</v>
      </c>
      <c r="AW1034" s="14" t="s">
        <v>35</v>
      </c>
      <c r="AX1034" s="14" t="s">
        <v>73</v>
      </c>
      <c r="AY1034" s="214" t="s">
        <v>171</v>
      </c>
    </row>
    <row r="1035" spans="2:51" s="13" customFormat="1" ht="12">
      <c r="B1035" s="193"/>
      <c r="C1035" s="194"/>
      <c r="D1035" s="195" t="s">
        <v>182</v>
      </c>
      <c r="E1035" s="196" t="s">
        <v>19</v>
      </c>
      <c r="F1035" s="197" t="s">
        <v>1333</v>
      </c>
      <c r="G1035" s="194"/>
      <c r="H1035" s="196" t="s">
        <v>19</v>
      </c>
      <c r="I1035" s="198"/>
      <c r="J1035" s="194"/>
      <c r="K1035" s="194"/>
      <c r="L1035" s="199"/>
      <c r="M1035" s="200"/>
      <c r="N1035" s="201"/>
      <c r="O1035" s="201"/>
      <c r="P1035" s="201"/>
      <c r="Q1035" s="201"/>
      <c r="R1035" s="201"/>
      <c r="S1035" s="201"/>
      <c r="T1035" s="202"/>
      <c r="AT1035" s="203" t="s">
        <v>182</v>
      </c>
      <c r="AU1035" s="203" t="s">
        <v>83</v>
      </c>
      <c r="AV1035" s="13" t="s">
        <v>81</v>
      </c>
      <c r="AW1035" s="13" t="s">
        <v>35</v>
      </c>
      <c r="AX1035" s="13" t="s">
        <v>73</v>
      </c>
      <c r="AY1035" s="203" t="s">
        <v>171</v>
      </c>
    </row>
    <row r="1036" spans="2:51" s="14" customFormat="1" ht="12">
      <c r="B1036" s="204"/>
      <c r="C1036" s="205"/>
      <c r="D1036" s="195" t="s">
        <v>182</v>
      </c>
      <c r="E1036" s="206" t="s">
        <v>19</v>
      </c>
      <c r="F1036" s="207" t="s">
        <v>1433</v>
      </c>
      <c r="G1036" s="205"/>
      <c r="H1036" s="208">
        <v>61.5</v>
      </c>
      <c r="I1036" s="209"/>
      <c r="J1036" s="205"/>
      <c r="K1036" s="205"/>
      <c r="L1036" s="210"/>
      <c r="M1036" s="211"/>
      <c r="N1036" s="212"/>
      <c r="O1036" s="212"/>
      <c r="P1036" s="212"/>
      <c r="Q1036" s="212"/>
      <c r="R1036" s="212"/>
      <c r="S1036" s="212"/>
      <c r="T1036" s="213"/>
      <c r="AT1036" s="214" t="s">
        <v>182</v>
      </c>
      <c r="AU1036" s="214" t="s">
        <v>83</v>
      </c>
      <c r="AV1036" s="14" t="s">
        <v>83</v>
      </c>
      <c r="AW1036" s="14" t="s">
        <v>35</v>
      </c>
      <c r="AX1036" s="14" t="s">
        <v>73</v>
      </c>
      <c r="AY1036" s="214" t="s">
        <v>171</v>
      </c>
    </row>
    <row r="1037" spans="2:51" s="13" customFormat="1" ht="12">
      <c r="B1037" s="193"/>
      <c r="C1037" s="194"/>
      <c r="D1037" s="195" t="s">
        <v>182</v>
      </c>
      <c r="E1037" s="196" t="s">
        <v>19</v>
      </c>
      <c r="F1037" s="197" t="s">
        <v>1339</v>
      </c>
      <c r="G1037" s="194"/>
      <c r="H1037" s="196" t="s">
        <v>19</v>
      </c>
      <c r="I1037" s="198"/>
      <c r="J1037" s="194"/>
      <c r="K1037" s="194"/>
      <c r="L1037" s="199"/>
      <c r="M1037" s="200"/>
      <c r="N1037" s="201"/>
      <c r="O1037" s="201"/>
      <c r="P1037" s="201"/>
      <c r="Q1037" s="201"/>
      <c r="R1037" s="201"/>
      <c r="S1037" s="201"/>
      <c r="T1037" s="202"/>
      <c r="AT1037" s="203" t="s">
        <v>182</v>
      </c>
      <c r="AU1037" s="203" t="s">
        <v>83</v>
      </c>
      <c r="AV1037" s="13" t="s">
        <v>81</v>
      </c>
      <c r="AW1037" s="13" t="s">
        <v>35</v>
      </c>
      <c r="AX1037" s="13" t="s">
        <v>73</v>
      </c>
      <c r="AY1037" s="203" t="s">
        <v>171</v>
      </c>
    </row>
    <row r="1038" spans="2:51" s="14" customFormat="1" ht="12">
      <c r="B1038" s="204"/>
      <c r="C1038" s="205"/>
      <c r="D1038" s="195" t="s">
        <v>182</v>
      </c>
      <c r="E1038" s="206" t="s">
        <v>19</v>
      </c>
      <c r="F1038" s="207" t="s">
        <v>1426</v>
      </c>
      <c r="G1038" s="205"/>
      <c r="H1038" s="208">
        <v>102</v>
      </c>
      <c r="I1038" s="209"/>
      <c r="J1038" s="205"/>
      <c r="K1038" s="205"/>
      <c r="L1038" s="210"/>
      <c r="M1038" s="211"/>
      <c r="N1038" s="212"/>
      <c r="O1038" s="212"/>
      <c r="P1038" s="212"/>
      <c r="Q1038" s="212"/>
      <c r="R1038" s="212"/>
      <c r="S1038" s="212"/>
      <c r="T1038" s="213"/>
      <c r="AT1038" s="214" t="s">
        <v>182</v>
      </c>
      <c r="AU1038" s="214" t="s">
        <v>83</v>
      </c>
      <c r="AV1038" s="14" t="s">
        <v>83</v>
      </c>
      <c r="AW1038" s="14" t="s">
        <v>35</v>
      </c>
      <c r="AX1038" s="14" t="s">
        <v>73</v>
      </c>
      <c r="AY1038" s="214" t="s">
        <v>171</v>
      </c>
    </row>
    <row r="1039" spans="2:51" s="13" customFormat="1" ht="12">
      <c r="B1039" s="193"/>
      <c r="C1039" s="194"/>
      <c r="D1039" s="195" t="s">
        <v>182</v>
      </c>
      <c r="E1039" s="196" t="s">
        <v>19</v>
      </c>
      <c r="F1039" s="197" t="s">
        <v>1341</v>
      </c>
      <c r="G1039" s="194"/>
      <c r="H1039" s="196" t="s">
        <v>19</v>
      </c>
      <c r="I1039" s="198"/>
      <c r="J1039" s="194"/>
      <c r="K1039" s="194"/>
      <c r="L1039" s="199"/>
      <c r="M1039" s="200"/>
      <c r="N1039" s="201"/>
      <c r="O1039" s="201"/>
      <c r="P1039" s="201"/>
      <c r="Q1039" s="201"/>
      <c r="R1039" s="201"/>
      <c r="S1039" s="201"/>
      <c r="T1039" s="202"/>
      <c r="AT1039" s="203" t="s">
        <v>182</v>
      </c>
      <c r="AU1039" s="203" t="s">
        <v>83</v>
      </c>
      <c r="AV1039" s="13" t="s">
        <v>81</v>
      </c>
      <c r="AW1039" s="13" t="s">
        <v>35</v>
      </c>
      <c r="AX1039" s="13" t="s">
        <v>73</v>
      </c>
      <c r="AY1039" s="203" t="s">
        <v>171</v>
      </c>
    </row>
    <row r="1040" spans="2:51" s="14" customFormat="1" ht="12">
      <c r="B1040" s="204"/>
      <c r="C1040" s="205"/>
      <c r="D1040" s="195" t="s">
        <v>182</v>
      </c>
      <c r="E1040" s="206" t="s">
        <v>19</v>
      </c>
      <c r="F1040" s="207" t="s">
        <v>1434</v>
      </c>
      <c r="G1040" s="205"/>
      <c r="H1040" s="208">
        <v>74.8</v>
      </c>
      <c r="I1040" s="209"/>
      <c r="J1040" s="205"/>
      <c r="K1040" s="205"/>
      <c r="L1040" s="210"/>
      <c r="M1040" s="211"/>
      <c r="N1040" s="212"/>
      <c r="O1040" s="212"/>
      <c r="P1040" s="212"/>
      <c r="Q1040" s="212"/>
      <c r="R1040" s="212"/>
      <c r="S1040" s="212"/>
      <c r="T1040" s="213"/>
      <c r="AT1040" s="214" t="s">
        <v>182</v>
      </c>
      <c r="AU1040" s="214" t="s">
        <v>83</v>
      </c>
      <c r="AV1040" s="14" t="s">
        <v>83</v>
      </c>
      <c r="AW1040" s="14" t="s">
        <v>35</v>
      </c>
      <c r="AX1040" s="14" t="s">
        <v>73</v>
      </c>
      <c r="AY1040" s="214" t="s">
        <v>171</v>
      </c>
    </row>
    <row r="1041" spans="2:51" s="13" customFormat="1" ht="12">
      <c r="B1041" s="193"/>
      <c r="C1041" s="194"/>
      <c r="D1041" s="195" t="s">
        <v>182</v>
      </c>
      <c r="E1041" s="196" t="s">
        <v>19</v>
      </c>
      <c r="F1041" s="197" t="s">
        <v>1343</v>
      </c>
      <c r="G1041" s="194"/>
      <c r="H1041" s="196" t="s">
        <v>19</v>
      </c>
      <c r="I1041" s="198"/>
      <c r="J1041" s="194"/>
      <c r="K1041" s="194"/>
      <c r="L1041" s="199"/>
      <c r="M1041" s="200"/>
      <c r="N1041" s="201"/>
      <c r="O1041" s="201"/>
      <c r="P1041" s="201"/>
      <c r="Q1041" s="201"/>
      <c r="R1041" s="201"/>
      <c r="S1041" s="201"/>
      <c r="T1041" s="202"/>
      <c r="AT1041" s="203" t="s">
        <v>182</v>
      </c>
      <c r="AU1041" s="203" t="s">
        <v>83</v>
      </c>
      <c r="AV1041" s="13" t="s">
        <v>81</v>
      </c>
      <c r="AW1041" s="13" t="s">
        <v>35</v>
      </c>
      <c r="AX1041" s="13" t="s">
        <v>73</v>
      </c>
      <c r="AY1041" s="203" t="s">
        <v>171</v>
      </c>
    </row>
    <row r="1042" spans="2:51" s="14" customFormat="1" ht="12">
      <c r="B1042" s="204"/>
      <c r="C1042" s="205"/>
      <c r="D1042" s="195" t="s">
        <v>182</v>
      </c>
      <c r="E1042" s="206" t="s">
        <v>19</v>
      </c>
      <c r="F1042" s="207" t="s">
        <v>1435</v>
      </c>
      <c r="G1042" s="205"/>
      <c r="H1042" s="208">
        <v>67.5</v>
      </c>
      <c r="I1042" s="209"/>
      <c r="J1042" s="205"/>
      <c r="K1042" s="205"/>
      <c r="L1042" s="210"/>
      <c r="M1042" s="211"/>
      <c r="N1042" s="212"/>
      <c r="O1042" s="212"/>
      <c r="P1042" s="212"/>
      <c r="Q1042" s="212"/>
      <c r="R1042" s="212"/>
      <c r="S1042" s="212"/>
      <c r="T1042" s="213"/>
      <c r="AT1042" s="214" t="s">
        <v>182</v>
      </c>
      <c r="AU1042" s="214" t="s">
        <v>83</v>
      </c>
      <c r="AV1042" s="14" t="s">
        <v>83</v>
      </c>
      <c r="AW1042" s="14" t="s">
        <v>35</v>
      </c>
      <c r="AX1042" s="14" t="s">
        <v>73</v>
      </c>
      <c r="AY1042" s="214" t="s">
        <v>171</v>
      </c>
    </row>
    <row r="1043" spans="2:51" s="15" customFormat="1" ht="12">
      <c r="B1043" s="215"/>
      <c r="C1043" s="216"/>
      <c r="D1043" s="195" t="s">
        <v>182</v>
      </c>
      <c r="E1043" s="217" t="s">
        <v>19</v>
      </c>
      <c r="F1043" s="218" t="s">
        <v>189</v>
      </c>
      <c r="G1043" s="216"/>
      <c r="H1043" s="219">
        <v>391.6</v>
      </c>
      <c r="I1043" s="220"/>
      <c r="J1043" s="216"/>
      <c r="K1043" s="216"/>
      <c r="L1043" s="221"/>
      <c r="M1043" s="222"/>
      <c r="N1043" s="223"/>
      <c r="O1043" s="223"/>
      <c r="P1043" s="223"/>
      <c r="Q1043" s="223"/>
      <c r="R1043" s="223"/>
      <c r="S1043" s="223"/>
      <c r="T1043" s="224"/>
      <c r="AT1043" s="225" t="s">
        <v>182</v>
      </c>
      <c r="AU1043" s="225" t="s">
        <v>83</v>
      </c>
      <c r="AV1043" s="15" t="s">
        <v>178</v>
      </c>
      <c r="AW1043" s="15" t="s">
        <v>35</v>
      </c>
      <c r="AX1043" s="15" t="s">
        <v>81</v>
      </c>
      <c r="AY1043" s="225" t="s">
        <v>171</v>
      </c>
    </row>
    <row r="1044" spans="1:65" s="2" customFormat="1" ht="49.15" customHeight="1">
      <c r="A1044" s="35"/>
      <c r="B1044" s="36"/>
      <c r="C1044" s="175" t="s">
        <v>1436</v>
      </c>
      <c r="D1044" s="175" t="s">
        <v>173</v>
      </c>
      <c r="E1044" s="176" t="s">
        <v>1437</v>
      </c>
      <c r="F1044" s="177" t="s">
        <v>1438</v>
      </c>
      <c r="G1044" s="178" t="s">
        <v>328</v>
      </c>
      <c r="H1044" s="179">
        <v>12.5</v>
      </c>
      <c r="I1044" s="180"/>
      <c r="J1044" s="181">
        <f>ROUND(I1044*H1044,2)</f>
        <v>0</v>
      </c>
      <c r="K1044" s="177" t="s">
        <v>177</v>
      </c>
      <c r="L1044" s="40"/>
      <c r="M1044" s="182" t="s">
        <v>19</v>
      </c>
      <c r="N1044" s="183" t="s">
        <v>44</v>
      </c>
      <c r="O1044" s="65"/>
      <c r="P1044" s="184">
        <f>O1044*H1044</f>
        <v>0</v>
      </c>
      <c r="Q1044" s="184">
        <v>0</v>
      </c>
      <c r="R1044" s="184">
        <f>Q1044*H1044</f>
        <v>0</v>
      </c>
      <c r="S1044" s="184">
        <v>0.033</v>
      </c>
      <c r="T1044" s="185">
        <f>S1044*H1044</f>
        <v>0.41250000000000003</v>
      </c>
      <c r="U1044" s="35"/>
      <c r="V1044" s="35"/>
      <c r="W1044" s="35"/>
      <c r="X1044" s="35"/>
      <c r="Y1044" s="35"/>
      <c r="Z1044" s="35"/>
      <c r="AA1044" s="35"/>
      <c r="AB1044" s="35"/>
      <c r="AC1044" s="35"/>
      <c r="AD1044" s="35"/>
      <c r="AE1044" s="35"/>
      <c r="AR1044" s="186" t="s">
        <v>311</v>
      </c>
      <c r="AT1044" s="186" t="s">
        <v>173</v>
      </c>
      <c r="AU1044" s="186" t="s">
        <v>83</v>
      </c>
      <c r="AY1044" s="18" t="s">
        <v>171</v>
      </c>
      <c r="BE1044" s="187">
        <f>IF(N1044="základní",J1044,0)</f>
        <v>0</v>
      </c>
      <c r="BF1044" s="187">
        <f>IF(N1044="snížená",J1044,0)</f>
        <v>0</v>
      </c>
      <c r="BG1044" s="187">
        <f>IF(N1044="zákl. přenesená",J1044,0)</f>
        <v>0</v>
      </c>
      <c r="BH1044" s="187">
        <f>IF(N1044="sníž. přenesená",J1044,0)</f>
        <v>0</v>
      </c>
      <c r="BI1044" s="187">
        <f>IF(N1044="nulová",J1044,0)</f>
        <v>0</v>
      </c>
      <c r="BJ1044" s="18" t="s">
        <v>81</v>
      </c>
      <c r="BK1044" s="187">
        <f>ROUND(I1044*H1044,2)</f>
        <v>0</v>
      </c>
      <c r="BL1044" s="18" t="s">
        <v>311</v>
      </c>
      <c r="BM1044" s="186" t="s">
        <v>1439</v>
      </c>
    </row>
    <row r="1045" spans="1:47" s="2" customFormat="1" ht="12">
      <c r="A1045" s="35"/>
      <c r="B1045" s="36"/>
      <c r="C1045" s="37"/>
      <c r="D1045" s="188" t="s">
        <v>180</v>
      </c>
      <c r="E1045" s="37"/>
      <c r="F1045" s="189" t="s">
        <v>1440</v>
      </c>
      <c r="G1045" s="37"/>
      <c r="H1045" s="37"/>
      <c r="I1045" s="190"/>
      <c r="J1045" s="37"/>
      <c r="K1045" s="37"/>
      <c r="L1045" s="40"/>
      <c r="M1045" s="191"/>
      <c r="N1045" s="192"/>
      <c r="O1045" s="65"/>
      <c r="P1045" s="65"/>
      <c r="Q1045" s="65"/>
      <c r="R1045" s="65"/>
      <c r="S1045" s="65"/>
      <c r="T1045" s="66"/>
      <c r="U1045" s="35"/>
      <c r="V1045" s="35"/>
      <c r="W1045" s="35"/>
      <c r="X1045" s="35"/>
      <c r="Y1045" s="35"/>
      <c r="Z1045" s="35"/>
      <c r="AA1045" s="35"/>
      <c r="AB1045" s="35"/>
      <c r="AC1045" s="35"/>
      <c r="AD1045" s="35"/>
      <c r="AE1045" s="35"/>
      <c r="AT1045" s="18" t="s">
        <v>180</v>
      </c>
      <c r="AU1045" s="18" t="s">
        <v>83</v>
      </c>
    </row>
    <row r="1046" spans="2:51" s="13" customFormat="1" ht="12">
      <c r="B1046" s="193"/>
      <c r="C1046" s="194"/>
      <c r="D1046" s="195" t="s">
        <v>182</v>
      </c>
      <c r="E1046" s="196" t="s">
        <v>19</v>
      </c>
      <c r="F1046" s="197" t="s">
        <v>1335</v>
      </c>
      <c r="G1046" s="194"/>
      <c r="H1046" s="196" t="s">
        <v>19</v>
      </c>
      <c r="I1046" s="198"/>
      <c r="J1046" s="194"/>
      <c r="K1046" s="194"/>
      <c r="L1046" s="199"/>
      <c r="M1046" s="200"/>
      <c r="N1046" s="201"/>
      <c r="O1046" s="201"/>
      <c r="P1046" s="201"/>
      <c r="Q1046" s="201"/>
      <c r="R1046" s="201"/>
      <c r="S1046" s="201"/>
      <c r="T1046" s="202"/>
      <c r="AT1046" s="203" t="s">
        <v>182</v>
      </c>
      <c r="AU1046" s="203" t="s">
        <v>83</v>
      </c>
      <c r="AV1046" s="13" t="s">
        <v>81</v>
      </c>
      <c r="AW1046" s="13" t="s">
        <v>35</v>
      </c>
      <c r="AX1046" s="13" t="s">
        <v>73</v>
      </c>
      <c r="AY1046" s="203" t="s">
        <v>171</v>
      </c>
    </row>
    <row r="1047" spans="2:51" s="14" customFormat="1" ht="12">
      <c r="B1047" s="204"/>
      <c r="C1047" s="205"/>
      <c r="D1047" s="195" t="s">
        <v>182</v>
      </c>
      <c r="E1047" s="206" t="s">
        <v>19</v>
      </c>
      <c r="F1047" s="207" t="s">
        <v>1441</v>
      </c>
      <c r="G1047" s="205"/>
      <c r="H1047" s="208">
        <v>12.5</v>
      </c>
      <c r="I1047" s="209"/>
      <c r="J1047" s="205"/>
      <c r="K1047" s="205"/>
      <c r="L1047" s="210"/>
      <c r="M1047" s="211"/>
      <c r="N1047" s="212"/>
      <c r="O1047" s="212"/>
      <c r="P1047" s="212"/>
      <c r="Q1047" s="212"/>
      <c r="R1047" s="212"/>
      <c r="S1047" s="212"/>
      <c r="T1047" s="213"/>
      <c r="AT1047" s="214" t="s">
        <v>182</v>
      </c>
      <c r="AU1047" s="214" t="s">
        <v>83</v>
      </c>
      <c r="AV1047" s="14" t="s">
        <v>83</v>
      </c>
      <c r="AW1047" s="14" t="s">
        <v>35</v>
      </c>
      <c r="AX1047" s="14" t="s">
        <v>81</v>
      </c>
      <c r="AY1047" s="214" t="s">
        <v>171</v>
      </c>
    </row>
    <row r="1048" spans="1:65" s="2" customFormat="1" ht="49.15" customHeight="1">
      <c r="A1048" s="35"/>
      <c r="B1048" s="36"/>
      <c r="C1048" s="175" t="s">
        <v>1442</v>
      </c>
      <c r="D1048" s="175" t="s">
        <v>173</v>
      </c>
      <c r="E1048" s="176" t="s">
        <v>1443</v>
      </c>
      <c r="F1048" s="177" t="s">
        <v>1444</v>
      </c>
      <c r="G1048" s="178" t="s">
        <v>328</v>
      </c>
      <c r="H1048" s="179">
        <v>42</v>
      </c>
      <c r="I1048" s="180"/>
      <c r="J1048" s="181">
        <f>ROUND(I1048*H1048,2)</f>
        <v>0</v>
      </c>
      <c r="K1048" s="177" t="s">
        <v>177</v>
      </c>
      <c r="L1048" s="40"/>
      <c r="M1048" s="182" t="s">
        <v>19</v>
      </c>
      <c r="N1048" s="183" t="s">
        <v>44</v>
      </c>
      <c r="O1048" s="65"/>
      <c r="P1048" s="184">
        <f>O1048*H1048</f>
        <v>0</v>
      </c>
      <c r="Q1048" s="184">
        <v>0</v>
      </c>
      <c r="R1048" s="184">
        <f>Q1048*H1048</f>
        <v>0</v>
      </c>
      <c r="S1048" s="184">
        <v>0.033</v>
      </c>
      <c r="T1048" s="185">
        <f>S1048*H1048</f>
        <v>1.3860000000000001</v>
      </c>
      <c r="U1048" s="35"/>
      <c r="V1048" s="35"/>
      <c r="W1048" s="35"/>
      <c r="X1048" s="35"/>
      <c r="Y1048" s="35"/>
      <c r="Z1048" s="35"/>
      <c r="AA1048" s="35"/>
      <c r="AB1048" s="35"/>
      <c r="AC1048" s="35"/>
      <c r="AD1048" s="35"/>
      <c r="AE1048" s="35"/>
      <c r="AR1048" s="186" t="s">
        <v>311</v>
      </c>
      <c r="AT1048" s="186" t="s">
        <v>173</v>
      </c>
      <c r="AU1048" s="186" t="s">
        <v>83</v>
      </c>
      <c r="AY1048" s="18" t="s">
        <v>171</v>
      </c>
      <c r="BE1048" s="187">
        <f>IF(N1048="základní",J1048,0)</f>
        <v>0</v>
      </c>
      <c r="BF1048" s="187">
        <f>IF(N1048="snížená",J1048,0)</f>
        <v>0</v>
      </c>
      <c r="BG1048" s="187">
        <f>IF(N1048="zákl. přenesená",J1048,0)</f>
        <v>0</v>
      </c>
      <c r="BH1048" s="187">
        <f>IF(N1048="sníž. přenesená",J1048,0)</f>
        <v>0</v>
      </c>
      <c r="BI1048" s="187">
        <f>IF(N1048="nulová",J1048,0)</f>
        <v>0</v>
      </c>
      <c r="BJ1048" s="18" t="s">
        <v>81</v>
      </c>
      <c r="BK1048" s="187">
        <f>ROUND(I1048*H1048,2)</f>
        <v>0</v>
      </c>
      <c r="BL1048" s="18" t="s">
        <v>311</v>
      </c>
      <c r="BM1048" s="186" t="s">
        <v>1445</v>
      </c>
    </row>
    <row r="1049" spans="1:47" s="2" customFormat="1" ht="12">
      <c r="A1049" s="35"/>
      <c r="B1049" s="36"/>
      <c r="C1049" s="37"/>
      <c r="D1049" s="188" t="s">
        <v>180</v>
      </c>
      <c r="E1049" s="37"/>
      <c r="F1049" s="189" t="s">
        <v>1446</v>
      </c>
      <c r="G1049" s="37"/>
      <c r="H1049" s="37"/>
      <c r="I1049" s="190"/>
      <c r="J1049" s="37"/>
      <c r="K1049" s="37"/>
      <c r="L1049" s="40"/>
      <c r="M1049" s="191"/>
      <c r="N1049" s="192"/>
      <c r="O1049" s="65"/>
      <c r="P1049" s="65"/>
      <c r="Q1049" s="65"/>
      <c r="R1049" s="65"/>
      <c r="S1049" s="65"/>
      <c r="T1049" s="66"/>
      <c r="U1049" s="35"/>
      <c r="V1049" s="35"/>
      <c r="W1049" s="35"/>
      <c r="X1049" s="35"/>
      <c r="Y1049" s="35"/>
      <c r="Z1049" s="35"/>
      <c r="AA1049" s="35"/>
      <c r="AB1049" s="35"/>
      <c r="AC1049" s="35"/>
      <c r="AD1049" s="35"/>
      <c r="AE1049" s="35"/>
      <c r="AT1049" s="18" t="s">
        <v>180</v>
      </c>
      <c r="AU1049" s="18" t="s">
        <v>83</v>
      </c>
    </row>
    <row r="1050" spans="2:51" s="13" customFormat="1" ht="12">
      <c r="B1050" s="193"/>
      <c r="C1050" s="194"/>
      <c r="D1050" s="195" t="s">
        <v>182</v>
      </c>
      <c r="E1050" s="196" t="s">
        <v>19</v>
      </c>
      <c r="F1050" s="197" t="s">
        <v>1347</v>
      </c>
      <c r="G1050" s="194"/>
      <c r="H1050" s="196" t="s">
        <v>19</v>
      </c>
      <c r="I1050" s="198"/>
      <c r="J1050" s="194"/>
      <c r="K1050" s="194"/>
      <c r="L1050" s="199"/>
      <c r="M1050" s="200"/>
      <c r="N1050" s="201"/>
      <c r="O1050" s="201"/>
      <c r="P1050" s="201"/>
      <c r="Q1050" s="201"/>
      <c r="R1050" s="201"/>
      <c r="S1050" s="201"/>
      <c r="T1050" s="202"/>
      <c r="AT1050" s="203" t="s">
        <v>182</v>
      </c>
      <c r="AU1050" s="203" t="s">
        <v>83</v>
      </c>
      <c r="AV1050" s="13" t="s">
        <v>81</v>
      </c>
      <c r="AW1050" s="13" t="s">
        <v>35</v>
      </c>
      <c r="AX1050" s="13" t="s">
        <v>73</v>
      </c>
      <c r="AY1050" s="203" t="s">
        <v>171</v>
      </c>
    </row>
    <row r="1051" spans="2:51" s="14" customFormat="1" ht="12">
      <c r="B1051" s="204"/>
      <c r="C1051" s="205"/>
      <c r="D1051" s="195" t="s">
        <v>182</v>
      </c>
      <c r="E1051" s="206" t="s">
        <v>19</v>
      </c>
      <c r="F1051" s="207" t="s">
        <v>1447</v>
      </c>
      <c r="G1051" s="205"/>
      <c r="H1051" s="208">
        <v>21</v>
      </c>
      <c r="I1051" s="209"/>
      <c r="J1051" s="205"/>
      <c r="K1051" s="205"/>
      <c r="L1051" s="210"/>
      <c r="M1051" s="211"/>
      <c r="N1051" s="212"/>
      <c r="O1051" s="212"/>
      <c r="P1051" s="212"/>
      <c r="Q1051" s="212"/>
      <c r="R1051" s="212"/>
      <c r="S1051" s="212"/>
      <c r="T1051" s="213"/>
      <c r="AT1051" s="214" t="s">
        <v>182</v>
      </c>
      <c r="AU1051" s="214" t="s">
        <v>83</v>
      </c>
      <c r="AV1051" s="14" t="s">
        <v>83</v>
      </c>
      <c r="AW1051" s="14" t="s">
        <v>35</v>
      </c>
      <c r="AX1051" s="14" t="s">
        <v>73</v>
      </c>
      <c r="AY1051" s="214" t="s">
        <v>171</v>
      </c>
    </row>
    <row r="1052" spans="2:51" s="13" customFormat="1" ht="12">
      <c r="B1052" s="193"/>
      <c r="C1052" s="194"/>
      <c r="D1052" s="195" t="s">
        <v>182</v>
      </c>
      <c r="E1052" s="196" t="s">
        <v>19</v>
      </c>
      <c r="F1052" s="197" t="s">
        <v>1345</v>
      </c>
      <c r="G1052" s="194"/>
      <c r="H1052" s="196" t="s">
        <v>19</v>
      </c>
      <c r="I1052" s="198"/>
      <c r="J1052" s="194"/>
      <c r="K1052" s="194"/>
      <c r="L1052" s="199"/>
      <c r="M1052" s="200"/>
      <c r="N1052" s="201"/>
      <c r="O1052" s="201"/>
      <c r="P1052" s="201"/>
      <c r="Q1052" s="201"/>
      <c r="R1052" s="201"/>
      <c r="S1052" s="201"/>
      <c r="T1052" s="202"/>
      <c r="AT1052" s="203" t="s">
        <v>182</v>
      </c>
      <c r="AU1052" s="203" t="s">
        <v>83</v>
      </c>
      <c r="AV1052" s="13" t="s">
        <v>81</v>
      </c>
      <c r="AW1052" s="13" t="s">
        <v>35</v>
      </c>
      <c r="AX1052" s="13" t="s">
        <v>73</v>
      </c>
      <c r="AY1052" s="203" t="s">
        <v>171</v>
      </c>
    </row>
    <row r="1053" spans="2:51" s="14" customFormat="1" ht="12">
      <c r="B1053" s="204"/>
      <c r="C1053" s="205"/>
      <c r="D1053" s="195" t="s">
        <v>182</v>
      </c>
      <c r="E1053" s="206" t="s">
        <v>19</v>
      </c>
      <c r="F1053" s="207" t="s">
        <v>1447</v>
      </c>
      <c r="G1053" s="205"/>
      <c r="H1053" s="208">
        <v>21</v>
      </c>
      <c r="I1053" s="209"/>
      <c r="J1053" s="205"/>
      <c r="K1053" s="205"/>
      <c r="L1053" s="210"/>
      <c r="M1053" s="211"/>
      <c r="N1053" s="212"/>
      <c r="O1053" s="212"/>
      <c r="P1053" s="212"/>
      <c r="Q1053" s="212"/>
      <c r="R1053" s="212"/>
      <c r="S1053" s="212"/>
      <c r="T1053" s="213"/>
      <c r="AT1053" s="214" t="s">
        <v>182</v>
      </c>
      <c r="AU1053" s="214" t="s">
        <v>83</v>
      </c>
      <c r="AV1053" s="14" t="s">
        <v>83</v>
      </c>
      <c r="AW1053" s="14" t="s">
        <v>35</v>
      </c>
      <c r="AX1053" s="14" t="s">
        <v>73</v>
      </c>
      <c r="AY1053" s="214" t="s">
        <v>171</v>
      </c>
    </row>
    <row r="1054" spans="2:51" s="15" customFormat="1" ht="12">
      <c r="B1054" s="215"/>
      <c r="C1054" s="216"/>
      <c r="D1054" s="195" t="s">
        <v>182</v>
      </c>
      <c r="E1054" s="217" t="s">
        <v>19</v>
      </c>
      <c r="F1054" s="218" t="s">
        <v>189</v>
      </c>
      <c r="G1054" s="216"/>
      <c r="H1054" s="219">
        <v>42</v>
      </c>
      <c r="I1054" s="220"/>
      <c r="J1054" s="216"/>
      <c r="K1054" s="216"/>
      <c r="L1054" s="221"/>
      <c r="M1054" s="222"/>
      <c r="N1054" s="223"/>
      <c r="O1054" s="223"/>
      <c r="P1054" s="223"/>
      <c r="Q1054" s="223"/>
      <c r="R1054" s="223"/>
      <c r="S1054" s="223"/>
      <c r="T1054" s="224"/>
      <c r="AT1054" s="225" t="s">
        <v>182</v>
      </c>
      <c r="AU1054" s="225" t="s">
        <v>83</v>
      </c>
      <c r="AV1054" s="15" t="s">
        <v>178</v>
      </c>
      <c r="AW1054" s="15" t="s">
        <v>35</v>
      </c>
      <c r="AX1054" s="15" t="s">
        <v>81</v>
      </c>
      <c r="AY1054" s="225" t="s">
        <v>171</v>
      </c>
    </row>
    <row r="1055" spans="1:65" s="2" customFormat="1" ht="49.15" customHeight="1">
      <c r="A1055" s="35"/>
      <c r="B1055" s="36"/>
      <c r="C1055" s="175" t="s">
        <v>1448</v>
      </c>
      <c r="D1055" s="175" t="s">
        <v>173</v>
      </c>
      <c r="E1055" s="176" t="s">
        <v>1449</v>
      </c>
      <c r="F1055" s="177" t="s">
        <v>1450</v>
      </c>
      <c r="G1055" s="178" t="s">
        <v>328</v>
      </c>
      <c r="H1055" s="179">
        <v>204.1</v>
      </c>
      <c r="I1055" s="180"/>
      <c r="J1055" s="181">
        <f>ROUND(I1055*H1055,2)</f>
        <v>0</v>
      </c>
      <c r="K1055" s="177" t="s">
        <v>177</v>
      </c>
      <c r="L1055" s="40"/>
      <c r="M1055" s="182" t="s">
        <v>19</v>
      </c>
      <c r="N1055" s="183" t="s">
        <v>44</v>
      </c>
      <c r="O1055" s="65"/>
      <c r="P1055" s="184">
        <f>O1055*H1055</f>
        <v>0</v>
      </c>
      <c r="Q1055" s="184">
        <v>0</v>
      </c>
      <c r="R1055" s="184">
        <f>Q1055*H1055</f>
        <v>0</v>
      </c>
      <c r="S1055" s="184">
        <v>0.033</v>
      </c>
      <c r="T1055" s="185">
        <f>S1055*H1055</f>
        <v>6.7353000000000005</v>
      </c>
      <c r="U1055" s="35"/>
      <c r="V1055" s="35"/>
      <c r="W1055" s="35"/>
      <c r="X1055" s="35"/>
      <c r="Y1055" s="35"/>
      <c r="Z1055" s="35"/>
      <c r="AA1055" s="35"/>
      <c r="AB1055" s="35"/>
      <c r="AC1055" s="35"/>
      <c r="AD1055" s="35"/>
      <c r="AE1055" s="35"/>
      <c r="AR1055" s="186" t="s">
        <v>311</v>
      </c>
      <c r="AT1055" s="186" t="s">
        <v>173</v>
      </c>
      <c r="AU1055" s="186" t="s">
        <v>83</v>
      </c>
      <c r="AY1055" s="18" t="s">
        <v>171</v>
      </c>
      <c r="BE1055" s="187">
        <f>IF(N1055="základní",J1055,0)</f>
        <v>0</v>
      </c>
      <c r="BF1055" s="187">
        <f>IF(N1055="snížená",J1055,0)</f>
        <v>0</v>
      </c>
      <c r="BG1055" s="187">
        <f>IF(N1055="zákl. přenesená",J1055,0)</f>
        <v>0</v>
      </c>
      <c r="BH1055" s="187">
        <f>IF(N1055="sníž. přenesená",J1055,0)</f>
        <v>0</v>
      </c>
      <c r="BI1055" s="187">
        <f>IF(N1055="nulová",J1055,0)</f>
        <v>0</v>
      </c>
      <c r="BJ1055" s="18" t="s">
        <v>81</v>
      </c>
      <c r="BK1055" s="187">
        <f>ROUND(I1055*H1055,2)</f>
        <v>0</v>
      </c>
      <c r="BL1055" s="18" t="s">
        <v>311</v>
      </c>
      <c r="BM1055" s="186" t="s">
        <v>1451</v>
      </c>
    </row>
    <row r="1056" spans="1:47" s="2" customFormat="1" ht="12">
      <c r="A1056" s="35"/>
      <c r="B1056" s="36"/>
      <c r="C1056" s="37"/>
      <c r="D1056" s="188" t="s">
        <v>180</v>
      </c>
      <c r="E1056" s="37"/>
      <c r="F1056" s="189" t="s">
        <v>1452</v>
      </c>
      <c r="G1056" s="37"/>
      <c r="H1056" s="37"/>
      <c r="I1056" s="190"/>
      <c r="J1056" s="37"/>
      <c r="K1056" s="37"/>
      <c r="L1056" s="40"/>
      <c r="M1056" s="191"/>
      <c r="N1056" s="192"/>
      <c r="O1056" s="65"/>
      <c r="P1056" s="65"/>
      <c r="Q1056" s="65"/>
      <c r="R1056" s="65"/>
      <c r="S1056" s="65"/>
      <c r="T1056" s="66"/>
      <c r="U1056" s="35"/>
      <c r="V1056" s="35"/>
      <c r="W1056" s="35"/>
      <c r="X1056" s="35"/>
      <c r="Y1056" s="35"/>
      <c r="Z1056" s="35"/>
      <c r="AA1056" s="35"/>
      <c r="AB1056" s="35"/>
      <c r="AC1056" s="35"/>
      <c r="AD1056" s="35"/>
      <c r="AE1056" s="35"/>
      <c r="AT1056" s="18" t="s">
        <v>180</v>
      </c>
      <c r="AU1056" s="18" t="s">
        <v>83</v>
      </c>
    </row>
    <row r="1057" spans="2:51" s="13" customFormat="1" ht="12">
      <c r="B1057" s="193"/>
      <c r="C1057" s="194"/>
      <c r="D1057" s="195" t="s">
        <v>182</v>
      </c>
      <c r="E1057" s="196" t="s">
        <v>19</v>
      </c>
      <c r="F1057" s="197" t="s">
        <v>1337</v>
      </c>
      <c r="G1057" s="194"/>
      <c r="H1057" s="196" t="s">
        <v>19</v>
      </c>
      <c r="I1057" s="198"/>
      <c r="J1057" s="194"/>
      <c r="K1057" s="194"/>
      <c r="L1057" s="199"/>
      <c r="M1057" s="200"/>
      <c r="N1057" s="201"/>
      <c r="O1057" s="201"/>
      <c r="P1057" s="201"/>
      <c r="Q1057" s="201"/>
      <c r="R1057" s="201"/>
      <c r="S1057" s="201"/>
      <c r="T1057" s="202"/>
      <c r="AT1057" s="203" t="s">
        <v>182</v>
      </c>
      <c r="AU1057" s="203" t="s">
        <v>83</v>
      </c>
      <c r="AV1057" s="13" t="s">
        <v>81</v>
      </c>
      <c r="AW1057" s="13" t="s">
        <v>35</v>
      </c>
      <c r="AX1057" s="13" t="s">
        <v>73</v>
      </c>
      <c r="AY1057" s="203" t="s">
        <v>171</v>
      </c>
    </row>
    <row r="1058" spans="2:51" s="14" customFormat="1" ht="12">
      <c r="B1058" s="204"/>
      <c r="C1058" s="205"/>
      <c r="D1058" s="195" t="s">
        <v>182</v>
      </c>
      <c r="E1058" s="206" t="s">
        <v>19</v>
      </c>
      <c r="F1058" s="207" t="s">
        <v>899</v>
      </c>
      <c r="G1058" s="205"/>
      <c r="H1058" s="208">
        <v>112</v>
      </c>
      <c r="I1058" s="209"/>
      <c r="J1058" s="205"/>
      <c r="K1058" s="205"/>
      <c r="L1058" s="210"/>
      <c r="M1058" s="211"/>
      <c r="N1058" s="212"/>
      <c r="O1058" s="212"/>
      <c r="P1058" s="212"/>
      <c r="Q1058" s="212"/>
      <c r="R1058" s="212"/>
      <c r="S1058" s="212"/>
      <c r="T1058" s="213"/>
      <c r="AT1058" s="214" t="s">
        <v>182</v>
      </c>
      <c r="AU1058" s="214" t="s">
        <v>83</v>
      </c>
      <c r="AV1058" s="14" t="s">
        <v>83</v>
      </c>
      <c r="AW1058" s="14" t="s">
        <v>35</v>
      </c>
      <c r="AX1058" s="14" t="s">
        <v>73</v>
      </c>
      <c r="AY1058" s="214" t="s">
        <v>171</v>
      </c>
    </row>
    <row r="1059" spans="2:51" s="13" customFormat="1" ht="12">
      <c r="B1059" s="193"/>
      <c r="C1059" s="194"/>
      <c r="D1059" s="195" t="s">
        <v>182</v>
      </c>
      <c r="E1059" s="196" t="s">
        <v>19</v>
      </c>
      <c r="F1059" s="197" t="s">
        <v>1349</v>
      </c>
      <c r="G1059" s="194"/>
      <c r="H1059" s="196" t="s">
        <v>19</v>
      </c>
      <c r="I1059" s="198"/>
      <c r="J1059" s="194"/>
      <c r="K1059" s="194"/>
      <c r="L1059" s="199"/>
      <c r="M1059" s="200"/>
      <c r="N1059" s="201"/>
      <c r="O1059" s="201"/>
      <c r="P1059" s="201"/>
      <c r="Q1059" s="201"/>
      <c r="R1059" s="201"/>
      <c r="S1059" s="201"/>
      <c r="T1059" s="202"/>
      <c r="AT1059" s="203" t="s">
        <v>182</v>
      </c>
      <c r="AU1059" s="203" t="s">
        <v>83</v>
      </c>
      <c r="AV1059" s="13" t="s">
        <v>81</v>
      </c>
      <c r="AW1059" s="13" t="s">
        <v>35</v>
      </c>
      <c r="AX1059" s="13" t="s">
        <v>73</v>
      </c>
      <c r="AY1059" s="203" t="s">
        <v>171</v>
      </c>
    </row>
    <row r="1060" spans="2:51" s="14" customFormat="1" ht="12">
      <c r="B1060" s="204"/>
      <c r="C1060" s="205"/>
      <c r="D1060" s="195" t="s">
        <v>182</v>
      </c>
      <c r="E1060" s="206" t="s">
        <v>19</v>
      </c>
      <c r="F1060" s="207" t="s">
        <v>901</v>
      </c>
      <c r="G1060" s="205"/>
      <c r="H1060" s="208">
        <v>92.1</v>
      </c>
      <c r="I1060" s="209"/>
      <c r="J1060" s="205"/>
      <c r="K1060" s="205"/>
      <c r="L1060" s="210"/>
      <c r="M1060" s="211"/>
      <c r="N1060" s="212"/>
      <c r="O1060" s="212"/>
      <c r="P1060" s="212"/>
      <c r="Q1060" s="212"/>
      <c r="R1060" s="212"/>
      <c r="S1060" s="212"/>
      <c r="T1060" s="213"/>
      <c r="AT1060" s="214" t="s">
        <v>182</v>
      </c>
      <c r="AU1060" s="214" t="s">
        <v>83</v>
      </c>
      <c r="AV1060" s="14" t="s">
        <v>83</v>
      </c>
      <c r="AW1060" s="14" t="s">
        <v>35</v>
      </c>
      <c r="AX1060" s="14" t="s">
        <v>73</v>
      </c>
      <c r="AY1060" s="214" t="s">
        <v>171</v>
      </c>
    </row>
    <row r="1061" spans="2:51" s="15" customFormat="1" ht="12">
      <c r="B1061" s="215"/>
      <c r="C1061" s="216"/>
      <c r="D1061" s="195" t="s">
        <v>182</v>
      </c>
      <c r="E1061" s="217" t="s">
        <v>19</v>
      </c>
      <c r="F1061" s="218" t="s">
        <v>189</v>
      </c>
      <c r="G1061" s="216"/>
      <c r="H1061" s="219">
        <v>204.1</v>
      </c>
      <c r="I1061" s="220"/>
      <c r="J1061" s="216"/>
      <c r="K1061" s="216"/>
      <c r="L1061" s="221"/>
      <c r="M1061" s="222"/>
      <c r="N1061" s="223"/>
      <c r="O1061" s="223"/>
      <c r="P1061" s="223"/>
      <c r="Q1061" s="223"/>
      <c r="R1061" s="223"/>
      <c r="S1061" s="223"/>
      <c r="T1061" s="224"/>
      <c r="AT1061" s="225" t="s">
        <v>182</v>
      </c>
      <c r="AU1061" s="225" t="s">
        <v>83</v>
      </c>
      <c r="AV1061" s="15" t="s">
        <v>178</v>
      </c>
      <c r="AW1061" s="15" t="s">
        <v>35</v>
      </c>
      <c r="AX1061" s="15" t="s">
        <v>81</v>
      </c>
      <c r="AY1061" s="225" t="s">
        <v>171</v>
      </c>
    </row>
    <row r="1062" spans="1:65" s="2" customFormat="1" ht="37.9" customHeight="1">
      <c r="A1062" s="35"/>
      <c r="B1062" s="36"/>
      <c r="C1062" s="175" t="s">
        <v>1453</v>
      </c>
      <c r="D1062" s="175" t="s">
        <v>173</v>
      </c>
      <c r="E1062" s="176" t="s">
        <v>1454</v>
      </c>
      <c r="F1062" s="177" t="s">
        <v>1455</v>
      </c>
      <c r="G1062" s="178" t="s">
        <v>328</v>
      </c>
      <c r="H1062" s="179">
        <v>102</v>
      </c>
      <c r="I1062" s="180"/>
      <c r="J1062" s="181">
        <f>ROUND(I1062*H1062,2)</f>
        <v>0</v>
      </c>
      <c r="K1062" s="177" t="s">
        <v>177</v>
      </c>
      <c r="L1062" s="40"/>
      <c r="M1062" s="182" t="s">
        <v>19</v>
      </c>
      <c r="N1062" s="183" t="s">
        <v>44</v>
      </c>
      <c r="O1062" s="65"/>
      <c r="P1062" s="184">
        <f>O1062*H1062</f>
        <v>0</v>
      </c>
      <c r="Q1062" s="184">
        <v>0.01752</v>
      </c>
      <c r="R1062" s="184">
        <f>Q1062*H1062</f>
        <v>1.7870400000000002</v>
      </c>
      <c r="S1062" s="184">
        <v>0</v>
      </c>
      <c r="T1062" s="185">
        <f>S1062*H1062</f>
        <v>0</v>
      </c>
      <c r="U1062" s="35"/>
      <c r="V1062" s="35"/>
      <c r="W1062" s="35"/>
      <c r="X1062" s="35"/>
      <c r="Y1062" s="35"/>
      <c r="Z1062" s="35"/>
      <c r="AA1062" s="35"/>
      <c r="AB1062" s="35"/>
      <c r="AC1062" s="35"/>
      <c r="AD1062" s="35"/>
      <c r="AE1062" s="35"/>
      <c r="AR1062" s="186" t="s">
        <v>311</v>
      </c>
      <c r="AT1062" s="186" t="s">
        <v>173</v>
      </c>
      <c r="AU1062" s="186" t="s">
        <v>83</v>
      </c>
      <c r="AY1062" s="18" t="s">
        <v>171</v>
      </c>
      <c r="BE1062" s="187">
        <f>IF(N1062="základní",J1062,0)</f>
        <v>0</v>
      </c>
      <c r="BF1062" s="187">
        <f>IF(N1062="snížená",J1062,0)</f>
        <v>0</v>
      </c>
      <c r="BG1062" s="187">
        <f>IF(N1062="zákl. přenesená",J1062,0)</f>
        <v>0</v>
      </c>
      <c r="BH1062" s="187">
        <f>IF(N1062="sníž. přenesená",J1062,0)</f>
        <v>0</v>
      </c>
      <c r="BI1062" s="187">
        <f>IF(N1062="nulová",J1062,0)</f>
        <v>0</v>
      </c>
      <c r="BJ1062" s="18" t="s">
        <v>81</v>
      </c>
      <c r="BK1062" s="187">
        <f>ROUND(I1062*H1062,2)</f>
        <v>0</v>
      </c>
      <c r="BL1062" s="18" t="s">
        <v>311</v>
      </c>
      <c r="BM1062" s="186" t="s">
        <v>1456</v>
      </c>
    </row>
    <row r="1063" spans="1:47" s="2" customFormat="1" ht="12">
      <c r="A1063" s="35"/>
      <c r="B1063" s="36"/>
      <c r="C1063" s="37"/>
      <c r="D1063" s="188" t="s">
        <v>180</v>
      </c>
      <c r="E1063" s="37"/>
      <c r="F1063" s="189" t="s">
        <v>1457</v>
      </c>
      <c r="G1063" s="37"/>
      <c r="H1063" s="37"/>
      <c r="I1063" s="190"/>
      <c r="J1063" s="37"/>
      <c r="K1063" s="37"/>
      <c r="L1063" s="40"/>
      <c r="M1063" s="191"/>
      <c r="N1063" s="192"/>
      <c r="O1063" s="65"/>
      <c r="P1063" s="65"/>
      <c r="Q1063" s="65"/>
      <c r="R1063" s="65"/>
      <c r="S1063" s="65"/>
      <c r="T1063" s="66"/>
      <c r="U1063" s="35"/>
      <c r="V1063" s="35"/>
      <c r="W1063" s="35"/>
      <c r="X1063" s="35"/>
      <c r="Y1063" s="35"/>
      <c r="Z1063" s="35"/>
      <c r="AA1063" s="35"/>
      <c r="AB1063" s="35"/>
      <c r="AC1063" s="35"/>
      <c r="AD1063" s="35"/>
      <c r="AE1063" s="35"/>
      <c r="AT1063" s="18" t="s">
        <v>180</v>
      </c>
      <c r="AU1063" s="18" t="s">
        <v>83</v>
      </c>
    </row>
    <row r="1064" spans="1:65" s="2" customFormat="1" ht="37.9" customHeight="1">
      <c r="A1064" s="35"/>
      <c r="B1064" s="36"/>
      <c r="C1064" s="175" t="s">
        <v>1458</v>
      </c>
      <c r="D1064" s="175" t="s">
        <v>173</v>
      </c>
      <c r="E1064" s="176" t="s">
        <v>1459</v>
      </c>
      <c r="F1064" s="177" t="s">
        <v>1460</v>
      </c>
      <c r="G1064" s="178" t="s">
        <v>328</v>
      </c>
      <c r="H1064" s="179">
        <v>391.6</v>
      </c>
      <c r="I1064" s="180"/>
      <c r="J1064" s="181">
        <f>ROUND(I1064*H1064,2)</f>
        <v>0</v>
      </c>
      <c r="K1064" s="177" t="s">
        <v>177</v>
      </c>
      <c r="L1064" s="40"/>
      <c r="M1064" s="182" t="s">
        <v>19</v>
      </c>
      <c r="N1064" s="183" t="s">
        <v>44</v>
      </c>
      <c r="O1064" s="65"/>
      <c r="P1064" s="184">
        <f>O1064*H1064</f>
        <v>0</v>
      </c>
      <c r="Q1064" s="184">
        <v>0.02733</v>
      </c>
      <c r="R1064" s="184">
        <f>Q1064*H1064</f>
        <v>10.702428000000001</v>
      </c>
      <c r="S1064" s="184">
        <v>0</v>
      </c>
      <c r="T1064" s="185">
        <f>S1064*H1064</f>
        <v>0</v>
      </c>
      <c r="U1064" s="35"/>
      <c r="V1064" s="35"/>
      <c r="W1064" s="35"/>
      <c r="X1064" s="35"/>
      <c r="Y1064" s="35"/>
      <c r="Z1064" s="35"/>
      <c r="AA1064" s="35"/>
      <c r="AB1064" s="35"/>
      <c r="AC1064" s="35"/>
      <c r="AD1064" s="35"/>
      <c r="AE1064" s="35"/>
      <c r="AR1064" s="186" t="s">
        <v>311</v>
      </c>
      <c r="AT1064" s="186" t="s">
        <v>173</v>
      </c>
      <c r="AU1064" s="186" t="s">
        <v>83</v>
      </c>
      <c r="AY1064" s="18" t="s">
        <v>171</v>
      </c>
      <c r="BE1064" s="187">
        <f>IF(N1064="základní",J1064,0)</f>
        <v>0</v>
      </c>
      <c r="BF1064" s="187">
        <f>IF(N1064="snížená",J1064,0)</f>
        <v>0</v>
      </c>
      <c r="BG1064" s="187">
        <f>IF(N1064="zákl. přenesená",J1064,0)</f>
        <v>0</v>
      </c>
      <c r="BH1064" s="187">
        <f>IF(N1064="sníž. přenesená",J1064,0)</f>
        <v>0</v>
      </c>
      <c r="BI1064" s="187">
        <f>IF(N1064="nulová",J1064,0)</f>
        <v>0</v>
      </c>
      <c r="BJ1064" s="18" t="s">
        <v>81</v>
      </c>
      <c r="BK1064" s="187">
        <f>ROUND(I1064*H1064,2)</f>
        <v>0</v>
      </c>
      <c r="BL1064" s="18" t="s">
        <v>311</v>
      </c>
      <c r="BM1064" s="186" t="s">
        <v>1461</v>
      </c>
    </row>
    <row r="1065" spans="1:47" s="2" customFormat="1" ht="12">
      <c r="A1065" s="35"/>
      <c r="B1065" s="36"/>
      <c r="C1065" s="37"/>
      <c r="D1065" s="188" t="s">
        <v>180</v>
      </c>
      <c r="E1065" s="37"/>
      <c r="F1065" s="189" t="s">
        <v>1462</v>
      </c>
      <c r="G1065" s="37"/>
      <c r="H1065" s="37"/>
      <c r="I1065" s="190"/>
      <c r="J1065" s="37"/>
      <c r="K1065" s="37"/>
      <c r="L1065" s="40"/>
      <c r="M1065" s="191"/>
      <c r="N1065" s="192"/>
      <c r="O1065" s="65"/>
      <c r="P1065" s="65"/>
      <c r="Q1065" s="65"/>
      <c r="R1065" s="65"/>
      <c r="S1065" s="65"/>
      <c r="T1065" s="66"/>
      <c r="U1065" s="35"/>
      <c r="V1065" s="35"/>
      <c r="W1065" s="35"/>
      <c r="X1065" s="35"/>
      <c r="Y1065" s="35"/>
      <c r="Z1065" s="35"/>
      <c r="AA1065" s="35"/>
      <c r="AB1065" s="35"/>
      <c r="AC1065" s="35"/>
      <c r="AD1065" s="35"/>
      <c r="AE1065" s="35"/>
      <c r="AT1065" s="18" t="s">
        <v>180</v>
      </c>
      <c r="AU1065" s="18" t="s">
        <v>83</v>
      </c>
    </row>
    <row r="1066" spans="1:65" s="2" customFormat="1" ht="37.9" customHeight="1">
      <c r="A1066" s="35"/>
      <c r="B1066" s="36"/>
      <c r="C1066" s="175" t="s">
        <v>1463</v>
      </c>
      <c r="D1066" s="175" t="s">
        <v>173</v>
      </c>
      <c r="E1066" s="176" t="s">
        <v>1464</v>
      </c>
      <c r="F1066" s="177" t="s">
        <v>1465</v>
      </c>
      <c r="G1066" s="178" t="s">
        <v>328</v>
      </c>
      <c r="H1066" s="179">
        <v>258.6</v>
      </c>
      <c r="I1066" s="180"/>
      <c r="J1066" s="181">
        <f>ROUND(I1066*H1066,2)</f>
        <v>0</v>
      </c>
      <c r="K1066" s="177" t="s">
        <v>177</v>
      </c>
      <c r="L1066" s="40"/>
      <c r="M1066" s="182" t="s">
        <v>19</v>
      </c>
      <c r="N1066" s="183" t="s">
        <v>44</v>
      </c>
      <c r="O1066" s="65"/>
      <c r="P1066" s="184">
        <f>O1066*H1066</f>
        <v>0</v>
      </c>
      <c r="Q1066" s="184">
        <v>0.0364</v>
      </c>
      <c r="R1066" s="184">
        <f>Q1066*H1066</f>
        <v>9.41304</v>
      </c>
      <c r="S1066" s="184">
        <v>0</v>
      </c>
      <c r="T1066" s="185">
        <f>S1066*H1066</f>
        <v>0</v>
      </c>
      <c r="U1066" s="35"/>
      <c r="V1066" s="35"/>
      <c r="W1066" s="35"/>
      <c r="X1066" s="35"/>
      <c r="Y1066" s="35"/>
      <c r="Z1066" s="35"/>
      <c r="AA1066" s="35"/>
      <c r="AB1066" s="35"/>
      <c r="AC1066" s="35"/>
      <c r="AD1066" s="35"/>
      <c r="AE1066" s="35"/>
      <c r="AR1066" s="186" t="s">
        <v>311</v>
      </c>
      <c r="AT1066" s="186" t="s">
        <v>173</v>
      </c>
      <c r="AU1066" s="186" t="s">
        <v>83</v>
      </c>
      <c r="AY1066" s="18" t="s">
        <v>171</v>
      </c>
      <c r="BE1066" s="187">
        <f>IF(N1066="základní",J1066,0)</f>
        <v>0</v>
      </c>
      <c r="BF1066" s="187">
        <f>IF(N1066="snížená",J1066,0)</f>
        <v>0</v>
      </c>
      <c r="BG1066" s="187">
        <f>IF(N1066="zákl. přenesená",J1066,0)</f>
        <v>0</v>
      </c>
      <c r="BH1066" s="187">
        <f>IF(N1066="sníž. přenesená",J1066,0)</f>
        <v>0</v>
      </c>
      <c r="BI1066" s="187">
        <f>IF(N1066="nulová",J1066,0)</f>
        <v>0</v>
      </c>
      <c r="BJ1066" s="18" t="s">
        <v>81</v>
      </c>
      <c r="BK1066" s="187">
        <f>ROUND(I1066*H1066,2)</f>
        <v>0</v>
      </c>
      <c r="BL1066" s="18" t="s">
        <v>311</v>
      </c>
      <c r="BM1066" s="186" t="s">
        <v>1466</v>
      </c>
    </row>
    <row r="1067" spans="1:47" s="2" customFormat="1" ht="12">
      <c r="A1067" s="35"/>
      <c r="B1067" s="36"/>
      <c r="C1067" s="37"/>
      <c r="D1067" s="188" t="s">
        <v>180</v>
      </c>
      <c r="E1067" s="37"/>
      <c r="F1067" s="189" t="s">
        <v>1467</v>
      </c>
      <c r="G1067" s="37"/>
      <c r="H1067" s="37"/>
      <c r="I1067" s="190"/>
      <c r="J1067" s="37"/>
      <c r="K1067" s="37"/>
      <c r="L1067" s="40"/>
      <c r="M1067" s="191"/>
      <c r="N1067" s="192"/>
      <c r="O1067" s="65"/>
      <c r="P1067" s="65"/>
      <c r="Q1067" s="65"/>
      <c r="R1067" s="65"/>
      <c r="S1067" s="65"/>
      <c r="T1067" s="66"/>
      <c r="U1067" s="35"/>
      <c r="V1067" s="35"/>
      <c r="W1067" s="35"/>
      <c r="X1067" s="35"/>
      <c r="Y1067" s="35"/>
      <c r="Z1067" s="35"/>
      <c r="AA1067" s="35"/>
      <c r="AB1067" s="35"/>
      <c r="AC1067" s="35"/>
      <c r="AD1067" s="35"/>
      <c r="AE1067" s="35"/>
      <c r="AT1067" s="18" t="s">
        <v>180</v>
      </c>
      <c r="AU1067" s="18" t="s">
        <v>83</v>
      </c>
    </row>
    <row r="1068" spans="1:65" s="2" customFormat="1" ht="44.25" customHeight="1">
      <c r="A1068" s="35"/>
      <c r="B1068" s="36"/>
      <c r="C1068" s="175" t="s">
        <v>1468</v>
      </c>
      <c r="D1068" s="175" t="s">
        <v>173</v>
      </c>
      <c r="E1068" s="176" t="s">
        <v>1469</v>
      </c>
      <c r="F1068" s="177" t="s">
        <v>1470</v>
      </c>
      <c r="G1068" s="178" t="s">
        <v>983</v>
      </c>
      <c r="H1068" s="237"/>
      <c r="I1068" s="180"/>
      <c r="J1068" s="181">
        <f>ROUND(I1068*H1068,2)</f>
        <v>0</v>
      </c>
      <c r="K1068" s="177" t="s">
        <v>177</v>
      </c>
      <c r="L1068" s="40"/>
      <c r="M1068" s="182" t="s">
        <v>19</v>
      </c>
      <c r="N1068" s="183" t="s">
        <v>44</v>
      </c>
      <c r="O1068" s="65"/>
      <c r="P1068" s="184">
        <f>O1068*H1068</f>
        <v>0</v>
      </c>
      <c r="Q1068" s="184">
        <v>0</v>
      </c>
      <c r="R1068" s="184">
        <f>Q1068*H1068</f>
        <v>0</v>
      </c>
      <c r="S1068" s="184">
        <v>0</v>
      </c>
      <c r="T1068" s="185">
        <f>S1068*H1068</f>
        <v>0</v>
      </c>
      <c r="U1068" s="35"/>
      <c r="V1068" s="35"/>
      <c r="W1068" s="35"/>
      <c r="X1068" s="35"/>
      <c r="Y1068" s="35"/>
      <c r="Z1068" s="35"/>
      <c r="AA1068" s="35"/>
      <c r="AB1068" s="35"/>
      <c r="AC1068" s="35"/>
      <c r="AD1068" s="35"/>
      <c r="AE1068" s="35"/>
      <c r="AR1068" s="186" t="s">
        <v>311</v>
      </c>
      <c r="AT1068" s="186" t="s">
        <v>173</v>
      </c>
      <c r="AU1068" s="186" t="s">
        <v>83</v>
      </c>
      <c r="AY1068" s="18" t="s">
        <v>171</v>
      </c>
      <c r="BE1068" s="187">
        <f>IF(N1068="základní",J1068,0)</f>
        <v>0</v>
      </c>
      <c r="BF1068" s="187">
        <f>IF(N1068="snížená",J1068,0)</f>
        <v>0</v>
      </c>
      <c r="BG1068" s="187">
        <f>IF(N1068="zákl. přenesená",J1068,0)</f>
        <v>0</v>
      </c>
      <c r="BH1068" s="187">
        <f>IF(N1068="sníž. přenesená",J1068,0)</f>
        <v>0</v>
      </c>
      <c r="BI1068" s="187">
        <f>IF(N1068="nulová",J1068,0)</f>
        <v>0</v>
      </c>
      <c r="BJ1068" s="18" t="s">
        <v>81</v>
      </c>
      <c r="BK1068" s="187">
        <f>ROUND(I1068*H1068,2)</f>
        <v>0</v>
      </c>
      <c r="BL1068" s="18" t="s">
        <v>311</v>
      </c>
      <c r="BM1068" s="186" t="s">
        <v>1471</v>
      </c>
    </row>
    <row r="1069" spans="1:47" s="2" customFormat="1" ht="12">
      <c r="A1069" s="35"/>
      <c r="B1069" s="36"/>
      <c r="C1069" s="37"/>
      <c r="D1069" s="188" t="s">
        <v>180</v>
      </c>
      <c r="E1069" s="37"/>
      <c r="F1069" s="189" t="s">
        <v>1472</v>
      </c>
      <c r="G1069" s="37"/>
      <c r="H1069" s="37"/>
      <c r="I1069" s="190"/>
      <c r="J1069" s="37"/>
      <c r="K1069" s="37"/>
      <c r="L1069" s="40"/>
      <c r="M1069" s="191"/>
      <c r="N1069" s="192"/>
      <c r="O1069" s="65"/>
      <c r="P1069" s="65"/>
      <c r="Q1069" s="65"/>
      <c r="R1069" s="65"/>
      <c r="S1069" s="65"/>
      <c r="T1069" s="66"/>
      <c r="U1069" s="35"/>
      <c r="V1069" s="35"/>
      <c r="W1069" s="35"/>
      <c r="X1069" s="35"/>
      <c r="Y1069" s="35"/>
      <c r="Z1069" s="35"/>
      <c r="AA1069" s="35"/>
      <c r="AB1069" s="35"/>
      <c r="AC1069" s="35"/>
      <c r="AD1069" s="35"/>
      <c r="AE1069" s="35"/>
      <c r="AT1069" s="18" t="s">
        <v>180</v>
      </c>
      <c r="AU1069" s="18" t="s">
        <v>83</v>
      </c>
    </row>
    <row r="1070" spans="1:65" s="2" customFormat="1" ht="49.15" customHeight="1">
      <c r="A1070" s="35"/>
      <c r="B1070" s="36"/>
      <c r="C1070" s="175" t="s">
        <v>1473</v>
      </c>
      <c r="D1070" s="175" t="s">
        <v>173</v>
      </c>
      <c r="E1070" s="176" t="s">
        <v>1474</v>
      </c>
      <c r="F1070" s="177" t="s">
        <v>1475</v>
      </c>
      <c r="G1070" s="178" t="s">
        <v>983</v>
      </c>
      <c r="H1070" s="237"/>
      <c r="I1070" s="180"/>
      <c r="J1070" s="181">
        <f>ROUND(I1070*H1070,2)</f>
        <v>0</v>
      </c>
      <c r="K1070" s="177" t="s">
        <v>177</v>
      </c>
      <c r="L1070" s="40"/>
      <c r="M1070" s="182" t="s">
        <v>19</v>
      </c>
      <c r="N1070" s="183" t="s">
        <v>44</v>
      </c>
      <c r="O1070" s="65"/>
      <c r="P1070" s="184">
        <f>O1070*H1070</f>
        <v>0</v>
      </c>
      <c r="Q1070" s="184">
        <v>0</v>
      </c>
      <c r="R1070" s="184">
        <f>Q1070*H1070</f>
        <v>0</v>
      </c>
      <c r="S1070" s="184">
        <v>0</v>
      </c>
      <c r="T1070" s="185">
        <f>S1070*H1070</f>
        <v>0</v>
      </c>
      <c r="U1070" s="35"/>
      <c r="V1070" s="35"/>
      <c r="W1070" s="35"/>
      <c r="X1070" s="35"/>
      <c r="Y1070" s="35"/>
      <c r="Z1070" s="35"/>
      <c r="AA1070" s="35"/>
      <c r="AB1070" s="35"/>
      <c r="AC1070" s="35"/>
      <c r="AD1070" s="35"/>
      <c r="AE1070" s="35"/>
      <c r="AR1070" s="186" t="s">
        <v>311</v>
      </c>
      <c r="AT1070" s="186" t="s">
        <v>173</v>
      </c>
      <c r="AU1070" s="186" t="s">
        <v>83</v>
      </c>
      <c r="AY1070" s="18" t="s">
        <v>171</v>
      </c>
      <c r="BE1070" s="187">
        <f>IF(N1070="základní",J1070,0)</f>
        <v>0</v>
      </c>
      <c r="BF1070" s="187">
        <f>IF(N1070="snížená",J1070,0)</f>
        <v>0</v>
      </c>
      <c r="BG1070" s="187">
        <f>IF(N1070="zákl. přenesená",J1070,0)</f>
        <v>0</v>
      </c>
      <c r="BH1070" s="187">
        <f>IF(N1070="sníž. přenesená",J1070,0)</f>
        <v>0</v>
      </c>
      <c r="BI1070" s="187">
        <f>IF(N1070="nulová",J1070,0)</f>
        <v>0</v>
      </c>
      <c r="BJ1070" s="18" t="s">
        <v>81</v>
      </c>
      <c r="BK1070" s="187">
        <f>ROUND(I1070*H1070,2)</f>
        <v>0</v>
      </c>
      <c r="BL1070" s="18" t="s">
        <v>311</v>
      </c>
      <c r="BM1070" s="186" t="s">
        <v>1476</v>
      </c>
    </row>
    <row r="1071" spans="1:47" s="2" customFormat="1" ht="12">
      <c r="A1071" s="35"/>
      <c r="B1071" s="36"/>
      <c r="C1071" s="37"/>
      <c r="D1071" s="188" t="s">
        <v>180</v>
      </c>
      <c r="E1071" s="37"/>
      <c r="F1071" s="189" t="s">
        <v>1477</v>
      </c>
      <c r="G1071" s="37"/>
      <c r="H1071" s="37"/>
      <c r="I1071" s="190"/>
      <c r="J1071" s="37"/>
      <c r="K1071" s="37"/>
      <c r="L1071" s="40"/>
      <c r="M1071" s="191"/>
      <c r="N1071" s="192"/>
      <c r="O1071" s="65"/>
      <c r="P1071" s="65"/>
      <c r="Q1071" s="65"/>
      <c r="R1071" s="65"/>
      <c r="S1071" s="65"/>
      <c r="T1071" s="66"/>
      <c r="U1071" s="35"/>
      <c r="V1071" s="35"/>
      <c r="W1071" s="35"/>
      <c r="X1071" s="35"/>
      <c r="Y1071" s="35"/>
      <c r="Z1071" s="35"/>
      <c r="AA1071" s="35"/>
      <c r="AB1071" s="35"/>
      <c r="AC1071" s="35"/>
      <c r="AD1071" s="35"/>
      <c r="AE1071" s="35"/>
      <c r="AT1071" s="18" t="s">
        <v>180</v>
      </c>
      <c r="AU1071" s="18" t="s">
        <v>83</v>
      </c>
    </row>
    <row r="1072" spans="2:63" s="12" customFormat="1" ht="22.9" customHeight="1">
      <c r="B1072" s="159"/>
      <c r="C1072" s="160"/>
      <c r="D1072" s="161" t="s">
        <v>72</v>
      </c>
      <c r="E1072" s="173" t="s">
        <v>1478</v>
      </c>
      <c r="F1072" s="173" t="s">
        <v>1479</v>
      </c>
      <c r="G1072" s="160"/>
      <c r="H1072" s="160"/>
      <c r="I1072" s="163"/>
      <c r="J1072" s="174">
        <f>BK1072</f>
        <v>0</v>
      </c>
      <c r="K1072" s="160"/>
      <c r="L1072" s="165"/>
      <c r="M1072" s="166"/>
      <c r="N1072" s="167"/>
      <c r="O1072" s="167"/>
      <c r="P1072" s="168">
        <f>SUM(P1073:P1104)</f>
        <v>0</v>
      </c>
      <c r="Q1072" s="167"/>
      <c r="R1072" s="168">
        <f>SUM(R1073:R1104)</f>
        <v>1.1524915</v>
      </c>
      <c r="S1072" s="167"/>
      <c r="T1072" s="169">
        <f>SUM(T1073:T1104)</f>
        <v>0</v>
      </c>
      <c r="AR1072" s="170" t="s">
        <v>83</v>
      </c>
      <c r="AT1072" s="171" t="s">
        <v>72</v>
      </c>
      <c r="AU1072" s="171" t="s">
        <v>81</v>
      </c>
      <c r="AY1072" s="170" t="s">
        <v>171</v>
      </c>
      <c r="BK1072" s="172">
        <f>SUM(BK1073:BK1104)</f>
        <v>0</v>
      </c>
    </row>
    <row r="1073" spans="1:65" s="2" customFormat="1" ht="37.9" customHeight="1">
      <c r="A1073" s="35"/>
      <c r="B1073" s="36"/>
      <c r="C1073" s="175" t="s">
        <v>1480</v>
      </c>
      <c r="D1073" s="175" t="s">
        <v>173</v>
      </c>
      <c r="E1073" s="176" t="s">
        <v>1481</v>
      </c>
      <c r="F1073" s="177" t="s">
        <v>1482</v>
      </c>
      <c r="G1073" s="178" t="s">
        <v>328</v>
      </c>
      <c r="H1073" s="179">
        <v>39.8</v>
      </c>
      <c r="I1073" s="180"/>
      <c r="J1073" s="181">
        <f>ROUND(I1073*H1073,2)</f>
        <v>0</v>
      </c>
      <c r="K1073" s="177" t="s">
        <v>177</v>
      </c>
      <c r="L1073" s="40"/>
      <c r="M1073" s="182" t="s">
        <v>19</v>
      </c>
      <c r="N1073" s="183" t="s">
        <v>44</v>
      </c>
      <c r="O1073" s="65"/>
      <c r="P1073" s="184">
        <f>O1073*H1073</f>
        <v>0</v>
      </c>
      <c r="Q1073" s="184">
        <v>0.0042</v>
      </c>
      <c r="R1073" s="184">
        <f>Q1073*H1073</f>
        <v>0.16715999999999998</v>
      </c>
      <c r="S1073" s="184">
        <v>0</v>
      </c>
      <c r="T1073" s="185">
        <f>S1073*H1073</f>
        <v>0</v>
      </c>
      <c r="U1073" s="35"/>
      <c r="V1073" s="35"/>
      <c r="W1073" s="35"/>
      <c r="X1073" s="35"/>
      <c r="Y1073" s="35"/>
      <c r="Z1073" s="35"/>
      <c r="AA1073" s="35"/>
      <c r="AB1073" s="35"/>
      <c r="AC1073" s="35"/>
      <c r="AD1073" s="35"/>
      <c r="AE1073" s="35"/>
      <c r="AR1073" s="186" t="s">
        <v>311</v>
      </c>
      <c r="AT1073" s="186" t="s">
        <v>173</v>
      </c>
      <c r="AU1073" s="186" t="s">
        <v>83</v>
      </c>
      <c r="AY1073" s="18" t="s">
        <v>171</v>
      </c>
      <c r="BE1073" s="187">
        <f>IF(N1073="základní",J1073,0)</f>
        <v>0</v>
      </c>
      <c r="BF1073" s="187">
        <f>IF(N1073="snížená",J1073,0)</f>
        <v>0</v>
      </c>
      <c r="BG1073" s="187">
        <f>IF(N1073="zákl. přenesená",J1073,0)</f>
        <v>0</v>
      </c>
      <c r="BH1073" s="187">
        <f>IF(N1073="sníž. přenesená",J1073,0)</f>
        <v>0</v>
      </c>
      <c r="BI1073" s="187">
        <f>IF(N1073="nulová",J1073,0)</f>
        <v>0</v>
      </c>
      <c r="BJ1073" s="18" t="s">
        <v>81</v>
      </c>
      <c r="BK1073" s="187">
        <f>ROUND(I1073*H1073,2)</f>
        <v>0</v>
      </c>
      <c r="BL1073" s="18" t="s">
        <v>311</v>
      </c>
      <c r="BM1073" s="186" t="s">
        <v>1483</v>
      </c>
    </row>
    <row r="1074" spans="1:47" s="2" customFormat="1" ht="12">
      <c r="A1074" s="35"/>
      <c r="B1074" s="36"/>
      <c r="C1074" s="37"/>
      <c r="D1074" s="188" t="s">
        <v>180</v>
      </c>
      <c r="E1074" s="37"/>
      <c r="F1074" s="189" t="s">
        <v>1484</v>
      </c>
      <c r="G1074" s="37"/>
      <c r="H1074" s="37"/>
      <c r="I1074" s="190"/>
      <c r="J1074" s="37"/>
      <c r="K1074" s="37"/>
      <c r="L1074" s="40"/>
      <c r="M1074" s="191"/>
      <c r="N1074" s="192"/>
      <c r="O1074" s="65"/>
      <c r="P1074" s="65"/>
      <c r="Q1074" s="65"/>
      <c r="R1074" s="65"/>
      <c r="S1074" s="65"/>
      <c r="T1074" s="66"/>
      <c r="U1074" s="35"/>
      <c r="V1074" s="35"/>
      <c r="W1074" s="35"/>
      <c r="X1074" s="35"/>
      <c r="Y1074" s="35"/>
      <c r="Z1074" s="35"/>
      <c r="AA1074" s="35"/>
      <c r="AB1074" s="35"/>
      <c r="AC1074" s="35"/>
      <c r="AD1074" s="35"/>
      <c r="AE1074" s="35"/>
      <c r="AT1074" s="18" t="s">
        <v>180</v>
      </c>
      <c r="AU1074" s="18" t="s">
        <v>83</v>
      </c>
    </row>
    <row r="1075" spans="2:51" s="13" customFormat="1" ht="12">
      <c r="B1075" s="193"/>
      <c r="C1075" s="194"/>
      <c r="D1075" s="195" t="s">
        <v>182</v>
      </c>
      <c r="E1075" s="196" t="s">
        <v>19</v>
      </c>
      <c r="F1075" s="197" t="s">
        <v>1485</v>
      </c>
      <c r="G1075" s="194"/>
      <c r="H1075" s="196" t="s">
        <v>19</v>
      </c>
      <c r="I1075" s="198"/>
      <c r="J1075" s="194"/>
      <c r="K1075" s="194"/>
      <c r="L1075" s="199"/>
      <c r="M1075" s="200"/>
      <c r="N1075" s="201"/>
      <c r="O1075" s="201"/>
      <c r="P1075" s="201"/>
      <c r="Q1075" s="201"/>
      <c r="R1075" s="201"/>
      <c r="S1075" s="201"/>
      <c r="T1075" s="202"/>
      <c r="AT1075" s="203" t="s">
        <v>182</v>
      </c>
      <c r="AU1075" s="203" t="s">
        <v>83</v>
      </c>
      <c r="AV1075" s="13" t="s">
        <v>81</v>
      </c>
      <c r="AW1075" s="13" t="s">
        <v>35</v>
      </c>
      <c r="AX1075" s="13" t="s">
        <v>73</v>
      </c>
      <c r="AY1075" s="203" t="s">
        <v>171</v>
      </c>
    </row>
    <row r="1076" spans="2:51" s="14" customFormat="1" ht="12">
      <c r="B1076" s="204"/>
      <c r="C1076" s="205"/>
      <c r="D1076" s="195" t="s">
        <v>182</v>
      </c>
      <c r="E1076" s="206" t="s">
        <v>19</v>
      </c>
      <c r="F1076" s="207" t="s">
        <v>1486</v>
      </c>
      <c r="G1076" s="205"/>
      <c r="H1076" s="208">
        <v>24</v>
      </c>
      <c r="I1076" s="209"/>
      <c r="J1076" s="205"/>
      <c r="K1076" s="205"/>
      <c r="L1076" s="210"/>
      <c r="M1076" s="211"/>
      <c r="N1076" s="212"/>
      <c r="O1076" s="212"/>
      <c r="P1076" s="212"/>
      <c r="Q1076" s="212"/>
      <c r="R1076" s="212"/>
      <c r="S1076" s="212"/>
      <c r="T1076" s="213"/>
      <c r="AT1076" s="214" t="s">
        <v>182</v>
      </c>
      <c r="AU1076" s="214" t="s">
        <v>83</v>
      </c>
      <c r="AV1076" s="14" t="s">
        <v>83</v>
      </c>
      <c r="AW1076" s="14" t="s">
        <v>35</v>
      </c>
      <c r="AX1076" s="14" t="s">
        <v>73</v>
      </c>
      <c r="AY1076" s="214" t="s">
        <v>171</v>
      </c>
    </row>
    <row r="1077" spans="2:51" s="13" customFormat="1" ht="12">
      <c r="B1077" s="193"/>
      <c r="C1077" s="194"/>
      <c r="D1077" s="195" t="s">
        <v>182</v>
      </c>
      <c r="E1077" s="196" t="s">
        <v>19</v>
      </c>
      <c r="F1077" s="197" t="s">
        <v>1487</v>
      </c>
      <c r="G1077" s="194"/>
      <c r="H1077" s="196" t="s">
        <v>19</v>
      </c>
      <c r="I1077" s="198"/>
      <c r="J1077" s="194"/>
      <c r="K1077" s="194"/>
      <c r="L1077" s="199"/>
      <c r="M1077" s="200"/>
      <c r="N1077" s="201"/>
      <c r="O1077" s="201"/>
      <c r="P1077" s="201"/>
      <c r="Q1077" s="201"/>
      <c r="R1077" s="201"/>
      <c r="S1077" s="201"/>
      <c r="T1077" s="202"/>
      <c r="AT1077" s="203" t="s">
        <v>182</v>
      </c>
      <c r="AU1077" s="203" t="s">
        <v>83</v>
      </c>
      <c r="AV1077" s="13" t="s">
        <v>81</v>
      </c>
      <c r="AW1077" s="13" t="s">
        <v>35</v>
      </c>
      <c r="AX1077" s="13" t="s">
        <v>73</v>
      </c>
      <c r="AY1077" s="203" t="s">
        <v>171</v>
      </c>
    </row>
    <row r="1078" spans="2:51" s="14" customFormat="1" ht="12">
      <c r="B1078" s="204"/>
      <c r="C1078" s="205"/>
      <c r="D1078" s="195" t="s">
        <v>182</v>
      </c>
      <c r="E1078" s="206" t="s">
        <v>19</v>
      </c>
      <c r="F1078" s="207" t="s">
        <v>1488</v>
      </c>
      <c r="G1078" s="205"/>
      <c r="H1078" s="208">
        <v>15.8</v>
      </c>
      <c r="I1078" s="209"/>
      <c r="J1078" s="205"/>
      <c r="K1078" s="205"/>
      <c r="L1078" s="210"/>
      <c r="M1078" s="211"/>
      <c r="N1078" s="212"/>
      <c r="O1078" s="212"/>
      <c r="P1078" s="212"/>
      <c r="Q1078" s="212"/>
      <c r="R1078" s="212"/>
      <c r="S1078" s="212"/>
      <c r="T1078" s="213"/>
      <c r="AT1078" s="214" t="s">
        <v>182</v>
      </c>
      <c r="AU1078" s="214" t="s">
        <v>83</v>
      </c>
      <c r="AV1078" s="14" t="s">
        <v>83</v>
      </c>
      <c r="AW1078" s="14" t="s">
        <v>35</v>
      </c>
      <c r="AX1078" s="14" t="s">
        <v>73</v>
      </c>
      <c r="AY1078" s="214" t="s">
        <v>171</v>
      </c>
    </row>
    <row r="1079" spans="2:51" s="15" customFormat="1" ht="12">
      <c r="B1079" s="215"/>
      <c r="C1079" s="216"/>
      <c r="D1079" s="195" t="s">
        <v>182</v>
      </c>
      <c r="E1079" s="217" t="s">
        <v>19</v>
      </c>
      <c r="F1079" s="218" t="s">
        <v>189</v>
      </c>
      <c r="G1079" s="216"/>
      <c r="H1079" s="219">
        <v>39.8</v>
      </c>
      <c r="I1079" s="220"/>
      <c r="J1079" s="216"/>
      <c r="K1079" s="216"/>
      <c r="L1079" s="221"/>
      <c r="M1079" s="222"/>
      <c r="N1079" s="223"/>
      <c r="O1079" s="223"/>
      <c r="P1079" s="223"/>
      <c r="Q1079" s="223"/>
      <c r="R1079" s="223"/>
      <c r="S1079" s="223"/>
      <c r="T1079" s="224"/>
      <c r="AT1079" s="225" t="s">
        <v>182</v>
      </c>
      <c r="AU1079" s="225" t="s">
        <v>83</v>
      </c>
      <c r="AV1079" s="15" t="s">
        <v>178</v>
      </c>
      <c r="AW1079" s="15" t="s">
        <v>35</v>
      </c>
      <c r="AX1079" s="15" t="s">
        <v>81</v>
      </c>
      <c r="AY1079" s="225" t="s">
        <v>171</v>
      </c>
    </row>
    <row r="1080" spans="1:65" s="2" customFormat="1" ht="24.2" customHeight="1">
      <c r="A1080" s="35"/>
      <c r="B1080" s="36"/>
      <c r="C1080" s="175" t="s">
        <v>1489</v>
      </c>
      <c r="D1080" s="175" t="s">
        <v>173</v>
      </c>
      <c r="E1080" s="176" t="s">
        <v>1490</v>
      </c>
      <c r="F1080" s="177" t="s">
        <v>1491</v>
      </c>
      <c r="G1080" s="178" t="s">
        <v>328</v>
      </c>
      <c r="H1080" s="179">
        <v>95.6</v>
      </c>
      <c r="I1080" s="180"/>
      <c r="J1080" s="181">
        <f>ROUND(I1080*H1080,2)</f>
        <v>0</v>
      </c>
      <c r="K1080" s="177" t="s">
        <v>177</v>
      </c>
      <c r="L1080" s="40"/>
      <c r="M1080" s="182" t="s">
        <v>19</v>
      </c>
      <c r="N1080" s="183" t="s">
        <v>44</v>
      </c>
      <c r="O1080" s="65"/>
      <c r="P1080" s="184">
        <f>O1080*H1080</f>
        <v>0</v>
      </c>
      <c r="Q1080" s="184">
        <v>0.00371</v>
      </c>
      <c r="R1080" s="184">
        <f>Q1080*H1080</f>
        <v>0.354676</v>
      </c>
      <c r="S1080" s="184">
        <v>0</v>
      </c>
      <c r="T1080" s="185">
        <f>S1080*H1080</f>
        <v>0</v>
      </c>
      <c r="U1080" s="35"/>
      <c r="V1080" s="35"/>
      <c r="W1080" s="35"/>
      <c r="X1080" s="35"/>
      <c r="Y1080" s="35"/>
      <c r="Z1080" s="35"/>
      <c r="AA1080" s="35"/>
      <c r="AB1080" s="35"/>
      <c r="AC1080" s="35"/>
      <c r="AD1080" s="35"/>
      <c r="AE1080" s="35"/>
      <c r="AR1080" s="186" t="s">
        <v>311</v>
      </c>
      <c r="AT1080" s="186" t="s">
        <v>173</v>
      </c>
      <c r="AU1080" s="186" t="s">
        <v>83</v>
      </c>
      <c r="AY1080" s="18" t="s">
        <v>171</v>
      </c>
      <c r="BE1080" s="187">
        <f>IF(N1080="základní",J1080,0)</f>
        <v>0</v>
      </c>
      <c r="BF1080" s="187">
        <f>IF(N1080="snížená",J1080,0)</f>
        <v>0</v>
      </c>
      <c r="BG1080" s="187">
        <f>IF(N1080="zákl. přenesená",J1080,0)</f>
        <v>0</v>
      </c>
      <c r="BH1080" s="187">
        <f>IF(N1080="sníž. přenesená",J1080,0)</f>
        <v>0</v>
      </c>
      <c r="BI1080" s="187">
        <f>IF(N1080="nulová",J1080,0)</f>
        <v>0</v>
      </c>
      <c r="BJ1080" s="18" t="s">
        <v>81</v>
      </c>
      <c r="BK1080" s="187">
        <f>ROUND(I1080*H1080,2)</f>
        <v>0</v>
      </c>
      <c r="BL1080" s="18" t="s">
        <v>311</v>
      </c>
      <c r="BM1080" s="186" t="s">
        <v>1492</v>
      </c>
    </row>
    <row r="1081" spans="1:47" s="2" customFormat="1" ht="12">
      <c r="A1081" s="35"/>
      <c r="B1081" s="36"/>
      <c r="C1081" s="37"/>
      <c r="D1081" s="188" t="s">
        <v>180</v>
      </c>
      <c r="E1081" s="37"/>
      <c r="F1081" s="189" t="s">
        <v>1493</v>
      </c>
      <c r="G1081" s="37"/>
      <c r="H1081" s="37"/>
      <c r="I1081" s="190"/>
      <c r="J1081" s="37"/>
      <c r="K1081" s="37"/>
      <c r="L1081" s="40"/>
      <c r="M1081" s="191"/>
      <c r="N1081" s="192"/>
      <c r="O1081" s="65"/>
      <c r="P1081" s="65"/>
      <c r="Q1081" s="65"/>
      <c r="R1081" s="65"/>
      <c r="S1081" s="65"/>
      <c r="T1081" s="66"/>
      <c r="U1081" s="35"/>
      <c r="V1081" s="35"/>
      <c r="W1081" s="35"/>
      <c r="X1081" s="35"/>
      <c r="Y1081" s="35"/>
      <c r="Z1081" s="35"/>
      <c r="AA1081" s="35"/>
      <c r="AB1081" s="35"/>
      <c r="AC1081" s="35"/>
      <c r="AD1081" s="35"/>
      <c r="AE1081" s="35"/>
      <c r="AT1081" s="18" t="s">
        <v>180</v>
      </c>
      <c r="AU1081" s="18" t="s">
        <v>83</v>
      </c>
    </row>
    <row r="1082" spans="1:65" s="2" customFormat="1" ht="24.2" customHeight="1">
      <c r="A1082" s="35"/>
      <c r="B1082" s="36"/>
      <c r="C1082" s="175" t="s">
        <v>1494</v>
      </c>
      <c r="D1082" s="175" t="s">
        <v>173</v>
      </c>
      <c r="E1082" s="176" t="s">
        <v>1495</v>
      </c>
      <c r="F1082" s="177" t="s">
        <v>1496</v>
      </c>
      <c r="G1082" s="178" t="s">
        <v>402</v>
      </c>
      <c r="H1082" s="179">
        <v>9</v>
      </c>
      <c r="I1082" s="180"/>
      <c r="J1082" s="181">
        <f>ROUND(I1082*H1082,2)</f>
        <v>0</v>
      </c>
      <c r="K1082" s="177" t="s">
        <v>177</v>
      </c>
      <c r="L1082" s="40"/>
      <c r="M1082" s="182" t="s">
        <v>19</v>
      </c>
      <c r="N1082" s="183" t="s">
        <v>44</v>
      </c>
      <c r="O1082" s="65"/>
      <c r="P1082" s="184">
        <f>O1082*H1082</f>
        <v>0</v>
      </c>
      <c r="Q1082" s="184">
        <v>0</v>
      </c>
      <c r="R1082" s="184">
        <f>Q1082*H1082</f>
        <v>0</v>
      </c>
      <c r="S1082" s="184">
        <v>0</v>
      </c>
      <c r="T1082" s="185">
        <f>S1082*H1082</f>
        <v>0</v>
      </c>
      <c r="U1082" s="35"/>
      <c r="V1082" s="35"/>
      <c r="W1082" s="35"/>
      <c r="X1082" s="35"/>
      <c r="Y1082" s="35"/>
      <c r="Z1082" s="35"/>
      <c r="AA1082" s="35"/>
      <c r="AB1082" s="35"/>
      <c r="AC1082" s="35"/>
      <c r="AD1082" s="35"/>
      <c r="AE1082" s="35"/>
      <c r="AR1082" s="186" t="s">
        <v>311</v>
      </c>
      <c r="AT1082" s="186" t="s">
        <v>173</v>
      </c>
      <c r="AU1082" s="186" t="s">
        <v>83</v>
      </c>
      <c r="AY1082" s="18" t="s">
        <v>171</v>
      </c>
      <c r="BE1082" s="187">
        <f>IF(N1082="základní",J1082,0)</f>
        <v>0</v>
      </c>
      <c r="BF1082" s="187">
        <f>IF(N1082="snížená",J1082,0)</f>
        <v>0</v>
      </c>
      <c r="BG1082" s="187">
        <f>IF(N1082="zákl. přenesená",J1082,0)</f>
        <v>0</v>
      </c>
      <c r="BH1082" s="187">
        <f>IF(N1082="sníž. přenesená",J1082,0)</f>
        <v>0</v>
      </c>
      <c r="BI1082" s="187">
        <f>IF(N1082="nulová",J1082,0)</f>
        <v>0</v>
      </c>
      <c r="BJ1082" s="18" t="s">
        <v>81</v>
      </c>
      <c r="BK1082" s="187">
        <f>ROUND(I1082*H1082,2)</f>
        <v>0</v>
      </c>
      <c r="BL1082" s="18" t="s">
        <v>311</v>
      </c>
      <c r="BM1082" s="186" t="s">
        <v>1497</v>
      </c>
    </row>
    <row r="1083" spans="1:47" s="2" customFormat="1" ht="12">
      <c r="A1083" s="35"/>
      <c r="B1083" s="36"/>
      <c r="C1083" s="37"/>
      <c r="D1083" s="188" t="s">
        <v>180</v>
      </c>
      <c r="E1083" s="37"/>
      <c r="F1083" s="189" t="s">
        <v>1498</v>
      </c>
      <c r="G1083" s="37"/>
      <c r="H1083" s="37"/>
      <c r="I1083" s="190"/>
      <c r="J1083" s="37"/>
      <c r="K1083" s="37"/>
      <c r="L1083" s="40"/>
      <c r="M1083" s="191"/>
      <c r="N1083" s="192"/>
      <c r="O1083" s="65"/>
      <c r="P1083" s="65"/>
      <c r="Q1083" s="65"/>
      <c r="R1083" s="65"/>
      <c r="S1083" s="65"/>
      <c r="T1083" s="66"/>
      <c r="U1083" s="35"/>
      <c r="V1083" s="35"/>
      <c r="W1083" s="35"/>
      <c r="X1083" s="35"/>
      <c r="Y1083" s="35"/>
      <c r="Z1083" s="35"/>
      <c r="AA1083" s="35"/>
      <c r="AB1083" s="35"/>
      <c r="AC1083" s="35"/>
      <c r="AD1083" s="35"/>
      <c r="AE1083" s="35"/>
      <c r="AT1083" s="18" t="s">
        <v>180</v>
      </c>
      <c r="AU1083" s="18" t="s">
        <v>83</v>
      </c>
    </row>
    <row r="1084" spans="1:65" s="2" customFormat="1" ht="16.5" customHeight="1">
      <c r="A1084" s="35"/>
      <c r="B1084" s="36"/>
      <c r="C1084" s="226" t="s">
        <v>1499</v>
      </c>
      <c r="D1084" s="226" t="s">
        <v>263</v>
      </c>
      <c r="E1084" s="227" t="s">
        <v>1500</v>
      </c>
      <c r="F1084" s="228" t="s">
        <v>1501</v>
      </c>
      <c r="G1084" s="229" t="s">
        <v>402</v>
      </c>
      <c r="H1084" s="230">
        <v>5</v>
      </c>
      <c r="I1084" s="231"/>
      <c r="J1084" s="232">
        <f>ROUND(I1084*H1084,2)</f>
        <v>0</v>
      </c>
      <c r="K1084" s="228" t="s">
        <v>19</v>
      </c>
      <c r="L1084" s="233"/>
      <c r="M1084" s="234" t="s">
        <v>19</v>
      </c>
      <c r="N1084" s="235" t="s">
        <v>44</v>
      </c>
      <c r="O1084" s="65"/>
      <c r="P1084" s="184">
        <f>O1084*H1084</f>
        <v>0</v>
      </c>
      <c r="Q1084" s="184">
        <v>0</v>
      </c>
      <c r="R1084" s="184">
        <f>Q1084*H1084</f>
        <v>0</v>
      </c>
      <c r="S1084" s="184">
        <v>0</v>
      </c>
      <c r="T1084" s="185">
        <f>S1084*H1084</f>
        <v>0</v>
      </c>
      <c r="U1084" s="35"/>
      <c r="V1084" s="35"/>
      <c r="W1084" s="35"/>
      <c r="X1084" s="35"/>
      <c r="Y1084" s="35"/>
      <c r="Z1084" s="35"/>
      <c r="AA1084" s="35"/>
      <c r="AB1084" s="35"/>
      <c r="AC1084" s="35"/>
      <c r="AD1084" s="35"/>
      <c r="AE1084" s="35"/>
      <c r="AR1084" s="186" t="s">
        <v>454</v>
      </c>
      <c r="AT1084" s="186" t="s">
        <v>263</v>
      </c>
      <c r="AU1084" s="186" t="s">
        <v>83</v>
      </c>
      <c r="AY1084" s="18" t="s">
        <v>171</v>
      </c>
      <c r="BE1084" s="187">
        <f>IF(N1084="základní",J1084,0)</f>
        <v>0</v>
      </c>
      <c r="BF1084" s="187">
        <f>IF(N1084="snížená",J1084,0)</f>
        <v>0</v>
      </c>
      <c r="BG1084" s="187">
        <f>IF(N1084="zákl. přenesená",J1084,0)</f>
        <v>0</v>
      </c>
      <c r="BH1084" s="187">
        <f>IF(N1084="sníž. přenesená",J1084,0)</f>
        <v>0</v>
      </c>
      <c r="BI1084" s="187">
        <f>IF(N1084="nulová",J1084,0)</f>
        <v>0</v>
      </c>
      <c r="BJ1084" s="18" t="s">
        <v>81</v>
      </c>
      <c r="BK1084" s="187">
        <f>ROUND(I1084*H1084,2)</f>
        <v>0</v>
      </c>
      <c r="BL1084" s="18" t="s">
        <v>311</v>
      </c>
      <c r="BM1084" s="186" t="s">
        <v>1502</v>
      </c>
    </row>
    <row r="1085" spans="1:47" s="2" customFormat="1" ht="29.25">
      <c r="A1085" s="35"/>
      <c r="B1085" s="36"/>
      <c r="C1085" s="37"/>
      <c r="D1085" s="195" t="s">
        <v>437</v>
      </c>
      <c r="E1085" s="37"/>
      <c r="F1085" s="236" t="s">
        <v>1503</v>
      </c>
      <c r="G1085" s="37"/>
      <c r="H1085" s="37"/>
      <c r="I1085" s="190"/>
      <c r="J1085" s="37"/>
      <c r="K1085" s="37"/>
      <c r="L1085" s="40"/>
      <c r="M1085" s="191"/>
      <c r="N1085" s="192"/>
      <c r="O1085" s="65"/>
      <c r="P1085" s="65"/>
      <c r="Q1085" s="65"/>
      <c r="R1085" s="65"/>
      <c r="S1085" s="65"/>
      <c r="T1085" s="66"/>
      <c r="U1085" s="35"/>
      <c r="V1085" s="35"/>
      <c r="W1085" s="35"/>
      <c r="X1085" s="35"/>
      <c r="Y1085" s="35"/>
      <c r="Z1085" s="35"/>
      <c r="AA1085" s="35"/>
      <c r="AB1085" s="35"/>
      <c r="AC1085" s="35"/>
      <c r="AD1085" s="35"/>
      <c r="AE1085" s="35"/>
      <c r="AT1085" s="18" t="s">
        <v>437</v>
      </c>
      <c r="AU1085" s="18" t="s">
        <v>83</v>
      </c>
    </row>
    <row r="1086" spans="1:65" s="2" customFormat="1" ht="16.5" customHeight="1">
      <c r="A1086" s="35"/>
      <c r="B1086" s="36"/>
      <c r="C1086" s="226" t="s">
        <v>1504</v>
      </c>
      <c r="D1086" s="226" t="s">
        <v>263</v>
      </c>
      <c r="E1086" s="227" t="s">
        <v>1505</v>
      </c>
      <c r="F1086" s="228" t="s">
        <v>1506</v>
      </c>
      <c r="G1086" s="229" t="s">
        <v>402</v>
      </c>
      <c r="H1086" s="230">
        <v>4</v>
      </c>
      <c r="I1086" s="231"/>
      <c r="J1086" s="232">
        <f>ROUND(I1086*H1086,2)</f>
        <v>0</v>
      </c>
      <c r="K1086" s="228" t="s">
        <v>19</v>
      </c>
      <c r="L1086" s="233"/>
      <c r="M1086" s="234" t="s">
        <v>19</v>
      </c>
      <c r="N1086" s="235" t="s">
        <v>44</v>
      </c>
      <c r="O1086" s="65"/>
      <c r="P1086" s="184">
        <f>O1086*H1086</f>
        <v>0</v>
      </c>
      <c r="Q1086" s="184">
        <v>0</v>
      </c>
      <c r="R1086" s="184">
        <f>Q1086*H1086</f>
        <v>0</v>
      </c>
      <c r="S1086" s="184">
        <v>0</v>
      </c>
      <c r="T1086" s="185">
        <f>S1086*H1086</f>
        <v>0</v>
      </c>
      <c r="U1086" s="35"/>
      <c r="V1086" s="35"/>
      <c r="W1086" s="35"/>
      <c r="X1086" s="35"/>
      <c r="Y1086" s="35"/>
      <c r="Z1086" s="35"/>
      <c r="AA1086" s="35"/>
      <c r="AB1086" s="35"/>
      <c r="AC1086" s="35"/>
      <c r="AD1086" s="35"/>
      <c r="AE1086" s="35"/>
      <c r="AR1086" s="186" t="s">
        <v>454</v>
      </c>
      <c r="AT1086" s="186" t="s">
        <v>263</v>
      </c>
      <c r="AU1086" s="186" t="s">
        <v>83</v>
      </c>
      <c r="AY1086" s="18" t="s">
        <v>171</v>
      </c>
      <c r="BE1086" s="187">
        <f>IF(N1086="základní",J1086,0)</f>
        <v>0</v>
      </c>
      <c r="BF1086" s="187">
        <f>IF(N1086="snížená",J1086,0)</f>
        <v>0</v>
      </c>
      <c r="BG1086" s="187">
        <f>IF(N1086="zákl. přenesená",J1086,0)</f>
        <v>0</v>
      </c>
      <c r="BH1086" s="187">
        <f>IF(N1086="sníž. přenesená",J1086,0)</f>
        <v>0</v>
      </c>
      <c r="BI1086" s="187">
        <f>IF(N1086="nulová",J1086,0)</f>
        <v>0</v>
      </c>
      <c r="BJ1086" s="18" t="s">
        <v>81</v>
      </c>
      <c r="BK1086" s="187">
        <f>ROUND(I1086*H1086,2)</f>
        <v>0</v>
      </c>
      <c r="BL1086" s="18" t="s">
        <v>311</v>
      </c>
      <c r="BM1086" s="186" t="s">
        <v>1507</v>
      </c>
    </row>
    <row r="1087" spans="1:47" s="2" customFormat="1" ht="39">
      <c r="A1087" s="35"/>
      <c r="B1087" s="36"/>
      <c r="C1087" s="37"/>
      <c r="D1087" s="195" t="s">
        <v>437</v>
      </c>
      <c r="E1087" s="37"/>
      <c r="F1087" s="236" t="s">
        <v>1508</v>
      </c>
      <c r="G1087" s="37"/>
      <c r="H1087" s="37"/>
      <c r="I1087" s="190"/>
      <c r="J1087" s="37"/>
      <c r="K1087" s="37"/>
      <c r="L1087" s="40"/>
      <c r="M1087" s="191"/>
      <c r="N1087" s="192"/>
      <c r="O1087" s="65"/>
      <c r="P1087" s="65"/>
      <c r="Q1087" s="65"/>
      <c r="R1087" s="65"/>
      <c r="S1087" s="65"/>
      <c r="T1087" s="66"/>
      <c r="U1087" s="35"/>
      <c r="V1087" s="35"/>
      <c r="W1087" s="35"/>
      <c r="X1087" s="35"/>
      <c r="Y1087" s="35"/>
      <c r="Z1087" s="35"/>
      <c r="AA1087" s="35"/>
      <c r="AB1087" s="35"/>
      <c r="AC1087" s="35"/>
      <c r="AD1087" s="35"/>
      <c r="AE1087" s="35"/>
      <c r="AT1087" s="18" t="s">
        <v>437</v>
      </c>
      <c r="AU1087" s="18" t="s">
        <v>83</v>
      </c>
    </row>
    <row r="1088" spans="1:65" s="2" customFormat="1" ht="24.2" customHeight="1">
      <c r="A1088" s="35"/>
      <c r="B1088" s="36"/>
      <c r="C1088" s="175" t="s">
        <v>1509</v>
      </c>
      <c r="D1088" s="175" t="s">
        <v>173</v>
      </c>
      <c r="E1088" s="176" t="s">
        <v>1510</v>
      </c>
      <c r="F1088" s="177" t="s">
        <v>1511</v>
      </c>
      <c r="G1088" s="178" t="s">
        <v>328</v>
      </c>
      <c r="H1088" s="179">
        <v>26.9</v>
      </c>
      <c r="I1088" s="180"/>
      <c r="J1088" s="181">
        <f>ROUND(I1088*H1088,2)</f>
        <v>0</v>
      </c>
      <c r="K1088" s="177" t="s">
        <v>177</v>
      </c>
      <c r="L1088" s="40"/>
      <c r="M1088" s="182" t="s">
        <v>19</v>
      </c>
      <c r="N1088" s="183" t="s">
        <v>44</v>
      </c>
      <c r="O1088" s="65"/>
      <c r="P1088" s="184">
        <f>O1088*H1088</f>
        <v>0</v>
      </c>
      <c r="Q1088" s="184">
        <v>0.00572</v>
      </c>
      <c r="R1088" s="184">
        <f>Q1088*H1088</f>
        <v>0.153868</v>
      </c>
      <c r="S1088" s="184">
        <v>0</v>
      </c>
      <c r="T1088" s="185">
        <f>S1088*H1088</f>
        <v>0</v>
      </c>
      <c r="U1088" s="35"/>
      <c r="V1088" s="35"/>
      <c r="W1088" s="35"/>
      <c r="X1088" s="35"/>
      <c r="Y1088" s="35"/>
      <c r="Z1088" s="35"/>
      <c r="AA1088" s="35"/>
      <c r="AB1088" s="35"/>
      <c r="AC1088" s="35"/>
      <c r="AD1088" s="35"/>
      <c r="AE1088" s="35"/>
      <c r="AR1088" s="186" t="s">
        <v>311</v>
      </c>
      <c r="AT1088" s="186" t="s">
        <v>173</v>
      </c>
      <c r="AU1088" s="186" t="s">
        <v>83</v>
      </c>
      <c r="AY1088" s="18" t="s">
        <v>171</v>
      </c>
      <c r="BE1088" s="187">
        <f>IF(N1088="základní",J1088,0)</f>
        <v>0</v>
      </c>
      <c r="BF1088" s="187">
        <f>IF(N1088="snížená",J1088,0)</f>
        <v>0</v>
      </c>
      <c r="BG1088" s="187">
        <f>IF(N1088="zákl. přenesená",J1088,0)</f>
        <v>0</v>
      </c>
      <c r="BH1088" s="187">
        <f>IF(N1088="sníž. přenesená",J1088,0)</f>
        <v>0</v>
      </c>
      <c r="BI1088" s="187">
        <f>IF(N1088="nulová",J1088,0)</f>
        <v>0</v>
      </c>
      <c r="BJ1088" s="18" t="s">
        <v>81</v>
      </c>
      <c r="BK1088" s="187">
        <f>ROUND(I1088*H1088,2)</f>
        <v>0</v>
      </c>
      <c r="BL1088" s="18" t="s">
        <v>311</v>
      </c>
      <c r="BM1088" s="186" t="s">
        <v>1512</v>
      </c>
    </row>
    <row r="1089" spans="1:47" s="2" customFormat="1" ht="12">
      <c r="A1089" s="35"/>
      <c r="B1089" s="36"/>
      <c r="C1089" s="37"/>
      <c r="D1089" s="188" t="s">
        <v>180</v>
      </c>
      <c r="E1089" s="37"/>
      <c r="F1089" s="189" t="s">
        <v>1513</v>
      </c>
      <c r="G1089" s="37"/>
      <c r="H1089" s="37"/>
      <c r="I1089" s="190"/>
      <c r="J1089" s="37"/>
      <c r="K1089" s="37"/>
      <c r="L1089" s="40"/>
      <c r="M1089" s="191"/>
      <c r="N1089" s="192"/>
      <c r="O1089" s="65"/>
      <c r="P1089" s="65"/>
      <c r="Q1089" s="65"/>
      <c r="R1089" s="65"/>
      <c r="S1089" s="65"/>
      <c r="T1089" s="66"/>
      <c r="U1089" s="35"/>
      <c r="V1089" s="35"/>
      <c r="W1089" s="35"/>
      <c r="X1089" s="35"/>
      <c r="Y1089" s="35"/>
      <c r="Z1089" s="35"/>
      <c r="AA1089" s="35"/>
      <c r="AB1089" s="35"/>
      <c r="AC1089" s="35"/>
      <c r="AD1089" s="35"/>
      <c r="AE1089" s="35"/>
      <c r="AT1089" s="18" t="s">
        <v>180</v>
      </c>
      <c r="AU1089" s="18" t="s">
        <v>83</v>
      </c>
    </row>
    <row r="1090" spans="1:65" s="2" customFormat="1" ht="24.2" customHeight="1">
      <c r="A1090" s="35"/>
      <c r="B1090" s="36"/>
      <c r="C1090" s="175" t="s">
        <v>1514</v>
      </c>
      <c r="D1090" s="175" t="s">
        <v>173</v>
      </c>
      <c r="E1090" s="176" t="s">
        <v>1515</v>
      </c>
      <c r="F1090" s="177" t="s">
        <v>1516</v>
      </c>
      <c r="G1090" s="178" t="s">
        <v>272</v>
      </c>
      <c r="H1090" s="179">
        <v>7.35</v>
      </c>
      <c r="I1090" s="180"/>
      <c r="J1090" s="181">
        <f>ROUND(I1090*H1090,2)</f>
        <v>0</v>
      </c>
      <c r="K1090" s="177" t="s">
        <v>177</v>
      </c>
      <c r="L1090" s="40"/>
      <c r="M1090" s="182" t="s">
        <v>19</v>
      </c>
      <c r="N1090" s="183" t="s">
        <v>44</v>
      </c>
      <c r="O1090" s="65"/>
      <c r="P1090" s="184">
        <f>O1090*H1090</f>
        <v>0</v>
      </c>
      <c r="Q1090" s="184">
        <v>0.00637</v>
      </c>
      <c r="R1090" s="184">
        <f>Q1090*H1090</f>
        <v>0.04681949999999999</v>
      </c>
      <c r="S1090" s="184">
        <v>0</v>
      </c>
      <c r="T1090" s="185">
        <f>S1090*H1090</f>
        <v>0</v>
      </c>
      <c r="U1090" s="35"/>
      <c r="V1090" s="35"/>
      <c r="W1090" s="35"/>
      <c r="X1090" s="35"/>
      <c r="Y1090" s="35"/>
      <c r="Z1090" s="35"/>
      <c r="AA1090" s="35"/>
      <c r="AB1090" s="35"/>
      <c r="AC1090" s="35"/>
      <c r="AD1090" s="35"/>
      <c r="AE1090" s="35"/>
      <c r="AR1090" s="186" t="s">
        <v>311</v>
      </c>
      <c r="AT1090" s="186" t="s">
        <v>173</v>
      </c>
      <c r="AU1090" s="186" t="s">
        <v>83</v>
      </c>
      <c r="AY1090" s="18" t="s">
        <v>171</v>
      </c>
      <c r="BE1090" s="187">
        <f>IF(N1090="základní",J1090,0)</f>
        <v>0</v>
      </c>
      <c r="BF1090" s="187">
        <f>IF(N1090="snížená",J1090,0)</f>
        <v>0</v>
      </c>
      <c r="BG1090" s="187">
        <f>IF(N1090="zákl. přenesená",J1090,0)</f>
        <v>0</v>
      </c>
      <c r="BH1090" s="187">
        <f>IF(N1090="sníž. přenesená",J1090,0)</f>
        <v>0</v>
      </c>
      <c r="BI1090" s="187">
        <f>IF(N1090="nulová",J1090,0)</f>
        <v>0</v>
      </c>
      <c r="BJ1090" s="18" t="s">
        <v>81</v>
      </c>
      <c r="BK1090" s="187">
        <f>ROUND(I1090*H1090,2)</f>
        <v>0</v>
      </c>
      <c r="BL1090" s="18" t="s">
        <v>311</v>
      </c>
      <c r="BM1090" s="186" t="s">
        <v>1517</v>
      </c>
    </row>
    <row r="1091" spans="1:47" s="2" customFormat="1" ht="12">
      <c r="A1091" s="35"/>
      <c r="B1091" s="36"/>
      <c r="C1091" s="37"/>
      <c r="D1091" s="188" t="s">
        <v>180</v>
      </c>
      <c r="E1091" s="37"/>
      <c r="F1091" s="189" t="s">
        <v>1518</v>
      </c>
      <c r="G1091" s="37"/>
      <c r="H1091" s="37"/>
      <c r="I1091" s="190"/>
      <c r="J1091" s="37"/>
      <c r="K1091" s="37"/>
      <c r="L1091" s="40"/>
      <c r="M1091" s="191"/>
      <c r="N1091" s="192"/>
      <c r="O1091" s="65"/>
      <c r="P1091" s="65"/>
      <c r="Q1091" s="65"/>
      <c r="R1091" s="65"/>
      <c r="S1091" s="65"/>
      <c r="T1091" s="66"/>
      <c r="U1091" s="35"/>
      <c r="V1091" s="35"/>
      <c r="W1091" s="35"/>
      <c r="X1091" s="35"/>
      <c r="Y1091" s="35"/>
      <c r="Z1091" s="35"/>
      <c r="AA1091" s="35"/>
      <c r="AB1091" s="35"/>
      <c r="AC1091" s="35"/>
      <c r="AD1091" s="35"/>
      <c r="AE1091" s="35"/>
      <c r="AT1091" s="18" t="s">
        <v>180</v>
      </c>
      <c r="AU1091" s="18" t="s">
        <v>83</v>
      </c>
    </row>
    <row r="1092" spans="2:51" s="13" customFormat="1" ht="12">
      <c r="B1092" s="193"/>
      <c r="C1092" s="194"/>
      <c r="D1092" s="195" t="s">
        <v>182</v>
      </c>
      <c r="E1092" s="196" t="s">
        <v>19</v>
      </c>
      <c r="F1092" s="197" t="s">
        <v>1519</v>
      </c>
      <c r="G1092" s="194"/>
      <c r="H1092" s="196" t="s">
        <v>19</v>
      </c>
      <c r="I1092" s="198"/>
      <c r="J1092" s="194"/>
      <c r="K1092" s="194"/>
      <c r="L1092" s="199"/>
      <c r="M1092" s="200"/>
      <c r="N1092" s="201"/>
      <c r="O1092" s="201"/>
      <c r="P1092" s="201"/>
      <c r="Q1092" s="201"/>
      <c r="R1092" s="201"/>
      <c r="S1092" s="201"/>
      <c r="T1092" s="202"/>
      <c r="AT1092" s="203" t="s">
        <v>182</v>
      </c>
      <c r="AU1092" s="203" t="s">
        <v>83</v>
      </c>
      <c r="AV1092" s="13" t="s">
        <v>81</v>
      </c>
      <c r="AW1092" s="13" t="s">
        <v>35</v>
      </c>
      <c r="AX1092" s="13" t="s">
        <v>73</v>
      </c>
      <c r="AY1092" s="203" t="s">
        <v>171</v>
      </c>
    </row>
    <row r="1093" spans="2:51" s="14" customFormat="1" ht="12">
      <c r="B1093" s="204"/>
      <c r="C1093" s="205"/>
      <c r="D1093" s="195" t="s">
        <v>182</v>
      </c>
      <c r="E1093" s="206" t="s">
        <v>19</v>
      </c>
      <c r="F1093" s="207" t="s">
        <v>1520</v>
      </c>
      <c r="G1093" s="205"/>
      <c r="H1093" s="208">
        <v>2.34</v>
      </c>
      <c r="I1093" s="209"/>
      <c r="J1093" s="205"/>
      <c r="K1093" s="205"/>
      <c r="L1093" s="210"/>
      <c r="M1093" s="211"/>
      <c r="N1093" s="212"/>
      <c r="O1093" s="212"/>
      <c r="P1093" s="212"/>
      <c r="Q1093" s="212"/>
      <c r="R1093" s="212"/>
      <c r="S1093" s="212"/>
      <c r="T1093" s="213"/>
      <c r="AT1093" s="214" t="s">
        <v>182</v>
      </c>
      <c r="AU1093" s="214" t="s">
        <v>83</v>
      </c>
      <c r="AV1093" s="14" t="s">
        <v>83</v>
      </c>
      <c r="AW1093" s="14" t="s">
        <v>35</v>
      </c>
      <c r="AX1093" s="14" t="s">
        <v>73</v>
      </c>
      <c r="AY1093" s="214" t="s">
        <v>171</v>
      </c>
    </row>
    <row r="1094" spans="2:51" s="13" customFormat="1" ht="12">
      <c r="B1094" s="193"/>
      <c r="C1094" s="194"/>
      <c r="D1094" s="195" t="s">
        <v>182</v>
      </c>
      <c r="E1094" s="196" t="s">
        <v>19</v>
      </c>
      <c r="F1094" s="197" t="s">
        <v>1521</v>
      </c>
      <c r="G1094" s="194"/>
      <c r="H1094" s="196" t="s">
        <v>19</v>
      </c>
      <c r="I1094" s="198"/>
      <c r="J1094" s="194"/>
      <c r="K1094" s="194"/>
      <c r="L1094" s="199"/>
      <c r="M1094" s="200"/>
      <c r="N1094" s="201"/>
      <c r="O1094" s="201"/>
      <c r="P1094" s="201"/>
      <c r="Q1094" s="201"/>
      <c r="R1094" s="201"/>
      <c r="S1094" s="201"/>
      <c r="T1094" s="202"/>
      <c r="AT1094" s="203" t="s">
        <v>182</v>
      </c>
      <c r="AU1094" s="203" t="s">
        <v>83</v>
      </c>
      <c r="AV1094" s="13" t="s">
        <v>81</v>
      </c>
      <c r="AW1094" s="13" t="s">
        <v>35</v>
      </c>
      <c r="AX1094" s="13" t="s">
        <v>73</v>
      </c>
      <c r="AY1094" s="203" t="s">
        <v>171</v>
      </c>
    </row>
    <row r="1095" spans="2:51" s="14" customFormat="1" ht="12">
      <c r="B1095" s="204"/>
      <c r="C1095" s="205"/>
      <c r="D1095" s="195" t="s">
        <v>182</v>
      </c>
      <c r="E1095" s="206" t="s">
        <v>19</v>
      </c>
      <c r="F1095" s="207" t="s">
        <v>1522</v>
      </c>
      <c r="G1095" s="205"/>
      <c r="H1095" s="208">
        <v>2.67</v>
      </c>
      <c r="I1095" s="209"/>
      <c r="J1095" s="205"/>
      <c r="K1095" s="205"/>
      <c r="L1095" s="210"/>
      <c r="M1095" s="211"/>
      <c r="N1095" s="212"/>
      <c r="O1095" s="212"/>
      <c r="P1095" s="212"/>
      <c r="Q1095" s="212"/>
      <c r="R1095" s="212"/>
      <c r="S1095" s="212"/>
      <c r="T1095" s="213"/>
      <c r="AT1095" s="214" t="s">
        <v>182</v>
      </c>
      <c r="AU1095" s="214" t="s">
        <v>83</v>
      </c>
      <c r="AV1095" s="14" t="s">
        <v>83</v>
      </c>
      <c r="AW1095" s="14" t="s">
        <v>35</v>
      </c>
      <c r="AX1095" s="14" t="s">
        <v>73</v>
      </c>
      <c r="AY1095" s="214" t="s">
        <v>171</v>
      </c>
    </row>
    <row r="1096" spans="2:51" s="13" customFormat="1" ht="12">
      <c r="B1096" s="193"/>
      <c r="C1096" s="194"/>
      <c r="D1096" s="195" t="s">
        <v>182</v>
      </c>
      <c r="E1096" s="196" t="s">
        <v>19</v>
      </c>
      <c r="F1096" s="197" t="s">
        <v>1523</v>
      </c>
      <c r="G1096" s="194"/>
      <c r="H1096" s="196" t="s">
        <v>19</v>
      </c>
      <c r="I1096" s="198"/>
      <c r="J1096" s="194"/>
      <c r="K1096" s="194"/>
      <c r="L1096" s="199"/>
      <c r="M1096" s="200"/>
      <c r="N1096" s="201"/>
      <c r="O1096" s="201"/>
      <c r="P1096" s="201"/>
      <c r="Q1096" s="201"/>
      <c r="R1096" s="201"/>
      <c r="S1096" s="201"/>
      <c r="T1096" s="202"/>
      <c r="AT1096" s="203" t="s">
        <v>182</v>
      </c>
      <c r="AU1096" s="203" t="s">
        <v>83</v>
      </c>
      <c r="AV1096" s="13" t="s">
        <v>81</v>
      </c>
      <c r="AW1096" s="13" t="s">
        <v>35</v>
      </c>
      <c r="AX1096" s="13" t="s">
        <v>73</v>
      </c>
      <c r="AY1096" s="203" t="s">
        <v>171</v>
      </c>
    </row>
    <row r="1097" spans="2:51" s="14" customFormat="1" ht="12">
      <c r="B1097" s="204"/>
      <c r="C1097" s="205"/>
      <c r="D1097" s="195" t="s">
        <v>182</v>
      </c>
      <c r="E1097" s="206" t="s">
        <v>19</v>
      </c>
      <c r="F1097" s="207" t="s">
        <v>1520</v>
      </c>
      <c r="G1097" s="205"/>
      <c r="H1097" s="208">
        <v>2.34</v>
      </c>
      <c r="I1097" s="209"/>
      <c r="J1097" s="205"/>
      <c r="K1097" s="205"/>
      <c r="L1097" s="210"/>
      <c r="M1097" s="211"/>
      <c r="N1097" s="212"/>
      <c r="O1097" s="212"/>
      <c r="P1097" s="212"/>
      <c r="Q1097" s="212"/>
      <c r="R1097" s="212"/>
      <c r="S1097" s="212"/>
      <c r="T1097" s="213"/>
      <c r="AT1097" s="214" t="s">
        <v>182</v>
      </c>
      <c r="AU1097" s="214" t="s">
        <v>83</v>
      </c>
      <c r="AV1097" s="14" t="s">
        <v>83</v>
      </c>
      <c r="AW1097" s="14" t="s">
        <v>35</v>
      </c>
      <c r="AX1097" s="14" t="s">
        <v>73</v>
      </c>
      <c r="AY1097" s="214" t="s">
        <v>171</v>
      </c>
    </row>
    <row r="1098" spans="2:51" s="15" customFormat="1" ht="12">
      <c r="B1098" s="215"/>
      <c r="C1098" s="216"/>
      <c r="D1098" s="195" t="s">
        <v>182</v>
      </c>
      <c r="E1098" s="217" t="s">
        <v>19</v>
      </c>
      <c r="F1098" s="218" t="s">
        <v>189</v>
      </c>
      <c r="G1098" s="216"/>
      <c r="H1098" s="219">
        <v>7.35</v>
      </c>
      <c r="I1098" s="220"/>
      <c r="J1098" s="216"/>
      <c r="K1098" s="216"/>
      <c r="L1098" s="221"/>
      <c r="M1098" s="222"/>
      <c r="N1098" s="223"/>
      <c r="O1098" s="223"/>
      <c r="P1098" s="223"/>
      <c r="Q1098" s="223"/>
      <c r="R1098" s="223"/>
      <c r="S1098" s="223"/>
      <c r="T1098" s="224"/>
      <c r="AT1098" s="225" t="s">
        <v>182</v>
      </c>
      <c r="AU1098" s="225" t="s">
        <v>83</v>
      </c>
      <c r="AV1098" s="15" t="s">
        <v>178</v>
      </c>
      <c r="AW1098" s="15" t="s">
        <v>35</v>
      </c>
      <c r="AX1098" s="15" t="s">
        <v>81</v>
      </c>
      <c r="AY1098" s="225" t="s">
        <v>171</v>
      </c>
    </row>
    <row r="1099" spans="1:65" s="2" customFormat="1" ht="24.2" customHeight="1">
      <c r="A1099" s="35"/>
      <c r="B1099" s="36"/>
      <c r="C1099" s="175" t="s">
        <v>1524</v>
      </c>
      <c r="D1099" s="175" t="s">
        <v>173</v>
      </c>
      <c r="E1099" s="176" t="s">
        <v>1525</v>
      </c>
      <c r="F1099" s="177" t="s">
        <v>1526</v>
      </c>
      <c r="G1099" s="178" t="s">
        <v>328</v>
      </c>
      <c r="H1099" s="179">
        <v>139.6</v>
      </c>
      <c r="I1099" s="180"/>
      <c r="J1099" s="181">
        <f>ROUND(I1099*H1099,2)</f>
        <v>0</v>
      </c>
      <c r="K1099" s="177" t="s">
        <v>177</v>
      </c>
      <c r="L1099" s="40"/>
      <c r="M1099" s="182" t="s">
        <v>19</v>
      </c>
      <c r="N1099" s="183" t="s">
        <v>44</v>
      </c>
      <c r="O1099" s="65"/>
      <c r="P1099" s="184">
        <f>O1099*H1099</f>
        <v>0</v>
      </c>
      <c r="Q1099" s="184">
        <v>0.00308</v>
      </c>
      <c r="R1099" s="184">
        <f>Q1099*H1099</f>
        <v>0.42996799999999996</v>
      </c>
      <c r="S1099" s="184">
        <v>0</v>
      </c>
      <c r="T1099" s="185">
        <f>S1099*H1099</f>
        <v>0</v>
      </c>
      <c r="U1099" s="35"/>
      <c r="V1099" s="35"/>
      <c r="W1099" s="35"/>
      <c r="X1099" s="35"/>
      <c r="Y1099" s="35"/>
      <c r="Z1099" s="35"/>
      <c r="AA1099" s="35"/>
      <c r="AB1099" s="35"/>
      <c r="AC1099" s="35"/>
      <c r="AD1099" s="35"/>
      <c r="AE1099" s="35"/>
      <c r="AR1099" s="186" t="s">
        <v>311</v>
      </c>
      <c r="AT1099" s="186" t="s">
        <v>173</v>
      </c>
      <c r="AU1099" s="186" t="s">
        <v>83</v>
      </c>
      <c r="AY1099" s="18" t="s">
        <v>171</v>
      </c>
      <c r="BE1099" s="187">
        <f>IF(N1099="základní",J1099,0)</f>
        <v>0</v>
      </c>
      <c r="BF1099" s="187">
        <f>IF(N1099="snížená",J1099,0)</f>
        <v>0</v>
      </c>
      <c r="BG1099" s="187">
        <f>IF(N1099="zákl. přenesená",J1099,0)</f>
        <v>0</v>
      </c>
      <c r="BH1099" s="187">
        <f>IF(N1099="sníž. přenesená",J1099,0)</f>
        <v>0</v>
      </c>
      <c r="BI1099" s="187">
        <f>IF(N1099="nulová",J1099,0)</f>
        <v>0</v>
      </c>
      <c r="BJ1099" s="18" t="s">
        <v>81</v>
      </c>
      <c r="BK1099" s="187">
        <f>ROUND(I1099*H1099,2)</f>
        <v>0</v>
      </c>
      <c r="BL1099" s="18" t="s">
        <v>311</v>
      </c>
      <c r="BM1099" s="186" t="s">
        <v>1527</v>
      </c>
    </row>
    <row r="1100" spans="1:47" s="2" customFormat="1" ht="12">
      <c r="A1100" s="35"/>
      <c r="B1100" s="36"/>
      <c r="C1100" s="37"/>
      <c r="D1100" s="188" t="s">
        <v>180</v>
      </c>
      <c r="E1100" s="37"/>
      <c r="F1100" s="189" t="s">
        <v>1528</v>
      </c>
      <c r="G1100" s="37"/>
      <c r="H1100" s="37"/>
      <c r="I1100" s="190"/>
      <c r="J1100" s="37"/>
      <c r="K1100" s="37"/>
      <c r="L1100" s="40"/>
      <c r="M1100" s="191"/>
      <c r="N1100" s="192"/>
      <c r="O1100" s="65"/>
      <c r="P1100" s="65"/>
      <c r="Q1100" s="65"/>
      <c r="R1100" s="65"/>
      <c r="S1100" s="65"/>
      <c r="T1100" s="66"/>
      <c r="U1100" s="35"/>
      <c r="V1100" s="35"/>
      <c r="W1100" s="35"/>
      <c r="X1100" s="35"/>
      <c r="Y1100" s="35"/>
      <c r="Z1100" s="35"/>
      <c r="AA1100" s="35"/>
      <c r="AB1100" s="35"/>
      <c r="AC1100" s="35"/>
      <c r="AD1100" s="35"/>
      <c r="AE1100" s="35"/>
      <c r="AT1100" s="18" t="s">
        <v>180</v>
      </c>
      <c r="AU1100" s="18" t="s">
        <v>83</v>
      </c>
    </row>
    <row r="1101" spans="1:65" s="2" customFormat="1" ht="44.25" customHeight="1">
      <c r="A1101" s="35"/>
      <c r="B1101" s="36"/>
      <c r="C1101" s="175" t="s">
        <v>1529</v>
      </c>
      <c r="D1101" s="175" t="s">
        <v>173</v>
      </c>
      <c r="E1101" s="176" t="s">
        <v>1530</v>
      </c>
      <c r="F1101" s="177" t="s">
        <v>1531</v>
      </c>
      <c r="G1101" s="178" t="s">
        <v>983</v>
      </c>
      <c r="H1101" s="237"/>
      <c r="I1101" s="180"/>
      <c r="J1101" s="181">
        <f>ROUND(I1101*H1101,2)</f>
        <v>0</v>
      </c>
      <c r="K1101" s="177" t="s">
        <v>177</v>
      </c>
      <c r="L1101" s="40"/>
      <c r="M1101" s="182" t="s">
        <v>19</v>
      </c>
      <c r="N1101" s="183" t="s">
        <v>44</v>
      </c>
      <c r="O1101" s="65"/>
      <c r="P1101" s="184">
        <f>O1101*H1101</f>
        <v>0</v>
      </c>
      <c r="Q1101" s="184">
        <v>0</v>
      </c>
      <c r="R1101" s="184">
        <f>Q1101*H1101</f>
        <v>0</v>
      </c>
      <c r="S1101" s="184">
        <v>0</v>
      </c>
      <c r="T1101" s="185">
        <f>S1101*H1101</f>
        <v>0</v>
      </c>
      <c r="U1101" s="35"/>
      <c r="V1101" s="35"/>
      <c r="W1101" s="35"/>
      <c r="X1101" s="35"/>
      <c r="Y1101" s="35"/>
      <c r="Z1101" s="35"/>
      <c r="AA1101" s="35"/>
      <c r="AB1101" s="35"/>
      <c r="AC1101" s="35"/>
      <c r="AD1101" s="35"/>
      <c r="AE1101" s="35"/>
      <c r="AR1101" s="186" t="s">
        <v>311</v>
      </c>
      <c r="AT1101" s="186" t="s">
        <v>173</v>
      </c>
      <c r="AU1101" s="186" t="s">
        <v>83</v>
      </c>
      <c r="AY1101" s="18" t="s">
        <v>171</v>
      </c>
      <c r="BE1101" s="187">
        <f>IF(N1101="základní",J1101,0)</f>
        <v>0</v>
      </c>
      <c r="BF1101" s="187">
        <f>IF(N1101="snížená",J1101,0)</f>
        <v>0</v>
      </c>
      <c r="BG1101" s="187">
        <f>IF(N1101="zákl. přenesená",J1101,0)</f>
        <v>0</v>
      </c>
      <c r="BH1101" s="187">
        <f>IF(N1101="sníž. přenesená",J1101,0)</f>
        <v>0</v>
      </c>
      <c r="BI1101" s="187">
        <f>IF(N1101="nulová",J1101,0)</f>
        <v>0</v>
      </c>
      <c r="BJ1101" s="18" t="s">
        <v>81</v>
      </c>
      <c r="BK1101" s="187">
        <f>ROUND(I1101*H1101,2)</f>
        <v>0</v>
      </c>
      <c r="BL1101" s="18" t="s">
        <v>311</v>
      </c>
      <c r="BM1101" s="186" t="s">
        <v>1532</v>
      </c>
    </row>
    <row r="1102" spans="1:47" s="2" customFormat="1" ht="12">
      <c r="A1102" s="35"/>
      <c r="B1102" s="36"/>
      <c r="C1102" s="37"/>
      <c r="D1102" s="188" t="s">
        <v>180</v>
      </c>
      <c r="E1102" s="37"/>
      <c r="F1102" s="189" t="s">
        <v>1533</v>
      </c>
      <c r="G1102" s="37"/>
      <c r="H1102" s="37"/>
      <c r="I1102" s="190"/>
      <c r="J1102" s="37"/>
      <c r="K1102" s="37"/>
      <c r="L1102" s="40"/>
      <c r="M1102" s="191"/>
      <c r="N1102" s="192"/>
      <c r="O1102" s="65"/>
      <c r="P1102" s="65"/>
      <c r="Q1102" s="65"/>
      <c r="R1102" s="65"/>
      <c r="S1102" s="65"/>
      <c r="T1102" s="66"/>
      <c r="U1102" s="35"/>
      <c r="V1102" s="35"/>
      <c r="W1102" s="35"/>
      <c r="X1102" s="35"/>
      <c r="Y1102" s="35"/>
      <c r="Z1102" s="35"/>
      <c r="AA1102" s="35"/>
      <c r="AB1102" s="35"/>
      <c r="AC1102" s="35"/>
      <c r="AD1102" s="35"/>
      <c r="AE1102" s="35"/>
      <c r="AT1102" s="18" t="s">
        <v>180</v>
      </c>
      <c r="AU1102" s="18" t="s">
        <v>83</v>
      </c>
    </row>
    <row r="1103" spans="1:65" s="2" customFormat="1" ht="49.15" customHeight="1">
      <c r="A1103" s="35"/>
      <c r="B1103" s="36"/>
      <c r="C1103" s="175" t="s">
        <v>1534</v>
      </c>
      <c r="D1103" s="175" t="s">
        <v>173</v>
      </c>
      <c r="E1103" s="176" t="s">
        <v>1535</v>
      </c>
      <c r="F1103" s="177" t="s">
        <v>1536</v>
      </c>
      <c r="G1103" s="178" t="s">
        <v>983</v>
      </c>
      <c r="H1103" s="237"/>
      <c r="I1103" s="180"/>
      <c r="J1103" s="181">
        <f>ROUND(I1103*H1103,2)</f>
        <v>0</v>
      </c>
      <c r="K1103" s="177" t="s">
        <v>177</v>
      </c>
      <c r="L1103" s="40"/>
      <c r="M1103" s="182" t="s">
        <v>19</v>
      </c>
      <c r="N1103" s="183" t="s">
        <v>44</v>
      </c>
      <c r="O1103" s="65"/>
      <c r="P1103" s="184">
        <f>O1103*H1103</f>
        <v>0</v>
      </c>
      <c r="Q1103" s="184">
        <v>0</v>
      </c>
      <c r="R1103" s="184">
        <f>Q1103*H1103</f>
        <v>0</v>
      </c>
      <c r="S1103" s="184">
        <v>0</v>
      </c>
      <c r="T1103" s="185">
        <f>S1103*H1103</f>
        <v>0</v>
      </c>
      <c r="U1103" s="35"/>
      <c r="V1103" s="35"/>
      <c r="W1103" s="35"/>
      <c r="X1103" s="35"/>
      <c r="Y1103" s="35"/>
      <c r="Z1103" s="35"/>
      <c r="AA1103" s="35"/>
      <c r="AB1103" s="35"/>
      <c r="AC1103" s="35"/>
      <c r="AD1103" s="35"/>
      <c r="AE1103" s="35"/>
      <c r="AR1103" s="186" t="s">
        <v>311</v>
      </c>
      <c r="AT1103" s="186" t="s">
        <v>173</v>
      </c>
      <c r="AU1103" s="186" t="s">
        <v>83</v>
      </c>
      <c r="AY1103" s="18" t="s">
        <v>171</v>
      </c>
      <c r="BE1103" s="187">
        <f>IF(N1103="základní",J1103,0)</f>
        <v>0</v>
      </c>
      <c r="BF1103" s="187">
        <f>IF(N1103="snížená",J1103,0)</f>
        <v>0</v>
      </c>
      <c r="BG1103" s="187">
        <f>IF(N1103="zákl. přenesená",J1103,0)</f>
        <v>0</v>
      </c>
      <c r="BH1103" s="187">
        <f>IF(N1103="sníž. přenesená",J1103,0)</f>
        <v>0</v>
      </c>
      <c r="BI1103" s="187">
        <f>IF(N1103="nulová",J1103,0)</f>
        <v>0</v>
      </c>
      <c r="BJ1103" s="18" t="s">
        <v>81</v>
      </c>
      <c r="BK1103" s="187">
        <f>ROUND(I1103*H1103,2)</f>
        <v>0</v>
      </c>
      <c r="BL1103" s="18" t="s">
        <v>311</v>
      </c>
      <c r="BM1103" s="186" t="s">
        <v>1537</v>
      </c>
    </row>
    <row r="1104" spans="1:47" s="2" customFormat="1" ht="12">
      <c r="A1104" s="35"/>
      <c r="B1104" s="36"/>
      <c r="C1104" s="37"/>
      <c r="D1104" s="188" t="s">
        <v>180</v>
      </c>
      <c r="E1104" s="37"/>
      <c r="F1104" s="189" t="s">
        <v>1538</v>
      </c>
      <c r="G1104" s="37"/>
      <c r="H1104" s="37"/>
      <c r="I1104" s="190"/>
      <c r="J1104" s="37"/>
      <c r="K1104" s="37"/>
      <c r="L1104" s="40"/>
      <c r="M1104" s="191"/>
      <c r="N1104" s="192"/>
      <c r="O1104" s="65"/>
      <c r="P1104" s="65"/>
      <c r="Q1104" s="65"/>
      <c r="R1104" s="65"/>
      <c r="S1104" s="65"/>
      <c r="T1104" s="66"/>
      <c r="U1104" s="35"/>
      <c r="V1104" s="35"/>
      <c r="W1104" s="35"/>
      <c r="X1104" s="35"/>
      <c r="Y1104" s="35"/>
      <c r="Z1104" s="35"/>
      <c r="AA1104" s="35"/>
      <c r="AB1104" s="35"/>
      <c r="AC1104" s="35"/>
      <c r="AD1104" s="35"/>
      <c r="AE1104" s="35"/>
      <c r="AT1104" s="18" t="s">
        <v>180</v>
      </c>
      <c r="AU1104" s="18" t="s">
        <v>83</v>
      </c>
    </row>
    <row r="1105" spans="2:63" s="12" customFormat="1" ht="22.9" customHeight="1">
      <c r="B1105" s="159"/>
      <c r="C1105" s="160"/>
      <c r="D1105" s="161" t="s">
        <v>72</v>
      </c>
      <c r="E1105" s="173" t="s">
        <v>1539</v>
      </c>
      <c r="F1105" s="173" t="s">
        <v>1540</v>
      </c>
      <c r="G1105" s="160"/>
      <c r="H1105" s="160"/>
      <c r="I1105" s="163"/>
      <c r="J1105" s="174">
        <f>BK1105</f>
        <v>0</v>
      </c>
      <c r="K1105" s="160"/>
      <c r="L1105" s="165"/>
      <c r="M1105" s="166"/>
      <c r="N1105" s="167"/>
      <c r="O1105" s="167"/>
      <c r="P1105" s="168">
        <f>SUM(P1106:P1174)</f>
        <v>0</v>
      </c>
      <c r="Q1105" s="167"/>
      <c r="R1105" s="168">
        <f>SUM(R1106:R1174)</f>
        <v>112.26554047</v>
      </c>
      <c r="S1105" s="167"/>
      <c r="T1105" s="169">
        <f>SUM(T1106:T1174)</f>
        <v>96.4587246</v>
      </c>
      <c r="AR1105" s="170" t="s">
        <v>83</v>
      </c>
      <c r="AT1105" s="171" t="s">
        <v>72</v>
      </c>
      <c r="AU1105" s="171" t="s">
        <v>81</v>
      </c>
      <c r="AY1105" s="170" t="s">
        <v>171</v>
      </c>
      <c r="BK1105" s="172">
        <f>SUM(BK1106:BK1174)</f>
        <v>0</v>
      </c>
    </row>
    <row r="1106" spans="1:65" s="2" customFormat="1" ht="16.5" customHeight="1">
      <c r="A1106" s="35"/>
      <c r="B1106" s="36"/>
      <c r="C1106" s="175" t="s">
        <v>1541</v>
      </c>
      <c r="D1106" s="175" t="s">
        <v>173</v>
      </c>
      <c r="E1106" s="176" t="s">
        <v>1542</v>
      </c>
      <c r="F1106" s="177" t="s">
        <v>1543</v>
      </c>
      <c r="G1106" s="178" t="s">
        <v>272</v>
      </c>
      <c r="H1106" s="179">
        <v>375</v>
      </c>
      <c r="I1106" s="180"/>
      <c r="J1106" s="181">
        <f>ROUND(I1106*H1106,2)</f>
        <v>0</v>
      </c>
      <c r="K1106" s="177" t="s">
        <v>19</v>
      </c>
      <c r="L1106" s="40"/>
      <c r="M1106" s="182" t="s">
        <v>19</v>
      </c>
      <c r="N1106" s="183" t="s">
        <v>44</v>
      </c>
      <c r="O1106" s="65"/>
      <c r="P1106" s="184">
        <f>O1106*H1106</f>
        <v>0</v>
      </c>
      <c r="Q1106" s="184">
        <v>0</v>
      </c>
      <c r="R1106" s="184">
        <f>Q1106*H1106</f>
        <v>0</v>
      </c>
      <c r="S1106" s="184">
        <v>0</v>
      </c>
      <c r="T1106" s="185">
        <f>S1106*H1106</f>
        <v>0</v>
      </c>
      <c r="U1106" s="35"/>
      <c r="V1106" s="35"/>
      <c r="W1106" s="35"/>
      <c r="X1106" s="35"/>
      <c r="Y1106" s="35"/>
      <c r="Z1106" s="35"/>
      <c r="AA1106" s="35"/>
      <c r="AB1106" s="35"/>
      <c r="AC1106" s="35"/>
      <c r="AD1106" s="35"/>
      <c r="AE1106" s="35"/>
      <c r="AR1106" s="186" t="s">
        <v>311</v>
      </c>
      <c r="AT1106" s="186" t="s">
        <v>173</v>
      </c>
      <c r="AU1106" s="186" t="s">
        <v>83</v>
      </c>
      <c r="AY1106" s="18" t="s">
        <v>171</v>
      </c>
      <c r="BE1106" s="187">
        <f>IF(N1106="základní",J1106,0)</f>
        <v>0</v>
      </c>
      <c r="BF1106" s="187">
        <f>IF(N1106="snížená",J1106,0)</f>
        <v>0</v>
      </c>
      <c r="BG1106" s="187">
        <f>IF(N1106="zákl. přenesená",J1106,0)</f>
        <v>0</v>
      </c>
      <c r="BH1106" s="187">
        <f>IF(N1106="sníž. přenesená",J1106,0)</f>
        <v>0</v>
      </c>
      <c r="BI1106" s="187">
        <f>IF(N1106="nulová",J1106,0)</f>
        <v>0</v>
      </c>
      <c r="BJ1106" s="18" t="s">
        <v>81</v>
      </c>
      <c r="BK1106" s="187">
        <f>ROUND(I1106*H1106,2)</f>
        <v>0</v>
      </c>
      <c r="BL1106" s="18" t="s">
        <v>311</v>
      </c>
      <c r="BM1106" s="186" t="s">
        <v>1544</v>
      </c>
    </row>
    <row r="1107" spans="1:65" s="2" customFormat="1" ht="16.5" customHeight="1">
      <c r="A1107" s="35"/>
      <c r="B1107" s="36"/>
      <c r="C1107" s="175" t="s">
        <v>1545</v>
      </c>
      <c r="D1107" s="175" t="s">
        <v>173</v>
      </c>
      <c r="E1107" s="176" t="s">
        <v>1546</v>
      </c>
      <c r="F1107" s="177" t="s">
        <v>1547</v>
      </c>
      <c r="G1107" s="178" t="s">
        <v>328</v>
      </c>
      <c r="H1107" s="179">
        <v>126.1</v>
      </c>
      <c r="I1107" s="180"/>
      <c r="J1107" s="181">
        <f>ROUND(I1107*H1107,2)</f>
        <v>0</v>
      </c>
      <c r="K1107" s="177" t="s">
        <v>19</v>
      </c>
      <c r="L1107" s="40"/>
      <c r="M1107" s="182" t="s">
        <v>19</v>
      </c>
      <c r="N1107" s="183" t="s">
        <v>44</v>
      </c>
      <c r="O1107" s="65"/>
      <c r="P1107" s="184">
        <f>O1107*H1107</f>
        <v>0</v>
      </c>
      <c r="Q1107" s="184">
        <v>0</v>
      </c>
      <c r="R1107" s="184">
        <f>Q1107*H1107</f>
        <v>0</v>
      </c>
      <c r="S1107" s="184">
        <v>0</v>
      </c>
      <c r="T1107" s="185">
        <f>S1107*H1107</f>
        <v>0</v>
      </c>
      <c r="U1107" s="35"/>
      <c r="V1107" s="35"/>
      <c r="W1107" s="35"/>
      <c r="X1107" s="35"/>
      <c r="Y1107" s="35"/>
      <c r="Z1107" s="35"/>
      <c r="AA1107" s="35"/>
      <c r="AB1107" s="35"/>
      <c r="AC1107" s="35"/>
      <c r="AD1107" s="35"/>
      <c r="AE1107" s="35"/>
      <c r="AR1107" s="186" t="s">
        <v>311</v>
      </c>
      <c r="AT1107" s="186" t="s">
        <v>173</v>
      </c>
      <c r="AU1107" s="186" t="s">
        <v>83</v>
      </c>
      <c r="AY1107" s="18" t="s">
        <v>171</v>
      </c>
      <c r="BE1107" s="187">
        <f>IF(N1107="základní",J1107,0)</f>
        <v>0</v>
      </c>
      <c r="BF1107" s="187">
        <f>IF(N1107="snížená",J1107,0)</f>
        <v>0</v>
      </c>
      <c r="BG1107" s="187">
        <f>IF(N1107="zákl. přenesená",J1107,0)</f>
        <v>0</v>
      </c>
      <c r="BH1107" s="187">
        <f>IF(N1107="sníž. přenesená",J1107,0)</f>
        <v>0</v>
      </c>
      <c r="BI1107" s="187">
        <f>IF(N1107="nulová",J1107,0)</f>
        <v>0</v>
      </c>
      <c r="BJ1107" s="18" t="s">
        <v>81</v>
      </c>
      <c r="BK1107" s="187">
        <f>ROUND(I1107*H1107,2)</f>
        <v>0</v>
      </c>
      <c r="BL1107" s="18" t="s">
        <v>311</v>
      </c>
      <c r="BM1107" s="186" t="s">
        <v>1548</v>
      </c>
    </row>
    <row r="1108" spans="2:51" s="14" customFormat="1" ht="12">
      <c r="B1108" s="204"/>
      <c r="C1108" s="205"/>
      <c r="D1108" s="195" t="s">
        <v>182</v>
      </c>
      <c r="E1108" s="206" t="s">
        <v>19</v>
      </c>
      <c r="F1108" s="207" t="s">
        <v>1549</v>
      </c>
      <c r="G1108" s="205"/>
      <c r="H1108" s="208">
        <v>126.1</v>
      </c>
      <c r="I1108" s="209"/>
      <c r="J1108" s="205"/>
      <c r="K1108" s="205"/>
      <c r="L1108" s="210"/>
      <c r="M1108" s="211"/>
      <c r="N1108" s="212"/>
      <c r="O1108" s="212"/>
      <c r="P1108" s="212"/>
      <c r="Q1108" s="212"/>
      <c r="R1108" s="212"/>
      <c r="S1108" s="212"/>
      <c r="T1108" s="213"/>
      <c r="AT1108" s="214" t="s">
        <v>182</v>
      </c>
      <c r="AU1108" s="214" t="s">
        <v>83</v>
      </c>
      <c r="AV1108" s="14" t="s">
        <v>83</v>
      </c>
      <c r="AW1108" s="14" t="s">
        <v>35</v>
      </c>
      <c r="AX1108" s="14" t="s">
        <v>81</v>
      </c>
      <c r="AY1108" s="214" t="s">
        <v>171</v>
      </c>
    </row>
    <row r="1109" spans="1:65" s="2" customFormat="1" ht="24.2" customHeight="1">
      <c r="A1109" s="35"/>
      <c r="B1109" s="36"/>
      <c r="C1109" s="175" t="s">
        <v>1550</v>
      </c>
      <c r="D1109" s="175" t="s">
        <v>173</v>
      </c>
      <c r="E1109" s="176" t="s">
        <v>1551</v>
      </c>
      <c r="F1109" s="177" t="s">
        <v>1552</v>
      </c>
      <c r="G1109" s="178" t="s">
        <v>272</v>
      </c>
      <c r="H1109" s="179">
        <v>48</v>
      </c>
      <c r="I1109" s="180"/>
      <c r="J1109" s="181">
        <f>ROUND(I1109*H1109,2)</f>
        <v>0</v>
      </c>
      <c r="K1109" s="177" t="s">
        <v>177</v>
      </c>
      <c r="L1109" s="40"/>
      <c r="M1109" s="182" t="s">
        <v>19</v>
      </c>
      <c r="N1109" s="183" t="s">
        <v>44</v>
      </c>
      <c r="O1109" s="65"/>
      <c r="P1109" s="184">
        <f>O1109*H1109</f>
        <v>0</v>
      </c>
      <c r="Q1109" s="184">
        <v>0</v>
      </c>
      <c r="R1109" s="184">
        <f>Q1109*H1109</f>
        <v>0</v>
      </c>
      <c r="S1109" s="184">
        <v>0</v>
      </c>
      <c r="T1109" s="185">
        <f>S1109*H1109</f>
        <v>0</v>
      </c>
      <c r="U1109" s="35"/>
      <c r="V1109" s="35"/>
      <c r="W1109" s="35"/>
      <c r="X1109" s="35"/>
      <c r="Y1109" s="35"/>
      <c r="Z1109" s="35"/>
      <c r="AA1109" s="35"/>
      <c r="AB1109" s="35"/>
      <c r="AC1109" s="35"/>
      <c r="AD1109" s="35"/>
      <c r="AE1109" s="35"/>
      <c r="AR1109" s="186" t="s">
        <v>311</v>
      </c>
      <c r="AT1109" s="186" t="s">
        <v>173</v>
      </c>
      <c r="AU1109" s="186" t="s">
        <v>83</v>
      </c>
      <c r="AY1109" s="18" t="s">
        <v>171</v>
      </c>
      <c r="BE1109" s="187">
        <f>IF(N1109="základní",J1109,0)</f>
        <v>0</v>
      </c>
      <c r="BF1109" s="187">
        <f>IF(N1109="snížená",J1109,0)</f>
        <v>0</v>
      </c>
      <c r="BG1109" s="187">
        <f>IF(N1109="zákl. přenesená",J1109,0)</f>
        <v>0</v>
      </c>
      <c r="BH1109" s="187">
        <f>IF(N1109="sníž. přenesená",J1109,0)</f>
        <v>0</v>
      </c>
      <c r="BI1109" s="187">
        <f>IF(N1109="nulová",J1109,0)</f>
        <v>0</v>
      </c>
      <c r="BJ1109" s="18" t="s">
        <v>81</v>
      </c>
      <c r="BK1109" s="187">
        <f>ROUND(I1109*H1109,2)</f>
        <v>0</v>
      </c>
      <c r="BL1109" s="18" t="s">
        <v>311</v>
      </c>
      <c r="BM1109" s="186" t="s">
        <v>1553</v>
      </c>
    </row>
    <row r="1110" spans="1:47" s="2" customFormat="1" ht="12">
      <c r="A1110" s="35"/>
      <c r="B1110" s="36"/>
      <c r="C1110" s="37"/>
      <c r="D1110" s="188" t="s">
        <v>180</v>
      </c>
      <c r="E1110" s="37"/>
      <c r="F1110" s="189" t="s">
        <v>1554</v>
      </c>
      <c r="G1110" s="37"/>
      <c r="H1110" s="37"/>
      <c r="I1110" s="190"/>
      <c r="J1110" s="37"/>
      <c r="K1110" s="37"/>
      <c r="L1110" s="40"/>
      <c r="M1110" s="191"/>
      <c r="N1110" s="192"/>
      <c r="O1110" s="65"/>
      <c r="P1110" s="65"/>
      <c r="Q1110" s="65"/>
      <c r="R1110" s="65"/>
      <c r="S1110" s="65"/>
      <c r="T1110" s="66"/>
      <c r="U1110" s="35"/>
      <c r="V1110" s="35"/>
      <c r="W1110" s="35"/>
      <c r="X1110" s="35"/>
      <c r="Y1110" s="35"/>
      <c r="Z1110" s="35"/>
      <c r="AA1110" s="35"/>
      <c r="AB1110" s="35"/>
      <c r="AC1110" s="35"/>
      <c r="AD1110" s="35"/>
      <c r="AE1110" s="35"/>
      <c r="AT1110" s="18" t="s">
        <v>180</v>
      </c>
      <c r="AU1110" s="18" t="s">
        <v>83</v>
      </c>
    </row>
    <row r="1111" spans="2:51" s="14" customFormat="1" ht="12">
      <c r="B1111" s="204"/>
      <c r="C1111" s="205"/>
      <c r="D1111" s="195" t="s">
        <v>182</v>
      </c>
      <c r="E1111" s="206" t="s">
        <v>19</v>
      </c>
      <c r="F1111" s="207" t="s">
        <v>1555</v>
      </c>
      <c r="G1111" s="205"/>
      <c r="H1111" s="208">
        <v>48</v>
      </c>
      <c r="I1111" s="209"/>
      <c r="J1111" s="205"/>
      <c r="K1111" s="205"/>
      <c r="L1111" s="210"/>
      <c r="M1111" s="211"/>
      <c r="N1111" s="212"/>
      <c r="O1111" s="212"/>
      <c r="P1111" s="212"/>
      <c r="Q1111" s="212"/>
      <c r="R1111" s="212"/>
      <c r="S1111" s="212"/>
      <c r="T1111" s="213"/>
      <c r="AT1111" s="214" t="s">
        <v>182</v>
      </c>
      <c r="AU1111" s="214" t="s">
        <v>83</v>
      </c>
      <c r="AV1111" s="14" t="s">
        <v>83</v>
      </c>
      <c r="AW1111" s="14" t="s">
        <v>35</v>
      </c>
      <c r="AX1111" s="14" t="s">
        <v>81</v>
      </c>
      <c r="AY1111" s="214" t="s">
        <v>171</v>
      </c>
    </row>
    <row r="1112" spans="1:65" s="2" customFormat="1" ht="33" customHeight="1">
      <c r="A1112" s="35"/>
      <c r="B1112" s="36"/>
      <c r="C1112" s="175" t="s">
        <v>1556</v>
      </c>
      <c r="D1112" s="175" t="s">
        <v>173</v>
      </c>
      <c r="E1112" s="176" t="s">
        <v>1557</v>
      </c>
      <c r="F1112" s="177" t="s">
        <v>1558</v>
      </c>
      <c r="G1112" s="178" t="s">
        <v>272</v>
      </c>
      <c r="H1112" s="179">
        <v>1430.909</v>
      </c>
      <c r="I1112" s="180"/>
      <c r="J1112" s="181">
        <f>ROUND(I1112*H1112,2)</f>
        <v>0</v>
      </c>
      <c r="K1112" s="177" t="s">
        <v>177</v>
      </c>
      <c r="L1112" s="40"/>
      <c r="M1112" s="182" t="s">
        <v>19</v>
      </c>
      <c r="N1112" s="183" t="s">
        <v>44</v>
      </c>
      <c r="O1112" s="65"/>
      <c r="P1112" s="184">
        <f>O1112*H1112</f>
        <v>0</v>
      </c>
      <c r="Q1112" s="184">
        <v>4E-05</v>
      </c>
      <c r="R1112" s="184">
        <f>Q1112*H1112</f>
        <v>0.05723636000000001</v>
      </c>
      <c r="S1112" s="184">
        <v>0</v>
      </c>
      <c r="T1112" s="185">
        <f>S1112*H1112</f>
        <v>0</v>
      </c>
      <c r="U1112" s="35"/>
      <c r="V1112" s="35"/>
      <c r="W1112" s="35"/>
      <c r="X1112" s="35"/>
      <c r="Y1112" s="35"/>
      <c r="Z1112" s="35"/>
      <c r="AA1112" s="35"/>
      <c r="AB1112" s="35"/>
      <c r="AC1112" s="35"/>
      <c r="AD1112" s="35"/>
      <c r="AE1112" s="35"/>
      <c r="AR1112" s="186" t="s">
        <v>311</v>
      </c>
      <c r="AT1112" s="186" t="s">
        <v>173</v>
      </c>
      <c r="AU1112" s="186" t="s">
        <v>83</v>
      </c>
      <c r="AY1112" s="18" t="s">
        <v>171</v>
      </c>
      <c r="BE1112" s="187">
        <f>IF(N1112="základní",J1112,0)</f>
        <v>0</v>
      </c>
      <c r="BF1112" s="187">
        <f>IF(N1112="snížená",J1112,0)</f>
        <v>0</v>
      </c>
      <c r="BG1112" s="187">
        <f>IF(N1112="zákl. přenesená",J1112,0)</f>
        <v>0</v>
      </c>
      <c r="BH1112" s="187">
        <f>IF(N1112="sníž. přenesená",J1112,0)</f>
        <v>0</v>
      </c>
      <c r="BI1112" s="187">
        <f>IF(N1112="nulová",J1112,0)</f>
        <v>0</v>
      </c>
      <c r="BJ1112" s="18" t="s">
        <v>81</v>
      </c>
      <c r="BK1112" s="187">
        <f>ROUND(I1112*H1112,2)</f>
        <v>0</v>
      </c>
      <c r="BL1112" s="18" t="s">
        <v>311</v>
      </c>
      <c r="BM1112" s="186" t="s">
        <v>1559</v>
      </c>
    </row>
    <row r="1113" spans="1:47" s="2" customFormat="1" ht="12">
      <c r="A1113" s="35"/>
      <c r="B1113" s="36"/>
      <c r="C1113" s="37"/>
      <c r="D1113" s="188" t="s">
        <v>180</v>
      </c>
      <c r="E1113" s="37"/>
      <c r="F1113" s="189" t="s">
        <v>1560</v>
      </c>
      <c r="G1113" s="37"/>
      <c r="H1113" s="37"/>
      <c r="I1113" s="190"/>
      <c r="J1113" s="37"/>
      <c r="K1113" s="37"/>
      <c r="L1113" s="40"/>
      <c r="M1113" s="191"/>
      <c r="N1113" s="192"/>
      <c r="O1113" s="65"/>
      <c r="P1113" s="65"/>
      <c r="Q1113" s="65"/>
      <c r="R1113" s="65"/>
      <c r="S1113" s="65"/>
      <c r="T1113" s="66"/>
      <c r="U1113" s="35"/>
      <c r="V1113" s="35"/>
      <c r="W1113" s="35"/>
      <c r="X1113" s="35"/>
      <c r="Y1113" s="35"/>
      <c r="Z1113" s="35"/>
      <c r="AA1113" s="35"/>
      <c r="AB1113" s="35"/>
      <c r="AC1113" s="35"/>
      <c r="AD1113" s="35"/>
      <c r="AE1113" s="35"/>
      <c r="AT1113" s="18" t="s">
        <v>180</v>
      </c>
      <c r="AU1113" s="18" t="s">
        <v>83</v>
      </c>
    </row>
    <row r="1114" spans="1:65" s="2" customFormat="1" ht="24.2" customHeight="1">
      <c r="A1114" s="35"/>
      <c r="B1114" s="36"/>
      <c r="C1114" s="175" t="s">
        <v>1561</v>
      </c>
      <c r="D1114" s="175" t="s">
        <v>173</v>
      </c>
      <c r="E1114" s="176" t="s">
        <v>1562</v>
      </c>
      <c r="F1114" s="177" t="s">
        <v>1563</v>
      </c>
      <c r="G1114" s="178" t="s">
        <v>272</v>
      </c>
      <c r="H1114" s="179">
        <v>1430.909</v>
      </c>
      <c r="I1114" s="180"/>
      <c r="J1114" s="181">
        <f>ROUND(I1114*H1114,2)</f>
        <v>0</v>
      </c>
      <c r="K1114" s="177" t="s">
        <v>177</v>
      </c>
      <c r="L1114" s="40"/>
      <c r="M1114" s="182" t="s">
        <v>19</v>
      </c>
      <c r="N1114" s="183" t="s">
        <v>44</v>
      </c>
      <c r="O1114" s="65"/>
      <c r="P1114" s="184">
        <f>O1114*H1114</f>
        <v>0</v>
      </c>
      <c r="Q1114" s="184">
        <v>0</v>
      </c>
      <c r="R1114" s="184">
        <f>Q1114*H1114</f>
        <v>0</v>
      </c>
      <c r="S1114" s="184">
        <v>0.0664</v>
      </c>
      <c r="T1114" s="185">
        <f>S1114*H1114</f>
        <v>95.0123576</v>
      </c>
      <c r="U1114" s="35"/>
      <c r="V1114" s="35"/>
      <c r="W1114" s="35"/>
      <c r="X1114" s="35"/>
      <c r="Y1114" s="35"/>
      <c r="Z1114" s="35"/>
      <c r="AA1114" s="35"/>
      <c r="AB1114" s="35"/>
      <c r="AC1114" s="35"/>
      <c r="AD1114" s="35"/>
      <c r="AE1114" s="35"/>
      <c r="AR1114" s="186" t="s">
        <v>311</v>
      </c>
      <c r="AT1114" s="186" t="s">
        <v>173</v>
      </c>
      <c r="AU1114" s="186" t="s">
        <v>83</v>
      </c>
      <c r="AY1114" s="18" t="s">
        <v>171</v>
      </c>
      <c r="BE1114" s="187">
        <f>IF(N1114="základní",J1114,0)</f>
        <v>0</v>
      </c>
      <c r="BF1114" s="187">
        <f>IF(N1114="snížená",J1114,0)</f>
        <v>0</v>
      </c>
      <c r="BG1114" s="187">
        <f>IF(N1114="zákl. přenesená",J1114,0)</f>
        <v>0</v>
      </c>
      <c r="BH1114" s="187">
        <f>IF(N1114="sníž. přenesená",J1114,0)</f>
        <v>0</v>
      </c>
      <c r="BI1114" s="187">
        <f>IF(N1114="nulová",J1114,0)</f>
        <v>0</v>
      </c>
      <c r="BJ1114" s="18" t="s">
        <v>81</v>
      </c>
      <c r="BK1114" s="187">
        <f>ROUND(I1114*H1114,2)</f>
        <v>0</v>
      </c>
      <c r="BL1114" s="18" t="s">
        <v>311</v>
      </c>
      <c r="BM1114" s="186" t="s">
        <v>1564</v>
      </c>
    </row>
    <row r="1115" spans="1:47" s="2" customFormat="1" ht="12">
      <c r="A1115" s="35"/>
      <c r="B1115" s="36"/>
      <c r="C1115" s="37"/>
      <c r="D1115" s="188" t="s">
        <v>180</v>
      </c>
      <c r="E1115" s="37"/>
      <c r="F1115" s="189" t="s">
        <v>1565</v>
      </c>
      <c r="G1115" s="37"/>
      <c r="H1115" s="37"/>
      <c r="I1115" s="190"/>
      <c r="J1115" s="37"/>
      <c r="K1115" s="37"/>
      <c r="L1115" s="40"/>
      <c r="M1115" s="191"/>
      <c r="N1115" s="192"/>
      <c r="O1115" s="65"/>
      <c r="P1115" s="65"/>
      <c r="Q1115" s="65"/>
      <c r="R1115" s="65"/>
      <c r="S1115" s="65"/>
      <c r="T1115" s="66"/>
      <c r="U1115" s="35"/>
      <c r="V1115" s="35"/>
      <c r="W1115" s="35"/>
      <c r="X1115" s="35"/>
      <c r="Y1115" s="35"/>
      <c r="Z1115" s="35"/>
      <c r="AA1115" s="35"/>
      <c r="AB1115" s="35"/>
      <c r="AC1115" s="35"/>
      <c r="AD1115" s="35"/>
      <c r="AE1115" s="35"/>
      <c r="AT1115" s="18" t="s">
        <v>180</v>
      </c>
      <c r="AU1115" s="18" t="s">
        <v>83</v>
      </c>
    </row>
    <row r="1116" spans="2:51" s="13" customFormat="1" ht="12">
      <c r="B1116" s="193"/>
      <c r="C1116" s="194"/>
      <c r="D1116" s="195" t="s">
        <v>182</v>
      </c>
      <c r="E1116" s="196" t="s">
        <v>19</v>
      </c>
      <c r="F1116" s="197" t="s">
        <v>1566</v>
      </c>
      <c r="G1116" s="194"/>
      <c r="H1116" s="196" t="s">
        <v>19</v>
      </c>
      <c r="I1116" s="198"/>
      <c r="J1116" s="194"/>
      <c r="K1116" s="194"/>
      <c r="L1116" s="199"/>
      <c r="M1116" s="200"/>
      <c r="N1116" s="201"/>
      <c r="O1116" s="201"/>
      <c r="P1116" s="201"/>
      <c r="Q1116" s="201"/>
      <c r="R1116" s="201"/>
      <c r="S1116" s="201"/>
      <c r="T1116" s="202"/>
      <c r="AT1116" s="203" t="s">
        <v>182</v>
      </c>
      <c r="AU1116" s="203" t="s">
        <v>83</v>
      </c>
      <c r="AV1116" s="13" t="s">
        <v>81</v>
      </c>
      <c r="AW1116" s="13" t="s">
        <v>35</v>
      </c>
      <c r="AX1116" s="13" t="s">
        <v>73</v>
      </c>
      <c r="AY1116" s="203" t="s">
        <v>171</v>
      </c>
    </row>
    <row r="1117" spans="2:51" s="14" customFormat="1" ht="12">
      <c r="B1117" s="204"/>
      <c r="C1117" s="205"/>
      <c r="D1117" s="195" t="s">
        <v>182</v>
      </c>
      <c r="E1117" s="206" t="s">
        <v>19</v>
      </c>
      <c r="F1117" s="207" t="s">
        <v>1567</v>
      </c>
      <c r="G1117" s="205"/>
      <c r="H1117" s="208">
        <v>475.793</v>
      </c>
      <c r="I1117" s="209"/>
      <c r="J1117" s="205"/>
      <c r="K1117" s="205"/>
      <c r="L1117" s="210"/>
      <c r="M1117" s="211"/>
      <c r="N1117" s="212"/>
      <c r="O1117" s="212"/>
      <c r="P1117" s="212"/>
      <c r="Q1117" s="212"/>
      <c r="R1117" s="212"/>
      <c r="S1117" s="212"/>
      <c r="T1117" s="213"/>
      <c r="AT1117" s="214" t="s">
        <v>182</v>
      </c>
      <c r="AU1117" s="214" t="s">
        <v>83</v>
      </c>
      <c r="AV1117" s="14" t="s">
        <v>83</v>
      </c>
      <c r="AW1117" s="14" t="s">
        <v>35</v>
      </c>
      <c r="AX1117" s="14" t="s">
        <v>73</v>
      </c>
      <c r="AY1117" s="214" t="s">
        <v>171</v>
      </c>
    </row>
    <row r="1118" spans="2:51" s="13" customFormat="1" ht="12">
      <c r="B1118" s="193"/>
      <c r="C1118" s="194"/>
      <c r="D1118" s="195" t="s">
        <v>182</v>
      </c>
      <c r="E1118" s="196" t="s">
        <v>19</v>
      </c>
      <c r="F1118" s="197" t="s">
        <v>1568</v>
      </c>
      <c r="G1118" s="194"/>
      <c r="H1118" s="196" t="s">
        <v>19</v>
      </c>
      <c r="I1118" s="198"/>
      <c r="J1118" s="194"/>
      <c r="K1118" s="194"/>
      <c r="L1118" s="199"/>
      <c r="M1118" s="200"/>
      <c r="N1118" s="201"/>
      <c r="O1118" s="201"/>
      <c r="P1118" s="201"/>
      <c r="Q1118" s="201"/>
      <c r="R1118" s="201"/>
      <c r="S1118" s="201"/>
      <c r="T1118" s="202"/>
      <c r="AT1118" s="203" t="s">
        <v>182</v>
      </c>
      <c r="AU1118" s="203" t="s">
        <v>83</v>
      </c>
      <c r="AV1118" s="13" t="s">
        <v>81</v>
      </c>
      <c r="AW1118" s="13" t="s">
        <v>35</v>
      </c>
      <c r="AX1118" s="13" t="s">
        <v>73</v>
      </c>
      <c r="AY1118" s="203" t="s">
        <v>171</v>
      </c>
    </row>
    <row r="1119" spans="2:51" s="14" customFormat="1" ht="12">
      <c r="B1119" s="204"/>
      <c r="C1119" s="205"/>
      <c r="D1119" s="195" t="s">
        <v>182</v>
      </c>
      <c r="E1119" s="206" t="s">
        <v>19</v>
      </c>
      <c r="F1119" s="207" t="s">
        <v>1569</v>
      </c>
      <c r="G1119" s="205"/>
      <c r="H1119" s="208">
        <v>398.168</v>
      </c>
      <c r="I1119" s="209"/>
      <c r="J1119" s="205"/>
      <c r="K1119" s="205"/>
      <c r="L1119" s="210"/>
      <c r="M1119" s="211"/>
      <c r="N1119" s="212"/>
      <c r="O1119" s="212"/>
      <c r="P1119" s="212"/>
      <c r="Q1119" s="212"/>
      <c r="R1119" s="212"/>
      <c r="S1119" s="212"/>
      <c r="T1119" s="213"/>
      <c r="AT1119" s="214" t="s">
        <v>182</v>
      </c>
      <c r="AU1119" s="214" t="s">
        <v>83</v>
      </c>
      <c r="AV1119" s="14" t="s">
        <v>83</v>
      </c>
      <c r="AW1119" s="14" t="s">
        <v>35</v>
      </c>
      <c r="AX1119" s="14" t="s">
        <v>73</v>
      </c>
      <c r="AY1119" s="214" t="s">
        <v>171</v>
      </c>
    </row>
    <row r="1120" spans="2:51" s="13" customFormat="1" ht="12">
      <c r="B1120" s="193"/>
      <c r="C1120" s="194"/>
      <c r="D1120" s="195" t="s">
        <v>182</v>
      </c>
      <c r="E1120" s="196" t="s">
        <v>19</v>
      </c>
      <c r="F1120" s="197" t="s">
        <v>1570</v>
      </c>
      <c r="G1120" s="194"/>
      <c r="H1120" s="196" t="s">
        <v>19</v>
      </c>
      <c r="I1120" s="198"/>
      <c r="J1120" s="194"/>
      <c r="K1120" s="194"/>
      <c r="L1120" s="199"/>
      <c r="M1120" s="200"/>
      <c r="N1120" s="201"/>
      <c r="O1120" s="201"/>
      <c r="P1120" s="201"/>
      <c r="Q1120" s="201"/>
      <c r="R1120" s="201"/>
      <c r="S1120" s="201"/>
      <c r="T1120" s="202"/>
      <c r="AT1120" s="203" t="s">
        <v>182</v>
      </c>
      <c r="AU1120" s="203" t="s">
        <v>83</v>
      </c>
      <c r="AV1120" s="13" t="s">
        <v>81</v>
      </c>
      <c r="AW1120" s="13" t="s">
        <v>35</v>
      </c>
      <c r="AX1120" s="13" t="s">
        <v>73</v>
      </c>
      <c r="AY1120" s="203" t="s">
        <v>171</v>
      </c>
    </row>
    <row r="1121" spans="2:51" s="14" customFormat="1" ht="12">
      <c r="B1121" s="204"/>
      <c r="C1121" s="205"/>
      <c r="D1121" s="195" t="s">
        <v>182</v>
      </c>
      <c r="E1121" s="206" t="s">
        <v>19</v>
      </c>
      <c r="F1121" s="207" t="s">
        <v>1571</v>
      </c>
      <c r="G1121" s="205"/>
      <c r="H1121" s="208">
        <v>105.2</v>
      </c>
      <c r="I1121" s="209"/>
      <c r="J1121" s="205"/>
      <c r="K1121" s="205"/>
      <c r="L1121" s="210"/>
      <c r="M1121" s="211"/>
      <c r="N1121" s="212"/>
      <c r="O1121" s="212"/>
      <c r="P1121" s="212"/>
      <c r="Q1121" s="212"/>
      <c r="R1121" s="212"/>
      <c r="S1121" s="212"/>
      <c r="T1121" s="213"/>
      <c r="AT1121" s="214" t="s">
        <v>182</v>
      </c>
      <c r="AU1121" s="214" t="s">
        <v>83</v>
      </c>
      <c r="AV1121" s="14" t="s">
        <v>83</v>
      </c>
      <c r="AW1121" s="14" t="s">
        <v>35</v>
      </c>
      <c r="AX1121" s="14" t="s">
        <v>73</v>
      </c>
      <c r="AY1121" s="214" t="s">
        <v>171</v>
      </c>
    </row>
    <row r="1122" spans="2:51" s="13" customFormat="1" ht="12">
      <c r="B1122" s="193"/>
      <c r="C1122" s="194"/>
      <c r="D1122" s="195" t="s">
        <v>182</v>
      </c>
      <c r="E1122" s="196" t="s">
        <v>19</v>
      </c>
      <c r="F1122" s="197" t="s">
        <v>1572</v>
      </c>
      <c r="G1122" s="194"/>
      <c r="H1122" s="196" t="s">
        <v>19</v>
      </c>
      <c r="I1122" s="198"/>
      <c r="J1122" s="194"/>
      <c r="K1122" s="194"/>
      <c r="L1122" s="199"/>
      <c r="M1122" s="200"/>
      <c r="N1122" s="201"/>
      <c r="O1122" s="201"/>
      <c r="P1122" s="201"/>
      <c r="Q1122" s="201"/>
      <c r="R1122" s="201"/>
      <c r="S1122" s="201"/>
      <c r="T1122" s="202"/>
      <c r="AT1122" s="203" t="s">
        <v>182</v>
      </c>
      <c r="AU1122" s="203" t="s">
        <v>83</v>
      </c>
      <c r="AV1122" s="13" t="s">
        <v>81</v>
      </c>
      <c r="AW1122" s="13" t="s">
        <v>35</v>
      </c>
      <c r="AX1122" s="13" t="s">
        <v>73</v>
      </c>
      <c r="AY1122" s="203" t="s">
        <v>171</v>
      </c>
    </row>
    <row r="1123" spans="2:51" s="14" customFormat="1" ht="12">
      <c r="B1123" s="204"/>
      <c r="C1123" s="205"/>
      <c r="D1123" s="195" t="s">
        <v>182</v>
      </c>
      <c r="E1123" s="206" t="s">
        <v>19</v>
      </c>
      <c r="F1123" s="207" t="s">
        <v>1573</v>
      </c>
      <c r="G1123" s="205"/>
      <c r="H1123" s="208">
        <v>60.75</v>
      </c>
      <c r="I1123" s="209"/>
      <c r="J1123" s="205"/>
      <c r="K1123" s="205"/>
      <c r="L1123" s="210"/>
      <c r="M1123" s="211"/>
      <c r="N1123" s="212"/>
      <c r="O1123" s="212"/>
      <c r="P1123" s="212"/>
      <c r="Q1123" s="212"/>
      <c r="R1123" s="212"/>
      <c r="S1123" s="212"/>
      <c r="T1123" s="213"/>
      <c r="AT1123" s="214" t="s">
        <v>182</v>
      </c>
      <c r="AU1123" s="214" t="s">
        <v>83</v>
      </c>
      <c r="AV1123" s="14" t="s">
        <v>83</v>
      </c>
      <c r="AW1123" s="14" t="s">
        <v>35</v>
      </c>
      <c r="AX1123" s="14" t="s">
        <v>73</v>
      </c>
      <c r="AY1123" s="214" t="s">
        <v>171</v>
      </c>
    </row>
    <row r="1124" spans="2:51" s="13" customFormat="1" ht="12">
      <c r="B1124" s="193"/>
      <c r="C1124" s="194"/>
      <c r="D1124" s="195" t="s">
        <v>182</v>
      </c>
      <c r="E1124" s="196" t="s">
        <v>19</v>
      </c>
      <c r="F1124" s="197" t="s">
        <v>1574</v>
      </c>
      <c r="G1124" s="194"/>
      <c r="H1124" s="196" t="s">
        <v>19</v>
      </c>
      <c r="I1124" s="198"/>
      <c r="J1124" s="194"/>
      <c r="K1124" s="194"/>
      <c r="L1124" s="199"/>
      <c r="M1124" s="200"/>
      <c r="N1124" s="201"/>
      <c r="O1124" s="201"/>
      <c r="P1124" s="201"/>
      <c r="Q1124" s="201"/>
      <c r="R1124" s="201"/>
      <c r="S1124" s="201"/>
      <c r="T1124" s="202"/>
      <c r="AT1124" s="203" t="s">
        <v>182</v>
      </c>
      <c r="AU1124" s="203" t="s">
        <v>83</v>
      </c>
      <c r="AV1124" s="13" t="s">
        <v>81</v>
      </c>
      <c r="AW1124" s="13" t="s">
        <v>35</v>
      </c>
      <c r="AX1124" s="13" t="s">
        <v>73</v>
      </c>
      <c r="AY1124" s="203" t="s">
        <v>171</v>
      </c>
    </row>
    <row r="1125" spans="2:51" s="14" customFormat="1" ht="12">
      <c r="B1125" s="204"/>
      <c r="C1125" s="205"/>
      <c r="D1125" s="195" t="s">
        <v>182</v>
      </c>
      <c r="E1125" s="206" t="s">
        <v>19</v>
      </c>
      <c r="F1125" s="207" t="s">
        <v>1575</v>
      </c>
      <c r="G1125" s="205"/>
      <c r="H1125" s="208">
        <v>130.34</v>
      </c>
      <c r="I1125" s="209"/>
      <c r="J1125" s="205"/>
      <c r="K1125" s="205"/>
      <c r="L1125" s="210"/>
      <c r="M1125" s="211"/>
      <c r="N1125" s="212"/>
      <c r="O1125" s="212"/>
      <c r="P1125" s="212"/>
      <c r="Q1125" s="212"/>
      <c r="R1125" s="212"/>
      <c r="S1125" s="212"/>
      <c r="T1125" s="213"/>
      <c r="AT1125" s="214" t="s">
        <v>182</v>
      </c>
      <c r="AU1125" s="214" t="s">
        <v>83</v>
      </c>
      <c r="AV1125" s="14" t="s">
        <v>83</v>
      </c>
      <c r="AW1125" s="14" t="s">
        <v>35</v>
      </c>
      <c r="AX1125" s="14" t="s">
        <v>73</v>
      </c>
      <c r="AY1125" s="214" t="s">
        <v>171</v>
      </c>
    </row>
    <row r="1126" spans="2:51" s="14" customFormat="1" ht="12">
      <c r="B1126" s="204"/>
      <c r="C1126" s="205"/>
      <c r="D1126" s="195" t="s">
        <v>182</v>
      </c>
      <c r="E1126" s="206" t="s">
        <v>19</v>
      </c>
      <c r="F1126" s="207" t="s">
        <v>1576</v>
      </c>
      <c r="G1126" s="205"/>
      <c r="H1126" s="208">
        <v>129.36</v>
      </c>
      <c r="I1126" s="209"/>
      <c r="J1126" s="205"/>
      <c r="K1126" s="205"/>
      <c r="L1126" s="210"/>
      <c r="M1126" s="211"/>
      <c r="N1126" s="212"/>
      <c r="O1126" s="212"/>
      <c r="P1126" s="212"/>
      <c r="Q1126" s="212"/>
      <c r="R1126" s="212"/>
      <c r="S1126" s="212"/>
      <c r="T1126" s="213"/>
      <c r="AT1126" s="214" t="s">
        <v>182</v>
      </c>
      <c r="AU1126" s="214" t="s">
        <v>83</v>
      </c>
      <c r="AV1126" s="14" t="s">
        <v>83</v>
      </c>
      <c r="AW1126" s="14" t="s">
        <v>35</v>
      </c>
      <c r="AX1126" s="14" t="s">
        <v>73</v>
      </c>
      <c r="AY1126" s="214" t="s">
        <v>171</v>
      </c>
    </row>
    <row r="1127" spans="2:51" s="14" customFormat="1" ht="12">
      <c r="B1127" s="204"/>
      <c r="C1127" s="205"/>
      <c r="D1127" s="195" t="s">
        <v>182</v>
      </c>
      <c r="E1127" s="206" t="s">
        <v>19</v>
      </c>
      <c r="F1127" s="207" t="s">
        <v>1577</v>
      </c>
      <c r="G1127" s="205"/>
      <c r="H1127" s="208">
        <v>149.1</v>
      </c>
      <c r="I1127" s="209"/>
      <c r="J1127" s="205"/>
      <c r="K1127" s="205"/>
      <c r="L1127" s="210"/>
      <c r="M1127" s="211"/>
      <c r="N1127" s="212"/>
      <c r="O1127" s="212"/>
      <c r="P1127" s="212"/>
      <c r="Q1127" s="212"/>
      <c r="R1127" s="212"/>
      <c r="S1127" s="212"/>
      <c r="T1127" s="213"/>
      <c r="AT1127" s="214" t="s">
        <v>182</v>
      </c>
      <c r="AU1127" s="214" t="s">
        <v>83</v>
      </c>
      <c r="AV1127" s="14" t="s">
        <v>83</v>
      </c>
      <c r="AW1127" s="14" t="s">
        <v>35</v>
      </c>
      <c r="AX1127" s="14" t="s">
        <v>73</v>
      </c>
      <c r="AY1127" s="214" t="s">
        <v>171</v>
      </c>
    </row>
    <row r="1128" spans="2:51" s="14" customFormat="1" ht="12">
      <c r="B1128" s="204"/>
      <c r="C1128" s="205"/>
      <c r="D1128" s="195" t="s">
        <v>182</v>
      </c>
      <c r="E1128" s="206" t="s">
        <v>19</v>
      </c>
      <c r="F1128" s="207" t="s">
        <v>1578</v>
      </c>
      <c r="G1128" s="205"/>
      <c r="H1128" s="208">
        <v>-17.802</v>
      </c>
      <c r="I1128" s="209"/>
      <c r="J1128" s="205"/>
      <c r="K1128" s="205"/>
      <c r="L1128" s="210"/>
      <c r="M1128" s="211"/>
      <c r="N1128" s="212"/>
      <c r="O1128" s="212"/>
      <c r="P1128" s="212"/>
      <c r="Q1128" s="212"/>
      <c r="R1128" s="212"/>
      <c r="S1128" s="212"/>
      <c r="T1128" s="213"/>
      <c r="AT1128" s="214" t="s">
        <v>182</v>
      </c>
      <c r="AU1128" s="214" t="s">
        <v>83</v>
      </c>
      <c r="AV1128" s="14" t="s">
        <v>83</v>
      </c>
      <c r="AW1128" s="14" t="s">
        <v>35</v>
      </c>
      <c r="AX1128" s="14" t="s">
        <v>73</v>
      </c>
      <c r="AY1128" s="214" t="s">
        <v>171</v>
      </c>
    </row>
    <row r="1129" spans="2:51" s="15" customFormat="1" ht="12">
      <c r="B1129" s="215"/>
      <c r="C1129" s="216"/>
      <c r="D1129" s="195" t="s">
        <v>182</v>
      </c>
      <c r="E1129" s="217" t="s">
        <v>19</v>
      </c>
      <c r="F1129" s="218" t="s">
        <v>189</v>
      </c>
      <c r="G1129" s="216"/>
      <c r="H1129" s="219">
        <v>1430.909</v>
      </c>
      <c r="I1129" s="220"/>
      <c r="J1129" s="216"/>
      <c r="K1129" s="216"/>
      <c r="L1129" s="221"/>
      <c r="M1129" s="222"/>
      <c r="N1129" s="223"/>
      <c r="O1129" s="223"/>
      <c r="P1129" s="223"/>
      <c r="Q1129" s="223"/>
      <c r="R1129" s="223"/>
      <c r="S1129" s="223"/>
      <c r="T1129" s="224"/>
      <c r="AT1129" s="225" t="s">
        <v>182</v>
      </c>
      <c r="AU1129" s="225" t="s">
        <v>83</v>
      </c>
      <c r="AV1129" s="15" t="s">
        <v>178</v>
      </c>
      <c r="AW1129" s="15" t="s">
        <v>35</v>
      </c>
      <c r="AX1129" s="15" t="s">
        <v>81</v>
      </c>
      <c r="AY1129" s="225" t="s">
        <v>171</v>
      </c>
    </row>
    <row r="1130" spans="1:65" s="2" customFormat="1" ht="24.2" customHeight="1">
      <c r="A1130" s="35"/>
      <c r="B1130" s="36"/>
      <c r="C1130" s="175" t="s">
        <v>1579</v>
      </c>
      <c r="D1130" s="175" t="s">
        <v>173</v>
      </c>
      <c r="E1130" s="176" t="s">
        <v>1580</v>
      </c>
      <c r="F1130" s="177" t="s">
        <v>1581</v>
      </c>
      <c r="G1130" s="178" t="s">
        <v>272</v>
      </c>
      <c r="H1130" s="179">
        <v>1430.909</v>
      </c>
      <c r="I1130" s="180"/>
      <c r="J1130" s="181">
        <f>ROUND(I1130*H1130,2)</f>
        <v>0</v>
      </c>
      <c r="K1130" s="177" t="s">
        <v>177</v>
      </c>
      <c r="L1130" s="40"/>
      <c r="M1130" s="182" t="s">
        <v>19</v>
      </c>
      <c r="N1130" s="183" t="s">
        <v>44</v>
      </c>
      <c r="O1130" s="65"/>
      <c r="P1130" s="184">
        <f>O1130*H1130</f>
        <v>0</v>
      </c>
      <c r="Q1130" s="184">
        <v>0</v>
      </c>
      <c r="R1130" s="184">
        <f>Q1130*H1130</f>
        <v>0</v>
      </c>
      <c r="S1130" s="184">
        <v>0</v>
      </c>
      <c r="T1130" s="185">
        <f>S1130*H1130</f>
        <v>0</v>
      </c>
      <c r="U1130" s="35"/>
      <c r="V1130" s="35"/>
      <c r="W1130" s="35"/>
      <c r="X1130" s="35"/>
      <c r="Y1130" s="35"/>
      <c r="Z1130" s="35"/>
      <c r="AA1130" s="35"/>
      <c r="AB1130" s="35"/>
      <c r="AC1130" s="35"/>
      <c r="AD1130" s="35"/>
      <c r="AE1130" s="35"/>
      <c r="AR1130" s="186" t="s">
        <v>311</v>
      </c>
      <c r="AT1130" s="186" t="s">
        <v>173</v>
      </c>
      <c r="AU1130" s="186" t="s">
        <v>83</v>
      </c>
      <c r="AY1130" s="18" t="s">
        <v>171</v>
      </c>
      <c r="BE1130" s="187">
        <f>IF(N1130="základní",J1130,0)</f>
        <v>0</v>
      </c>
      <c r="BF1130" s="187">
        <f>IF(N1130="snížená",J1130,0)</f>
        <v>0</v>
      </c>
      <c r="BG1130" s="187">
        <f>IF(N1130="zákl. přenesená",J1130,0)</f>
        <v>0</v>
      </c>
      <c r="BH1130" s="187">
        <f>IF(N1130="sníž. přenesená",J1130,0)</f>
        <v>0</v>
      </c>
      <c r="BI1130" s="187">
        <f>IF(N1130="nulová",J1130,0)</f>
        <v>0</v>
      </c>
      <c r="BJ1130" s="18" t="s">
        <v>81</v>
      </c>
      <c r="BK1130" s="187">
        <f>ROUND(I1130*H1130,2)</f>
        <v>0</v>
      </c>
      <c r="BL1130" s="18" t="s">
        <v>311</v>
      </c>
      <c r="BM1130" s="186" t="s">
        <v>1582</v>
      </c>
    </row>
    <row r="1131" spans="1:47" s="2" customFormat="1" ht="12">
      <c r="A1131" s="35"/>
      <c r="B1131" s="36"/>
      <c r="C1131" s="37"/>
      <c r="D1131" s="188" t="s">
        <v>180</v>
      </c>
      <c r="E1131" s="37"/>
      <c r="F1131" s="189" t="s">
        <v>1583</v>
      </c>
      <c r="G1131" s="37"/>
      <c r="H1131" s="37"/>
      <c r="I1131" s="190"/>
      <c r="J1131" s="37"/>
      <c r="K1131" s="37"/>
      <c r="L1131" s="40"/>
      <c r="M1131" s="191"/>
      <c r="N1131" s="192"/>
      <c r="O1131" s="65"/>
      <c r="P1131" s="65"/>
      <c r="Q1131" s="65"/>
      <c r="R1131" s="65"/>
      <c r="S1131" s="65"/>
      <c r="T1131" s="66"/>
      <c r="U1131" s="35"/>
      <c r="V1131" s="35"/>
      <c r="W1131" s="35"/>
      <c r="X1131" s="35"/>
      <c r="Y1131" s="35"/>
      <c r="Z1131" s="35"/>
      <c r="AA1131" s="35"/>
      <c r="AB1131" s="35"/>
      <c r="AC1131" s="35"/>
      <c r="AD1131" s="35"/>
      <c r="AE1131" s="35"/>
      <c r="AT1131" s="18" t="s">
        <v>180</v>
      </c>
      <c r="AU1131" s="18" t="s">
        <v>83</v>
      </c>
    </row>
    <row r="1132" spans="1:65" s="2" customFormat="1" ht="24.2" customHeight="1">
      <c r="A1132" s="35"/>
      <c r="B1132" s="36"/>
      <c r="C1132" s="175" t="s">
        <v>1584</v>
      </c>
      <c r="D1132" s="175" t="s">
        <v>173</v>
      </c>
      <c r="E1132" s="176" t="s">
        <v>1585</v>
      </c>
      <c r="F1132" s="177" t="s">
        <v>1586</v>
      </c>
      <c r="G1132" s="178" t="s">
        <v>328</v>
      </c>
      <c r="H1132" s="179">
        <v>126.1</v>
      </c>
      <c r="I1132" s="180"/>
      <c r="J1132" s="181">
        <f>ROUND(I1132*H1132,2)</f>
        <v>0</v>
      </c>
      <c r="K1132" s="177" t="s">
        <v>177</v>
      </c>
      <c r="L1132" s="40"/>
      <c r="M1132" s="182" t="s">
        <v>19</v>
      </c>
      <c r="N1132" s="183" t="s">
        <v>44</v>
      </c>
      <c r="O1132" s="65"/>
      <c r="P1132" s="184">
        <f>O1132*H1132</f>
        <v>0</v>
      </c>
      <c r="Q1132" s="184">
        <v>0</v>
      </c>
      <c r="R1132" s="184">
        <f>Q1132*H1132</f>
        <v>0</v>
      </c>
      <c r="S1132" s="184">
        <v>0.01147</v>
      </c>
      <c r="T1132" s="185">
        <f>S1132*H1132</f>
        <v>1.4463669999999997</v>
      </c>
      <c r="U1132" s="35"/>
      <c r="V1132" s="35"/>
      <c r="W1132" s="35"/>
      <c r="X1132" s="35"/>
      <c r="Y1132" s="35"/>
      <c r="Z1132" s="35"/>
      <c r="AA1132" s="35"/>
      <c r="AB1132" s="35"/>
      <c r="AC1132" s="35"/>
      <c r="AD1132" s="35"/>
      <c r="AE1132" s="35"/>
      <c r="AR1132" s="186" t="s">
        <v>311</v>
      </c>
      <c r="AT1132" s="186" t="s">
        <v>173</v>
      </c>
      <c r="AU1132" s="186" t="s">
        <v>83</v>
      </c>
      <c r="AY1132" s="18" t="s">
        <v>171</v>
      </c>
      <c r="BE1132" s="187">
        <f>IF(N1132="základní",J1132,0)</f>
        <v>0</v>
      </c>
      <c r="BF1132" s="187">
        <f>IF(N1132="snížená",J1132,0)</f>
        <v>0</v>
      </c>
      <c r="BG1132" s="187">
        <f>IF(N1132="zákl. přenesená",J1132,0)</f>
        <v>0</v>
      </c>
      <c r="BH1132" s="187">
        <f>IF(N1132="sníž. přenesená",J1132,0)</f>
        <v>0</v>
      </c>
      <c r="BI1132" s="187">
        <f>IF(N1132="nulová",J1132,0)</f>
        <v>0</v>
      </c>
      <c r="BJ1132" s="18" t="s">
        <v>81</v>
      </c>
      <c r="BK1132" s="187">
        <f>ROUND(I1132*H1132,2)</f>
        <v>0</v>
      </c>
      <c r="BL1132" s="18" t="s">
        <v>311</v>
      </c>
      <c r="BM1132" s="186" t="s">
        <v>1587</v>
      </c>
    </row>
    <row r="1133" spans="1:47" s="2" customFormat="1" ht="12">
      <c r="A1133" s="35"/>
      <c r="B1133" s="36"/>
      <c r="C1133" s="37"/>
      <c r="D1133" s="188" t="s">
        <v>180</v>
      </c>
      <c r="E1133" s="37"/>
      <c r="F1133" s="189" t="s">
        <v>1588</v>
      </c>
      <c r="G1133" s="37"/>
      <c r="H1133" s="37"/>
      <c r="I1133" s="190"/>
      <c r="J1133" s="37"/>
      <c r="K1133" s="37"/>
      <c r="L1133" s="40"/>
      <c r="M1133" s="191"/>
      <c r="N1133" s="192"/>
      <c r="O1133" s="65"/>
      <c r="P1133" s="65"/>
      <c r="Q1133" s="65"/>
      <c r="R1133" s="65"/>
      <c r="S1133" s="65"/>
      <c r="T1133" s="66"/>
      <c r="U1133" s="35"/>
      <c r="V1133" s="35"/>
      <c r="W1133" s="35"/>
      <c r="X1133" s="35"/>
      <c r="Y1133" s="35"/>
      <c r="Z1133" s="35"/>
      <c r="AA1133" s="35"/>
      <c r="AB1133" s="35"/>
      <c r="AC1133" s="35"/>
      <c r="AD1133" s="35"/>
      <c r="AE1133" s="35"/>
      <c r="AT1133" s="18" t="s">
        <v>180</v>
      </c>
      <c r="AU1133" s="18" t="s">
        <v>83</v>
      </c>
    </row>
    <row r="1134" spans="2:51" s="13" customFormat="1" ht="12">
      <c r="B1134" s="193"/>
      <c r="C1134" s="194"/>
      <c r="D1134" s="195" t="s">
        <v>182</v>
      </c>
      <c r="E1134" s="196" t="s">
        <v>19</v>
      </c>
      <c r="F1134" s="197" t="s">
        <v>1589</v>
      </c>
      <c r="G1134" s="194"/>
      <c r="H1134" s="196" t="s">
        <v>19</v>
      </c>
      <c r="I1134" s="198"/>
      <c r="J1134" s="194"/>
      <c r="K1134" s="194"/>
      <c r="L1134" s="199"/>
      <c r="M1134" s="200"/>
      <c r="N1134" s="201"/>
      <c r="O1134" s="201"/>
      <c r="P1134" s="201"/>
      <c r="Q1134" s="201"/>
      <c r="R1134" s="201"/>
      <c r="S1134" s="201"/>
      <c r="T1134" s="202"/>
      <c r="AT1134" s="203" t="s">
        <v>182</v>
      </c>
      <c r="AU1134" s="203" t="s">
        <v>83</v>
      </c>
      <c r="AV1134" s="13" t="s">
        <v>81</v>
      </c>
      <c r="AW1134" s="13" t="s">
        <v>35</v>
      </c>
      <c r="AX1134" s="13" t="s">
        <v>73</v>
      </c>
      <c r="AY1134" s="203" t="s">
        <v>171</v>
      </c>
    </row>
    <row r="1135" spans="2:51" s="14" customFormat="1" ht="12">
      <c r="B1135" s="204"/>
      <c r="C1135" s="205"/>
      <c r="D1135" s="195" t="s">
        <v>182</v>
      </c>
      <c r="E1135" s="206" t="s">
        <v>19</v>
      </c>
      <c r="F1135" s="207" t="s">
        <v>1590</v>
      </c>
      <c r="G1135" s="205"/>
      <c r="H1135" s="208">
        <v>46.6</v>
      </c>
      <c r="I1135" s="209"/>
      <c r="J1135" s="205"/>
      <c r="K1135" s="205"/>
      <c r="L1135" s="210"/>
      <c r="M1135" s="211"/>
      <c r="N1135" s="212"/>
      <c r="O1135" s="212"/>
      <c r="P1135" s="212"/>
      <c r="Q1135" s="212"/>
      <c r="R1135" s="212"/>
      <c r="S1135" s="212"/>
      <c r="T1135" s="213"/>
      <c r="AT1135" s="214" t="s">
        <v>182</v>
      </c>
      <c r="AU1135" s="214" t="s">
        <v>83</v>
      </c>
      <c r="AV1135" s="14" t="s">
        <v>83</v>
      </c>
      <c r="AW1135" s="14" t="s">
        <v>35</v>
      </c>
      <c r="AX1135" s="14" t="s">
        <v>73</v>
      </c>
      <c r="AY1135" s="214" t="s">
        <v>171</v>
      </c>
    </row>
    <row r="1136" spans="2:51" s="13" customFormat="1" ht="12">
      <c r="B1136" s="193"/>
      <c r="C1136" s="194"/>
      <c r="D1136" s="195" t="s">
        <v>182</v>
      </c>
      <c r="E1136" s="196" t="s">
        <v>19</v>
      </c>
      <c r="F1136" s="197" t="s">
        <v>1570</v>
      </c>
      <c r="G1136" s="194"/>
      <c r="H1136" s="196" t="s">
        <v>19</v>
      </c>
      <c r="I1136" s="198"/>
      <c r="J1136" s="194"/>
      <c r="K1136" s="194"/>
      <c r="L1136" s="199"/>
      <c r="M1136" s="200"/>
      <c r="N1136" s="201"/>
      <c r="O1136" s="201"/>
      <c r="P1136" s="201"/>
      <c r="Q1136" s="201"/>
      <c r="R1136" s="201"/>
      <c r="S1136" s="201"/>
      <c r="T1136" s="202"/>
      <c r="AT1136" s="203" t="s">
        <v>182</v>
      </c>
      <c r="AU1136" s="203" t="s">
        <v>83</v>
      </c>
      <c r="AV1136" s="13" t="s">
        <v>81</v>
      </c>
      <c r="AW1136" s="13" t="s">
        <v>35</v>
      </c>
      <c r="AX1136" s="13" t="s">
        <v>73</v>
      </c>
      <c r="AY1136" s="203" t="s">
        <v>171</v>
      </c>
    </row>
    <row r="1137" spans="2:51" s="14" customFormat="1" ht="12">
      <c r="B1137" s="204"/>
      <c r="C1137" s="205"/>
      <c r="D1137" s="195" t="s">
        <v>182</v>
      </c>
      <c r="E1137" s="206" t="s">
        <v>19</v>
      </c>
      <c r="F1137" s="207" t="s">
        <v>1591</v>
      </c>
      <c r="G1137" s="205"/>
      <c r="H1137" s="208">
        <v>23.5</v>
      </c>
      <c r="I1137" s="209"/>
      <c r="J1137" s="205"/>
      <c r="K1137" s="205"/>
      <c r="L1137" s="210"/>
      <c r="M1137" s="211"/>
      <c r="N1137" s="212"/>
      <c r="O1137" s="212"/>
      <c r="P1137" s="212"/>
      <c r="Q1137" s="212"/>
      <c r="R1137" s="212"/>
      <c r="S1137" s="212"/>
      <c r="T1137" s="213"/>
      <c r="AT1137" s="214" t="s">
        <v>182</v>
      </c>
      <c r="AU1137" s="214" t="s">
        <v>83</v>
      </c>
      <c r="AV1137" s="14" t="s">
        <v>83</v>
      </c>
      <c r="AW1137" s="14" t="s">
        <v>35</v>
      </c>
      <c r="AX1137" s="14" t="s">
        <v>73</v>
      </c>
      <c r="AY1137" s="214" t="s">
        <v>171</v>
      </c>
    </row>
    <row r="1138" spans="2:51" s="13" customFormat="1" ht="12">
      <c r="B1138" s="193"/>
      <c r="C1138" s="194"/>
      <c r="D1138" s="195" t="s">
        <v>182</v>
      </c>
      <c r="E1138" s="196" t="s">
        <v>19</v>
      </c>
      <c r="F1138" s="197" t="s">
        <v>1574</v>
      </c>
      <c r="G1138" s="194"/>
      <c r="H1138" s="196" t="s">
        <v>19</v>
      </c>
      <c r="I1138" s="198"/>
      <c r="J1138" s="194"/>
      <c r="K1138" s="194"/>
      <c r="L1138" s="199"/>
      <c r="M1138" s="200"/>
      <c r="N1138" s="201"/>
      <c r="O1138" s="201"/>
      <c r="P1138" s="201"/>
      <c r="Q1138" s="201"/>
      <c r="R1138" s="201"/>
      <c r="S1138" s="201"/>
      <c r="T1138" s="202"/>
      <c r="AT1138" s="203" t="s">
        <v>182</v>
      </c>
      <c r="AU1138" s="203" t="s">
        <v>83</v>
      </c>
      <c r="AV1138" s="13" t="s">
        <v>81</v>
      </c>
      <c r="AW1138" s="13" t="s">
        <v>35</v>
      </c>
      <c r="AX1138" s="13" t="s">
        <v>73</v>
      </c>
      <c r="AY1138" s="203" t="s">
        <v>171</v>
      </c>
    </row>
    <row r="1139" spans="2:51" s="14" customFormat="1" ht="12">
      <c r="B1139" s="204"/>
      <c r="C1139" s="205"/>
      <c r="D1139" s="195" t="s">
        <v>182</v>
      </c>
      <c r="E1139" s="206" t="s">
        <v>19</v>
      </c>
      <c r="F1139" s="207" t="s">
        <v>1592</v>
      </c>
      <c r="G1139" s="205"/>
      <c r="H1139" s="208">
        <v>56</v>
      </c>
      <c r="I1139" s="209"/>
      <c r="J1139" s="205"/>
      <c r="K1139" s="205"/>
      <c r="L1139" s="210"/>
      <c r="M1139" s="211"/>
      <c r="N1139" s="212"/>
      <c r="O1139" s="212"/>
      <c r="P1139" s="212"/>
      <c r="Q1139" s="212"/>
      <c r="R1139" s="212"/>
      <c r="S1139" s="212"/>
      <c r="T1139" s="213"/>
      <c r="AT1139" s="214" t="s">
        <v>182</v>
      </c>
      <c r="AU1139" s="214" t="s">
        <v>83</v>
      </c>
      <c r="AV1139" s="14" t="s">
        <v>83</v>
      </c>
      <c r="AW1139" s="14" t="s">
        <v>35</v>
      </c>
      <c r="AX1139" s="14" t="s">
        <v>73</v>
      </c>
      <c r="AY1139" s="214" t="s">
        <v>171</v>
      </c>
    </row>
    <row r="1140" spans="2:51" s="15" customFormat="1" ht="12">
      <c r="B1140" s="215"/>
      <c r="C1140" s="216"/>
      <c r="D1140" s="195" t="s">
        <v>182</v>
      </c>
      <c r="E1140" s="217" t="s">
        <v>19</v>
      </c>
      <c r="F1140" s="218" t="s">
        <v>189</v>
      </c>
      <c r="G1140" s="216"/>
      <c r="H1140" s="219">
        <v>126.1</v>
      </c>
      <c r="I1140" s="220"/>
      <c r="J1140" s="216"/>
      <c r="K1140" s="216"/>
      <c r="L1140" s="221"/>
      <c r="M1140" s="222"/>
      <c r="N1140" s="223"/>
      <c r="O1140" s="223"/>
      <c r="P1140" s="223"/>
      <c r="Q1140" s="223"/>
      <c r="R1140" s="223"/>
      <c r="S1140" s="223"/>
      <c r="T1140" s="224"/>
      <c r="AT1140" s="225" t="s">
        <v>182</v>
      </c>
      <c r="AU1140" s="225" t="s">
        <v>83</v>
      </c>
      <c r="AV1140" s="15" t="s">
        <v>178</v>
      </c>
      <c r="AW1140" s="15" t="s">
        <v>35</v>
      </c>
      <c r="AX1140" s="15" t="s">
        <v>81</v>
      </c>
      <c r="AY1140" s="225" t="s">
        <v>171</v>
      </c>
    </row>
    <row r="1141" spans="1:65" s="2" customFormat="1" ht="24.2" customHeight="1">
      <c r="A1141" s="35"/>
      <c r="B1141" s="36"/>
      <c r="C1141" s="175" t="s">
        <v>1593</v>
      </c>
      <c r="D1141" s="175" t="s">
        <v>173</v>
      </c>
      <c r="E1141" s="176" t="s">
        <v>1594</v>
      </c>
      <c r="F1141" s="177" t="s">
        <v>1581</v>
      </c>
      <c r="G1141" s="178" t="s">
        <v>328</v>
      </c>
      <c r="H1141" s="179">
        <v>126.1</v>
      </c>
      <c r="I1141" s="180"/>
      <c r="J1141" s="181">
        <f>ROUND(I1141*H1141,2)</f>
        <v>0</v>
      </c>
      <c r="K1141" s="177" t="s">
        <v>177</v>
      </c>
      <c r="L1141" s="40"/>
      <c r="M1141" s="182" t="s">
        <v>19</v>
      </c>
      <c r="N1141" s="183" t="s">
        <v>44</v>
      </c>
      <c r="O1141" s="65"/>
      <c r="P1141" s="184">
        <f>O1141*H1141</f>
        <v>0</v>
      </c>
      <c r="Q1141" s="184">
        <v>0</v>
      </c>
      <c r="R1141" s="184">
        <f>Q1141*H1141</f>
        <v>0</v>
      </c>
      <c r="S1141" s="184">
        <v>0</v>
      </c>
      <c r="T1141" s="185">
        <f>S1141*H1141</f>
        <v>0</v>
      </c>
      <c r="U1141" s="35"/>
      <c r="V1141" s="35"/>
      <c r="W1141" s="35"/>
      <c r="X1141" s="35"/>
      <c r="Y1141" s="35"/>
      <c r="Z1141" s="35"/>
      <c r="AA1141" s="35"/>
      <c r="AB1141" s="35"/>
      <c r="AC1141" s="35"/>
      <c r="AD1141" s="35"/>
      <c r="AE1141" s="35"/>
      <c r="AR1141" s="186" t="s">
        <v>311</v>
      </c>
      <c r="AT1141" s="186" t="s">
        <v>173</v>
      </c>
      <c r="AU1141" s="186" t="s">
        <v>83</v>
      </c>
      <c r="AY1141" s="18" t="s">
        <v>171</v>
      </c>
      <c r="BE1141" s="187">
        <f>IF(N1141="základní",J1141,0)</f>
        <v>0</v>
      </c>
      <c r="BF1141" s="187">
        <f>IF(N1141="snížená",J1141,0)</f>
        <v>0</v>
      </c>
      <c r="BG1141" s="187">
        <f>IF(N1141="zákl. přenesená",J1141,0)</f>
        <v>0</v>
      </c>
      <c r="BH1141" s="187">
        <f>IF(N1141="sníž. přenesená",J1141,0)</f>
        <v>0</v>
      </c>
      <c r="BI1141" s="187">
        <f>IF(N1141="nulová",J1141,0)</f>
        <v>0</v>
      </c>
      <c r="BJ1141" s="18" t="s">
        <v>81</v>
      </c>
      <c r="BK1141" s="187">
        <f>ROUND(I1141*H1141,2)</f>
        <v>0</v>
      </c>
      <c r="BL1141" s="18" t="s">
        <v>311</v>
      </c>
      <c r="BM1141" s="186" t="s">
        <v>1595</v>
      </c>
    </row>
    <row r="1142" spans="1:47" s="2" customFormat="1" ht="12">
      <c r="A1142" s="35"/>
      <c r="B1142" s="36"/>
      <c r="C1142" s="37"/>
      <c r="D1142" s="188" t="s">
        <v>180</v>
      </c>
      <c r="E1142" s="37"/>
      <c r="F1142" s="189" t="s">
        <v>1596</v>
      </c>
      <c r="G1142" s="37"/>
      <c r="H1142" s="37"/>
      <c r="I1142" s="190"/>
      <c r="J1142" s="37"/>
      <c r="K1142" s="37"/>
      <c r="L1142" s="40"/>
      <c r="M1142" s="191"/>
      <c r="N1142" s="192"/>
      <c r="O1142" s="65"/>
      <c r="P1142" s="65"/>
      <c r="Q1142" s="65"/>
      <c r="R1142" s="65"/>
      <c r="S1142" s="65"/>
      <c r="T1142" s="66"/>
      <c r="U1142" s="35"/>
      <c r="V1142" s="35"/>
      <c r="W1142" s="35"/>
      <c r="X1142" s="35"/>
      <c r="Y1142" s="35"/>
      <c r="Z1142" s="35"/>
      <c r="AA1142" s="35"/>
      <c r="AB1142" s="35"/>
      <c r="AC1142" s="35"/>
      <c r="AD1142" s="35"/>
      <c r="AE1142" s="35"/>
      <c r="AT1142" s="18" t="s">
        <v>180</v>
      </c>
      <c r="AU1142" s="18" t="s">
        <v>83</v>
      </c>
    </row>
    <row r="1143" spans="1:65" s="2" customFormat="1" ht="24.2" customHeight="1">
      <c r="A1143" s="35"/>
      <c r="B1143" s="36"/>
      <c r="C1143" s="175" t="s">
        <v>1597</v>
      </c>
      <c r="D1143" s="175" t="s">
        <v>173</v>
      </c>
      <c r="E1143" s="176" t="s">
        <v>1598</v>
      </c>
      <c r="F1143" s="177" t="s">
        <v>1599</v>
      </c>
      <c r="G1143" s="178" t="s">
        <v>272</v>
      </c>
      <c r="H1143" s="179">
        <v>1430.909</v>
      </c>
      <c r="I1143" s="180"/>
      <c r="J1143" s="181">
        <f>ROUND(I1143*H1143,2)</f>
        <v>0</v>
      </c>
      <c r="K1143" s="177" t="s">
        <v>177</v>
      </c>
      <c r="L1143" s="40"/>
      <c r="M1143" s="182" t="s">
        <v>19</v>
      </c>
      <c r="N1143" s="183" t="s">
        <v>44</v>
      </c>
      <c r="O1143" s="65"/>
      <c r="P1143" s="184">
        <f>O1143*H1143</f>
        <v>0</v>
      </c>
      <c r="Q1143" s="184">
        <v>0.07501</v>
      </c>
      <c r="R1143" s="184">
        <f>Q1143*H1143</f>
        <v>107.33248409</v>
      </c>
      <c r="S1143" s="184">
        <v>0</v>
      </c>
      <c r="T1143" s="185">
        <f>S1143*H1143</f>
        <v>0</v>
      </c>
      <c r="U1143" s="35"/>
      <c r="V1143" s="35"/>
      <c r="W1143" s="35"/>
      <c r="X1143" s="35"/>
      <c r="Y1143" s="35"/>
      <c r="Z1143" s="35"/>
      <c r="AA1143" s="35"/>
      <c r="AB1143" s="35"/>
      <c r="AC1143" s="35"/>
      <c r="AD1143" s="35"/>
      <c r="AE1143" s="35"/>
      <c r="AR1143" s="186" t="s">
        <v>311</v>
      </c>
      <c r="AT1143" s="186" t="s">
        <v>173</v>
      </c>
      <c r="AU1143" s="186" t="s">
        <v>83</v>
      </c>
      <c r="AY1143" s="18" t="s">
        <v>171</v>
      </c>
      <c r="BE1143" s="187">
        <f>IF(N1143="základní",J1143,0)</f>
        <v>0</v>
      </c>
      <c r="BF1143" s="187">
        <f>IF(N1143="snížená",J1143,0)</f>
        <v>0</v>
      </c>
      <c r="BG1143" s="187">
        <f>IF(N1143="zákl. přenesená",J1143,0)</f>
        <v>0</v>
      </c>
      <c r="BH1143" s="187">
        <f>IF(N1143="sníž. přenesená",J1143,0)</f>
        <v>0</v>
      </c>
      <c r="BI1143" s="187">
        <f>IF(N1143="nulová",J1143,0)</f>
        <v>0</v>
      </c>
      <c r="BJ1143" s="18" t="s">
        <v>81</v>
      </c>
      <c r="BK1143" s="187">
        <f>ROUND(I1143*H1143,2)</f>
        <v>0</v>
      </c>
      <c r="BL1143" s="18" t="s">
        <v>311</v>
      </c>
      <c r="BM1143" s="186" t="s">
        <v>1600</v>
      </c>
    </row>
    <row r="1144" spans="1:47" s="2" customFormat="1" ht="12">
      <c r="A1144" s="35"/>
      <c r="B1144" s="36"/>
      <c r="C1144" s="37"/>
      <c r="D1144" s="188" t="s">
        <v>180</v>
      </c>
      <c r="E1144" s="37"/>
      <c r="F1144" s="189" t="s">
        <v>1601</v>
      </c>
      <c r="G1144" s="37"/>
      <c r="H1144" s="37"/>
      <c r="I1144" s="190"/>
      <c r="J1144" s="37"/>
      <c r="K1144" s="37"/>
      <c r="L1144" s="40"/>
      <c r="M1144" s="191"/>
      <c r="N1144" s="192"/>
      <c r="O1144" s="65"/>
      <c r="P1144" s="65"/>
      <c r="Q1144" s="65"/>
      <c r="R1144" s="65"/>
      <c r="S1144" s="65"/>
      <c r="T1144" s="66"/>
      <c r="U1144" s="35"/>
      <c r="V1144" s="35"/>
      <c r="W1144" s="35"/>
      <c r="X1144" s="35"/>
      <c r="Y1144" s="35"/>
      <c r="Z1144" s="35"/>
      <c r="AA1144" s="35"/>
      <c r="AB1144" s="35"/>
      <c r="AC1144" s="35"/>
      <c r="AD1144" s="35"/>
      <c r="AE1144" s="35"/>
      <c r="AT1144" s="18" t="s">
        <v>180</v>
      </c>
      <c r="AU1144" s="18" t="s">
        <v>83</v>
      </c>
    </row>
    <row r="1145" spans="1:65" s="2" customFormat="1" ht="33" customHeight="1">
      <c r="A1145" s="35"/>
      <c r="B1145" s="36"/>
      <c r="C1145" s="175" t="s">
        <v>1602</v>
      </c>
      <c r="D1145" s="175" t="s">
        <v>173</v>
      </c>
      <c r="E1145" s="176" t="s">
        <v>1603</v>
      </c>
      <c r="F1145" s="177" t="s">
        <v>1604</v>
      </c>
      <c r="G1145" s="178" t="s">
        <v>328</v>
      </c>
      <c r="H1145" s="179">
        <v>74</v>
      </c>
      <c r="I1145" s="180"/>
      <c r="J1145" s="181">
        <f>ROUND(I1145*H1145,2)</f>
        <v>0</v>
      </c>
      <c r="K1145" s="177" t="s">
        <v>177</v>
      </c>
      <c r="L1145" s="40"/>
      <c r="M1145" s="182" t="s">
        <v>19</v>
      </c>
      <c r="N1145" s="183" t="s">
        <v>44</v>
      </c>
      <c r="O1145" s="65"/>
      <c r="P1145" s="184">
        <f>O1145*H1145</f>
        <v>0</v>
      </c>
      <c r="Q1145" s="184">
        <v>0.01451</v>
      </c>
      <c r="R1145" s="184">
        <f>Q1145*H1145</f>
        <v>1.07374</v>
      </c>
      <c r="S1145" s="184">
        <v>0</v>
      </c>
      <c r="T1145" s="185">
        <f>S1145*H1145</f>
        <v>0</v>
      </c>
      <c r="U1145" s="35"/>
      <c r="V1145" s="35"/>
      <c r="W1145" s="35"/>
      <c r="X1145" s="35"/>
      <c r="Y1145" s="35"/>
      <c r="Z1145" s="35"/>
      <c r="AA1145" s="35"/>
      <c r="AB1145" s="35"/>
      <c r="AC1145" s="35"/>
      <c r="AD1145" s="35"/>
      <c r="AE1145" s="35"/>
      <c r="AR1145" s="186" t="s">
        <v>311</v>
      </c>
      <c r="AT1145" s="186" t="s">
        <v>173</v>
      </c>
      <c r="AU1145" s="186" t="s">
        <v>83</v>
      </c>
      <c r="AY1145" s="18" t="s">
        <v>171</v>
      </c>
      <c r="BE1145" s="187">
        <f>IF(N1145="základní",J1145,0)</f>
        <v>0</v>
      </c>
      <c r="BF1145" s="187">
        <f>IF(N1145="snížená",J1145,0)</f>
        <v>0</v>
      </c>
      <c r="BG1145" s="187">
        <f>IF(N1145="zákl. přenesená",J1145,0)</f>
        <v>0</v>
      </c>
      <c r="BH1145" s="187">
        <f>IF(N1145="sníž. přenesená",J1145,0)</f>
        <v>0</v>
      </c>
      <c r="BI1145" s="187">
        <f>IF(N1145="nulová",J1145,0)</f>
        <v>0</v>
      </c>
      <c r="BJ1145" s="18" t="s">
        <v>81</v>
      </c>
      <c r="BK1145" s="187">
        <f>ROUND(I1145*H1145,2)</f>
        <v>0</v>
      </c>
      <c r="BL1145" s="18" t="s">
        <v>311</v>
      </c>
      <c r="BM1145" s="186" t="s">
        <v>1605</v>
      </c>
    </row>
    <row r="1146" spans="1:47" s="2" customFormat="1" ht="12">
      <c r="A1146" s="35"/>
      <c r="B1146" s="36"/>
      <c r="C1146" s="37"/>
      <c r="D1146" s="188" t="s">
        <v>180</v>
      </c>
      <c r="E1146" s="37"/>
      <c r="F1146" s="189" t="s">
        <v>1606</v>
      </c>
      <c r="G1146" s="37"/>
      <c r="H1146" s="37"/>
      <c r="I1146" s="190"/>
      <c r="J1146" s="37"/>
      <c r="K1146" s="37"/>
      <c r="L1146" s="40"/>
      <c r="M1146" s="191"/>
      <c r="N1146" s="192"/>
      <c r="O1146" s="65"/>
      <c r="P1146" s="65"/>
      <c r="Q1146" s="65"/>
      <c r="R1146" s="65"/>
      <c r="S1146" s="65"/>
      <c r="T1146" s="66"/>
      <c r="U1146" s="35"/>
      <c r="V1146" s="35"/>
      <c r="W1146" s="35"/>
      <c r="X1146" s="35"/>
      <c r="Y1146" s="35"/>
      <c r="Z1146" s="35"/>
      <c r="AA1146" s="35"/>
      <c r="AB1146" s="35"/>
      <c r="AC1146" s="35"/>
      <c r="AD1146" s="35"/>
      <c r="AE1146" s="35"/>
      <c r="AT1146" s="18" t="s">
        <v>180</v>
      </c>
      <c r="AU1146" s="18" t="s">
        <v>83</v>
      </c>
    </row>
    <row r="1147" spans="2:51" s="13" customFormat="1" ht="12">
      <c r="B1147" s="193"/>
      <c r="C1147" s="194"/>
      <c r="D1147" s="195" t="s">
        <v>182</v>
      </c>
      <c r="E1147" s="196" t="s">
        <v>19</v>
      </c>
      <c r="F1147" s="197" t="s">
        <v>1570</v>
      </c>
      <c r="G1147" s="194"/>
      <c r="H1147" s="196" t="s">
        <v>19</v>
      </c>
      <c r="I1147" s="198"/>
      <c r="J1147" s="194"/>
      <c r="K1147" s="194"/>
      <c r="L1147" s="199"/>
      <c r="M1147" s="200"/>
      <c r="N1147" s="201"/>
      <c r="O1147" s="201"/>
      <c r="P1147" s="201"/>
      <c r="Q1147" s="201"/>
      <c r="R1147" s="201"/>
      <c r="S1147" s="201"/>
      <c r="T1147" s="202"/>
      <c r="AT1147" s="203" t="s">
        <v>182</v>
      </c>
      <c r="AU1147" s="203" t="s">
        <v>83</v>
      </c>
      <c r="AV1147" s="13" t="s">
        <v>81</v>
      </c>
      <c r="AW1147" s="13" t="s">
        <v>35</v>
      </c>
      <c r="AX1147" s="13" t="s">
        <v>73</v>
      </c>
      <c r="AY1147" s="203" t="s">
        <v>171</v>
      </c>
    </row>
    <row r="1148" spans="2:51" s="14" customFormat="1" ht="12">
      <c r="B1148" s="204"/>
      <c r="C1148" s="205"/>
      <c r="D1148" s="195" t="s">
        <v>182</v>
      </c>
      <c r="E1148" s="206" t="s">
        <v>19</v>
      </c>
      <c r="F1148" s="207" t="s">
        <v>1607</v>
      </c>
      <c r="G1148" s="205"/>
      <c r="H1148" s="208">
        <v>18</v>
      </c>
      <c r="I1148" s="209"/>
      <c r="J1148" s="205"/>
      <c r="K1148" s="205"/>
      <c r="L1148" s="210"/>
      <c r="M1148" s="211"/>
      <c r="N1148" s="212"/>
      <c r="O1148" s="212"/>
      <c r="P1148" s="212"/>
      <c r="Q1148" s="212"/>
      <c r="R1148" s="212"/>
      <c r="S1148" s="212"/>
      <c r="T1148" s="213"/>
      <c r="AT1148" s="214" t="s">
        <v>182</v>
      </c>
      <c r="AU1148" s="214" t="s">
        <v>83</v>
      </c>
      <c r="AV1148" s="14" t="s">
        <v>83</v>
      </c>
      <c r="AW1148" s="14" t="s">
        <v>35</v>
      </c>
      <c r="AX1148" s="14" t="s">
        <v>73</v>
      </c>
      <c r="AY1148" s="214" t="s">
        <v>171</v>
      </c>
    </row>
    <row r="1149" spans="2:51" s="13" customFormat="1" ht="12">
      <c r="B1149" s="193"/>
      <c r="C1149" s="194"/>
      <c r="D1149" s="195" t="s">
        <v>182</v>
      </c>
      <c r="E1149" s="196" t="s">
        <v>19</v>
      </c>
      <c r="F1149" s="197" t="s">
        <v>1574</v>
      </c>
      <c r="G1149" s="194"/>
      <c r="H1149" s="196" t="s">
        <v>19</v>
      </c>
      <c r="I1149" s="198"/>
      <c r="J1149" s="194"/>
      <c r="K1149" s="194"/>
      <c r="L1149" s="199"/>
      <c r="M1149" s="200"/>
      <c r="N1149" s="201"/>
      <c r="O1149" s="201"/>
      <c r="P1149" s="201"/>
      <c r="Q1149" s="201"/>
      <c r="R1149" s="201"/>
      <c r="S1149" s="201"/>
      <c r="T1149" s="202"/>
      <c r="AT1149" s="203" t="s">
        <v>182</v>
      </c>
      <c r="AU1149" s="203" t="s">
        <v>83</v>
      </c>
      <c r="AV1149" s="13" t="s">
        <v>81</v>
      </c>
      <c r="AW1149" s="13" t="s">
        <v>35</v>
      </c>
      <c r="AX1149" s="13" t="s">
        <v>73</v>
      </c>
      <c r="AY1149" s="203" t="s">
        <v>171</v>
      </c>
    </row>
    <row r="1150" spans="2:51" s="14" customFormat="1" ht="12">
      <c r="B1150" s="204"/>
      <c r="C1150" s="205"/>
      <c r="D1150" s="195" t="s">
        <v>182</v>
      </c>
      <c r="E1150" s="206" t="s">
        <v>19</v>
      </c>
      <c r="F1150" s="207" t="s">
        <v>1592</v>
      </c>
      <c r="G1150" s="205"/>
      <c r="H1150" s="208">
        <v>56</v>
      </c>
      <c r="I1150" s="209"/>
      <c r="J1150" s="205"/>
      <c r="K1150" s="205"/>
      <c r="L1150" s="210"/>
      <c r="M1150" s="211"/>
      <c r="N1150" s="212"/>
      <c r="O1150" s="212"/>
      <c r="P1150" s="212"/>
      <c r="Q1150" s="212"/>
      <c r="R1150" s="212"/>
      <c r="S1150" s="212"/>
      <c r="T1150" s="213"/>
      <c r="AT1150" s="214" t="s">
        <v>182</v>
      </c>
      <c r="AU1150" s="214" t="s">
        <v>83</v>
      </c>
      <c r="AV1150" s="14" t="s">
        <v>83</v>
      </c>
      <c r="AW1150" s="14" t="s">
        <v>35</v>
      </c>
      <c r="AX1150" s="14" t="s">
        <v>73</v>
      </c>
      <c r="AY1150" s="214" t="s">
        <v>171</v>
      </c>
    </row>
    <row r="1151" spans="2:51" s="15" customFormat="1" ht="12">
      <c r="B1151" s="215"/>
      <c r="C1151" s="216"/>
      <c r="D1151" s="195" t="s">
        <v>182</v>
      </c>
      <c r="E1151" s="217" t="s">
        <v>19</v>
      </c>
      <c r="F1151" s="218" t="s">
        <v>189</v>
      </c>
      <c r="G1151" s="216"/>
      <c r="H1151" s="219">
        <v>74</v>
      </c>
      <c r="I1151" s="220"/>
      <c r="J1151" s="216"/>
      <c r="K1151" s="216"/>
      <c r="L1151" s="221"/>
      <c r="M1151" s="222"/>
      <c r="N1151" s="223"/>
      <c r="O1151" s="223"/>
      <c r="P1151" s="223"/>
      <c r="Q1151" s="223"/>
      <c r="R1151" s="223"/>
      <c r="S1151" s="223"/>
      <c r="T1151" s="224"/>
      <c r="AT1151" s="225" t="s">
        <v>182</v>
      </c>
      <c r="AU1151" s="225" t="s">
        <v>83</v>
      </c>
      <c r="AV1151" s="15" t="s">
        <v>178</v>
      </c>
      <c r="AW1151" s="15" t="s">
        <v>35</v>
      </c>
      <c r="AX1151" s="15" t="s">
        <v>81</v>
      </c>
      <c r="AY1151" s="225" t="s">
        <v>171</v>
      </c>
    </row>
    <row r="1152" spans="1:65" s="2" customFormat="1" ht="33" customHeight="1">
      <c r="A1152" s="35"/>
      <c r="B1152" s="36"/>
      <c r="C1152" s="175" t="s">
        <v>1608</v>
      </c>
      <c r="D1152" s="175" t="s">
        <v>173</v>
      </c>
      <c r="E1152" s="176" t="s">
        <v>1609</v>
      </c>
      <c r="F1152" s="177" t="s">
        <v>1610</v>
      </c>
      <c r="G1152" s="178" t="s">
        <v>328</v>
      </c>
      <c r="H1152" s="179">
        <v>52.1</v>
      </c>
      <c r="I1152" s="180"/>
      <c r="J1152" s="181">
        <f>ROUND(I1152*H1152,2)</f>
        <v>0</v>
      </c>
      <c r="K1152" s="177" t="s">
        <v>177</v>
      </c>
      <c r="L1152" s="40"/>
      <c r="M1152" s="182" t="s">
        <v>19</v>
      </c>
      <c r="N1152" s="183" t="s">
        <v>44</v>
      </c>
      <c r="O1152" s="65"/>
      <c r="P1152" s="184">
        <f>O1152*H1152</f>
        <v>0</v>
      </c>
      <c r="Q1152" s="184">
        <v>0.01451</v>
      </c>
      <c r="R1152" s="184">
        <f>Q1152*H1152</f>
        <v>0.7559710000000001</v>
      </c>
      <c r="S1152" s="184">
        <v>0</v>
      </c>
      <c r="T1152" s="185">
        <f>S1152*H1152</f>
        <v>0</v>
      </c>
      <c r="U1152" s="35"/>
      <c r="V1152" s="35"/>
      <c r="W1152" s="35"/>
      <c r="X1152" s="35"/>
      <c r="Y1152" s="35"/>
      <c r="Z1152" s="35"/>
      <c r="AA1152" s="35"/>
      <c r="AB1152" s="35"/>
      <c r="AC1152" s="35"/>
      <c r="AD1152" s="35"/>
      <c r="AE1152" s="35"/>
      <c r="AR1152" s="186" t="s">
        <v>311</v>
      </c>
      <c r="AT1152" s="186" t="s">
        <v>173</v>
      </c>
      <c r="AU1152" s="186" t="s">
        <v>83</v>
      </c>
      <c r="AY1152" s="18" t="s">
        <v>171</v>
      </c>
      <c r="BE1152" s="187">
        <f>IF(N1152="základní",J1152,0)</f>
        <v>0</v>
      </c>
      <c r="BF1152" s="187">
        <f>IF(N1152="snížená",J1152,0)</f>
        <v>0</v>
      </c>
      <c r="BG1152" s="187">
        <f>IF(N1152="zákl. přenesená",J1152,0)</f>
        <v>0</v>
      </c>
      <c r="BH1152" s="187">
        <f>IF(N1152="sníž. přenesená",J1152,0)</f>
        <v>0</v>
      </c>
      <c r="BI1152" s="187">
        <f>IF(N1152="nulová",J1152,0)</f>
        <v>0</v>
      </c>
      <c r="BJ1152" s="18" t="s">
        <v>81</v>
      </c>
      <c r="BK1152" s="187">
        <f>ROUND(I1152*H1152,2)</f>
        <v>0</v>
      </c>
      <c r="BL1152" s="18" t="s">
        <v>311</v>
      </c>
      <c r="BM1152" s="186" t="s">
        <v>1611</v>
      </c>
    </row>
    <row r="1153" spans="1:47" s="2" customFormat="1" ht="12">
      <c r="A1153" s="35"/>
      <c r="B1153" s="36"/>
      <c r="C1153" s="37"/>
      <c r="D1153" s="188" t="s">
        <v>180</v>
      </c>
      <c r="E1153" s="37"/>
      <c r="F1153" s="189" t="s">
        <v>1612</v>
      </c>
      <c r="G1153" s="37"/>
      <c r="H1153" s="37"/>
      <c r="I1153" s="190"/>
      <c r="J1153" s="37"/>
      <c r="K1153" s="37"/>
      <c r="L1153" s="40"/>
      <c r="M1153" s="191"/>
      <c r="N1153" s="192"/>
      <c r="O1153" s="65"/>
      <c r="P1153" s="65"/>
      <c r="Q1153" s="65"/>
      <c r="R1153" s="65"/>
      <c r="S1153" s="65"/>
      <c r="T1153" s="66"/>
      <c r="U1153" s="35"/>
      <c r="V1153" s="35"/>
      <c r="W1153" s="35"/>
      <c r="X1153" s="35"/>
      <c r="Y1153" s="35"/>
      <c r="Z1153" s="35"/>
      <c r="AA1153" s="35"/>
      <c r="AB1153" s="35"/>
      <c r="AC1153" s="35"/>
      <c r="AD1153" s="35"/>
      <c r="AE1153" s="35"/>
      <c r="AT1153" s="18" t="s">
        <v>180</v>
      </c>
      <c r="AU1153" s="18" t="s">
        <v>83</v>
      </c>
    </row>
    <row r="1154" spans="2:51" s="13" customFormat="1" ht="12">
      <c r="B1154" s="193"/>
      <c r="C1154" s="194"/>
      <c r="D1154" s="195" t="s">
        <v>182</v>
      </c>
      <c r="E1154" s="196" t="s">
        <v>19</v>
      </c>
      <c r="F1154" s="197" t="s">
        <v>1589</v>
      </c>
      <c r="G1154" s="194"/>
      <c r="H1154" s="196" t="s">
        <v>19</v>
      </c>
      <c r="I1154" s="198"/>
      <c r="J1154" s="194"/>
      <c r="K1154" s="194"/>
      <c r="L1154" s="199"/>
      <c r="M1154" s="200"/>
      <c r="N1154" s="201"/>
      <c r="O1154" s="201"/>
      <c r="P1154" s="201"/>
      <c r="Q1154" s="201"/>
      <c r="R1154" s="201"/>
      <c r="S1154" s="201"/>
      <c r="T1154" s="202"/>
      <c r="AT1154" s="203" t="s">
        <v>182</v>
      </c>
      <c r="AU1154" s="203" t="s">
        <v>83</v>
      </c>
      <c r="AV1154" s="13" t="s">
        <v>81</v>
      </c>
      <c r="AW1154" s="13" t="s">
        <v>35</v>
      </c>
      <c r="AX1154" s="13" t="s">
        <v>73</v>
      </c>
      <c r="AY1154" s="203" t="s">
        <v>171</v>
      </c>
    </row>
    <row r="1155" spans="2:51" s="14" customFormat="1" ht="12">
      <c r="B1155" s="204"/>
      <c r="C1155" s="205"/>
      <c r="D1155" s="195" t="s">
        <v>182</v>
      </c>
      <c r="E1155" s="206" t="s">
        <v>19</v>
      </c>
      <c r="F1155" s="207" t="s">
        <v>1590</v>
      </c>
      <c r="G1155" s="205"/>
      <c r="H1155" s="208">
        <v>46.6</v>
      </c>
      <c r="I1155" s="209"/>
      <c r="J1155" s="205"/>
      <c r="K1155" s="205"/>
      <c r="L1155" s="210"/>
      <c r="M1155" s="211"/>
      <c r="N1155" s="212"/>
      <c r="O1155" s="212"/>
      <c r="P1155" s="212"/>
      <c r="Q1155" s="212"/>
      <c r="R1155" s="212"/>
      <c r="S1155" s="212"/>
      <c r="T1155" s="213"/>
      <c r="AT1155" s="214" t="s">
        <v>182</v>
      </c>
      <c r="AU1155" s="214" t="s">
        <v>83</v>
      </c>
      <c r="AV1155" s="14" t="s">
        <v>83</v>
      </c>
      <c r="AW1155" s="14" t="s">
        <v>35</v>
      </c>
      <c r="AX1155" s="14" t="s">
        <v>73</v>
      </c>
      <c r="AY1155" s="214" t="s">
        <v>171</v>
      </c>
    </row>
    <row r="1156" spans="2:51" s="13" customFormat="1" ht="12">
      <c r="B1156" s="193"/>
      <c r="C1156" s="194"/>
      <c r="D1156" s="195" t="s">
        <v>182</v>
      </c>
      <c r="E1156" s="196" t="s">
        <v>19</v>
      </c>
      <c r="F1156" s="197" t="s">
        <v>1570</v>
      </c>
      <c r="G1156" s="194"/>
      <c r="H1156" s="196" t="s">
        <v>19</v>
      </c>
      <c r="I1156" s="198"/>
      <c r="J1156" s="194"/>
      <c r="K1156" s="194"/>
      <c r="L1156" s="199"/>
      <c r="M1156" s="200"/>
      <c r="N1156" s="201"/>
      <c r="O1156" s="201"/>
      <c r="P1156" s="201"/>
      <c r="Q1156" s="201"/>
      <c r="R1156" s="201"/>
      <c r="S1156" s="201"/>
      <c r="T1156" s="202"/>
      <c r="AT1156" s="203" t="s">
        <v>182</v>
      </c>
      <c r="AU1156" s="203" t="s">
        <v>83</v>
      </c>
      <c r="AV1156" s="13" t="s">
        <v>81</v>
      </c>
      <c r="AW1156" s="13" t="s">
        <v>35</v>
      </c>
      <c r="AX1156" s="13" t="s">
        <v>73</v>
      </c>
      <c r="AY1156" s="203" t="s">
        <v>171</v>
      </c>
    </row>
    <row r="1157" spans="2:51" s="14" customFormat="1" ht="12">
      <c r="B1157" s="204"/>
      <c r="C1157" s="205"/>
      <c r="D1157" s="195" t="s">
        <v>182</v>
      </c>
      <c r="E1157" s="206" t="s">
        <v>19</v>
      </c>
      <c r="F1157" s="207" t="s">
        <v>1613</v>
      </c>
      <c r="G1157" s="205"/>
      <c r="H1157" s="208">
        <v>5.5</v>
      </c>
      <c r="I1157" s="209"/>
      <c r="J1157" s="205"/>
      <c r="K1157" s="205"/>
      <c r="L1157" s="210"/>
      <c r="M1157" s="211"/>
      <c r="N1157" s="212"/>
      <c r="O1157" s="212"/>
      <c r="P1157" s="212"/>
      <c r="Q1157" s="212"/>
      <c r="R1157" s="212"/>
      <c r="S1157" s="212"/>
      <c r="T1157" s="213"/>
      <c r="AT1157" s="214" t="s">
        <v>182</v>
      </c>
      <c r="AU1157" s="214" t="s">
        <v>83</v>
      </c>
      <c r="AV1157" s="14" t="s">
        <v>83</v>
      </c>
      <c r="AW1157" s="14" t="s">
        <v>35</v>
      </c>
      <c r="AX1157" s="14" t="s">
        <v>73</v>
      </c>
      <c r="AY1157" s="214" t="s">
        <v>171</v>
      </c>
    </row>
    <row r="1158" spans="2:51" s="15" customFormat="1" ht="12">
      <c r="B1158" s="215"/>
      <c r="C1158" s="216"/>
      <c r="D1158" s="195" t="s">
        <v>182</v>
      </c>
      <c r="E1158" s="217" t="s">
        <v>19</v>
      </c>
      <c r="F1158" s="218" t="s">
        <v>189</v>
      </c>
      <c r="G1158" s="216"/>
      <c r="H1158" s="219">
        <v>52.1</v>
      </c>
      <c r="I1158" s="220"/>
      <c r="J1158" s="216"/>
      <c r="K1158" s="216"/>
      <c r="L1158" s="221"/>
      <c r="M1158" s="222"/>
      <c r="N1158" s="223"/>
      <c r="O1158" s="223"/>
      <c r="P1158" s="223"/>
      <c r="Q1158" s="223"/>
      <c r="R1158" s="223"/>
      <c r="S1158" s="223"/>
      <c r="T1158" s="224"/>
      <c r="AT1158" s="225" t="s">
        <v>182</v>
      </c>
      <c r="AU1158" s="225" t="s">
        <v>83</v>
      </c>
      <c r="AV1158" s="15" t="s">
        <v>178</v>
      </c>
      <c r="AW1158" s="15" t="s">
        <v>35</v>
      </c>
      <c r="AX1158" s="15" t="s">
        <v>81</v>
      </c>
      <c r="AY1158" s="225" t="s">
        <v>171</v>
      </c>
    </row>
    <row r="1159" spans="1:65" s="2" customFormat="1" ht="24.2" customHeight="1">
      <c r="A1159" s="35"/>
      <c r="B1159" s="36"/>
      <c r="C1159" s="175" t="s">
        <v>1614</v>
      </c>
      <c r="D1159" s="175" t="s">
        <v>173</v>
      </c>
      <c r="E1159" s="176" t="s">
        <v>1615</v>
      </c>
      <c r="F1159" s="177" t="s">
        <v>1616</v>
      </c>
      <c r="G1159" s="178" t="s">
        <v>272</v>
      </c>
      <c r="H1159" s="179">
        <v>1430.909</v>
      </c>
      <c r="I1159" s="180"/>
      <c r="J1159" s="181">
        <f>ROUND(I1159*H1159,2)</f>
        <v>0</v>
      </c>
      <c r="K1159" s="177" t="s">
        <v>177</v>
      </c>
      <c r="L1159" s="40"/>
      <c r="M1159" s="182" t="s">
        <v>19</v>
      </c>
      <c r="N1159" s="183" t="s">
        <v>44</v>
      </c>
      <c r="O1159" s="65"/>
      <c r="P1159" s="184">
        <f>O1159*H1159</f>
        <v>0</v>
      </c>
      <c r="Q1159" s="184">
        <v>0.00078</v>
      </c>
      <c r="R1159" s="184">
        <f>Q1159*H1159</f>
        <v>1.1161090200000001</v>
      </c>
      <c r="S1159" s="184">
        <v>0</v>
      </c>
      <c r="T1159" s="185">
        <f>S1159*H1159</f>
        <v>0</v>
      </c>
      <c r="U1159" s="35"/>
      <c r="V1159" s="35"/>
      <c r="W1159" s="35"/>
      <c r="X1159" s="35"/>
      <c r="Y1159" s="35"/>
      <c r="Z1159" s="35"/>
      <c r="AA1159" s="35"/>
      <c r="AB1159" s="35"/>
      <c r="AC1159" s="35"/>
      <c r="AD1159" s="35"/>
      <c r="AE1159" s="35"/>
      <c r="AR1159" s="186" t="s">
        <v>311</v>
      </c>
      <c r="AT1159" s="186" t="s">
        <v>173</v>
      </c>
      <c r="AU1159" s="186" t="s">
        <v>83</v>
      </c>
      <c r="AY1159" s="18" t="s">
        <v>171</v>
      </c>
      <c r="BE1159" s="187">
        <f>IF(N1159="základní",J1159,0)</f>
        <v>0</v>
      </c>
      <c r="BF1159" s="187">
        <f>IF(N1159="snížená",J1159,0)</f>
        <v>0</v>
      </c>
      <c r="BG1159" s="187">
        <f>IF(N1159="zákl. přenesená",J1159,0)</f>
        <v>0</v>
      </c>
      <c r="BH1159" s="187">
        <f>IF(N1159="sníž. přenesená",J1159,0)</f>
        <v>0</v>
      </c>
      <c r="BI1159" s="187">
        <f>IF(N1159="nulová",J1159,0)</f>
        <v>0</v>
      </c>
      <c r="BJ1159" s="18" t="s">
        <v>81</v>
      </c>
      <c r="BK1159" s="187">
        <f>ROUND(I1159*H1159,2)</f>
        <v>0</v>
      </c>
      <c r="BL1159" s="18" t="s">
        <v>311</v>
      </c>
      <c r="BM1159" s="186" t="s">
        <v>1617</v>
      </c>
    </row>
    <row r="1160" spans="1:47" s="2" customFormat="1" ht="12">
      <c r="A1160" s="35"/>
      <c r="B1160" s="36"/>
      <c r="C1160" s="37"/>
      <c r="D1160" s="188" t="s">
        <v>180</v>
      </c>
      <c r="E1160" s="37"/>
      <c r="F1160" s="189" t="s">
        <v>1618</v>
      </c>
      <c r="G1160" s="37"/>
      <c r="H1160" s="37"/>
      <c r="I1160" s="190"/>
      <c r="J1160" s="37"/>
      <c r="K1160" s="37"/>
      <c r="L1160" s="40"/>
      <c r="M1160" s="191"/>
      <c r="N1160" s="192"/>
      <c r="O1160" s="65"/>
      <c r="P1160" s="65"/>
      <c r="Q1160" s="65"/>
      <c r="R1160" s="65"/>
      <c r="S1160" s="65"/>
      <c r="T1160" s="66"/>
      <c r="U1160" s="35"/>
      <c r="V1160" s="35"/>
      <c r="W1160" s="35"/>
      <c r="X1160" s="35"/>
      <c r="Y1160" s="35"/>
      <c r="Z1160" s="35"/>
      <c r="AA1160" s="35"/>
      <c r="AB1160" s="35"/>
      <c r="AC1160" s="35"/>
      <c r="AD1160" s="35"/>
      <c r="AE1160" s="35"/>
      <c r="AT1160" s="18" t="s">
        <v>180</v>
      </c>
      <c r="AU1160" s="18" t="s">
        <v>83</v>
      </c>
    </row>
    <row r="1161" spans="1:65" s="2" customFormat="1" ht="37.9" customHeight="1">
      <c r="A1161" s="35"/>
      <c r="B1161" s="36"/>
      <c r="C1161" s="175" t="s">
        <v>1619</v>
      </c>
      <c r="D1161" s="175" t="s">
        <v>173</v>
      </c>
      <c r="E1161" s="176" t="s">
        <v>1620</v>
      </c>
      <c r="F1161" s="177" t="s">
        <v>1621</v>
      </c>
      <c r="G1161" s="178" t="s">
        <v>402</v>
      </c>
      <c r="H1161" s="179">
        <v>154</v>
      </c>
      <c r="I1161" s="180"/>
      <c r="J1161" s="181">
        <f>ROUND(I1161*H1161,2)</f>
        <v>0</v>
      </c>
      <c r="K1161" s="177" t="s">
        <v>177</v>
      </c>
      <c r="L1161" s="40"/>
      <c r="M1161" s="182" t="s">
        <v>19</v>
      </c>
      <c r="N1161" s="183" t="s">
        <v>44</v>
      </c>
      <c r="O1161" s="65"/>
      <c r="P1161" s="184">
        <f>O1161*H1161</f>
        <v>0</v>
      </c>
      <c r="Q1161" s="184">
        <v>0</v>
      </c>
      <c r="R1161" s="184">
        <f>Q1161*H1161</f>
        <v>0</v>
      </c>
      <c r="S1161" s="184">
        <v>0</v>
      </c>
      <c r="T1161" s="185">
        <f>S1161*H1161</f>
        <v>0</v>
      </c>
      <c r="U1161" s="35"/>
      <c r="V1161" s="35"/>
      <c r="W1161" s="35"/>
      <c r="X1161" s="35"/>
      <c r="Y1161" s="35"/>
      <c r="Z1161" s="35"/>
      <c r="AA1161" s="35"/>
      <c r="AB1161" s="35"/>
      <c r="AC1161" s="35"/>
      <c r="AD1161" s="35"/>
      <c r="AE1161" s="35"/>
      <c r="AR1161" s="186" t="s">
        <v>311</v>
      </c>
      <c r="AT1161" s="186" t="s">
        <v>173</v>
      </c>
      <c r="AU1161" s="186" t="s">
        <v>83</v>
      </c>
      <c r="AY1161" s="18" t="s">
        <v>171</v>
      </c>
      <c r="BE1161" s="187">
        <f>IF(N1161="základní",J1161,0)</f>
        <v>0</v>
      </c>
      <c r="BF1161" s="187">
        <f>IF(N1161="snížená",J1161,0)</f>
        <v>0</v>
      </c>
      <c r="BG1161" s="187">
        <f>IF(N1161="zákl. přenesená",J1161,0)</f>
        <v>0</v>
      </c>
      <c r="BH1161" s="187">
        <f>IF(N1161="sníž. přenesená",J1161,0)</f>
        <v>0</v>
      </c>
      <c r="BI1161" s="187">
        <f>IF(N1161="nulová",J1161,0)</f>
        <v>0</v>
      </c>
      <c r="BJ1161" s="18" t="s">
        <v>81</v>
      </c>
      <c r="BK1161" s="187">
        <f>ROUND(I1161*H1161,2)</f>
        <v>0</v>
      </c>
      <c r="BL1161" s="18" t="s">
        <v>311</v>
      </c>
      <c r="BM1161" s="186" t="s">
        <v>1622</v>
      </c>
    </row>
    <row r="1162" spans="1:47" s="2" customFormat="1" ht="12">
      <c r="A1162" s="35"/>
      <c r="B1162" s="36"/>
      <c r="C1162" s="37"/>
      <c r="D1162" s="188" t="s">
        <v>180</v>
      </c>
      <c r="E1162" s="37"/>
      <c r="F1162" s="189" t="s">
        <v>1623</v>
      </c>
      <c r="G1162" s="37"/>
      <c r="H1162" s="37"/>
      <c r="I1162" s="190"/>
      <c r="J1162" s="37"/>
      <c r="K1162" s="37"/>
      <c r="L1162" s="40"/>
      <c r="M1162" s="191"/>
      <c r="N1162" s="192"/>
      <c r="O1162" s="65"/>
      <c r="P1162" s="65"/>
      <c r="Q1162" s="65"/>
      <c r="R1162" s="65"/>
      <c r="S1162" s="65"/>
      <c r="T1162" s="66"/>
      <c r="U1162" s="35"/>
      <c r="V1162" s="35"/>
      <c r="W1162" s="35"/>
      <c r="X1162" s="35"/>
      <c r="Y1162" s="35"/>
      <c r="Z1162" s="35"/>
      <c r="AA1162" s="35"/>
      <c r="AB1162" s="35"/>
      <c r="AC1162" s="35"/>
      <c r="AD1162" s="35"/>
      <c r="AE1162" s="35"/>
      <c r="AT1162" s="18" t="s">
        <v>180</v>
      </c>
      <c r="AU1162" s="18" t="s">
        <v>83</v>
      </c>
    </row>
    <row r="1163" spans="1:47" s="2" customFormat="1" ht="117">
      <c r="A1163" s="35"/>
      <c r="B1163" s="36"/>
      <c r="C1163" s="37"/>
      <c r="D1163" s="195" t="s">
        <v>437</v>
      </c>
      <c r="E1163" s="37"/>
      <c r="F1163" s="236" t="s">
        <v>1624</v>
      </c>
      <c r="G1163" s="37"/>
      <c r="H1163" s="37"/>
      <c r="I1163" s="190"/>
      <c r="J1163" s="37"/>
      <c r="K1163" s="37"/>
      <c r="L1163" s="40"/>
      <c r="M1163" s="191"/>
      <c r="N1163" s="192"/>
      <c r="O1163" s="65"/>
      <c r="P1163" s="65"/>
      <c r="Q1163" s="65"/>
      <c r="R1163" s="65"/>
      <c r="S1163" s="65"/>
      <c r="T1163" s="66"/>
      <c r="U1163" s="35"/>
      <c r="V1163" s="35"/>
      <c r="W1163" s="35"/>
      <c r="X1163" s="35"/>
      <c r="Y1163" s="35"/>
      <c r="Z1163" s="35"/>
      <c r="AA1163" s="35"/>
      <c r="AB1163" s="35"/>
      <c r="AC1163" s="35"/>
      <c r="AD1163" s="35"/>
      <c r="AE1163" s="35"/>
      <c r="AT1163" s="18" t="s">
        <v>437</v>
      </c>
      <c r="AU1163" s="18" t="s">
        <v>83</v>
      </c>
    </row>
    <row r="1164" spans="2:51" s="13" customFormat="1" ht="12">
      <c r="B1164" s="193"/>
      <c r="C1164" s="194"/>
      <c r="D1164" s="195" t="s">
        <v>182</v>
      </c>
      <c r="E1164" s="196" t="s">
        <v>19</v>
      </c>
      <c r="F1164" s="197" t="s">
        <v>1625</v>
      </c>
      <c r="G1164" s="194"/>
      <c r="H1164" s="196" t="s">
        <v>19</v>
      </c>
      <c r="I1164" s="198"/>
      <c r="J1164" s="194"/>
      <c r="K1164" s="194"/>
      <c r="L1164" s="199"/>
      <c r="M1164" s="200"/>
      <c r="N1164" s="201"/>
      <c r="O1164" s="201"/>
      <c r="P1164" s="201"/>
      <c r="Q1164" s="201"/>
      <c r="R1164" s="201"/>
      <c r="S1164" s="201"/>
      <c r="T1164" s="202"/>
      <c r="AT1164" s="203" t="s">
        <v>182</v>
      </c>
      <c r="AU1164" s="203" t="s">
        <v>83</v>
      </c>
      <c r="AV1164" s="13" t="s">
        <v>81</v>
      </c>
      <c r="AW1164" s="13" t="s">
        <v>35</v>
      </c>
      <c r="AX1164" s="13" t="s">
        <v>73</v>
      </c>
      <c r="AY1164" s="203" t="s">
        <v>171</v>
      </c>
    </row>
    <row r="1165" spans="2:51" s="14" customFormat="1" ht="12">
      <c r="B1165" s="204"/>
      <c r="C1165" s="205"/>
      <c r="D1165" s="195" t="s">
        <v>182</v>
      </c>
      <c r="E1165" s="206" t="s">
        <v>19</v>
      </c>
      <c r="F1165" s="207" t="s">
        <v>1269</v>
      </c>
      <c r="G1165" s="205"/>
      <c r="H1165" s="208">
        <v>154</v>
      </c>
      <c r="I1165" s="209"/>
      <c r="J1165" s="205"/>
      <c r="K1165" s="205"/>
      <c r="L1165" s="210"/>
      <c r="M1165" s="211"/>
      <c r="N1165" s="212"/>
      <c r="O1165" s="212"/>
      <c r="P1165" s="212"/>
      <c r="Q1165" s="212"/>
      <c r="R1165" s="212"/>
      <c r="S1165" s="212"/>
      <c r="T1165" s="213"/>
      <c r="AT1165" s="214" t="s">
        <v>182</v>
      </c>
      <c r="AU1165" s="214" t="s">
        <v>83</v>
      </c>
      <c r="AV1165" s="14" t="s">
        <v>83</v>
      </c>
      <c r="AW1165" s="14" t="s">
        <v>35</v>
      </c>
      <c r="AX1165" s="14" t="s">
        <v>81</v>
      </c>
      <c r="AY1165" s="214" t="s">
        <v>171</v>
      </c>
    </row>
    <row r="1166" spans="1:65" s="2" customFormat="1" ht="21.75" customHeight="1">
      <c r="A1166" s="35"/>
      <c r="B1166" s="36"/>
      <c r="C1166" s="226" t="s">
        <v>1626</v>
      </c>
      <c r="D1166" s="226" t="s">
        <v>263</v>
      </c>
      <c r="E1166" s="227" t="s">
        <v>1627</v>
      </c>
      <c r="F1166" s="228" t="s">
        <v>1628</v>
      </c>
      <c r="G1166" s="229" t="s">
        <v>1629</v>
      </c>
      <c r="H1166" s="230">
        <v>154</v>
      </c>
      <c r="I1166" s="231"/>
      <c r="J1166" s="232">
        <f>ROUND(I1166*H1166,2)</f>
        <v>0</v>
      </c>
      <c r="K1166" s="228" t="s">
        <v>177</v>
      </c>
      <c r="L1166" s="233"/>
      <c r="M1166" s="234" t="s">
        <v>19</v>
      </c>
      <c r="N1166" s="235" t="s">
        <v>44</v>
      </c>
      <c r="O1166" s="65"/>
      <c r="P1166" s="184">
        <f>O1166*H1166</f>
        <v>0</v>
      </c>
      <c r="Q1166" s="184">
        <v>0.01</v>
      </c>
      <c r="R1166" s="184">
        <f>Q1166*H1166</f>
        <v>1.54</v>
      </c>
      <c r="S1166" s="184">
        <v>0</v>
      </c>
      <c r="T1166" s="185">
        <f>S1166*H1166</f>
        <v>0</v>
      </c>
      <c r="U1166" s="35"/>
      <c r="V1166" s="35"/>
      <c r="W1166" s="35"/>
      <c r="X1166" s="35"/>
      <c r="Y1166" s="35"/>
      <c r="Z1166" s="35"/>
      <c r="AA1166" s="35"/>
      <c r="AB1166" s="35"/>
      <c r="AC1166" s="35"/>
      <c r="AD1166" s="35"/>
      <c r="AE1166" s="35"/>
      <c r="AR1166" s="186" t="s">
        <v>454</v>
      </c>
      <c r="AT1166" s="186" t="s">
        <v>263</v>
      </c>
      <c r="AU1166" s="186" t="s">
        <v>83</v>
      </c>
      <c r="AY1166" s="18" t="s">
        <v>171</v>
      </c>
      <c r="BE1166" s="187">
        <f>IF(N1166="základní",J1166,0)</f>
        <v>0</v>
      </c>
      <c r="BF1166" s="187">
        <f>IF(N1166="snížená",J1166,0)</f>
        <v>0</v>
      </c>
      <c r="BG1166" s="187">
        <f>IF(N1166="zákl. přenesená",J1166,0)</f>
        <v>0</v>
      </c>
      <c r="BH1166" s="187">
        <f>IF(N1166="sníž. přenesená",J1166,0)</f>
        <v>0</v>
      </c>
      <c r="BI1166" s="187">
        <f>IF(N1166="nulová",J1166,0)</f>
        <v>0</v>
      </c>
      <c r="BJ1166" s="18" t="s">
        <v>81</v>
      </c>
      <c r="BK1166" s="187">
        <f>ROUND(I1166*H1166,2)</f>
        <v>0</v>
      </c>
      <c r="BL1166" s="18" t="s">
        <v>311</v>
      </c>
      <c r="BM1166" s="186" t="s">
        <v>1630</v>
      </c>
    </row>
    <row r="1167" spans="1:65" s="2" customFormat="1" ht="24.2" customHeight="1">
      <c r="A1167" s="35"/>
      <c r="B1167" s="36"/>
      <c r="C1167" s="226" t="s">
        <v>1631</v>
      </c>
      <c r="D1167" s="226" t="s">
        <v>263</v>
      </c>
      <c r="E1167" s="227" t="s">
        <v>1632</v>
      </c>
      <c r="F1167" s="228" t="s">
        <v>1633</v>
      </c>
      <c r="G1167" s="229" t="s">
        <v>328</v>
      </c>
      <c r="H1167" s="230">
        <v>138</v>
      </c>
      <c r="I1167" s="231"/>
      <c r="J1167" s="232">
        <f>ROUND(I1167*H1167,2)</f>
        <v>0</v>
      </c>
      <c r="K1167" s="228" t="s">
        <v>177</v>
      </c>
      <c r="L1167" s="233"/>
      <c r="M1167" s="234" t="s">
        <v>19</v>
      </c>
      <c r="N1167" s="235" t="s">
        <v>44</v>
      </c>
      <c r="O1167" s="65"/>
      <c r="P1167" s="184">
        <f>O1167*H1167</f>
        <v>0</v>
      </c>
      <c r="Q1167" s="184">
        <v>0.001</v>
      </c>
      <c r="R1167" s="184">
        <f>Q1167*H1167</f>
        <v>0.138</v>
      </c>
      <c r="S1167" s="184">
        <v>0</v>
      </c>
      <c r="T1167" s="185">
        <f>S1167*H1167</f>
        <v>0</v>
      </c>
      <c r="U1167" s="35"/>
      <c r="V1167" s="35"/>
      <c r="W1167" s="35"/>
      <c r="X1167" s="35"/>
      <c r="Y1167" s="35"/>
      <c r="Z1167" s="35"/>
      <c r="AA1167" s="35"/>
      <c r="AB1167" s="35"/>
      <c r="AC1167" s="35"/>
      <c r="AD1167" s="35"/>
      <c r="AE1167" s="35"/>
      <c r="AR1167" s="186" t="s">
        <v>454</v>
      </c>
      <c r="AT1167" s="186" t="s">
        <v>263</v>
      </c>
      <c r="AU1167" s="186" t="s">
        <v>83</v>
      </c>
      <c r="AY1167" s="18" t="s">
        <v>171</v>
      </c>
      <c r="BE1167" s="187">
        <f>IF(N1167="základní",J1167,0)</f>
        <v>0</v>
      </c>
      <c r="BF1167" s="187">
        <f>IF(N1167="snížená",J1167,0)</f>
        <v>0</v>
      </c>
      <c r="BG1167" s="187">
        <f>IF(N1167="zákl. přenesená",J1167,0)</f>
        <v>0</v>
      </c>
      <c r="BH1167" s="187">
        <f>IF(N1167="sníž. přenesená",J1167,0)</f>
        <v>0</v>
      </c>
      <c r="BI1167" s="187">
        <f>IF(N1167="nulová",J1167,0)</f>
        <v>0</v>
      </c>
      <c r="BJ1167" s="18" t="s">
        <v>81</v>
      </c>
      <c r="BK1167" s="187">
        <f>ROUND(I1167*H1167,2)</f>
        <v>0</v>
      </c>
      <c r="BL1167" s="18" t="s">
        <v>311</v>
      </c>
      <c r="BM1167" s="186" t="s">
        <v>1634</v>
      </c>
    </row>
    <row r="1168" spans="1:65" s="2" customFormat="1" ht="16.5" customHeight="1">
      <c r="A1168" s="35"/>
      <c r="B1168" s="36"/>
      <c r="C1168" s="175" t="s">
        <v>1635</v>
      </c>
      <c r="D1168" s="175" t="s">
        <v>173</v>
      </c>
      <c r="E1168" s="176" t="s">
        <v>1636</v>
      </c>
      <c r="F1168" s="177" t="s">
        <v>1637</v>
      </c>
      <c r="G1168" s="178" t="s">
        <v>272</v>
      </c>
      <c r="H1168" s="179">
        <v>1800</v>
      </c>
      <c r="I1168" s="180"/>
      <c r="J1168" s="181">
        <f>ROUND(I1168*H1168,2)</f>
        <v>0</v>
      </c>
      <c r="K1168" s="177" t="s">
        <v>177</v>
      </c>
      <c r="L1168" s="40"/>
      <c r="M1168" s="182" t="s">
        <v>19</v>
      </c>
      <c r="N1168" s="183" t="s">
        <v>44</v>
      </c>
      <c r="O1168" s="65"/>
      <c r="P1168" s="184">
        <f>O1168*H1168</f>
        <v>0</v>
      </c>
      <c r="Q1168" s="184">
        <v>0.00014</v>
      </c>
      <c r="R1168" s="184">
        <f>Q1168*H1168</f>
        <v>0.252</v>
      </c>
      <c r="S1168" s="184">
        <v>0</v>
      </c>
      <c r="T1168" s="185">
        <f>S1168*H1168</f>
        <v>0</v>
      </c>
      <c r="U1168" s="35"/>
      <c r="V1168" s="35"/>
      <c r="W1168" s="35"/>
      <c r="X1168" s="35"/>
      <c r="Y1168" s="35"/>
      <c r="Z1168" s="35"/>
      <c r="AA1168" s="35"/>
      <c r="AB1168" s="35"/>
      <c r="AC1168" s="35"/>
      <c r="AD1168" s="35"/>
      <c r="AE1168" s="35"/>
      <c r="AR1168" s="186" t="s">
        <v>311</v>
      </c>
      <c r="AT1168" s="186" t="s">
        <v>173</v>
      </c>
      <c r="AU1168" s="186" t="s">
        <v>83</v>
      </c>
      <c r="AY1168" s="18" t="s">
        <v>171</v>
      </c>
      <c r="BE1168" s="187">
        <f>IF(N1168="základní",J1168,0)</f>
        <v>0</v>
      </c>
      <c r="BF1168" s="187">
        <f>IF(N1168="snížená",J1168,0)</f>
        <v>0</v>
      </c>
      <c r="BG1168" s="187">
        <f>IF(N1168="zákl. přenesená",J1168,0)</f>
        <v>0</v>
      </c>
      <c r="BH1168" s="187">
        <f>IF(N1168="sníž. přenesená",J1168,0)</f>
        <v>0</v>
      </c>
      <c r="BI1168" s="187">
        <f>IF(N1168="nulová",J1168,0)</f>
        <v>0</v>
      </c>
      <c r="BJ1168" s="18" t="s">
        <v>81</v>
      </c>
      <c r="BK1168" s="187">
        <f>ROUND(I1168*H1168,2)</f>
        <v>0</v>
      </c>
      <c r="BL1168" s="18" t="s">
        <v>311</v>
      </c>
      <c r="BM1168" s="186" t="s">
        <v>1638</v>
      </c>
    </row>
    <row r="1169" spans="1:47" s="2" customFormat="1" ht="12">
      <c r="A1169" s="35"/>
      <c r="B1169" s="36"/>
      <c r="C1169" s="37"/>
      <c r="D1169" s="188" t="s">
        <v>180</v>
      </c>
      <c r="E1169" s="37"/>
      <c r="F1169" s="189" t="s">
        <v>1639</v>
      </c>
      <c r="G1169" s="37"/>
      <c r="H1169" s="37"/>
      <c r="I1169" s="190"/>
      <c r="J1169" s="37"/>
      <c r="K1169" s="37"/>
      <c r="L1169" s="40"/>
      <c r="M1169" s="191"/>
      <c r="N1169" s="192"/>
      <c r="O1169" s="65"/>
      <c r="P1169" s="65"/>
      <c r="Q1169" s="65"/>
      <c r="R1169" s="65"/>
      <c r="S1169" s="65"/>
      <c r="T1169" s="66"/>
      <c r="U1169" s="35"/>
      <c r="V1169" s="35"/>
      <c r="W1169" s="35"/>
      <c r="X1169" s="35"/>
      <c r="Y1169" s="35"/>
      <c r="Z1169" s="35"/>
      <c r="AA1169" s="35"/>
      <c r="AB1169" s="35"/>
      <c r="AC1169" s="35"/>
      <c r="AD1169" s="35"/>
      <c r="AE1169" s="35"/>
      <c r="AT1169" s="18" t="s">
        <v>180</v>
      </c>
      <c r="AU1169" s="18" t="s">
        <v>83</v>
      </c>
    </row>
    <row r="1170" spans="2:51" s="14" customFormat="1" ht="12">
      <c r="B1170" s="204"/>
      <c r="C1170" s="205"/>
      <c r="D1170" s="195" t="s">
        <v>182</v>
      </c>
      <c r="E1170" s="206" t="s">
        <v>19</v>
      </c>
      <c r="F1170" s="207" t="s">
        <v>1640</v>
      </c>
      <c r="G1170" s="205"/>
      <c r="H1170" s="208">
        <v>1800</v>
      </c>
      <c r="I1170" s="209"/>
      <c r="J1170" s="205"/>
      <c r="K1170" s="205"/>
      <c r="L1170" s="210"/>
      <c r="M1170" s="211"/>
      <c r="N1170" s="212"/>
      <c r="O1170" s="212"/>
      <c r="P1170" s="212"/>
      <c r="Q1170" s="212"/>
      <c r="R1170" s="212"/>
      <c r="S1170" s="212"/>
      <c r="T1170" s="213"/>
      <c r="AT1170" s="214" t="s">
        <v>182</v>
      </c>
      <c r="AU1170" s="214" t="s">
        <v>83</v>
      </c>
      <c r="AV1170" s="14" t="s">
        <v>83</v>
      </c>
      <c r="AW1170" s="14" t="s">
        <v>35</v>
      </c>
      <c r="AX1170" s="14" t="s">
        <v>81</v>
      </c>
      <c r="AY1170" s="214" t="s">
        <v>171</v>
      </c>
    </row>
    <row r="1171" spans="1:65" s="2" customFormat="1" ht="44.25" customHeight="1">
      <c r="A1171" s="35"/>
      <c r="B1171" s="36"/>
      <c r="C1171" s="175" t="s">
        <v>1641</v>
      </c>
      <c r="D1171" s="175" t="s">
        <v>173</v>
      </c>
      <c r="E1171" s="176" t="s">
        <v>1642</v>
      </c>
      <c r="F1171" s="177" t="s">
        <v>1643</v>
      </c>
      <c r="G1171" s="178" t="s">
        <v>983</v>
      </c>
      <c r="H1171" s="237"/>
      <c r="I1171" s="180"/>
      <c r="J1171" s="181">
        <f>ROUND(I1171*H1171,2)</f>
        <v>0</v>
      </c>
      <c r="K1171" s="177" t="s">
        <v>177</v>
      </c>
      <c r="L1171" s="40"/>
      <c r="M1171" s="182" t="s">
        <v>19</v>
      </c>
      <c r="N1171" s="183" t="s">
        <v>44</v>
      </c>
      <c r="O1171" s="65"/>
      <c r="P1171" s="184">
        <f>O1171*H1171</f>
        <v>0</v>
      </c>
      <c r="Q1171" s="184">
        <v>0</v>
      </c>
      <c r="R1171" s="184">
        <f>Q1171*H1171</f>
        <v>0</v>
      </c>
      <c r="S1171" s="184">
        <v>0</v>
      </c>
      <c r="T1171" s="185">
        <f>S1171*H1171</f>
        <v>0</v>
      </c>
      <c r="U1171" s="35"/>
      <c r="V1171" s="35"/>
      <c r="W1171" s="35"/>
      <c r="X1171" s="35"/>
      <c r="Y1171" s="35"/>
      <c r="Z1171" s="35"/>
      <c r="AA1171" s="35"/>
      <c r="AB1171" s="35"/>
      <c r="AC1171" s="35"/>
      <c r="AD1171" s="35"/>
      <c r="AE1171" s="35"/>
      <c r="AR1171" s="186" t="s">
        <v>311</v>
      </c>
      <c r="AT1171" s="186" t="s">
        <v>173</v>
      </c>
      <c r="AU1171" s="186" t="s">
        <v>83</v>
      </c>
      <c r="AY1171" s="18" t="s">
        <v>171</v>
      </c>
      <c r="BE1171" s="187">
        <f>IF(N1171="základní",J1171,0)</f>
        <v>0</v>
      </c>
      <c r="BF1171" s="187">
        <f>IF(N1171="snížená",J1171,0)</f>
        <v>0</v>
      </c>
      <c r="BG1171" s="187">
        <f>IF(N1171="zákl. přenesená",J1171,0)</f>
        <v>0</v>
      </c>
      <c r="BH1171" s="187">
        <f>IF(N1171="sníž. přenesená",J1171,0)</f>
        <v>0</v>
      </c>
      <c r="BI1171" s="187">
        <f>IF(N1171="nulová",J1171,0)</f>
        <v>0</v>
      </c>
      <c r="BJ1171" s="18" t="s">
        <v>81</v>
      </c>
      <c r="BK1171" s="187">
        <f>ROUND(I1171*H1171,2)</f>
        <v>0</v>
      </c>
      <c r="BL1171" s="18" t="s">
        <v>311</v>
      </c>
      <c r="BM1171" s="186" t="s">
        <v>1644</v>
      </c>
    </row>
    <row r="1172" spans="1:47" s="2" customFormat="1" ht="12">
      <c r="A1172" s="35"/>
      <c r="B1172" s="36"/>
      <c r="C1172" s="37"/>
      <c r="D1172" s="188" t="s">
        <v>180</v>
      </c>
      <c r="E1172" s="37"/>
      <c r="F1172" s="189" t="s">
        <v>1645</v>
      </c>
      <c r="G1172" s="37"/>
      <c r="H1172" s="37"/>
      <c r="I1172" s="190"/>
      <c r="J1172" s="37"/>
      <c r="K1172" s="37"/>
      <c r="L1172" s="40"/>
      <c r="M1172" s="191"/>
      <c r="N1172" s="192"/>
      <c r="O1172" s="65"/>
      <c r="P1172" s="65"/>
      <c r="Q1172" s="65"/>
      <c r="R1172" s="65"/>
      <c r="S1172" s="65"/>
      <c r="T1172" s="66"/>
      <c r="U1172" s="35"/>
      <c r="V1172" s="35"/>
      <c r="W1172" s="35"/>
      <c r="X1172" s="35"/>
      <c r="Y1172" s="35"/>
      <c r="Z1172" s="35"/>
      <c r="AA1172" s="35"/>
      <c r="AB1172" s="35"/>
      <c r="AC1172" s="35"/>
      <c r="AD1172" s="35"/>
      <c r="AE1172" s="35"/>
      <c r="AT1172" s="18" t="s">
        <v>180</v>
      </c>
      <c r="AU1172" s="18" t="s">
        <v>83</v>
      </c>
    </row>
    <row r="1173" spans="1:65" s="2" customFormat="1" ht="49.15" customHeight="1">
      <c r="A1173" s="35"/>
      <c r="B1173" s="36"/>
      <c r="C1173" s="175" t="s">
        <v>1646</v>
      </c>
      <c r="D1173" s="175" t="s">
        <v>173</v>
      </c>
      <c r="E1173" s="176" t="s">
        <v>1647</v>
      </c>
      <c r="F1173" s="177" t="s">
        <v>1648</v>
      </c>
      <c r="G1173" s="178" t="s">
        <v>983</v>
      </c>
      <c r="H1173" s="237"/>
      <c r="I1173" s="180"/>
      <c r="J1173" s="181">
        <f>ROUND(I1173*H1173,2)</f>
        <v>0</v>
      </c>
      <c r="K1173" s="177" t="s">
        <v>177</v>
      </c>
      <c r="L1173" s="40"/>
      <c r="M1173" s="182" t="s">
        <v>19</v>
      </c>
      <c r="N1173" s="183" t="s">
        <v>44</v>
      </c>
      <c r="O1173" s="65"/>
      <c r="P1173" s="184">
        <f>O1173*H1173</f>
        <v>0</v>
      </c>
      <c r="Q1173" s="184">
        <v>0</v>
      </c>
      <c r="R1173" s="184">
        <f>Q1173*H1173</f>
        <v>0</v>
      </c>
      <c r="S1173" s="184">
        <v>0</v>
      </c>
      <c r="T1173" s="185">
        <f>S1173*H1173</f>
        <v>0</v>
      </c>
      <c r="U1173" s="35"/>
      <c r="V1173" s="35"/>
      <c r="W1173" s="35"/>
      <c r="X1173" s="35"/>
      <c r="Y1173" s="35"/>
      <c r="Z1173" s="35"/>
      <c r="AA1173" s="35"/>
      <c r="AB1173" s="35"/>
      <c r="AC1173" s="35"/>
      <c r="AD1173" s="35"/>
      <c r="AE1173" s="35"/>
      <c r="AR1173" s="186" t="s">
        <v>311</v>
      </c>
      <c r="AT1173" s="186" t="s">
        <v>173</v>
      </c>
      <c r="AU1173" s="186" t="s">
        <v>83</v>
      </c>
      <c r="AY1173" s="18" t="s">
        <v>171</v>
      </c>
      <c r="BE1173" s="187">
        <f>IF(N1173="základní",J1173,0)</f>
        <v>0</v>
      </c>
      <c r="BF1173" s="187">
        <f>IF(N1173="snížená",J1173,0)</f>
        <v>0</v>
      </c>
      <c r="BG1173" s="187">
        <f>IF(N1173="zákl. přenesená",J1173,0)</f>
        <v>0</v>
      </c>
      <c r="BH1173" s="187">
        <f>IF(N1173="sníž. přenesená",J1173,0)</f>
        <v>0</v>
      </c>
      <c r="BI1173" s="187">
        <f>IF(N1173="nulová",J1173,0)</f>
        <v>0</v>
      </c>
      <c r="BJ1173" s="18" t="s">
        <v>81</v>
      </c>
      <c r="BK1173" s="187">
        <f>ROUND(I1173*H1173,2)</f>
        <v>0</v>
      </c>
      <c r="BL1173" s="18" t="s">
        <v>311</v>
      </c>
      <c r="BM1173" s="186" t="s">
        <v>1649</v>
      </c>
    </row>
    <row r="1174" spans="1:47" s="2" customFormat="1" ht="12">
      <c r="A1174" s="35"/>
      <c r="B1174" s="36"/>
      <c r="C1174" s="37"/>
      <c r="D1174" s="188" t="s">
        <v>180</v>
      </c>
      <c r="E1174" s="37"/>
      <c r="F1174" s="189" t="s">
        <v>1650</v>
      </c>
      <c r="G1174" s="37"/>
      <c r="H1174" s="37"/>
      <c r="I1174" s="190"/>
      <c r="J1174" s="37"/>
      <c r="K1174" s="37"/>
      <c r="L1174" s="40"/>
      <c r="M1174" s="191"/>
      <c r="N1174" s="192"/>
      <c r="O1174" s="65"/>
      <c r="P1174" s="65"/>
      <c r="Q1174" s="65"/>
      <c r="R1174" s="65"/>
      <c r="S1174" s="65"/>
      <c r="T1174" s="66"/>
      <c r="U1174" s="35"/>
      <c r="V1174" s="35"/>
      <c r="W1174" s="35"/>
      <c r="X1174" s="35"/>
      <c r="Y1174" s="35"/>
      <c r="Z1174" s="35"/>
      <c r="AA1174" s="35"/>
      <c r="AB1174" s="35"/>
      <c r="AC1174" s="35"/>
      <c r="AD1174" s="35"/>
      <c r="AE1174" s="35"/>
      <c r="AT1174" s="18" t="s">
        <v>180</v>
      </c>
      <c r="AU1174" s="18" t="s">
        <v>83</v>
      </c>
    </row>
    <row r="1175" spans="2:63" s="12" customFormat="1" ht="22.9" customHeight="1">
      <c r="B1175" s="159"/>
      <c r="C1175" s="160"/>
      <c r="D1175" s="161" t="s">
        <v>72</v>
      </c>
      <c r="E1175" s="173" t="s">
        <v>1651</v>
      </c>
      <c r="F1175" s="173" t="s">
        <v>1652</v>
      </c>
      <c r="G1175" s="160"/>
      <c r="H1175" s="160"/>
      <c r="I1175" s="163"/>
      <c r="J1175" s="174">
        <f>BK1175</f>
        <v>0</v>
      </c>
      <c r="K1175" s="160"/>
      <c r="L1175" s="165"/>
      <c r="M1175" s="166"/>
      <c r="N1175" s="167"/>
      <c r="O1175" s="167"/>
      <c r="P1175" s="168">
        <f>SUM(P1176:P1293)</f>
        <v>0</v>
      </c>
      <c r="Q1175" s="167"/>
      <c r="R1175" s="168">
        <f>SUM(R1176:R1293)</f>
        <v>0.0551043</v>
      </c>
      <c r="S1175" s="167"/>
      <c r="T1175" s="169">
        <f>SUM(T1176:T1293)</f>
        <v>0</v>
      </c>
      <c r="AR1175" s="170" t="s">
        <v>83</v>
      </c>
      <c r="AT1175" s="171" t="s">
        <v>72</v>
      </c>
      <c r="AU1175" s="171" t="s">
        <v>81</v>
      </c>
      <c r="AY1175" s="170" t="s">
        <v>171</v>
      </c>
      <c r="BK1175" s="172">
        <f>SUM(BK1176:BK1293)</f>
        <v>0</v>
      </c>
    </row>
    <row r="1176" spans="1:65" s="2" customFormat="1" ht="16.5" customHeight="1">
      <c r="A1176" s="35"/>
      <c r="B1176" s="36"/>
      <c r="C1176" s="175" t="s">
        <v>1653</v>
      </c>
      <c r="D1176" s="175" t="s">
        <v>173</v>
      </c>
      <c r="E1176" s="176" t="s">
        <v>1654</v>
      </c>
      <c r="F1176" s="177" t="s">
        <v>1655</v>
      </c>
      <c r="G1176" s="178" t="s">
        <v>402</v>
      </c>
      <c r="H1176" s="179">
        <v>1</v>
      </c>
      <c r="I1176" s="180"/>
      <c r="J1176" s="181">
        <f>ROUND(I1176*H1176,2)</f>
        <v>0</v>
      </c>
      <c r="K1176" s="177" t="s">
        <v>19</v>
      </c>
      <c r="L1176" s="40"/>
      <c r="M1176" s="182" t="s">
        <v>19</v>
      </c>
      <c r="N1176" s="183" t="s">
        <v>44</v>
      </c>
      <c r="O1176" s="65"/>
      <c r="P1176" s="184">
        <f>O1176*H1176</f>
        <v>0</v>
      </c>
      <c r="Q1176" s="184">
        <v>0</v>
      </c>
      <c r="R1176" s="184">
        <f>Q1176*H1176</f>
        <v>0</v>
      </c>
      <c r="S1176" s="184">
        <v>0</v>
      </c>
      <c r="T1176" s="185">
        <f>S1176*H1176</f>
        <v>0</v>
      </c>
      <c r="U1176" s="35"/>
      <c r="V1176" s="35"/>
      <c r="W1176" s="35"/>
      <c r="X1176" s="35"/>
      <c r="Y1176" s="35"/>
      <c r="Z1176" s="35"/>
      <c r="AA1176" s="35"/>
      <c r="AB1176" s="35"/>
      <c r="AC1176" s="35"/>
      <c r="AD1176" s="35"/>
      <c r="AE1176" s="35"/>
      <c r="AR1176" s="186" t="s">
        <v>311</v>
      </c>
      <c r="AT1176" s="186" t="s">
        <v>173</v>
      </c>
      <c r="AU1176" s="186" t="s">
        <v>83</v>
      </c>
      <c r="AY1176" s="18" t="s">
        <v>171</v>
      </c>
      <c r="BE1176" s="187">
        <f>IF(N1176="základní",J1176,0)</f>
        <v>0</v>
      </c>
      <c r="BF1176" s="187">
        <f>IF(N1176="snížená",J1176,0)</f>
        <v>0</v>
      </c>
      <c r="BG1176" s="187">
        <f>IF(N1176="zákl. přenesená",J1176,0)</f>
        <v>0</v>
      </c>
      <c r="BH1176" s="187">
        <f>IF(N1176="sníž. přenesená",J1176,0)</f>
        <v>0</v>
      </c>
      <c r="BI1176" s="187">
        <f>IF(N1176="nulová",J1176,0)</f>
        <v>0</v>
      </c>
      <c r="BJ1176" s="18" t="s">
        <v>81</v>
      </c>
      <c r="BK1176" s="187">
        <f>ROUND(I1176*H1176,2)</f>
        <v>0</v>
      </c>
      <c r="BL1176" s="18" t="s">
        <v>311</v>
      </c>
      <c r="BM1176" s="186" t="s">
        <v>1656</v>
      </c>
    </row>
    <row r="1177" spans="1:47" s="2" customFormat="1" ht="126.75">
      <c r="A1177" s="35"/>
      <c r="B1177" s="36"/>
      <c r="C1177" s="37"/>
      <c r="D1177" s="195" t="s">
        <v>437</v>
      </c>
      <c r="E1177" s="37"/>
      <c r="F1177" s="236" t="s">
        <v>1657</v>
      </c>
      <c r="G1177" s="37"/>
      <c r="H1177" s="37"/>
      <c r="I1177" s="190"/>
      <c r="J1177" s="37"/>
      <c r="K1177" s="37"/>
      <c r="L1177" s="40"/>
      <c r="M1177" s="191"/>
      <c r="N1177" s="192"/>
      <c r="O1177" s="65"/>
      <c r="P1177" s="65"/>
      <c r="Q1177" s="65"/>
      <c r="R1177" s="65"/>
      <c r="S1177" s="65"/>
      <c r="T1177" s="66"/>
      <c r="U1177" s="35"/>
      <c r="V1177" s="35"/>
      <c r="W1177" s="35"/>
      <c r="X1177" s="35"/>
      <c r="Y1177" s="35"/>
      <c r="Z1177" s="35"/>
      <c r="AA1177" s="35"/>
      <c r="AB1177" s="35"/>
      <c r="AC1177" s="35"/>
      <c r="AD1177" s="35"/>
      <c r="AE1177" s="35"/>
      <c r="AT1177" s="18" t="s">
        <v>437</v>
      </c>
      <c r="AU1177" s="18" t="s">
        <v>83</v>
      </c>
    </row>
    <row r="1178" spans="1:65" s="2" customFormat="1" ht="16.5" customHeight="1">
      <c r="A1178" s="35"/>
      <c r="B1178" s="36"/>
      <c r="C1178" s="175" t="s">
        <v>1658</v>
      </c>
      <c r="D1178" s="175" t="s">
        <v>173</v>
      </c>
      <c r="E1178" s="176" t="s">
        <v>1659</v>
      </c>
      <c r="F1178" s="177" t="s">
        <v>1660</v>
      </c>
      <c r="G1178" s="178" t="s">
        <v>402</v>
      </c>
      <c r="H1178" s="179">
        <v>5</v>
      </c>
      <c r="I1178" s="180"/>
      <c r="J1178" s="181">
        <f>ROUND(I1178*H1178,2)</f>
        <v>0</v>
      </c>
      <c r="K1178" s="177" t="s">
        <v>19</v>
      </c>
      <c r="L1178" s="40"/>
      <c r="M1178" s="182" t="s">
        <v>19</v>
      </c>
      <c r="N1178" s="183" t="s">
        <v>44</v>
      </c>
      <c r="O1178" s="65"/>
      <c r="P1178" s="184">
        <f>O1178*H1178</f>
        <v>0</v>
      </c>
      <c r="Q1178" s="184">
        <v>0</v>
      </c>
      <c r="R1178" s="184">
        <f>Q1178*H1178</f>
        <v>0</v>
      </c>
      <c r="S1178" s="184">
        <v>0</v>
      </c>
      <c r="T1178" s="185">
        <f>S1178*H1178</f>
        <v>0</v>
      </c>
      <c r="U1178" s="35"/>
      <c r="V1178" s="35"/>
      <c r="W1178" s="35"/>
      <c r="X1178" s="35"/>
      <c r="Y1178" s="35"/>
      <c r="Z1178" s="35"/>
      <c r="AA1178" s="35"/>
      <c r="AB1178" s="35"/>
      <c r="AC1178" s="35"/>
      <c r="AD1178" s="35"/>
      <c r="AE1178" s="35"/>
      <c r="AR1178" s="186" t="s">
        <v>311</v>
      </c>
      <c r="AT1178" s="186" t="s">
        <v>173</v>
      </c>
      <c r="AU1178" s="186" t="s">
        <v>83</v>
      </c>
      <c r="AY1178" s="18" t="s">
        <v>171</v>
      </c>
      <c r="BE1178" s="187">
        <f>IF(N1178="základní",J1178,0)</f>
        <v>0</v>
      </c>
      <c r="BF1178" s="187">
        <f>IF(N1178="snížená",J1178,0)</f>
        <v>0</v>
      </c>
      <c r="BG1178" s="187">
        <f>IF(N1178="zákl. přenesená",J1178,0)</f>
        <v>0</v>
      </c>
      <c r="BH1178" s="187">
        <f>IF(N1178="sníž. přenesená",J1178,0)</f>
        <v>0</v>
      </c>
      <c r="BI1178" s="187">
        <f>IF(N1178="nulová",J1178,0)</f>
        <v>0</v>
      </c>
      <c r="BJ1178" s="18" t="s">
        <v>81</v>
      </c>
      <c r="BK1178" s="187">
        <f>ROUND(I1178*H1178,2)</f>
        <v>0</v>
      </c>
      <c r="BL1178" s="18" t="s">
        <v>311</v>
      </c>
      <c r="BM1178" s="186" t="s">
        <v>1661</v>
      </c>
    </row>
    <row r="1179" spans="1:47" s="2" customFormat="1" ht="117">
      <c r="A1179" s="35"/>
      <c r="B1179" s="36"/>
      <c r="C1179" s="37"/>
      <c r="D1179" s="195" t="s">
        <v>437</v>
      </c>
      <c r="E1179" s="37"/>
      <c r="F1179" s="236" t="s">
        <v>1662</v>
      </c>
      <c r="G1179" s="37"/>
      <c r="H1179" s="37"/>
      <c r="I1179" s="190"/>
      <c r="J1179" s="37"/>
      <c r="K1179" s="37"/>
      <c r="L1179" s="40"/>
      <c r="M1179" s="191"/>
      <c r="N1179" s="192"/>
      <c r="O1179" s="65"/>
      <c r="P1179" s="65"/>
      <c r="Q1179" s="65"/>
      <c r="R1179" s="65"/>
      <c r="S1179" s="65"/>
      <c r="T1179" s="66"/>
      <c r="U1179" s="35"/>
      <c r="V1179" s="35"/>
      <c r="W1179" s="35"/>
      <c r="X1179" s="35"/>
      <c r="Y1179" s="35"/>
      <c r="Z1179" s="35"/>
      <c r="AA1179" s="35"/>
      <c r="AB1179" s="35"/>
      <c r="AC1179" s="35"/>
      <c r="AD1179" s="35"/>
      <c r="AE1179" s="35"/>
      <c r="AT1179" s="18" t="s">
        <v>437</v>
      </c>
      <c r="AU1179" s="18" t="s">
        <v>83</v>
      </c>
    </row>
    <row r="1180" spans="2:51" s="14" customFormat="1" ht="12">
      <c r="B1180" s="204"/>
      <c r="C1180" s="205"/>
      <c r="D1180" s="195" t="s">
        <v>182</v>
      </c>
      <c r="E1180" s="205"/>
      <c r="F1180" s="207" t="s">
        <v>1663</v>
      </c>
      <c r="G1180" s="205"/>
      <c r="H1180" s="208">
        <v>5</v>
      </c>
      <c r="I1180" s="209"/>
      <c r="J1180" s="205"/>
      <c r="K1180" s="205"/>
      <c r="L1180" s="210"/>
      <c r="M1180" s="211"/>
      <c r="N1180" s="212"/>
      <c r="O1180" s="212"/>
      <c r="P1180" s="212"/>
      <c r="Q1180" s="212"/>
      <c r="R1180" s="212"/>
      <c r="S1180" s="212"/>
      <c r="T1180" s="213"/>
      <c r="AT1180" s="214" t="s">
        <v>182</v>
      </c>
      <c r="AU1180" s="214" t="s">
        <v>83</v>
      </c>
      <c r="AV1180" s="14" t="s">
        <v>83</v>
      </c>
      <c r="AW1180" s="14" t="s">
        <v>4</v>
      </c>
      <c r="AX1180" s="14" t="s">
        <v>81</v>
      </c>
      <c r="AY1180" s="214" t="s">
        <v>171</v>
      </c>
    </row>
    <row r="1181" spans="1:65" s="2" customFormat="1" ht="16.5" customHeight="1">
      <c r="A1181" s="35"/>
      <c r="B1181" s="36"/>
      <c r="C1181" s="175" t="s">
        <v>1664</v>
      </c>
      <c r="D1181" s="175" t="s">
        <v>173</v>
      </c>
      <c r="E1181" s="176" t="s">
        <v>1665</v>
      </c>
      <c r="F1181" s="177" t="s">
        <v>1666</v>
      </c>
      <c r="G1181" s="178" t="s">
        <v>402</v>
      </c>
      <c r="H1181" s="179">
        <v>1</v>
      </c>
      <c r="I1181" s="180"/>
      <c r="J1181" s="181">
        <f>ROUND(I1181*H1181,2)</f>
        <v>0</v>
      </c>
      <c r="K1181" s="177" t="s">
        <v>19</v>
      </c>
      <c r="L1181" s="40"/>
      <c r="M1181" s="182" t="s">
        <v>19</v>
      </c>
      <c r="N1181" s="183" t="s">
        <v>44</v>
      </c>
      <c r="O1181" s="65"/>
      <c r="P1181" s="184">
        <f>O1181*H1181</f>
        <v>0</v>
      </c>
      <c r="Q1181" s="184">
        <v>0</v>
      </c>
      <c r="R1181" s="184">
        <f>Q1181*H1181</f>
        <v>0</v>
      </c>
      <c r="S1181" s="184">
        <v>0</v>
      </c>
      <c r="T1181" s="185">
        <f>S1181*H1181</f>
        <v>0</v>
      </c>
      <c r="U1181" s="35"/>
      <c r="V1181" s="35"/>
      <c r="W1181" s="35"/>
      <c r="X1181" s="35"/>
      <c r="Y1181" s="35"/>
      <c r="Z1181" s="35"/>
      <c r="AA1181" s="35"/>
      <c r="AB1181" s="35"/>
      <c r="AC1181" s="35"/>
      <c r="AD1181" s="35"/>
      <c r="AE1181" s="35"/>
      <c r="AR1181" s="186" t="s">
        <v>311</v>
      </c>
      <c r="AT1181" s="186" t="s">
        <v>173</v>
      </c>
      <c r="AU1181" s="186" t="s">
        <v>83</v>
      </c>
      <c r="AY1181" s="18" t="s">
        <v>171</v>
      </c>
      <c r="BE1181" s="187">
        <f>IF(N1181="základní",J1181,0)</f>
        <v>0</v>
      </c>
      <c r="BF1181" s="187">
        <f>IF(N1181="snížená",J1181,0)</f>
        <v>0</v>
      </c>
      <c r="BG1181" s="187">
        <f>IF(N1181="zákl. přenesená",J1181,0)</f>
        <v>0</v>
      </c>
      <c r="BH1181" s="187">
        <f>IF(N1181="sníž. přenesená",J1181,0)</f>
        <v>0</v>
      </c>
      <c r="BI1181" s="187">
        <f>IF(N1181="nulová",J1181,0)</f>
        <v>0</v>
      </c>
      <c r="BJ1181" s="18" t="s">
        <v>81</v>
      </c>
      <c r="BK1181" s="187">
        <f>ROUND(I1181*H1181,2)</f>
        <v>0</v>
      </c>
      <c r="BL1181" s="18" t="s">
        <v>311</v>
      </c>
      <c r="BM1181" s="186" t="s">
        <v>1667</v>
      </c>
    </row>
    <row r="1182" spans="1:47" s="2" customFormat="1" ht="126.75">
      <c r="A1182" s="35"/>
      <c r="B1182" s="36"/>
      <c r="C1182" s="37"/>
      <c r="D1182" s="195" t="s">
        <v>437</v>
      </c>
      <c r="E1182" s="37"/>
      <c r="F1182" s="236" t="s">
        <v>1668</v>
      </c>
      <c r="G1182" s="37"/>
      <c r="H1182" s="37"/>
      <c r="I1182" s="190"/>
      <c r="J1182" s="37"/>
      <c r="K1182" s="37"/>
      <c r="L1182" s="40"/>
      <c r="M1182" s="191"/>
      <c r="N1182" s="192"/>
      <c r="O1182" s="65"/>
      <c r="P1182" s="65"/>
      <c r="Q1182" s="65"/>
      <c r="R1182" s="65"/>
      <c r="S1182" s="65"/>
      <c r="T1182" s="66"/>
      <c r="U1182" s="35"/>
      <c r="V1182" s="35"/>
      <c r="W1182" s="35"/>
      <c r="X1182" s="35"/>
      <c r="Y1182" s="35"/>
      <c r="Z1182" s="35"/>
      <c r="AA1182" s="35"/>
      <c r="AB1182" s="35"/>
      <c r="AC1182" s="35"/>
      <c r="AD1182" s="35"/>
      <c r="AE1182" s="35"/>
      <c r="AT1182" s="18" t="s">
        <v>437</v>
      </c>
      <c r="AU1182" s="18" t="s">
        <v>83</v>
      </c>
    </row>
    <row r="1183" spans="1:65" s="2" customFormat="1" ht="16.5" customHeight="1">
      <c r="A1183" s="35"/>
      <c r="B1183" s="36"/>
      <c r="C1183" s="175" t="s">
        <v>1669</v>
      </c>
      <c r="D1183" s="175" t="s">
        <v>173</v>
      </c>
      <c r="E1183" s="176" t="s">
        <v>1670</v>
      </c>
      <c r="F1183" s="177" t="s">
        <v>1671</v>
      </c>
      <c r="G1183" s="178" t="s">
        <v>402</v>
      </c>
      <c r="H1183" s="179">
        <v>1</v>
      </c>
      <c r="I1183" s="180"/>
      <c r="J1183" s="181">
        <f>ROUND(I1183*H1183,2)</f>
        <v>0</v>
      </c>
      <c r="K1183" s="177" t="s">
        <v>19</v>
      </c>
      <c r="L1183" s="40"/>
      <c r="M1183" s="182" t="s">
        <v>19</v>
      </c>
      <c r="N1183" s="183" t="s">
        <v>44</v>
      </c>
      <c r="O1183" s="65"/>
      <c r="P1183" s="184">
        <f>O1183*H1183</f>
        <v>0</v>
      </c>
      <c r="Q1183" s="184">
        <v>0</v>
      </c>
      <c r="R1183" s="184">
        <f>Q1183*H1183</f>
        <v>0</v>
      </c>
      <c r="S1183" s="184">
        <v>0</v>
      </c>
      <c r="T1183" s="185">
        <f>S1183*H1183</f>
        <v>0</v>
      </c>
      <c r="U1183" s="35"/>
      <c r="V1183" s="35"/>
      <c r="W1183" s="35"/>
      <c r="X1183" s="35"/>
      <c r="Y1183" s="35"/>
      <c r="Z1183" s="35"/>
      <c r="AA1183" s="35"/>
      <c r="AB1183" s="35"/>
      <c r="AC1183" s="35"/>
      <c r="AD1183" s="35"/>
      <c r="AE1183" s="35"/>
      <c r="AR1183" s="186" t="s">
        <v>311</v>
      </c>
      <c r="AT1183" s="186" t="s">
        <v>173</v>
      </c>
      <c r="AU1183" s="186" t="s">
        <v>83</v>
      </c>
      <c r="AY1183" s="18" t="s">
        <v>171</v>
      </c>
      <c r="BE1183" s="187">
        <f>IF(N1183="základní",J1183,0)</f>
        <v>0</v>
      </c>
      <c r="BF1183" s="187">
        <f>IF(N1183="snížená",J1183,0)</f>
        <v>0</v>
      </c>
      <c r="BG1183" s="187">
        <f>IF(N1183="zákl. přenesená",J1183,0)</f>
        <v>0</v>
      </c>
      <c r="BH1183" s="187">
        <f>IF(N1183="sníž. přenesená",J1183,0)</f>
        <v>0</v>
      </c>
      <c r="BI1183" s="187">
        <f>IF(N1183="nulová",J1183,0)</f>
        <v>0</v>
      </c>
      <c r="BJ1183" s="18" t="s">
        <v>81</v>
      </c>
      <c r="BK1183" s="187">
        <f>ROUND(I1183*H1183,2)</f>
        <v>0</v>
      </c>
      <c r="BL1183" s="18" t="s">
        <v>311</v>
      </c>
      <c r="BM1183" s="186" t="s">
        <v>1672</v>
      </c>
    </row>
    <row r="1184" spans="1:47" s="2" customFormat="1" ht="117">
      <c r="A1184" s="35"/>
      <c r="B1184" s="36"/>
      <c r="C1184" s="37"/>
      <c r="D1184" s="195" t="s">
        <v>437</v>
      </c>
      <c r="E1184" s="37"/>
      <c r="F1184" s="236" t="s">
        <v>1673</v>
      </c>
      <c r="G1184" s="37"/>
      <c r="H1184" s="37"/>
      <c r="I1184" s="190"/>
      <c r="J1184" s="37"/>
      <c r="K1184" s="37"/>
      <c r="L1184" s="40"/>
      <c r="M1184" s="191"/>
      <c r="N1184" s="192"/>
      <c r="O1184" s="65"/>
      <c r="P1184" s="65"/>
      <c r="Q1184" s="65"/>
      <c r="R1184" s="65"/>
      <c r="S1184" s="65"/>
      <c r="T1184" s="66"/>
      <c r="U1184" s="35"/>
      <c r="V1184" s="35"/>
      <c r="W1184" s="35"/>
      <c r="X1184" s="35"/>
      <c r="Y1184" s="35"/>
      <c r="Z1184" s="35"/>
      <c r="AA1184" s="35"/>
      <c r="AB1184" s="35"/>
      <c r="AC1184" s="35"/>
      <c r="AD1184" s="35"/>
      <c r="AE1184" s="35"/>
      <c r="AT1184" s="18" t="s">
        <v>437</v>
      </c>
      <c r="AU1184" s="18" t="s">
        <v>83</v>
      </c>
    </row>
    <row r="1185" spans="1:65" s="2" customFormat="1" ht="16.5" customHeight="1">
      <c r="A1185" s="35"/>
      <c r="B1185" s="36"/>
      <c r="C1185" s="175" t="s">
        <v>1674</v>
      </c>
      <c r="D1185" s="175" t="s">
        <v>173</v>
      </c>
      <c r="E1185" s="176" t="s">
        <v>1675</v>
      </c>
      <c r="F1185" s="177" t="s">
        <v>1676</v>
      </c>
      <c r="G1185" s="178" t="s">
        <v>402</v>
      </c>
      <c r="H1185" s="179">
        <v>1</v>
      </c>
      <c r="I1185" s="180"/>
      <c r="J1185" s="181">
        <f>ROUND(I1185*H1185,2)</f>
        <v>0</v>
      </c>
      <c r="K1185" s="177" t="s">
        <v>19</v>
      </c>
      <c r="L1185" s="40"/>
      <c r="M1185" s="182" t="s">
        <v>19</v>
      </c>
      <c r="N1185" s="183" t="s">
        <v>44</v>
      </c>
      <c r="O1185" s="65"/>
      <c r="P1185" s="184">
        <f>O1185*H1185</f>
        <v>0</v>
      </c>
      <c r="Q1185" s="184">
        <v>0</v>
      </c>
      <c r="R1185" s="184">
        <f>Q1185*H1185</f>
        <v>0</v>
      </c>
      <c r="S1185" s="184">
        <v>0</v>
      </c>
      <c r="T1185" s="185">
        <f>S1185*H1185</f>
        <v>0</v>
      </c>
      <c r="U1185" s="35"/>
      <c r="V1185" s="35"/>
      <c r="W1185" s="35"/>
      <c r="X1185" s="35"/>
      <c r="Y1185" s="35"/>
      <c r="Z1185" s="35"/>
      <c r="AA1185" s="35"/>
      <c r="AB1185" s="35"/>
      <c r="AC1185" s="35"/>
      <c r="AD1185" s="35"/>
      <c r="AE1185" s="35"/>
      <c r="AR1185" s="186" t="s">
        <v>311</v>
      </c>
      <c r="AT1185" s="186" t="s">
        <v>173</v>
      </c>
      <c r="AU1185" s="186" t="s">
        <v>83</v>
      </c>
      <c r="AY1185" s="18" t="s">
        <v>171</v>
      </c>
      <c r="BE1185" s="187">
        <f>IF(N1185="základní",J1185,0)</f>
        <v>0</v>
      </c>
      <c r="BF1185" s="187">
        <f>IF(N1185="snížená",J1185,0)</f>
        <v>0</v>
      </c>
      <c r="BG1185" s="187">
        <f>IF(N1185="zákl. přenesená",J1185,0)</f>
        <v>0</v>
      </c>
      <c r="BH1185" s="187">
        <f>IF(N1185="sníž. přenesená",J1185,0)</f>
        <v>0</v>
      </c>
      <c r="BI1185" s="187">
        <f>IF(N1185="nulová",J1185,0)</f>
        <v>0</v>
      </c>
      <c r="BJ1185" s="18" t="s">
        <v>81</v>
      </c>
      <c r="BK1185" s="187">
        <f>ROUND(I1185*H1185,2)</f>
        <v>0</v>
      </c>
      <c r="BL1185" s="18" t="s">
        <v>311</v>
      </c>
      <c r="BM1185" s="186" t="s">
        <v>1677</v>
      </c>
    </row>
    <row r="1186" spans="1:47" s="2" customFormat="1" ht="87.75">
      <c r="A1186" s="35"/>
      <c r="B1186" s="36"/>
      <c r="C1186" s="37"/>
      <c r="D1186" s="195" t="s">
        <v>437</v>
      </c>
      <c r="E1186" s="37"/>
      <c r="F1186" s="236" t="s">
        <v>1678</v>
      </c>
      <c r="G1186" s="37"/>
      <c r="H1186" s="37"/>
      <c r="I1186" s="190"/>
      <c r="J1186" s="37"/>
      <c r="K1186" s="37"/>
      <c r="L1186" s="40"/>
      <c r="M1186" s="191"/>
      <c r="N1186" s="192"/>
      <c r="O1186" s="65"/>
      <c r="P1186" s="65"/>
      <c r="Q1186" s="65"/>
      <c r="R1186" s="65"/>
      <c r="S1186" s="65"/>
      <c r="T1186" s="66"/>
      <c r="U1186" s="35"/>
      <c r="V1186" s="35"/>
      <c r="W1186" s="35"/>
      <c r="X1186" s="35"/>
      <c r="Y1186" s="35"/>
      <c r="Z1186" s="35"/>
      <c r="AA1186" s="35"/>
      <c r="AB1186" s="35"/>
      <c r="AC1186" s="35"/>
      <c r="AD1186" s="35"/>
      <c r="AE1186" s="35"/>
      <c r="AT1186" s="18" t="s">
        <v>437</v>
      </c>
      <c r="AU1186" s="18" t="s">
        <v>83</v>
      </c>
    </row>
    <row r="1187" spans="1:65" s="2" customFormat="1" ht="16.5" customHeight="1">
      <c r="A1187" s="35"/>
      <c r="B1187" s="36"/>
      <c r="C1187" s="175" t="s">
        <v>1679</v>
      </c>
      <c r="D1187" s="175" t="s">
        <v>173</v>
      </c>
      <c r="E1187" s="176" t="s">
        <v>1680</v>
      </c>
      <c r="F1187" s="177" t="s">
        <v>1681</v>
      </c>
      <c r="G1187" s="178" t="s">
        <v>402</v>
      </c>
      <c r="H1187" s="179">
        <v>1</v>
      </c>
      <c r="I1187" s="180"/>
      <c r="J1187" s="181">
        <f>ROUND(I1187*H1187,2)</f>
        <v>0</v>
      </c>
      <c r="K1187" s="177" t="s">
        <v>19</v>
      </c>
      <c r="L1187" s="40"/>
      <c r="M1187" s="182" t="s">
        <v>19</v>
      </c>
      <c r="N1187" s="183" t="s">
        <v>44</v>
      </c>
      <c r="O1187" s="65"/>
      <c r="P1187" s="184">
        <f>O1187*H1187</f>
        <v>0</v>
      </c>
      <c r="Q1187" s="184">
        <v>0</v>
      </c>
      <c r="R1187" s="184">
        <f>Q1187*H1187</f>
        <v>0</v>
      </c>
      <c r="S1187" s="184">
        <v>0</v>
      </c>
      <c r="T1187" s="185">
        <f>S1187*H1187</f>
        <v>0</v>
      </c>
      <c r="U1187" s="35"/>
      <c r="V1187" s="35"/>
      <c r="W1187" s="35"/>
      <c r="X1187" s="35"/>
      <c r="Y1187" s="35"/>
      <c r="Z1187" s="35"/>
      <c r="AA1187" s="35"/>
      <c r="AB1187" s="35"/>
      <c r="AC1187" s="35"/>
      <c r="AD1187" s="35"/>
      <c r="AE1187" s="35"/>
      <c r="AR1187" s="186" t="s">
        <v>311</v>
      </c>
      <c r="AT1187" s="186" t="s">
        <v>173</v>
      </c>
      <c r="AU1187" s="186" t="s">
        <v>83</v>
      </c>
      <c r="AY1187" s="18" t="s">
        <v>171</v>
      </c>
      <c r="BE1187" s="187">
        <f>IF(N1187="základní",J1187,0)</f>
        <v>0</v>
      </c>
      <c r="BF1187" s="187">
        <f>IF(N1187="snížená",J1187,0)</f>
        <v>0</v>
      </c>
      <c r="BG1187" s="187">
        <f>IF(N1187="zákl. přenesená",J1187,0)</f>
        <v>0</v>
      </c>
      <c r="BH1187" s="187">
        <f>IF(N1187="sníž. přenesená",J1187,0)</f>
        <v>0</v>
      </c>
      <c r="BI1187" s="187">
        <f>IF(N1187="nulová",J1187,0)</f>
        <v>0</v>
      </c>
      <c r="BJ1187" s="18" t="s">
        <v>81</v>
      </c>
      <c r="BK1187" s="187">
        <f>ROUND(I1187*H1187,2)</f>
        <v>0</v>
      </c>
      <c r="BL1187" s="18" t="s">
        <v>311</v>
      </c>
      <c r="BM1187" s="186" t="s">
        <v>1682</v>
      </c>
    </row>
    <row r="1188" spans="1:47" s="2" customFormat="1" ht="87.75">
      <c r="A1188" s="35"/>
      <c r="B1188" s="36"/>
      <c r="C1188" s="37"/>
      <c r="D1188" s="195" t="s">
        <v>437</v>
      </c>
      <c r="E1188" s="37"/>
      <c r="F1188" s="236" t="s">
        <v>1683</v>
      </c>
      <c r="G1188" s="37"/>
      <c r="H1188" s="37"/>
      <c r="I1188" s="190"/>
      <c r="J1188" s="37"/>
      <c r="K1188" s="37"/>
      <c r="L1188" s="40"/>
      <c r="M1188" s="191"/>
      <c r="N1188" s="192"/>
      <c r="O1188" s="65"/>
      <c r="P1188" s="65"/>
      <c r="Q1188" s="65"/>
      <c r="R1188" s="65"/>
      <c r="S1188" s="65"/>
      <c r="T1188" s="66"/>
      <c r="U1188" s="35"/>
      <c r="V1188" s="35"/>
      <c r="W1188" s="35"/>
      <c r="X1188" s="35"/>
      <c r="Y1188" s="35"/>
      <c r="Z1188" s="35"/>
      <c r="AA1188" s="35"/>
      <c r="AB1188" s="35"/>
      <c r="AC1188" s="35"/>
      <c r="AD1188" s="35"/>
      <c r="AE1188" s="35"/>
      <c r="AT1188" s="18" t="s">
        <v>437</v>
      </c>
      <c r="AU1188" s="18" t="s">
        <v>83</v>
      </c>
    </row>
    <row r="1189" spans="1:65" s="2" customFormat="1" ht="16.5" customHeight="1">
      <c r="A1189" s="35"/>
      <c r="B1189" s="36"/>
      <c r="C1189" s="175" t="s">
        <v>1684</v>
      </c>
      <c r="D1189" s="175" t="s">
        <v>173</v>
      </c>
      <c r="E1189" s="176" t="s">
        <v>1685</v>
      </c>
      <c r="F1189" s="177" t="s">
        <v>1686</v>
      </c>
      <c r="G1189" s="178" t="s">
        <v>402</v>
      </c>
      <c r="H1189" s="179">
        <v>7</v>
      </c>
      <c r="I1189" s="180"/>
      <c r="J1189" s="181">
        <f>ROUND(I1189*H1189,2)</f>
        <v>0</v>
      </c>
      <c r="K1189" s="177" t="s">
        <v>19</v>
      </c>
      <c r="L1189" s="40"/>
      <c r="M1189" s="182" t="s">
        <v>19</v>
      </c>
      <c r="N1189" s="183" t="s">
        <v>44</v>
      </c>
      <c r="O1189" s="65"/>
      <c r="P1189" s="184">
        <f>O1189*H1189</f>
        <v>0</v>
      </c>
      <c r="Q1189" s="184">
        <v>0</v>
      </c>
      <c r="R1189" s="184">
        <f>Q1189*H1189</f>
        <v>0</v>
      </c>
      <c r="S1189" s="184">
        <v>0</v>
      </c>
      <c r="T1189" s="185">
        <f>S1189*H1189</f>
        <v>0</v>
      </c>
      <c r="U1189" s="35"/>
      <c r="V1189" s="35"/>
      <c r="W1189" s="35"/>
      <c r="X1189" s="35"/>
      <c r="Y1189" s="35"/>
      <c r="Z1189" s="35"/>
      <c r="AA1189" s="35"/>
      <c r="AB1189" s="35"/>
      <c r="AC1189" s="35"/>
      <c r="AD1189" s="35"/>
      <c r="AE1189" s="35"/>
      <c r="AR1189" s="186" t="s">
        <v>311</v>
      </c>
      <c r="AT1189" s="186" t="s">
        <v>173</v>
      </c>
      <c r="AU1189" s="186" t="s">
        <v>83</v>
      </c>
      <c r="AY1189" s="18" t="s">
        <v>171</v>
      </c>
      <c r="BE1189" s="187">
        <f>IF(N1189="základní",J1189,0)</f>
        <v>0</v>
      </c>
      <c r="BF1189" s="187">
        <f>IF(N1189="snížená",J1189,0)</f>
        <v>0</v>
      </c>
      <c r="BG1189" s="187">
        <f>IF(N1189="zákl. přenesená",J1189,0)</f>
        <v>0</v>
      </c>
      <c r="BH1189" s="187">
        <f>IF(N1189="sníž. přenesená",J1189,0)</f>
        <v>0</v>
      </c>
      <c r="BI1189" s="187">
        <f>IF(N1189="nulová",J1189,0)</f>
        <v>0</v>
      </c>
      <c r="BJ1189" s="18" t="s">
        <v>81</v>
      </c>
      <c r="BK1189" s="187">
        <f>ROUND(I1189*H1189,2)</f>
        <v>0</v>
      </c>
      <c r="BL1189" s="18" t="s">
        <v>311</v>
      </c>
      <c r="BM1189" s="186" t="s">
        <v>1687</v>
      </c>
    </row>
    <row r="1190" spans="1:47" s="2" customFormat="1" ht="117">
      <c r="A1190" s="35"/>
      <c r="B1190" s="36"/>
      <c r="C1190" s="37"/>
      <c r="D1190" s="195" t="s">
        <v>437</v>
      </c>
      <c r="E1190" s="37"/>
      <c r="F1190" s="236" t="s">
        <v>1688</v>
      </c>
      <c r="G1190" s="37"/>
      <c r="H1190" s="37"/>
      <c r="I1190" s="190"/>
      <c r="J1190" s="37"/>
      <c r="K1190" s="37"/>
      <c r="L1190" s="40"/>
      <c r="M1190" s="191"/>
      <c r="N1190" s="192"/>
      <c r="O1190" s="65"/>
      <c r="P1190" s="65"/>
      <c r="Q1190" s="65"/>
      <c r="R1190" s="65"/>
      <c r="S1190" s="65"/>
      <c r="T1190" s="66"/>
      <c r="U1190" s="35"/>
      <c r="V1190" s="35"/>
      <c r="W1190" s="35"/>
      <c r="X1190" s="35"/>
      <c r="Y1190" s="35"/>
      <c r="Z1190" s="35"/>
      <c r="AA1190" s="35"/>
      <c r="AB1190" s="35"/>
      <c r="AC1190" s="35"/>
      <c r="AD1190" s="35"/>
      <c r="AE1190" s="35"/>
      <c r="AT1190" s="18" t="s">
        <v>437</v>
      </c>
      <c r="AU1190" s="18" t="s">
        <v>83</v>
      </c>
    </row>
    <row r="1191" spans="2:51" s="14" customFormat="1" ht="12">
      <c r="B1191" s="204"/>
      <c r="C1191" s="205"/>
      <c r="D1191" s="195" t="s">
        <v>182</v>
      </c>
      <c r="E1191" s="205"/>
      <c r="F1191" s="207" t="s">
        <v>1689</v>
      </c>
      <c r="G1191" s="205"/>
      <c r="H1191" s="208">
        <v>7</v>
      </c>
      <c r="I1191" s="209"/>
      <c r="J1191" s="205"/>
      <c r="K1191" s="205"/>
      <c r="L1191" s="210"/>
      <c r="M1191" s="211"/>
      <c r="N1191" s="212"/>
      <c r="O1191" s="212"/>
      <c r="P1191" s="212"/>
      <c r="Q1191" s="212"/>
      <c r="R1191" s="212"/>
      <c r="S1191" s="212"/>
      <c r="T1191" s="213"/>
      <c r="AT1191" s="214" t="s">
        <v>182</v>
      </c>
      <c r="AU1191" s="214" t="s">
        <v>83</v>
      </c>
      <c r="AV1191" s="14" t="s">
        <v>83</v>
      </c>
      <c r="AW1191" s="14" t="s">
        <v>4</v>
      </c>
      <c r="AX1191" s="14" t="s">
        <v>81</v>
      </c>
      <c r="AY1191" s="214" t="s">
        <v>171</v>
      </c>
    </row>
    <row r="1192" spans="1:65" s="2" customFormat="1" ht="16.5" customHeight="1">
      <c r="A1192" s="35"/>
      <c r="B1192" s="36"/>
      <c r="C1192" s="175" t="s">
        <v>1690</v>
      </c>
      <c r="D1192" s="175" t="s">
        <v>173</v>
      </c>
      <c r="E1192" s="176" t="s">
        <v>1691</v>
      </c>
      <c r="F1192" s="177" t="s">
        <v>1692</v>
      </c>
      <c r="G1192" s="178" t="s">
        <v>402</v>
      </c>
      <c r="H1192" s="179">
        <v>1</v>
      </c>
      <c r="I1192" s="180"/>
      <c r="J1192" s="181">
        <f>ROUND(I1192*H1192,2)</f>
        <v>0</v>
      </c>
      <c r="K1192" s="177" t="s">
        <v>19</v>
      </c>
      <c r="L1192" s="40"/>
      <c r="M1192" s="182" t="s">
        <v>19</v>
      </c>
      <c r="N1192" s="183" t="s">
        <v>44</v>
      </c>
      <c r="O1192" s="65"/>
      <c r="P1192" s="184">
        <f>O1192*H1192</f>
        <v>0</v>
      </c>
      <c r="Q1192" s="184">
        <v>0</v>
      </c>
      <c r="R1192" s="184">
        <f>Q1192*H1192</f>
        <v>0</v>
      </c>
      <c r="S1192" s="184">
        <v>0</v>
      </c>
      <c r="T1192" s="185">
        <f>S1192*H1192</f>
        <v>0</v>
      </c>
      <c r="U1192" s="35"/>
      <c r="V1192" s="35"/>
      <c r="W1192" s="35"/>
      <c r="X1192" s="35"/>
      <c r="Y1192" s="35"/>
      <c r="Z1192" s="35"/>
      <c r="AA1192" s="35"/>
      <c r="AB1192" s="35"/>
      <c r="AC1192" s="35"/>
      <c r="AD1192" s="35"/>
      <c r="AE1192" s="35"/>
      <c r="AR1192" s="186" t="s">
        <v>311</v>
      </c>
      <c r="AT1192" s="186" t="s">
        <v>173</v>
      </c>
      <c r="AU1192" s="186" t="s">
        <v>83</v>
      </c>
      <c r="AY1192" s="18" t="s">
        <v>171</v>
      </c>
      <c r="BE1192" s="187">
        <f>IF(N1192="základní",J1192,0)</f>
        <v>0</v>
      </c>
      <c r="BF1192" s="187">
        <f>IF(N1192="snížená",J1192,0)</f>
        <v>0</v>
      </c>
      <c r="BG1192" s="187">
        <f>IF(N1192="zákl. přenesená",J1192,0)</f>
        <v>0</v>
      </c>
      <c r="BH1192" s="187">
        <f>IF(N1192="sníž. přenesená",J1192,0)</f>
        <v>0</v>
      </c>
      <c r="BI1192" s="187">
        <f>IF(N1192="nulová",J1192,0)</f>
        <v>0</v>
      </c>
      <c r="BJ1192" s="18" t="s">
        <v>81</v>
      </c>
      <c r="BK1192" s="187">
        <f>ROUND(I1192*H1192,2)</f>
        <v>0</v>
      </c>
      <c r="BL1192" s="18" t="s">
        <v>311</v>
      </c>
      <c r="BM1192" s="186" t="s">
        <v>1693</v>
      </c>
    </row>
    <row r="1193" spans="1:47" s="2" customFormat="1" ht="117">
      <c r="A1193" s="35"/>
      <c r="B1193" s="36"/>
      <c r="C1193" s="37"/>
      <c r="D1193" s="195" t="s">
        <v>437</v>
      </c>
      <c r="E1193" s="37"/>
      <c r="F1193" s="236" t="s">
        <v>1694</v>
      </c>
      <c r="G1193" s="37"/>
      <c r="H1193" s="37"/>
      <c r="I1193" s="190"/>
      <c r="J1193" s="37"/>
      <c r="K1193" s="37"/>
      <c r="L1193" s="40"/>
      <c r="M1193" s="191"/>
      <c r="N1193" s="192"/>
      <c r="O1193" s="65"/>
      <c r="P1193" s="65"/>
      <c r="Q1193" s="65"/>
      <c r="R1193" s="65"/>
      <c r="S1193" s="65"/>
      <c r="T1193" s="66"/>
      <c r="U1193" s="35"/>
      <c r="V1193" s="35"/>
      <c r="W1193" s="35"/>
      <c r="X1193" s="35"/>
      <c r="Y1193" s="35"/>
      <c r="Z1193" s="35"/>
      <c r="AA1193" s="35"/>
      <c r="AB1193" s="35"/>
      <c r="AC1193" s="35"/>
      <c r="AD1193" s="35"/>
      <c r="AE1193" s="35"/>
      <c r="AT1193" s="18" t="s">
        <v>437</v>
      </c>
      <c r="AU1193" s="18" t="s">
        <v>83</v>
      </c>
    </row>
    <row r="1194" spans="1:65" s="2" customFormat="1" ht="16.5" customHeight="1">
      <c r="A1194" s="35"/>
      <c r="B1194" s="36"/>
      <c r="C1194" s="175" t="s">
        <v>1695</v>
      </c>
      <c r="D1194" s="175" t="s">
        <v>173</v>
      </c>
      <c r="E1194" s="176" t="s">
        <v>1696</v>
      </c>
      <c r="F1194" s="177" t="s">
        <v>1697</v>
      </c>
      <c r="G1194" s="178" t="s">
        <v>402</v>
      </c>
      <c r="H1194" s="179">
        <v>1</v>
      </c>
      <c r="I1194" s="180"/>
      <c r="J1194" s="181">
        <f>ROUND(I1194*H1194,2)</f>
        <v>0</v>
      </c>
      <c r="K1194" s="177" t="s">
        <v>19</v>
      </c>
      <c r="L1194" s="40"/>
      <c r="M1194" s="182" t="s">
        <v>19</v>
      </c>
      <c r="N1194" s="183" t="s">
        <v>44</v>
      </c>
      <c r="O1194" s="65"/>
      <c r="P1194" s="184">
        <f>O1194*H1194</f>
        <v>0</v>
      </c>
      <c r="Q1194" s="184">
        <v>0</v>
      </c>
      <c r="R1194" s="184">
        <f>Q1194*H1194</f>
        <v>0</v>
      </c>
      <c r="S1194" s="184">
        <v>0</v>
      </c>
      <c r="T1194" s="185">
        <f>S1194*H1194</f>
        <v>0</v>
      </c>
      <c r="U1194" s="35"/>
      <c r="V1194" s="35"/>
      <c r="W1194" s="35"/>
      <c r="X1194" s="35"/>
      <c r="Y1194" s="35"/>
      <c r="Z1194" s="35"/>
      <c r="AA1194" s="35"/>
      <c r="AB1194" s="35"/>
      <c r="AC1194" s="35"/>
      <c r="AD1194" s="35"/>
      <c r="AE1194" s="35"/>
      <c r="AR1194" s="186" t="s">
        <v>311</v>
      </c>
      <c r="AT1194" s="186" t="s">
        <v>173</v>
      </c>
      <c r="AU1194" s="186" t="s">
        <v>83</v>
      </c>
      <c r="AY1194" s="18" t="s">
        <v>171</v>
      </c>
      <c r="BE1194" s="187">
        <f>IF(N1194="základní",J1194,0)</f>
        <v>0</v>
      </c>
      <c r="BF1194" s="187">
        <f>IF(N1194="snížená",J1194,0)</f>
        <v>0</v>
      </c>
      <c r="BG1194" s="187">
        <f>IF(N1194="zákl. přenesená",J1194,0)</f>
        <v>0</v>
      </c>
      <c r="BH1194" s="187">
        <f>IF(N1194="sníž. přenesená",J1194,0)</f>
        <v>0</v>
      </c>
      <c r="BI1194" s="187">
        <f>IF(N1194="nulová",J1194,0)</f>
        <v>0</v>
      </c>
      <c r="BJ1194" s="18" t="s">
        <v>81</v>
      </c>
      <c r="BK1194" s="187">
        <f>ROUND(I1194*H1194,2)</f>
        <v>0</v>
      </c>
      <c r="BL1194" s="18" t="s">
        <v>311</v>
      </c>
      <c r="BM1194" s="186" t="s">
        <v>1698</v>
      </c>
    </row>
    <row r="1195" spans="1:47" s="2" customFormat="1" ht="136.5">
      <c r="A1195" s="35"/>
      <c r="B1195" s="36"/>
      <c r="C1195" s="37"/>
      <c r="D1195" s="195" t="s">
        <v>437</v>
      </c>
      <c r="E1195" s="37"/>
      <c r="F1195" s="236" t="s">
        <v>1699</v>
      </c>
      <c r="G1195" s="37"/>
      <c r="H1195" s="37"/>
      <c r="I1195" s="190"/>
      <c r="J1195" s="37"/>
      <c r="K1195" s="37"/>
      <c r="L1195" s="40"/>
      <c r="M1195" s="191"/>
      <c r="N1195" s="192"/>
      <c r="O1195" s="65"/>
      <c r="P1195" s="65"/>
      <c r="Q1195" s="65"/>
      <c r="R1195" s="65"/>
      <c r="S1195" s="65"/>
      <c r="T1195" s="66"/>
      <c r="U1195" s="35"/>
      <c r="V1195" s="35"/>
      <c r="W1195" s="35"/>
      <c r="X1195" s="35"/>
      <c r="Y1195" s="35"/>
      <c r="Z1195" s="35"/>
      <c r="AA1195" s="35"/>
      <c r="AB1195" s="35"/>
      <c r="AC1195" s="35"/>
      <c r="AD1195" s="35"/>
      <c r="AE1195" s="35"/>
      <c r="AT1195" s="18" t="s">
        <v>437</v>
      </c>
      <c r="AU1195" s="18" t="s">
        <v>83</v>
      </c>
    </row>
    <row r="1196" spans="1:65" s="2" customFormat="1" ht="16.5" customHeight="1">
      <c r="A1196" s="35"/>
      <c r="B1196" s="36"/>
      <c r="C1196" s="175" t="s">
        <v>1700</v>
      </c>
      <c r="D1196" s="175" t="s">
        <v>173</v>
      </c>
      <c r="E1196" s="176" t="s">
        <v>1701</v>
      </c>
      <c r="F1196" s="177" t="s">
        <v>1702</v>
      </c>
      <c r="G1196" s="178" t="s">
        <v>402</v>
      </c>
      <c r="H1196" s="179">
        <v>1</v>
      </c>
      <c r="I1196" s="180"/>
      <c r="J1196" s="181">
        <f>ROUND(I1196*H1196,2)</f>
        <v>0</v>
      </c>
      <c r="K1196" s="177" t="s">
        <v>19</v>
      </c>
      <c r="L1196" s="40"/>
      <c r="M1196" s="182" t="s">
        <v>19</v>
      </c>
      <c r="N1196" s="183" t="s">
        <v>44</v>
      </c>
      <c r="O1196" s="65"/>
      <c r="P1196" s="184">
        <f>O1196*H1196</f>
        <v>0</v>
      </c>
      <c r="Q1196" s="184">
        <v>0</v>
      </c>
      <c r="R1196" s="184">
        <f>Q1196*H1196</f>
        <v>0</v>
      </c>
      <c r="S1196" s="184">
        <v>0</v>
      </c>
      <c r="T1196" s="185">
        <f>S1196*H1196</f>
        <v>0</v>
      </c>
      <c r="U1196" s="35"/>
      <c r="V1196" s="35"/>
      <c r="W1196" s="35"/>
      <c r="X1196" s="35"/>
      <c r="Y1196" s="35"/>
      <c r="Z1196" s="35"/>
      <c r="AA1196" s="35"/>
      <c r="AB1196" s="35"/>
      <c r="AC1196" s="35"/>
      <c r="AD1196" s="35"/>
      <c r="AE1196" s="35"/>
      <c r="AR1196" s="186" t="s">
        <v>311</v>
      </c>
      <c r="AT1196" s="186" t="s">
        <v>173</v>
      </c>
      <c r="AU1196" s="186" t="s">
        <v>83</v>
      </c>
      <c r="AY1196" s="18" t="s">
        <v>171</v>
      </c>
      <c r="BE1196" s="187">
        <f>IF(N1196="základní",J1196,0)</f>
        <v>0</v>
      </c>
      <c r="BF1196" s="187">
        <f>IF(N1196="snížená",J1196,0)</f>
        <v>0</v>
      </c>
      <c r="BG1196" s="187">
        <f>IF(N1196="zákl. přenesená",J1196,0)</f>
        <v>0</v>
      </c>
      <c r="BH1196" s="187">
        <f>IF(N1196="sníž. přenesená",J1196,0)</f>
        <v>0</v>
      </c>
      <c r="BI1196" s="187">
        <f>IF(N1196="nulová",J1196,0)</f>
        <v>0</v>
      </c>
      <c r="BJ1196" s="18" t="s">
        <v>81</v>
      </c>
      <c r="BK1196" s="187">
        <f>ROUND(I1196*H1196,2)</f>
        <v>0</v>
      </c>
      <c r="BL1196" s="18" t="s">
        <v>311</v>
      </c>
      <c r="BM1196" s="186" t="s">
        <v>1703</v>
      </c>
    </row>
    <row r="1197" spans="1:47" s="2" customFormat="1" ht="107.25">
      <c r="A1197" s="35"/>
      <c r="B1197" s="36"/>
      <c r="C1197" s="37"/>
      <c r="D1197" s="195" t="s">
        <v>437</v>
      </c>
      <c r="E1197" s="37"/>
      <c r="F1197" s="236" t="s">
        <v>1704</v>
      </c>
      <c r="G1197" s="37"/>
      <c r="H1197" s="37"/>
      <c r="I1197" s="190"/>
      <c r="J1197" s="37"/>
      <c r="K1197" s="37"/>
      <c r="L1197" s="40"/>
      <c r="M1197" s="191"/>
      <c r="N1197" s="192"/>
      <c r="O1197" s="65"/>
      <c r="P1197" s="65"/>
      <c r="Q1197" s="65"/>
      <c r="R1197" s="65"/>
      <c r="S1197" s="65"/>
      <c r="T1197" s="66"/>
      <c r="U1197" s="35"/>
      <c r="V1197" s="35"/>
      <c r="W1197" s="35"/>
      <c r="X1197" s="35"/>
      <c r="Y1197" s="35"/>
      <c r="Z1197" s="35"/>
      <c r="AA1197" s="35"/>
      <c r="AB1197" s="35"/>
      <c r="AC1197" s="35"/>
      <c r="AD1197" s="35"/>
      <c r="AE1197" s="35"/>
      <c r="AT1197" s="18" t="s">
        <v>437</v>
      </c>
      <c r="AU1197" s="18" t="s">
        <v>83</v>
      </c>
    </row>
    <row r="1198" spans="1:65" s="2" customFormat="1" ht="16.5" customHeight="1">
      <c r="A1198" s="35"/>
      <c r="B1198" s="36"/>
      <c r="C1198" s="175" t="s">
        <v>1705</v>
      </c>
      <c r="D1198" s="175" t="s">
        <v>173</v>
      </c>
      <c r="E1198" s="176" t="s">
        <v>1706</v>
      </c>
      <c r="F1198" s="177" t="s">
        <v>1707</v>
      </c>
      <c r="G1198" s="178" t="s">
        <v>402</v>
      </c>
      <c r="H1198" s="179">
        <v>1</v>
      </c>
      <c r="I1198" s="180"/>
      <c r="J1198" s="181">
        <f>ROUND(I1198*H1198,2)</f>
        <v>0</v>
      </c>
      <c r="K1198" s="177" t="s">
        <v>19</v>
      </c>
      <c r="L1198" s="40"/>
      <c r="M1198" s="182" t="s">
        <v>19</v>
      </c>
      <c r="N1198" s="183" t="s">
        <v>44</v>
      </c>
      <c r="O1198" s="65"/>
      <c r="P1198" s="184">
        <f>O1198*H1198</f>
        <v>0</v>
      </c>
      <c r="Q1198" s="184">
        <v>0</v>
      </c>
      <c r="R1198" s="184">
        <f>Q1198*H1198</f>
        <v>0</v>
      </c>
      <c r="S1198" s="184">
        <v>0</v>
      </c>
      <c r="T1198" s="185">
        <f>S1198*H1198</f>
        <v>0</v>
      </c>
      <c r="U1198" s="35"/>
      <c r="V1198" s="35"/>
      <c r="W1198" s="35"/>
      <c r="X1198" s="35"/>
      <c r="Y1198" s="35"/>
      <c r="Z1198" s="35"/>
      <c r="AA1198" s="35"/>
      <c r="AB1198" s="35"/>
      <c r="AC1198" s="35"/>
      <c r="AD1198" s="35"/>
      <c r="AE1198" s="35"/>
      <c r="AR1198" s="186" t="s">
        <v>311</v>
      </c>
      <c r="AT1198" s="186" t="s">
        <v>173</v>
      </c>
      <c r="AU1198" s="186" t="s">
        <v>83</v>
      </c>
      <c r="AY1198" s="18" t="s">
        <v>171</v>
      </c>
      <c r="BE1198" s="187">
        <f>IF(N1198="základní",J1198,0)</f>
        <v>0</v>
      </c>
      <c r="BF1198" s="187">
        <f>IF(N1198="snížená",J1198,0)</f>
        <v>0</v>
      </c>
      <c r="BG1198" s="187">
        <f>IF(N1198="zákl. přenesená",J1198,0)</f>
        <v>0</v>
      </c>
      <c r="BH1198" s="187">
        <f>IF(N1198="sníž. přenesená",J1198,0)</f>
        <v>0</v>
      </c>
      <c r="BI1198" s="187">
        <f>IF(N1198="nulová",J1198,0)</f>
        <v>0</v>
      </c>
      <c r="BJ1198" s="18" t="s">
        <v>81</v>
      </c>
      <c r="BK1198" s="187">
        <f>ROUND(I1198*H1198,2)</f>
        <v>0</v>
      </c>
      <c r="BL1198" s="18" t="s">
        <v>311</v>
      </c>
      <c r="BM1198" s="186" t="s">
        <v>1708</v>
      </c>
    </row>
    <row r="1199" spans="1:47" s="2" customFormat="1" ht="117">
      <c r="A1199" s="35"/>
      <c r="B1199" s="36"/>
      <c r="C1199" s="37"/>
      <c r="D1199" s="195" t="s">
        <v>437</v>
      </c>
      <c r="E1199" s="37"/>
      <c r="F1199" s="236" t="s">
        <v>1709</v>
      </c>
      <c r="G1199" s="37"/>
      <c r="H1199" s="37"/>
      <c r="I1199" s="190"/>
      <c r="J1199" s="37"/>
      <c r="K1199" s="37"/>
      <c r="L1199" s="40"/>
      <c r="M1199" s="191"/>
      <c r="N1199" s="192"/>
      <c r="O1199" s="65"/>
      <c r="P1199" s="65"/>
      <c r="Q1199" s="65"/>
      <c r="R1199" s="65"/>
      <c r="S1199" s="65"/>
      <c r="T1199" s="66"/>
      <c r="U1199" s="35"/>
      <c r="V1199" s="35"/>
      <c r="W1199" s="35"/>
      <c r="X1199" s="35"/>
      <c r="Y1199" s="35"/>
      <c r="Z1199" s="35"/>
      <c r="AA1199" s="35"/>
      <c r="AB1199" s="35"/>
      <c r="AC1199" s="35"/>
      <c r="AD1199" s="35"/>
      <c r="AE1199" s="35"/>
      <c r="AT1199" s="18" t="s">
        <v>437</v>
      </c>
      <c r="AU1199" s="18" t="s">
        <v>83</v>
      </c>
    </row>
    <row r="1200" spans="1:65" s="2" customFormat="1" ht="16.5" customHeight="1">
      <c r="A1200" s="35"/>
      <c r="B1200" s="36"/>
      <c r="C1200" s="175" t="s">
        <v>1710</v>
      </c>
      <c r="D1200" s="175" t="s">
        <v>173</v>
      </c>
      <c r="E1200" s="176" t="s">
        <v>1711</v>
      </c>
      <c r="F1200" s="177" t="s">
        <v>1712</v>
      </c>
      <c r="G1200" s="178" t="s">
        <v>402</v>
      </c>
      <c r="H1200" s="179">
        <v>1</v>
      </c>
      <c r="I1200" s="180"/>
      <c r="J1200" s="181">
        <f>ROUND(I1200*H1200,2)</f>
        <v>0</v>
      </c>
      <c r="K1200" s="177" t="s">
        <v>19</v>
      </c>
      <c r="L1200" s="40"/>
      <c r="M1200" s="182" t="s">
        <v>19</v>
      </c>
      <c r="N1200" s="183" t="s">
        <v>44</v>
      </c>
      <c r="O1200" s="65"/>
      <c r="P1200" s="184">
        <f>O1200*H1200</f>
        <v>0</v>
      </c>
      <c r="Q1200" s="184">
        <v>0</v>
      </c>
      <c r="R1200" s="184">
        <f>Q1200*H1200</f>
        <v>0</v>
      </c>
      <c r="S1200" s="184">
        <v>0</v>
      </c>
      <c r="T1200" s="185">
        <f>S1200*H1200</f>
        <v>0</v>
      </c>
      <c r="U1200" s="35"/>
      <c r="V1200" s="35"/>
      <c r="W1200" s="35"/>
      <c r="X1200" s="35"/>
      <c r="Y1200" s="35"/>
      <c r="Z1200" s="35"/>
      <c r="AA1200" s="35"/>
      <c r="AB1200" s="35"/>
      <c r="AC1200" s="35"/>
      <c r="AD1200" s="35"/>
      <c r="AE1200" s="35"/>
      <c r="AR1200" s="186" t="s">
        <v>311</v>
      </c>
      <c r="AT1200" s="186" t="s">
        <v>173</v>
      </c>
      <c r="AU1200" s="186" t="s">
        <v>83</v>
      </c>
      <c r="AY1200" s="18" t="s">
        <v>171</v>
      </c>
      <c r="BE1200" s="187">
        <f>IF(N1200="základní",J1200,0)</f>
        <v>0</v>
      </c>
      <c r="BF1200" s="187">
        <f>IF(N1200="snížená",J1200,0)</f>
        <v>0</v>
      </c>
      <c r="BG1200" s="187">
        <f>IF(N1200="zákl. přenesená",J1200,0)</f>
        <v>0</v>
      </c>
      <c r="BH1200" s="187">
        <f>IF(N1200="sníž. přenesená",J1200,0)</f>
        <v>0</v>
      </c>
      <c r="BI1200" s="187">
        <f>IF(N1200="nulová",J1200,0)</f>
        <v>0</v>
      </c>
      <c r="BJ1200" s="18" t="s">
        <v>81</v>
      </c>
      <c r="BK1200" s="187">
        <f>ROUND(I1200*H1200,2)</f>
        <v>0</v>
      </c>
      <c r="BL1200" s="18" t="s">
        <v>311</v>
      </c>
      <c r="BM1200" s="186" t="s">
        <v>1713</v>
      </c>
    </row>
    <row r="1201" spans="1:47" s="2" customFormat="1" ht="126.75">
      <c r="A1201" s="35"/>
      <c r="B1201" s="36"/>
      <c r="C1201" s="37"/>
      <c r="D1201" s="195" t="s">
        <v>437</v>
      </c>
      <c r="E1201" s="37"/>
      <c r="F1201" s="236" t="s">
        <v>1714</v>
      </c>
      <c r="G1201" s="37"/>
      <c r="H1201" s="37"/>
      <c r="I1201" s="190"/>
      <c r="J1201" s="37"/>
      <c r="K1201" s="37"/>
      <c r="L1201" s="40"/>
      <c r="M1201" s="191"/>
      <c r="N1201" s="192"/>
      <c r="O1201" s="65"/>
      <c r="P1201" s="65"/>
      <c r="Q1201" s="65"/>
      <c r="R1201" s="65"/>
      <c r="S1201" s="65"/>
      <c r="T1201" s="66"/>
      <c r="U1201" s="35"/>
      <c r="V1201" s="35"/>
      <c r="W1201" s="35"/>
      <c r="X1201" s="35"/>
      <c r="Y1201" s="35"/>
      <c r="Z1201" s="35"/>
      <c r="AA1201" s="35"/>
      <c r="AB1201" s="35"/>
      <c r="AC1201" s="35"/>
      <c r="AD1201" s="35"/>
      <c r="AE1201" s="35"/>
      <c r="AT1201" s="18" t="s">
        <v>437</v>
      </c>
      <c r="AU1201" s="18" t="s">
        <v>83</v>
      </c>
    </row>
    <row r="1202" spans="1:65" s="2" customFormat="1" ht="16.5" customHeight="1">
      <c r="A1202" s="35"/>
      <c r="B1202" s="36"/>
      <c r="C1202" s="175" t="s">
        <v>1715</v>
      </c>
      <c r="D1202" s="175" t="s">
        <v>173</v>
      </c>
      <c r="E1202" s="176" t="s">
        <v>1716</v>
      </c>
      <c r="F1202" s="177" t="s">
        <v>1717</v>
      </c>
      <c r="G1202" s="178" t="s">
        <v>328</v>
      </c>
      <c r="H1202" s="179">
        <v>22.6</v>
      </c>
      <c r="I1202" s="180"/>
      <c r="J1202" s="181">
        <f>ROUND(I1202*H1202,2)</f>
        <v>0</v>
      </c>
      <c r="K1202" s="177" t="s">
        <v>19</v>
      </c>
      <c r="L1202" s="40"/>
      <c r="M1202" s="182" t="s">
        <v>19</v>
      </c>
      <c r="N1202" s="183" t="s">
        <v>44</v>
      </c>
      <c r="O1202" s="65"/>
      <c r="P1202" s="184">
        <f>O1202*H1202</f>
        <v>0</v>
      </c>
      <c r="Q1202" s="184">
        <v>0</v>
      </c>
      <c r="R1202" s="184">
        <f>Q1202*H1202</f>
        <v>0</v>
      </c>
      <c r="S1202" s="184">
        <v>0</v>
      </c>
      <c r="T1202" s="185">
        <f>S1202*H1202</f>
        <v>0</v>
      </c>
      <c r="U1202" s="35"/>
      <c r="V1202" s="35"/>
      <c r="W1202" s="35"/>
      <c r="X1202" s="35"/>
      <c r="Y1202" s="35"/>
      <c r="Z1202" s="35"/>
      <c r="AA1202" s="35"/>
      <c r="AB1202" s="35"/>
      <c r="AC1202" s="35"/>
      <c r="AD1202" s="35"/>
      <c r="AE1202" s="35"/>
      <c r="AR1202" s="186" t="s">
        <v>311</v>
      </c>
      <c r="AT1202" s="186" t="s">
        <v>173</v>
      </c>
      <c r="AU1202" s="186" t="s">
        <v>83</v>
      </c>
      <c r="AY1202" s="18" t="s">
        <v>171</v>
      </c>
      <c r="BE1202" s="187">
        <f>IF(N1202="základní",J1202,0)</f>
        <v>0</v>
      </c>
      <c r="BF1202" s="187">
        <f>IF(N1202="snížená",J1202,0)</f>
        <v>0</v>
      </c>
      <c r="BG1202" s="187">
        <f>IF(N1202="zákl. přenesená",J1202,0)</f>
        <v>0</v>
      </c>
      <c r="BH1202" s="187">
        <f>IF(N1202="sníž. přenesená",J1202,0)</f>
        <v>0</v>
      </c>
      <c r="BI1202" s="187">
        <f>IF(N1202="nulová",J1202,0)</f>
        <v>0</v>
      </c>
      <c r="BJ1202" s="18" t="s">
        <v>81</v>
      </c>
      <c r="BK1202" s="187">
        <f>ROUND(I1202*H1202,2)</f>
        <v>0</v>
      </c>
      <c r="BL1202" s="18" t="s">
        <v>311</v>
      </c>
      <c r="BM1202" s="186" t="s">
        <v>1718</v>
      </c>
    </row>
    <row r="1203" spans="1:47" s="2" customFormat="1" ht="58.5">
      <c r="A1203" s="35"/>
      <c r="B1203" s="36"/>
      <c r="C1203" s="37"/>
      <c r="D1203" s="195" t="s">
        <v>437</v>
      </c>
      <c r="E1203" s="37"/>
      <c r="F1203" s="236" t="s">
        <v>1719</v>
      </c>
      <c r="G1203" s="37"/>
      <c r="H1203" s="37"/>
      <c r="I1203" s="190"/>
      <c r="J1203" s="37"/>
      <c r="K1203" s="37"/>
      <c r="L1203" s="40"/>
      <c r="M1203" s="191"/>
      <c r="N1203" s="192"/>
      <c r="O1203" s="65"/>
      <c r="P1203" s="65"/>
      <c r="Q1203" s="65"/>
      <c r="R1203" s="65"/>
      <c r="S1203" s="65"/>
      <c r="T1203" s="66"/>
      <c r="U1203" s="35"/>
      <c r="V1203" s="35"/>
      <c r="W1203" s="35"/>
      <c r="X1203" s="35"/>
      <c r="Y1203" s="35"/>
      <c r="Z1203" s="35"/>
      <c r="AA1203" s="35"/>
      <c r="AB1203" s="35"/>
      <c r="AC1203" s="35"/>
      <c r="AD1203" s="35"/>
      <c r="AE1203" s="35"/>
      <c r="AT1203" s="18" t="s">
        <v>437</v>
      </c>
      <c r="AU1203" s="18" t="s">
        <v>83</v>
      </c>
    </row>
    <row r="1204" spans="2:51" s="14" customFormat="1" ht="12">
      <c r="B1204" s="204"/>
      <c r="C1204" s="205"/>
      <c r="D1204" s="195" t="s">
        <v>182</v>
      </c>
      <c r="E1204" s="206" t="s">
        <v>19</v>
      </c>
      <c r="F1204" s="207" t="s">
        <v>1720</v>
      </c>
      <c r="G1204" s="205"/>
      <c r="H1204" s="208">
        <v>22.6</v>
      </c>
      <c r="I1204" s="209"/>
      <c r="J1204" s="205"/>
      <c r="K1204" s="205"/>
      <c r="L1204" s="210"/>
      <c r="M1204" s="211"/>
      <c r="N1204" s="212"/>
      <c r="O1204" s="212"/>
      <c r="P1204" s="212"/>
      <c r="Q1204" s="212"/>
      <c r="R1204" s="212"/>
      <c r="S1204" s="212"/>
      <c r="T1204" s="213"/>
      <c r="AT1204" s="214" t="s">
        <v>182</v>
      </c>
      <c r="AU1204" s="214" t="s">
        <v>83</v>
      </c>
      <c r="AV1204" s="14" t="s">
        <v>83</v>
      </c>
      <c r="AW1204" s="14" t="s">
        <v>35</v>
      </c>
      <c r="AX1204" s="14" t="s">
        <v>81</v>
      </c>
      <c r="AY1204" s="214" t="s">
        <v>171</v>
      </c>
    </row>
    <row r="1205" spans="1:65" s="2" customFormat="1" ht="16.5" customHeight="1">
      <c r="A1205" s="35"/>
      <c r="B1205" s="36"/>
      <c r="C1205" s="175" t="s">
        <v>1721</v>
      </c>
      <c r="D1205" s="175" t="s">
        <v>173</v>
      </c>
      <c r="E1205" s="176" t="s">
        <v>1722</v>
      </c>
      <c r="F1205" s="177" t="s">
        <v>1723</v>
      </c>
      <c r="G1205" s="178" t="s">
        <v>1724</v>
      </c>
      <c r="H1205" s="179">
        <v>1</v>
      </c>
      <c r="I1205" s="180"/>
      <c r="J1205" s="181">
        <f>ROUND(I1205*H1205,2)</f>
        <v>0</v>
      </c>
      <c r="K1205" s="177" t="s">
        <v>19</v>
      </c>
      <c r="L1205" s="40"/>
      <c r="M1205" s="182" t="s">
        <v>19</v>
      </c>
      <c r="N1205" s="183" t="s">
        <v>44</v>
      </c>
      <c r="O1205" s="65"/>
      <c r="P1205" s="184">
        <f>O1205*H1205</f>
        <v>0</v>
      </c>
      <c r="Q1205" s="184">
        <v>0</v>
      </c>
      <c r="R1205" s="184">
        <f>Q1205*H1205</f>
        <v>0</v>
      </c>
      <c r="S1205" s="184">
        <v>0</v>
      </c>
      <c r="T1205" s="185">
        <f>S1205*H1205</f>
        <v>0</v>
      </c>
      <c r="U1205" s="35"/>
      <c r="V1205" s="35"/>
      <c r="W1205" s="35"/>
      <c r="X1205" s="35"/>
      <c r="Y1205" s="35"/>
      <c r="Z1205" s="35"/>
      <c r="AA1205" s="35"/>
      <c r="AB1205" s="35"/>
      <c r="AC1205" s="35"/>
      <c r="AD1205" s="35"/>
      <c r="AE1205" s="35"/>
      <c r="AR1205" s="186" t="s">
        <v>311</v>
      </c>
      <c r="AT1205" s="186" t="s">
        <v>173</v>
      </c>
      <c r="AU1205" s="186" t="s">
        <v>83</v>
      </c>
      <c r="AY1205" s="18" t="s">
        <v>171</v>
      </c>
      <c r="BE1205" s="187">
        <f>IF(N1205="základní",J1205,0)</f>
        <v>0</v>
      </c>
      <c r="BF1205" s="187">
        <f>IF(N1205="snížená",J1205,0)</f>
        <v>0</v>
      </c>
      <c r="BG1205" s="187">
        <f>IF(N1205="zákl. přenesená",J1205,0)</f>
        <v>0</v>
      </c>
      <c r="BH1205" s="187">
        <f>IF(N1205="sníž. přenesená",J1205,0)</f>
        <v>0</v>
      </c>
      <c r="BI1205" s="187">
        <f>IF(N1205="nulová",J1205,0)</f>
        <v>0</v>
      </c>
      <c r="BJ1205" s="18" t="s">
        <v>81</v>
      </c>
      <c r="BK1205" s="187">
        <f>ROUND(I1205*H1205,2)</f>
        <v>0</v>
      </c>
      <c r="BL1205" s="18" t="s">
        <v>311</v>
      </c>
      <c r="BM1205" s="186" t="s">
        <v>1725</v>
      </c>
    </row>
    <row r="1206" spans="1:47" s="2" customFormat="1" ht="39">
      <c r="A1206" s="35"/>
      <c r="B1206" s="36"/>
      <c r="C1206" s="37"/>
      <c r="D1206" s="195" t="s">
        <v>437</v>
      </c>
      <c r="E1206" s="37"/>
      <c r="F1206" s="236" t="s">
        <v>1726</v>
      </c>
      <c r="G1206" s="37"/>
      <c r="H1206" s="37"/>
      <c r="I1206" s="190"/>
      <c r="J1206" s="37"/>
      <c r="K1206" s="37"/>
      <c r="L1206" s="40"/>
      <c r="M1206" s="191"/>
      <c r="N1206" s="192"/>
      <c r="O1206" s="65"/>
      <c r="P1206" s="65"/>
      <c r="Q1206" s="65"/>
      <c r="R1206" s="65"/>
      <c r="S1206" s="65"/>
      <c r="T1206" s="66"/>
      <c r="U1206" s="35"/>
      <c r="V1206" s="35"/>
      <c r="W1206" s="35"/>
      <c r="X1206" s="35"/>
      <c r="Y1206" s="35"/>
      <c r="Z1206" s="35"/>
      <c r="AA1206" s="35"/>
      <c r="AB1206" s="35"/>
      <c r="AC1206" s="35"/>
      <c r="AD1206" s="35"/>
      <c r="AE1206" s="35"/>
      <c r="AT1206" s="18" t="s">
        <v>437</v>
      </c>
      <c r="AU1206" s="18" t="s">
        <v>83</v>
      </c>
    </row>
    <row r="1207" spans="1:65" s="2" customFormat="1" ht="16.5" customHeight="1">
      <c r="A1207" s="35"/>
      <c r="B1207" s="36"/>
      <c r="C1207" s="175" t="s">
        <v>1727</v>
      </c>
      <c r="D1207" s="175" t="s">
        <v>173</v>
      </c>
      <c r="E1207" s="176" t="s">
        <v>1728</v>
      </c>
      <c r="F1207" s="177" t="s">
        <v>1729</v>
      </c>
      <c r="G1207" s="178" t="s">
        <v>402</v>
      </c>
      <c r="H1207" s="179">
        <v>1</v>
      </c>
      <c r="I1207" s="180"/>
      <c r="J1207" s="181">
        <f>ROUND(I1207*H1207,2)</f>
        <v>0</v>
      </c>
      <c r="K1207" s="177" t="s">
        <v>19</v>
      </c>
      <c r="L1207" s="40"/>
      <c r="M1207" s="182" t="s">
        <v>19</v>
      </c>
      <c r="N1207" s="183" t="s">
        <v>44</v>
      </c>
      <c r="O1207" s="65"/>
      <c r="P1207" s="184">
        <f>O1207*H1207</f>
        <v>0</v>
      </c>
      <c r="Q1207" s="184">
        <v>0</v>
      </c>
      <c r="R1207" s="184">
        <f>Q1207*H1207</f>
        <v>0</v>
      </c>
      <c r="S1207" s="184">
        <v>0</v>
      </c>
      <c r="T1207" s="185">
        <f>S1207*H1207</f>
        <v>0</v>
      </c>
      <c r="U1207" s="35"/>
      <c r="V1207" s="35"/>
      <c r="W1207" s="35"/>
      <c r="X1207" s="35"/>
      <c r="Y1207" s="35"/>
      <c r="Z1207" s="35"/>
      <c r="AA1207" s="35"/>
      <c r="AB1207" s="35"/>
      <c r="AC1207" s="35"/>
      <c r="AD1207" s="35"/>
      <c r="AE1207" s="35"/>
      <c r="AR1207" s="186" t="s">
        <v>311</v>
      </c>
      <c r="AT1207" s="186" t="s">
        <v>173</v>
      </c>
      <c r="AU1207" s="186" t="s">
        <v>83</v>
      </c>
      <c r="AY1207" s="18" t="s">
        <v>171</v>
      </c>
      <c r="BE1207" s="187">
        <f>IF(N1207="základní",J1207,0)</f>
        <v>0</v>
      </c>
      <c r="BF1207" s="187">
        <f>IF(N1207="snížená",J1207,0)</f>
        <v>0</v>
      </c>
      <c r="BG1207" s="187">
        <f>IF(N1207="zákl. přenesená",J1207,0)</f>
        <v>0</v>
      </c>
      <c r="BH1207" s="187">
        <f>IF(N1207="sníž. přenesená",J1207,0)</f>
        <v>0</v>
      </c>
      <c r="BI1207" s="187">
        <f>IF(N1207="nulová",J1207,0)</f>
        <v>0</v>
      </c>
      <c r="BJ1207" s="18" t="s">
        <v>81</v>
      </c>
      <c r="BK1207" s="187">
        <f>ROUND(I1207*H1207,2)</f>
        <v>0</v>
      </c>
      <c r="BL1207" s="18" t="s">
        <v>311</v>
      </c>
      <c r="BM1207" s="186" t="s">
        <v>1730</v>
      </c>
    </row>
    <row r="1208" spans="1:47" s="2" customFormat="1" ht="68.25">
      <c r="A1208" s="35"/>
      <c r="B1208" s="36"/>
      <c r="C1208" s="37"/>
      <c r="D1208" s="195" t="s">
        <v>437</v>
      </c>
      <c r="E1208" s="37"/>
      <c r="F1208" s="236" t="s">
        <v>1731</v>
      </c>
      <c r="G1208" s="37"/>
      <c r="H1208" s="37"/>
      <c r="I1208" s="190"/>
      <c r="J1208" s="37"/>
      <c r="K1208" s="37"/>
      <c r="L1208" s="40"/>
      <c r="M1208" s="191"/>
      <c r="N1208" s="192"/>
      <c r="O1208" s="65"/>
      <c r="P1208" s="65"/>
      <c r="Q1208" s="65"/>
      <c r="R1208" s="65"/>
      <c r="S1208" s="65"/>
      <c r="T1208" s="66"/>
      <c r="U1208" s="35"/>
      <c r="V1208" s="35"/>
      <c r="W1208" s="35"/>
      <c r="X1208" s="35"/>
      <c r="Y1208" s="35"/>
      <c r="Z1208" s="35"/>
      <c r="AA1208" s="35"/>
      <c r="AB1208" s="35"/>
      <c r="AC1208" s="35"/>
      <c r="AD1208" s="35"/>
      <c r="AE1208" s="35"/>
      <c r="AT1208" s="18" t="s">
        <v>437</v>
      </c>
      <c r="AU1208" s="18" t="s">
        <v>83</v>
      </c>
    </row>
    <row r="1209" spans="1:65" s="2" customFormat="1" ht="16.5" customHeight="1">
      <c r="A1209" s="35"/>
      <c r="B1209" s="36"/>
      <c r="C1209" s="175" t="s">
        <v>1732</v>
      </c>
      <c r="D1209" s="175" t="s">
        <v>173</v>
      </c>
      <c r="E1209" s="176" t="s">
        <v>1733</v>
      </c>
      <c r="F1209" s="177" t="s">
        <v>1734</v>
      </c>
      <c r="G1209" s="178" t="s">
        <v>402</v>
      </c>
      <c r="H1209" s="179">
        <v>1</v>
      </c>
      <c r="I1209" s="180"/>
      <c r="J1209" s="181">
        <f>ROUND(I1209*H1209,2)</f>
        <v>0</v>
      </c>
      <c r="K1209" s="177" t="s">
        <v>19</v>
      </c>
      <c r="L1209" s="40"/>
      <c r="M1209" s="182" t="s">
        <v>19</v>
      </c>
      <c r="N1209" s="183" t="s">
        <v>44</v>
      </c>
      <c r="O1209" s="65"/>
      <c r="P1209" s="184">
        <f>O1209*H1209</f>
        <v>0</v>
      </c>
      <c r="Q1209" s="184">
        <v>0</v>
      </c>
      <c r="R1209" s="184">
        <f>Q1209*H1209</f>
        <v>0</v>
      </c>
      <c r="S1209" s="184">
        <v>0</v>
      </c>
      <c r="T1209" s="185">
        <f>S1209*H1209</f>
        <v>0</v>
      </c>
      <c r="U1209" s="35"/>
      <c r="V1209" s="35"/>
      <c r="W1209" s="35"/>
      <c r="X1209" s="35"/>
      <c r="Y1209" s="35"/>
      <c r="Z1209" s="35"/>
      <c r="AA1209" s="35"/>
      <c r="AB1209" s="35"/>
      <c r="AC1209" s="35"/>
      <c r="AD1209" s="35"/>
      <c r="AE1209" s="35"/>
      <c r="AR1209" s="186" t="s">
        <v>311</v>
      </c>
      <c r="AT1209" s="186" t="s">
        <v>173</v>
      </c>
      <c r="AU1209" s="186" t="s">
        <v>83</v>
      </c>
      <c r="AY1209" s="18" t="s">
        <v>171</v>
      </c>
      <c r="BE1209" s="187">
        <f>IF(N1209="základní",J1209,0)</f>
        <v>0</v>
      </c>
      <c r="BF1209" s="187">
        <f>IF(N1209="snížená",J1209,0)</f>
        <v>0</v>
      </c>
      <c r="BG1209" s="187">
        <f>IF(N1209="zákl. přenesená",J1209,0)</f>
        <v>0</v>
      </c>
      <c r="BH1209" s="187">
        <f>IF(N1209="sníž. přenesená",J1209,0)</f>
        <v>0</v>
      </c>
      <c r="BI1209" s="187">
        <f>IF(N1209="nulová",J1209,0)</f>
        <v>0</v>
      </c>
      <c r="BJ1209" s="18" t="s">
        <v>81</v>
      </c>
      <c r="BK1209" s="187">
        <f>ROUND(I1209*H1209,2)</f>
        <v>0</v>
      </c>
      <c r="BL1209" s="18" t="s">
        <v>311</v>
      </c>
      <c r="BM1209" s="186" t="s">
        <v>1735</v>
      </c>
    </row>
    <row r="1210" spans="1:47" s="2" customFormat="1" ht="117">
      <c r="A1210" s="35"/>
      <c r="B1210" s="36"/>
      <c r="C1210" s="37"/>
      <c r="D1210" s="195" t="s">
        <v>437</v>
      </c>
      <c r="E1210" s="37"/>
      <c r="F1210" s="236" t="s">
        <v>1736</v>
      </c>
      <c r="G1210" s="37"/>
      <c r="H1210" s="37"/>
      <c r="I1210" s="190"/>
      <c r="J1210" s="37"/>
      <c r="K1210" s="37"/>
      <c r="L1210" s="40"/>
      <c r="M1210" s="191"/>
      <c r="N1210" s="192"/>
      <c r="O1210" s="65"/>
      <c r="P1210" s="65"/>
      <c r="Q1210" s="65"/>
      <c r="R1210" s="65"/>
      <c r="S1210" s="65"/>
      <c r="T1210" s="66"/>
      <c r="U1210" s="35"/>
      <c r="V1210" s="35"/>
      <c r="W1210" s="35"/>
      <c r="X1210" s="35"/>
      <c r="Y1210" s="35"/>
      <c r="Z1210" s="35"/>
      <c r="AA1210" s="35"/>
      <c r="AB1210" s="35"/>
      <c r="AC1210" s="35"/>
      <c r="AD1210" s="35"/>
      <c r="AE1210" s="35"/>
      <c r="AT1210" s="18" t="s">
        <v>437</v>
      </c>
      <c r="AU1210" s="18" t="s">
        <v>83</v>
      </c>
    </row>
    <row r="1211" spans="1:65" s="2" customFormat="1" ht="16.5" customHeight="1">
      <c r="A1211" s="35"/>
      <c r="B1211" s="36"/>
      <c r="C1211" s="175" t="s">
        <v>1737</v>
      </c>
      <c r="D1211" s="175" t="s">
        <v>173</v>
      </c>
      <c r="E1211" s="176" t="s">
        <v>1738</v>
      </c>
      <c r="F1211" s="177" t="s">
        <v>1739</v>
      </c>
      <c r="G1211" s="178" t="s">
        <v>402</v>
      </c>
      <c r="H1211" s="179">
        <v>4</v>
      </c>
      <c r="I1211" s="180"/>
      <c r="J1211" s="181">
        <f>ROUND(I1211*H1211,2)</f>
        <v>0</v>
      </c>
      <c r="K1211" s="177" t="s">
        <v>19</v>
      </c>
      <c r="L1211" s="40"/>
      <c r="M1211" s="182" t="s">
        <v>19</v>
      </c>
      <c r="N1211" s="183" t="s">
        <v>44</v>
      </c>
      <c r="O1211" s="65"/>
      <c r="P1211" s="184">
        <f>O1211*H1211</f>
        <v>0</v>
      </c>
      <c r="Q1211" s="184">
        <v>0</v>
      </c>
      <c r="R1211" s="184">
        <f>Q1211*H1211</f>
        <v>0</v>
      </c>
      <c r="S1211" s="184">
        <v>0</v>
      </c>
      <c r="T1211" s="185">
        <f>S1211*H1211</f>
        <v>0</v>
      </c>
      <c r="U1211" s="35"/>
      <c r="V1211" s="35"/>
      <c r="W1211" s="35"/>
      <c r="X1211" s="35"/>
      <c r="Y1211" s="35"/>
      <c r="Z1211" s="35"/>
      <c r="AA1211" s="35"/>
      <c r="AB1211" s="35"/>
      <c r="AC1211" s="35"/>
      <c r="AD1211" s="35"/>
      <c r="AE1211" s="35"/>
      <c r="AR1211" s="186" t="s">
        <v>311</v>
      </c>
      <c r="AT1211" s="186" t="s">
        <v>173</v>
      </c>
      <c r="AU1211" s="186" t="s">
        <v>83</v>
      </c>
      <c r="AY1211" s="18" t="s">
        <v>171</v>
      </c>
      <c r="BE1211" s="187">
        <f>IF(N1211="základní",J1211,0)</f>
        <v>0</v>
      </c>
      <c r="BF1211" s="187">
        <f>IF(N1211="snížená",J1211,0)</f>
        <v>0</v>
      </c>
      <c r="BG1211" s="187">
        <f>IF(N1211="zákl. přenesená",J1211,0)</f>
        <v>0</v>
      </c>
      <c r="BH1211" s="187">
        <f>IF(N1211="sníž. přenesená",J1211,0)</f>
        <v>0</v>
      </c>
      <c r="BI1211" s="187">
        <f>IF(N1211="nulová",J1211,0)</f>
        <v>0</v>
      </c>
      <c r="BJ1211" s="18" t="s">
        <v>81</v>
      </c>
      <c r="BK1211" s="187">
        <f>ROUND(I1211*H1211,2)</f>
        <v>0</v>
      </c>
      <c r="BL1211" s="18" t="s">
        <v>311</v>
      </c>
      <c r="BM1211" s="186" t="s">
        <v>1740</v>
      </c>
    </row>
    <row r="1212" spans="1:47" s="2" customFormat="1" ht="68.25">
      <c r="A1212" s="35"/>
      <c r="B1212" s="36"/>
      <c r="C1212" s="37"/>
      <c r="D1212" s="195" t="s">
        <v>437</v>
      </c>
      <c r="E1212" s="37"/>
      <c r="F1212" s="236" t="s">
        <v>1741</v>
      </c>
      <c r="G1212" s="37"/>
      <c r="H1212" s="37"/>
      <c r="I1212" s="190"/>
      <c r="J1212" s="37"/>
      <c r="K1212" s="37"/>
      <c r="L1212" s="40"/>
      <c r="M1212" s="191"/>
      <c r="N1212" s="192"/>
      <c r="O1212" s="65"/>
      <c r="P1212" s="65"/>
      <c r="Q1212" s="65"/>
      <c r="R1212" s="65"/>
      <c r="S1212" s="65"/>
      <c r="T1212" s="66"/>
      <c r="U1212" s="35"/>
      <c r="V1212" s="35"/>
      <c r="W1212" s="35"/>
      <c r="X1212" s="35"/>
      <c r="Y1212" s="35"/>
      <c r="Z1212" s="35"/>
      <c r="AA1212" s="35"/>
      <c r="AB1212" s="35"/>
      <c r="AC1212" s="35"/>
      <c r="AD1212" s="35"/>
      <c r="AE1212" s="35"/>
      <c r="AT1212" s="18" t="s">
        <v>437</v>
      </c>
      <c r="AU1212" s="18" t="s">
        <v>83</v>
      </c>
    </row>
    <row r="1213" spans="1:65" s="2" customFormat="1" ht="16.5" customHeight="1">
      <c r="A1213" s="35"/>
      <c r="B1213" s="36"/>
      <c r="C1213" s="175" t="s">
        <v>1742</v>
      </c>
      <c r="D1213" s="175" t="s">
        <v>173</v>
      </c>
      <c r="E1213" s="176" t="s">
        <v>1743</v>
      </c>
      <c r="F1213" s="177" t="s">
        <v>1744</v>
      </c>
      <c r="G1213" s="178" t="s">
        <v>402</v>
      </c>
      <c r="H1213" s="179">
        <v>6</v>
      </c>
      <c r="I1213" s="180"/>
      <c r="J1213" s="181">
        <f>ROUND(I1213*H1213,2)</f>
        <v>0</v>
      </c>
      <c r="K1213" s="177" t="s">
        <v>19</v>
      </c>
      <c r="L1213" s="40"/>
      <c r="M1213" s="182" t="s">
        <v>19</v>
      </c>
      <c r="N1213" s="183" t="s">
        <v>44</v>
      </c>
      <c r="O1213" s="65"/>
      <c r="P1213" s="184">
        <f>O1213*H1213</f>
        <v>0</v>
      </c>
      <c r="Q1213" s="184">
        <v>0</v>
      </c>
      <c r="R1213" s="184">
        <f>Q1213*H1213</f>
        <v>0</v>
      </c>
      <c r="S1213" s="184">
        <v>0</v>
      </c>
      <c r="T1213" s="185">
        <f>S1213*H1213</f>
        <v>0</v>
      </c>
      <c r="U1213" s="35"/>
      <c r="V1213" s="35"/>
      <c r="W1213" s="35"/>
      <c r="X1213" s="35"/>
      <c r="Y1213" s="35"/>
      <c r="Z1213" s="35"/>
      <c r="AA1213" s="35"/>
      <c r="AB1213" s="35"/>
      <c r="AC1213" s="35"/>
      <c r="AD1213" s="35"/>
      <c r="AE1213" s="35"/>
      <c r="AR1213" s="186" t="s">
        <v>311</v>
      </c>
      <c r="AT1213" s="186" t="s">
        <v>173</v>
      </c>
      <c r="AU1213" s="186" t="s">
        <v>83</v>
      </c>
      <c r="AY1213" s="18" t="s">
        <v>171</v>
      </c>
      <c r="BE1213" s="187">
        <f>IF(N1213="základní",J1213,0)</f>
        <v>0</v>
      </c>
      <c r="BF1213" s="187">
        <f>IF(N1213="snížená",J1213,0)</f>
        <v>0</v>
      </c>
      <c r="BG1213" s="187">
        <f>IF(N1213="zákl. přenesená",J1213,0)</f>
        <v>0</v>
      </c>
      <c r="BH1213" s="187">
        <f>IF(N1213="sníž. přenesená",J1213,0)</f>
        <v>0</v>
      </c>
      <c r="BI1213" s="187">
        <f>IF(N1213="nulová",J1213,0)</f>
        <v>0</v>
      </c>
      <c r="BJ1213" s="18" t="s">
        <v>81</v>
      </c>
      <c r="BK1213" s="187">
        <f>ROUND(I1213*H1213,2)</f>
        <v>0</v>
      </c>
      <c r="BL1213" s="18" t="s">
        <v>311</v>
      </c>
      <c r="BM1213" s="186" t="s">
        <v>1745</v>
      </c>
    </row>
    <row r="1214" spans="1:47" s="2" customFormat="1" ht="68.25">
      <c r="A1214" s="35"/>
      <c r="B1214" s="36"/>
      <c r="C1214" s="37"/>
      <c r="D1214" s="195" t="s">
        <v>437</v>
      </c>
      <c r="E1214" s="37"/>
      <c r="F1214" s="236" t="s">
        <v>1741</v>
      </c>
      <c r="G1214" s="37"/>
      <c r="H1214" s="37"/>
      <c r="I1214" s="190"/>
      <c r="J1214" s="37"/>
      <c r="K1214" s="37"/>
      <c r="L1214" s="40"/>
      <c r="M1214" s="191"/>
      <c r="N1214" s="192"/>
      <c r="O1214" s="65"/>
      <c r="P1214" s="65"/>
      <c r="Q1214" s="65"/>
      <c r="R1214" s="65"/>
      <c r="S1214" s="65"/>
      <c r="T1214" s="66"/>
      <c r="U1214" s="35"/>
      <c r="V1214" s="35"/>
      <c r="W1214" s="35"/>
      <c r="X1214" s="35"/>
      <c r="Y1214" s="35"/>
      <c r="Z1214" s="35"/>
      <c r="AA1214" s="35"/>
      <c r="AB1214" s="35"/>
      <c r="AC1214" s="35"/>
      <c r="AD1214" s="35"/>
      <c r="AE1214" s="35"/>
      <c r="AT1214" s="18" t="s">
        <v>437</v>
      </c>
      <c r="AU1214" s="18" t="s">
        <v>83</v>
      </c>
    </row>
    <row r="1215" spans="1:65" s="2" customFormat="1" ht="16.5" customHeight="1">
      <c r="A1215" s="35"/>
      <c r="B1215" s="36"/>
      <c r="C1215" s="175" t="s">
        <v>1746</v>
      </c>
      <c r="D1215" s="175" t="s">
        <v>173</v>
      </c>
      <c r="E1215" s="176" t="s">
        <v>1747</v>
      </c>
      <c r="F1215" s="177" t="s">
        <v>1748</v>
      </c>
      <c r="G1215" s="178" t="s">
        <v>402</v>
      </c>
      <c r="H1215" s="179">
        <v>2</v>
      </c>
      <c r="I1215" s="180"/>
      <c r="J1215" s="181">
        <f>ROUND(I1215*H1215,2)</f>
        <v>0</v>
      </c>
      <c r="K1215" s="177" t="s">
        <v>19</v>
      </c>
      <c r="L1215" s="40"/>
      <c r="M1215" s="182" t="s">
        <v>19</v>
      </c>
      <c r="N1215" s="183" t="s">
        <v>44</v>
      </c>
      <c r="O1215" s="65"/>
      <c r="P1215" s="184">
        <f>O1215*H1215</f>
        <v>0</v>
      </c>
      <c r="Q1215" s="184">
        <v>0</v>
      </c>
      <c r="R1215" s="184">
        <f>Q1215*H1215</f>
        <v>0</v>
      </c>
      <c r="S1215" s="184">
        <v>0</v>
      </c>
      <c r="T1215" s="185">
        <f>S1215*H1215</f>
        <v>0</v>
      </c>
      <c r="U1215" s="35"/>
      <c r="V1215" s="35"/>
      <c r="W1215" s="35"/>
      <c r="X1215" s="35"/>
      <c r="Y1215" s="35"/>
      <c r="Z1215" s="35"/>
      <c r="AA1215" s="35"/>
      <c r="AB1215" s="35"/>
      <c r="AC1215" s="35"/>
      <c r="AD1215" s="35"/>
      <c r="AE1215" s="35"/>
      <c r="AR1215" s="186" t="s">
        <v>311</v>
      </c>
      <c r="AT1215" s="186" t="s">
        <v>173</v>
      </c>
      <c r="AU1215" s="186" t="s">
        <v>83</v>
      </c>
      <c r="AY1215" s="18" t="s">
        <v>171</v>
      </c>
      <c r="BE1215" s="187">
        <f>IF(N1215="základní",J1215,0)</f>
        <v>0</v>
      </c>
      <c r="BF1215" s="187">
        <f>IF(N1215="snížená",J1215,0)</f>
        <v>0</v>
      </c>
      <c r="BG1215" s="187">
        <f>IF(N1215="zákl. přenesená",J1215,0)</f>
        <v>0</v>
      </c>
      <c r="BH1215" s="187">
        <f>IF(N1215="sníž. přenesená",J1215,0)</f>
        <v>0</v>
      </c>
      <c r="BI1215" s="187">
        <f>IF(N1215="nulová",J1215,0)</f>
        <v>0</v>
      </c>
      <c r="BJ1215" s="18" t="s">
        <v>81</v>
      </c>
      <c r="BK1215" s="187">
        <f>ROUND(I1215*H1215,2)</f>
        <v>0</v>
      </c>
      <c r="BL1215" s="18" t="s">
        <v>311</v>
      </c>
      <c r="BM1215" s="186" t="s">
        <v>1749</v>
      </c>
    </row>
    <row r="1216" spans="1:47" s="2" customFormat="1" ht="68.25">
      <c r="A1216" s="35"/>
      <c r="B1216" s="36"/>
      <c r="C1216" s="37"/>
      <c r="D1216" s="195" t="s">
        <v>437</v>
      </c>
      <c r="E1216" s="37"/>
      <c r="F1216" s="236" t="s">
        <v>1741</v>
      </c>
      <c r="G1216" s="37"/>
      <c r="H1216" s="37"/>
      <c r="I1216" s="190"/>
      <c r="J1216" s="37"/>
      <c r="K1216" s="37"/>
      <c r="L1216" s="40"/>
      <c r="M1216" s="191"/>
      <c r="N1216" s="192"/>
      <c r="O1216" s="65"/>
      <c r="P1216" s="65"/>
      <c r="Q1216" s="65"/>
      <c r="R1216" s="65"/>
      <c r="S1216" s="65"/>
      <c r="T1216" s="66"/>
      <c r="U1216" s="35"/>
      <c r="V1216" s="35"/>
      <c r="W1216" s="35"/>
      <c r="X1216" s="35"/>
      <c r="Y1216" s="35"/>
      <c r="Z1216" s="35"/>
      <c r="AA1216" s="35"/>
      <c r="AB1216" s="35"/>
      <c r="AC1216" s="35"/>
      <c r="AD1216" s="35"/>
      <c r="AE1216" s="35"/>
      <c r="AT1216" s="18" t="s">
        <v>437</v>
      </c>
      <c r="AU1216" s="18" t="s">
        <v>83</v>
      </c>
    </row>
    <row r="1217" spans="1:65" s="2" customFormat="1" ht="16.5" customHeight="1">
      <c r="A1217" s="35"/>
      <c r="B1217" s="36"/>
      <c r="C1217" s="175" t="s">
        <v>1750</v>
      </c>
      <c r="D1217" s="175" t="s">
        <v>173</v>
      </c>
      <c r="E1217" s="176" t="s">
        <v>1751</v>
      </c>
      <c r="F1217" s="177" t="s">
        <v>1752</v>
      </c>
      <c r="G1217" s="178" t="s">
        <v>402</v>
      </c>
      <c r="H1217" s="179">
        <v>0</v>
      </c>
      <c r="I1217" s="180"/>
      <c r="J1217" s="181">
        <f>ROUND(I1217*H1217,2)</f>
        <v>0</v>
      </c>
      <c r="K1217" s="177" t="s">
        <v>19</v>
      </c>
      <c r="L1217" s="40"/>
      <c r="M1217" s="182" t="s">
        <v>19</v>
      </c>
      <c r="N1217" s="183" t="s">
        <v>44</v>
      </c>
      <c r="O1217" s="65"/>
      <c r="P1217" s="184">
        <f>O1217*H1217</f>
        <v>0</v>
      </c>
      <c r="Q1217" s="184">
        <v>0</v>
      </c>
      <c r="R1217" s="184">
        <f>Q1217*H1217</f>
        <v>0</v>
      </c>
      <c r="S1217" s="184">
        <v>0</v>
      </c>
      <c r="T1217" s="185">
        <f>S1217*H1217</f>
        <v>0</v>
      </c>
      <c r="U1217" s="35"/>
      <c r="V1217" s="35"/>
      <c r="W1217" s="35"/>
      <c r="X1217" s="35"/>
      <c r="Y1217" s="35"/>
      <c r="Z1217" s="35"/>
      <c r="AA1217" s="35"/>
      <c r="AB1217" s="35"/>
      <c r="AC1217" s="35"/>
      <c r="AD1217" s="35"/>
      <c r="AE1217" s="35"/>
      <c r="AR1217" s="186" t="s">
        <v>311</v>
      </c>
      <c r="AT1217" s="186" t="s">
        <v>173</v>
      </c>
      <c r="AU1217" s="186" t="s">
        <v>83</v>
      </c>
      <c r="AY1217" s="18" t="s">
        <v>171</v>
      </c>
      <c r="BE1217" s="187">
        <f>IF(N1217="základní",J1217,0)</f>
        <v>0</v>
      </c>
      <c r="BF1217" s="187">
        <f>IF(N1217="snížená",J1217,0)</f>
        <v>0</v>
      </c>
      <c r="BG1217" s="187">
        <f>IF(N1217="zákl. přenesená",J1217,0)</f>
        <v>0</v>
      </c>
      <c r="BH1217" s="187">
        <f>IF(N1217="sníž. přenesená",J1217,0)</f>
        <v>0</v>
      </c>
      <c r="BI1217" s="187">
        <f>IF(N1217="nulová",J1217,0)</f>
        <v>0</v>
      </c>
      <c r="BJ1217" s="18" t="s">
        <v>81</v>
      </c>
      <c r="BK1217" s="187">
        <f>ROUND(I1217*H1217,2)</f>
        <v>0</v>
      </c>
      <c r="BL1217" s="18" t="s">
        <v>311</v>
      </c>
      <c r="BM1217" s="186" t="s">
        <v>1753</v>
      </c>
    </row>
    <row r="1218" spans="1:47" s="2" customFormat="1" ht="48.75">
      <c r="A1218" s="35"/>
      <c r="B1218" s="36"/>
      <c r="C1218" s="37"/>
      <c r="D1218" s="195" t="s">
        <v>437</v>
      </c>
      <c r="E1218" s="37"/>
      <c r="F1218" s="236" t="s">
        <v>1754</v>
      </c>
      <c r="G1218" s="37"/>
      <c r="H1218" s="37"/>
      <c r="I1218" s="190"/>
      <c r="J1218" s="37"/>
      <c r="K1218" s="37"/>
      <c r="L1218" s="40"/>
      <c r="M1218" s="191"/>
      <c r="N1218" s="192"/>
      <c r="O1218" s="65"/>
      <c r="P1218" s="65"/>
      <c r="Q1218" s="65"/>
      <c r="R1218" s="65"/>
      <c r="S1218" s="65"/>
      <c r="T1218" s="66"/>
      <c r="U1218" s="35"/>
      <c r="V1218" s="35"/>
      <c r="W1218" s="35"/>
      <c r="X1218" s="35"/>
      <c r="Y1218" s="35"/>
      <c r="Z1218" s="35"/>
      <c r="AA1218" s="35"/>
      <c r="AB1218" s="35"/>
      <c r="AC1218" s="35"/>
      <c r="AD1218" s="35"/>
      <c r="AE1218" s="35"/>
      <c r="AT1218" s="18" t="s">
        <v>437</v>
      </c>
      <c r="AU1218" s="18" t="s">
        <v>83</v>
      </c>
    </row>
    <row r="1219" spans="1:65" s="2" customFormat="1" ht="16.5" customHeight="1">
      <c r="A1219" s="35"/>
      <c r="B1219" s="36"/>
      <c r="C1219" s="175" t="s">
        <v>1755</v>
      </c>
      <c r="D1219" s="175" t="s">
        <v>173</v>
      </c>
      <c r="E1219" s="176" t="s">
        <v>1756</v>
      </c>
      <c r="F1219" s="177" t="s">
        <v>1757</v>
      </c>
      <c r="G1219" s="178" t="s">
        <v>402</v>
      </c>
      <c r="H1219" s="179">
        <v>20</v>
      </c>
      <c r="I1219" s="180"/>
      <c r="J1219" s="181">
        <f>ROUND(I1219*H1219,2)</f>
        <v>0</v>
      </c>
      <c r="K1219" s="177" t="s">
        <v>19</v>
      </c>
      <c r="L1219" s="40"/>
      <c r="M1219" s="182" t="s">
        <v>19</v>
      </c>
      <c r="N1219" s="183" t="s">
        <v>44</v>
      </c>
      <c r="O1219" s="65"/>
      <c r="P1219" s="184">
        <f>O1219*H1219</f>
        <v>0</v>
      </c>
      <c r="Q1219" s="184">
        <v>0</v>
      </c>
      <c r="R1219" s="184">
        <f>Q1219*H1219</f>
        <v>0</v>
      </c>
      <c r="S1219" s="184">
        <v>0</v>
      </c>
      <c r="T1219" s="185">
        <f>S1219*H1219</f>
        <v>0</v>
      </c>
      <c r="U1219" s="35"/>
      <c r="V1219" s="35"/>
      <c r="W1219" s="35"/>
      <c r="X1219" s="35"/>
      <c r="Y1219" s="35"/>
      <c r="Z1219" s="35"/>
      <c r="AA1219" s="35"/>
      <c r="AB1219" s="35"/>
      <c r="AC1219" s="35"/>
      <c r="AD1219" s="35"/>
      <c r="AE1219" s="35"/>
      <c r="AR1219" s="186" t="s">
        <v>311</v>
      </c>
      <c r="AT1219" s="186" t="s">
        <v>173</v>
      </c>
      <c r="AU1219" s="186" t="s">
        <v>83</v>
      </c>
      <c r="AY1219" s="18" t="s">
        <v>171</v>
      </c>
      <c r="BE1219" s="187">
        <f>IF(N1219="základní",J1219,0)</f>
        <v>0</v>
      </c>
      <c r="BF1219" s="187">
        <f>IF(N1219="snížená",J1219,0)</f>
        <v>0</v>
      </c>
      <c r="BG1219" s="187">
        <f>IF(N1219="zákl. přenesená",J1219,0)</f>
        <v>0</v>
      </c>
      <c r="BH1219" s="187">
        <f>IF(N1219="sníž. přenesená",J1219,0)</f>
        <v>0</v>
      </c>
      <c r="BI1219" s="187">
        <f>IF(N1219="nulová",J1219,0)</f>
        <v>0</v>
      </c>
      <c r="BJ1219" s="18" t="s">
        <v>81</v>
      </c>
      <c r="BK1219" s="187">
        <f>ROUND(I1219*H1219,2)</f>
        <v>0</v>
      </c>
      <c r="BL1219" s="18" t="s">
        <v>311</v>
      </c>
      <c r="BM1219" s="186" t="s">
        <v>1758</v>
      </c>
    </row>
    <row r="1220" spans="1:47" s="2" customFormat="1" ht="48.75">
      <c r="A1220" s="35"/>
      <c r="B1220" s="36"/>
      <c r="C1220" s="37"/>
      <c r="D1220" s="195" t="s">
        <v>437</v>
      </c>
      <c r="E1220" s="37"/>
      <c r="F1220" s="236" t="s">
        <v>1759</v>
      </c>
      <c r="G1220" s="37"/>
      <c r="H1220" s="37"/>
      <c r="I1220" s="190"/>
      <c r="J1220" s="37"/>
      <c r="K1220" s="37"/>
      <c r="L1220" s="40"/>
      <c r="M1220" s="191"/>
      <c r="N1220" s="192"/>
      <c r="O1220" s="65"/>
      <c r="P1220" s="65"/>
      <c r="Q1220" s="65"/>
      <c r="R1220" s="65"/>
      <c r="S1220" s="65"/>
      <c r="T1220" s="66"/>
      <c r="U1220" s="35"/>
      <c r="V1220" s="35"/>
      <c r="W1220" s="35"/>
      <c r="X1220" s="35"/>
      <c r="Y1220" s="35"/>
      <c r="Z1220" s="35"/>
      <c r="AA1220" s="35"/>
      <c r="AB1220" s="35"/>
      <c r="AC1220" s="35"/>
      <c r="AD1220" s="35"/>
      <c r="AE1220" s="35"/>
      <c r="AT1220" s="18" t="s">
        <v>437</v>
      </c>
      <c r="AU1220" s="18" t="s">
        <v>83</v>
      </c>
    </row>
    <row r="1221" spans="1:65" s="2" customFormat="1" ht="16.5" customHeight="1">
      <c r="A1221" s="35"/>
      <c r="B1221" s="36"/>
      <c r="C1221" s="175" t="s">
        <v>1760</v>
      </c>
      <c r="D1221" s="175" t="s">
        <v>173</v>
      </c>
      <c r="E1221" s="176" t="s">
        <v>1761</v>
      </c>
      <c r="F1221" s="177" t="s">
        <v>1762</v>
      </c>
      <c r="G1221" s="178" t="s">
        <v>1724</v>
      </c>
      <c r="H1221" s="179">
        <v>1</v>
      </c>
      <c r="I1221" s="180"/>
      <c r="J1221" s="181">
        <f>ROUND(I1221*H1221,2)</f>
        <v>0</v>
      </c>
      <c r="K1221" s="177" t="s">
        <v>19</v>
      </c>
      <c r="L1221" s="40"/>
      <c r="M1221" s="182" t="s">
        <v>19</v>
      </c>
      <c r="N1221" s="183" t="s">
        <v>44</v>
      </c>
      <c r="O1221" s="65"/>
      <c r="P1221" s="184">
        <f>O1221*H1221</f>
        <v>0</v>
      </c>
      <c r="Q1221" s="184">
        <v>0</v>
      </c>
      <c r="R1221" s="184">
        <f>Q1221*H1221</f>
        <v>0</v>
      </c>
      <c r="S1221" s="184">
        <v>0</v>
      </c>
      <c r="T1221" s="185">
        <f>S1221*H1221</f>
        <v>0</v>
      </c>
      <c r="U1221" s="35"/>
      <c r="V1221" s="35"/>
      <c r="W1221" s="35"/>
      <c r="X1221" s="35"/>
      <c r="Y1221" s="35"/>
      <c r="Z1221" s="35"/>
      <c r="AA1221" s="35"/>
      <c r="AB1221" s="35"/>
      <c r="AC1221" s="35"/>
      <c r="AD1221" s="35"/>
      <c r="AE1221" s="35"/>
      <c r="AR1221" s="186" t="s">
        <v>311</v>
      </c>
      <c r="AT1221" s="186" t="s">
        <v>173</v>
      </c>
      <c r="AU1221" s="186" t="s">
        <v>83</v>
      </c>
      <c r="AY1221" s="18" t="s">
        <v>171</v>
      </c>
      <c r="BE1221" s="187">
        <f>IF(N1221="základní",J1221,0)</f>
        <v>0</v>
      </c>
      <c r="BF1221" s="187">
        <f>IF(N1221="snížená",J1221,0)</f>
        <v>0</v>
      </c>
      <c r="BG1221" s="187">
        <f>IF(N1221="zákl. přenesená",J1221,0)</f>
        <v>0</v>
      </c>
      <c r="BH1221" s="187">
        <f>IF(N1221="sníž. přenesená",J1221,0)</f>
        <v>0</v>
      </c>
      <c r="BI1221" s="187">
        <f>IF(N1221="nulová",J1221,0)</f>
        <v>0</v>
      </c>
      <c r="BJ1221" s="18" t="s">
        <v>81</v>
      </c>
      <c r="BK1221" s="187">
        <f>ROUND(I1221*H1221,2)</f>
        <v>0</v>
      </c>
      <c r="BL1221" s="18" t="s">
        <v>311</v>
      </c>
      <c r="BM1221" s="186" t="s">
        <v>1763</v>
      </c>
    </row>
    <row r="1222" spans="1:47" s="2" customFormat="1" ht="78">
      <c r="A1222" s="35"/>
      <c r="B1222" s="36"/>
      <c r="C1222" s="37"/>
      <c r="D1222" s="195" t="s">
        <v>437</v>
      </c>
      <c r="E1222" s="37"/>
      <c r="F1222" s="236" t="s">
        <v>1764</v>
      </c>
      <c r="G1222" s="37"/>
      <c r="H1222" s="37"/>
      <c r="I1222" s="190"/>
      <c r="J1222" s="37"/>
      <c r="K1222" s="37"/>
      <c r="L1222" s="40"/>
      <c r="M1222" s="191"/>
      <c r="N1222" s="192"/>
      <c r="O1222" s="65"/>
      <c r="P1222" s="65"/>
      <c r="Q1222" s="65"/>
      <c r="R1222" s="65"/>
      <c r="S1222" s="65"/>
      <c r="T1222" s="66"/>
      <c r="U1222" s="35"/>
      <c r="V1222" s="35"/>
      <c r="W1222" s="35"/>
      <c r="X1222" s="35"/>
      <c r="Y1222" s="35"/>
      <c r="Z1222" s="35"/>
      <c r="AA1222" s="35"/>
      <c r="AB1222" s="35"/>
      <c r="AC1222" s="35"/>
      <c r="AD1222" s="35"/>
      <c r="AE1222" s="35"/>
      <c r="AT1222" s="18" t="s">
        <v>437</v>
      </c>
      <c r="AU1222" s="18" t="s">
        <v>83</v>
      </c>
    </row>
    <row r="1223" spans="1:65" s="2" customFormat="1" ht="33" customHeight="1">
      <c r="A1223" s="35"/>
      <c r="B1223" s="36"/>
      <c r="C1223" s="175" t="s">
        <v>1765</v>
      </c>
      <c r="D1223" s="175" t="s">
        <v>173</v>
      </c>
      <c r="E1223" s="176" t="s">
        <v>1766</v>
      </c>
      <c r="F1223" s="177" t="s">
        <v>1767</v>
      </c>
      <c r="G1223" s="178" t="s">
        <v>272</v>
      </c>
      <c r="H1223" s="179">
        <v>204.09</v>
      </c>
      <c r="I1223" s="180"/>
      <c r="J1223" s="181">
        <f>ROUND(I1223*H1223,2)</f>
        <v>0</v>
      </c>
      <c r="K1223" s="177" t="s">
        <v>177</v>
      </c>
      <c r="L1223" s="40"/>
      <c r="M1223" s="182" t="s">
        <v>19</v>
      </c>
      <c r="N1223" s="183" t="s">
        <v>44</v>
      </c>
      <c r="O1223" s="65"/>
      <c r="P1223" s="184">
        <f>O1223*H1223</f>
        <v>0</v>
      </c>
      <c r="Q1223" s="184">
        <v>0.00027</v>
      </c>
      <c r="R1223" s="184">
        <f>Q1223*H1223</f>
        <v>0.0551043</v>
      </c>
      <c r="S1223" s="184">
        <v>0</v>
      </c>
      <c r="T1223" s="185">
        <f>S1223*H1223</f>
        <v>0</v>
      </c>
      <c r="U1223" s="35"/>
      <c r="V1223" s="35"/>
      <c r="W1223" s="35"/>
      <c r="X1223" s="35"/>
      <c r="Y1223" s="35"/>
      <c r="Z1223" s="35"/>
      <c r="AA1223" s="35"/>
      <c r="AB1223" s="35"/>
      <c r="AC1223" s="35"/>
      <c r="AD1223" s="35"/>
      <c r="AE1223" s="35"/>
      <c r="AR1223" s="186" t="s">
        <v>311</v>
      </c>
      <c r="AT1223" s="186" t="s">
        <v>173</v>
      </c>
      <c r="AU1223" s="186" t="s">
        <v>83</v>
      </c>
      <c r="AY1223" s="18" t="s">
        <v>171</v>
      </c>
      <c r="BE1223" s="187">
        <f>IF(N1223="základní",J1223,0)</f>
        <v>0</v>
      </c>
      <c r="BF1223" s="187">
        <f>IF(N1223="snížená",J1223,0)</f>
        <v>0</v>
      </c>
      <c r="BG1223" s="187">
        <f>IF(N1223="zákl. přenesená",J1223,0)</f>
        <v>0</v>
      </c>
      <c r="BH1223" s="187">
        <f>IF(N1223="sníž. přenesená",J1223,0)</f>
        <v>0</v>
      </c>
      <c r="BI1223" s="187">
        <f>IF(N1223="nulová",J1223,0)</f>
        <v>0</v>
      </c>
      <c r="BJ1223" s="18" t="s">
        <v>81</v>
      </c>
      <c r="BK1223" s="187">
        <f>ROUND(I1223*H1223,2)</f>
        <v>0</v>
      </c>
      <c r="BL1223" s="18" t="s">
        <v>311</v>
      </c>
      <c r="BM1223" s="186" t="s">
        <v>1768</v>
      </c>
    </row>
    <row r="1224" spans="1:47" s="2" customFormat="1" ht="12">
      <c r="A1224" s="35"/>
      <c r="B1224" s="36"/>
      <c r="C1224" s="37"/>
      <c r="D1224" s="188" t="s">
        <v>180</v>
      </c>
      <c r="E1224" s="37"/>
      <c r="F1224" s="189" t="s">
        <v>1769</v>
      </c>
      <c r="G1224" s="37"/>
      <c r="H1224" s="37"/>
      <c r="I1224" s="190"/>
      <c r="J1224" s="37"/>
      <c r="K1224" s="37"/>
      <c r="L1224" s="40"/>
      <c r="M1224" s="191"/>
      <c r="N1224" s="192"/>
      <c r="O1224" s="65"/>
      <c r="P1224" s="65"/>
      <c r="Q1224" s="65"/>
      <c r="R1224" s="65"/>
      <c r="S1224" s="65"/>
      <c r="T1224" s="66"/>
      <c r="U1224" s="35"/>
      <c r="V1224" s="35"/>
      <c r="W1224" s="35"/>
      <c r="X1224" s="35"/>
      <c r="Y1224" s="35"/>
      <c r="Z1224" s="35"/>
      <c r="AA1224" s="35"/>
      <c r="AB1224" s="35"/>
      <c r="AC1224" s="35"/>
      <c r="AD1224" s="35"/>
      <c r="AE1224" s="35"/>
      <c r="AT1224" s="18" t="s">
        <v>180</v>
      </c>
      <c r="AU1224" s="18" t="s">
        <v>83</v>
      </c>
    </row>
    <row r="1225" spans="2:51" s="13" customFormat="1" ht="12">
      <c r="B1225" s="193"/>
      <c r="C1225" s="194"/>
      <c r="D1225" s="195" t="s">
        <v>182</v>
      </c>
      <c r="E1225" s="196" t="s">
        <v>19</v>
      </c>
      <c r="F1225" s="197" t="s">
        <v>1770</v>
      </c>
      <c r="G1225" s="194"/>
      <c r="H1225" s="196" t="s">
        <v>19</v>
      </c>
      <c r="I1225" s="198"/>
      <c r="J1225" s="194"/>
      <c r="K1225" s="194"/>
      <c r="L1225" s="199"/>
      <c r="M1225" s="200"/>
      <c r="N1225" s="201"/>
      <c r="O1225" s="201"/>
      <c r="P1225" s="201"/>
      <c r="Q1225" s="201"/>
      <c r="R1225" s="201"/>
      <c r="S1225" s="201"/>
      <c r="T1225" s="202"/>
      <c r="AT1225" s="203" t="s">
        <v>182</v>
      </c>
      <c r="AU1225" s="203" t="s">
        <v>83</v>
      </c>
      <c r="AV1225" s="13" t="s">
        <v>81</v>
      </c>
      <c r="AW1225" s="13" t="s">
        <v>35</v>
      </c>
      <c r="AX1225" s="13" t="s">
        <v>73</v>
      </c>
      <c r="AY1225" s="203" t="s">
        <v>171</v>
      </c>
    </row>
    <row r="1226" spans="2:51" s="14" customFormat="1" ht="12">
      <c r="B1226" s="204"/>
      <c r="C1226" s="205"/>
      <c r="D1226" s="195" t="s">
        <v>182</v>
      </c>
      <c r="E1226" s="206" t="s">
        <v>19</v>
      </c>
      <c r="F1226" s="207" t="s">
        <v>1771</v>
      </c>
      <c r="G1226" s="205"/>
      <c r="H1226" s="208">
        <v>10.44</v>
      </c>
      <c r="I1226" s="209"/>
      <c r="J1226" s="205"/>
      <c r="K1226" s="205"/>
      <c r="L1226" s="210"/>
      <c r="M1226" s="211"/>
      <c r="N1226" s="212"/>
      <c r="O1226" s="212"/>
      <c r="P1226" s="212"/>
      <c r="Q1226" s="212"/>
      <c r="R1226" s="212"/>
      <c r="S1226" s="212"/>
      <c r="T1226" s="213"/>
      <c r="AT1226" s="214" t="s">
        <v>182</v>
      </c>
      <c r="AU1226" s="214" t="s">
        <v>83</v>
      </c>
      <c r="AV1226" s="14" t="s">
        <v>83</v>
      </c>
      <c r="AW1226" s="14" t="s">
        <v>35</v>
      </c>
      <c r="AX1226" s="14" t="s">
        <v>73</v>
      </c>
      <c r="AY1226" s="214" t="s">
        <v>171</v>
      </c>
    </row>
    <row r="1227" spans="2:51" s="14" customFormat="1" ht="12">
      <c r="B1227" s="204"/>
      <c r="C1227" s="205"/>
      <c r="D1227" s="195" t="s">
        <v>182</v>
      </c>
      <c r="E1227" s="206" t="s">
        <v>19</v>
      </c>
      <c r="F1227" s="207" t="s">
        <v>1772</v>
      </c>
      <c r="G1227" s="205"/>
      <c r="H1227" s="208">
        <v>12.528</v>
      </c>
      <c r="I1227" s="209"/>
      <c r="J1227" s="205"/>
      <c r="K1227" s="205"/>
      <c r="L1227" s="210"/>
      <c r="M1227" s="211"/>
      <c r="N1227" s="212"/>
      <c r="O1227" s="212"/>
      <c r="P1227" s="212"/>
      <c r="Q1227" s="212"/>
      <c r="R1227" s="212"/>
      <c r="S1227" s="212"/>
      <c r="T1227" s="213"/>
      <c r="AT1227" s="214" t="s">
        <v>182</v>
      </c>
      <c r="AU1227" s="214" t="s">
        <v>83</v>
      </c>
      <c r="AV1227" s="14" t="s">
        <v>83</v>
      </c>
      <c r="AW1227" s="14" t="s">
        <v>35</v>
      </c>
      <c r="AX1227" s="14" t="s">
        <v>73</v>
      </c>
      <c r="AY1227" s="214" t="s">
        <v>171</v>
      </c>
    </row>
    <row r="1228" spans="2:51" s="14" customFormat="1" ht="12">
      <c r="B1228" s="204"/>
      <c r="C1228" s="205"/>
      <c r="D1228" s="195" t="s">
        <v>182</v>
      </c>
      <c r="E1228" s="206" t="s">
        <v>19</v>
      </c>
      <c r="F1228" s="207" t="s">
        <v>1773</v>
      </c>
      <c r="G1228" s="205"/>
      <c r="H1228" s="208">
        <v>33.408</v>
      </c>
      <c r="I1228" s="209"/>
      <c r="J1228" s="205"/>
      <c r="K1228" s="205"/>
      <c r="L1228" s="210"/>
      <c r="M1228" s="211"/>
      <c r="N1228" s="212"/>
      <c r="O1228" s="212"/>
      <c r="P1228" s="212"/>
      <c r="Q1228" s="212"/>
      <c r="R1228" s="212"/>
      <c r="S1228" s="212"/>
      <c r="T1228" s="213"/>
      <c r="AT1228" s="214" t="s">
        <v>182</v>
      </c>
      <c r="AU1228" s="214" t="s">
        <v>83</v>
      </c>
      <c r="AV1228" s="14" t="s">
        <v>83</v>
      </c>
      <c r="AW1228" s="14" t="s">
        <v>35</v>
      </c>
      <c r="AX1228" s="14" t="s">
        <v>73</v>
      </c>
      <c r="AY1228" s="214" t="s">
        <v>171</v>
      </c>
    </row>
    <row r="1229" spans="2:51" s="14" customFormat="1" ht="12">
      <c r="B1229" s="204"/>
      <c r="C1229" s="205"/>
      <c r="D1229" s="195" t="s">
        <v>182</v>
      </c>
      <c r="E1229" s="206" t="s">
        <v>19</v>
      </c>
      <c r="F1229" s="207" t="s">
        <v>1774</v>
      </c>
      <c r="G1229" s="205"/>
      <c r="H1229" s="208">
        <v>11.844</v>
      </c>
      <c r="I1229" s="209"/>
      <c r="J1229" s="205"/>
      <c r="K1229" s="205"/>
      <c r="L1229" s="210"/>
      <c r="M1229" s="211"/>
      <c r="N1229" s="212"/>
      <c r="O1229" s="212"/>
      <c r="P1229" s="212"/>
      <c r="Q1229" s="212"/>
      <c r="R1229" s="212"/>
      <c r="S1229" s="212"/>
      <c r="T1229" s="213"/>
      <c r="AT1229" s="214" t="s">
        <v>182</v>
      </c>
      <c r="AU1229" s="214" t="s">
        <v>83</v>
      </c>
      <c r="AV1229" s="14" t="s">
        <v>83</v>
      </c>
      <c r="AW1229" s="14" t="s">
        <v>35</v>
      </c>
      <c r="AX1229" s="14" t="s">
        <v>73</v>
      </c>
      <c r="AY1229" s="214" t="s">
        <v>171</v>
      </c>
    </row>
    <row r="1230" spans="2:51" s="14" customFormat="1" ht="12">
      <c r="B1230" s="204"/>
      <c r="C1230" s="205"/>
      <c r="D1230" s="195" t="s">
        <v>182</v>
      </c>
      <c r="E1230" s="206" t="s">
        <v>19</v>
      </c>
      <c r="F1230" s="207" t="s">
        <v>1775</v>
      </c>
      <c r="G1230" s="205"/>
      <c r="H1230" s="208">
        <v>68.972</v>
      </c>
      <c r="I1230" s="209"/>
      <c r="J1230" s="205"/>
      <c r="K1230" s="205"/>
      <c r="L1230" s="210"/>
      <c r="M1230" s="211"/>
      <c r="N1230" s="212"/>
      <c r="O1230" s="212"/>
      <c r="P1230" s="212"/>
      <c r="Q1230" s="212"/>
      <c r="R1230" s="212"/>
      <c r="S1230" s="212"/>
      <c r="T1230" s="213"/>
      <c r="AT1230" s="214" t="s">
        <v>182</v>
      </c>
      <c r="AU1230" s="214" t="s">
        <v>83</v>
      </c>
      <c r="AV1230" s="14" t="s">
        <v>83</v>
      </c>
      <c r="AW1230" s="14" t="s">
        <v>35</v>
      </c>
      <c r="AX1230" s="14" t="s">
        <v>73</v>
      </c>
      <c r="AY1230" s="214" t="s">
        <v>171</v>
      </c>
    </row>
    <row r="1231" spans="2:51" s="14" customFormat="1" ht="12">
      <c r="B1231" s="204"/>
      <c r="C1231" s="205"/>
      <c r="D1231" s="195" t="s">
        <v>182</v>
      </c>
      <c r="E1231" s="206" t="s">
        <v>19</v>
      </c>
      <c r="F1231" s="207" t="s">
        <v>1776</v>
      </c>
      <c r="G1231" s="205"/>
      <c r="H1231" s="208">
        <v>14.868</v>
      </c>
      <c r="I1231" s="209"/>
      <c r="J1231" s="205"/>
      <c r="K1231" s="205"/>
      <c r="L1231" s="210"/>
      <c r="M1231" s="211"/>
      <c r="N1231" s="212"/>
      <c r="O1231" s="212"/>
      <c r="P1231" s="212"/>
      <c r="Q1231" s="212"/>
      <c r="R1231" s="212"/>
      <c r="S1231" s="212"/>
      <c r="T1231" s="213"/>
      <c r="AT1231" s="214" t="s">
        <v>182</v>
      </c>
      <c r="AU1231" s="214" t="s">
        <v>83</v>
      </c>
      <c r="AV1231" s="14" t="s">
        <v>83</v>
      </c>
      <c r="AW1231" s="14" t="s">
        <v>35</v>
      </c>
      <c r="AX1231" s="14" t="s">
        <v>73</v>
      </c>
      <c r="AY1231" s="214" t="s">
        <v>171</v>
      </c>
    </row>
    <row r="1232" spans="2:51" s="14" customFormat="1" ht="12">
      <c r="B1232" s="204"/>
      <c r="C1232" s="205"/>
      <c r="D1232" s="195" t="s">
        <v>182</v>
      </c>
      <c r="E1232" s="206" t="s">
        <v>19</v>
      </c>
      <c r="F1232" s="207" t="s">
        <v>1777</v>
      </c>
      <c r="G1232" s="205"/>
      <c r="H1232" s="208">
        <v>4.248</v>
      </c>
      <c r="I1232" s="209"/>
      <c r="J1232" s="205"/>
      <c r="K1232" s="205"/>
      <c r="L1232" s="210"/>
      <c r="M1232" s="211"/>
      <c r="N1232" s="212"/>
      <c r="O1232" s="212"/>
      <c r="P1232" s="212"/>
      <c r="Q1232" s="212"/>
      <c r="R1232" s="212"/>
      <c r="S1232" s="212"/>
      <c r="T1232" s="213"/>
      <c r="AT1232" s="214" t="s">
        <v>182</v>
      </c>
      <c r="AU1232" s="214" t="s">
        <v>83</v>
      </c>
      <c r="AV1232" s="14" t="s">
        <v>83</v>
      </c>
      <c r="AW1232" s="14" t="s">
        <v>35</v>
      </c>
      <c r="AX1232" s="14" t="s">
        <v>73</v>
      </c>
      <c r="AY1232" s="214" t="s">
        <v>171</v>
      </c>
    </row>
    <row r="1233" spans="2:51" s="14" customFormat="1" ht="12">
      <c r="B1233" s="204"/>
      <c r="C1233" s="205"/>
      <c r="D1233" s="195" t="s">
        <v>182</v>
      </c>
      <c r="E1233" s="206" t="s">
        <v>19</v>
      </c>
      <c r="F1233" s="207" t="s">
        <v>1778</v>
      </c>
      <c r="G1233" s="205"/>
      <c r="H1233" s="208">
        <v>5.897</v>
      </c>
      <c r="I1233" s="209"/>
      <c r="J1233" s="205"/>
      <c r="K1233" s="205"/>
      <c r="L1233" s="210"/>
      <c r="M1233" s="211"/>
      <c r="N1233" s="212"/>
      <c r="O1233" s="212"/>
      <c r="P1233" s="212"/>
      <c r="Q1233" s="212"/>
      <c r="R1233" s="212"/>
      <c r="S1233" s="212"/>
      <c r="T1233" s="213"/>
      <c r="AT1233" s="214" t="s">
        <v>182</v>
      </c>
      <c r="AU1233" s="214" t="s">
        <v>83</v>
      </c>
      <c r="AV1233" s="14" t="s">
        <v>83</v>
      </c>
      <c r="AW1233" s="14" t="s">
        <v>35</v>
      </c>
      <c r="AX1233" s="14" t="s">
        <v>73</v>
      </c>
      <c r="AY1233" s="214" t="s">
        <v>171</v>
      </c>
    </row>
    <row r="1234" spans="2:51" s="14" customFormat="1" ht="12">
      <c r="B1234" s="204"/>
      <c r="C1234" s="205"/>
      <c r="D1234" s="195" t="s">
        <v>182</v>
      </c>
      <c r="E1234" s="206" t="s">
        <v>19</v>
      </c>
      <c r="F1234" s="207" t="s">
        <v>1779</v>
      </c>
      <c r="G1234" s="205"/>
      <c r="H1234" s="208">
        <v>30.624</v>
      </c>
      <c r="I1234" s="209"/>
      <c r="J1234" s="205"/>
      <c r="K1234" s="205"/>
      <c r="L1234" s="210"/>
      <c r="M1234" s="211"/>
      <c r="N1234" s="212"/>
      <c r="O1234" s="212"/>
      <c r="P1234" s="212"/>
      <c r="Q1234" s="212"/>
      <c r="R1234" s="212"/>
      <c r="S1234" s="212"/>
      <c r="T1234" s="213"/>
      <c r="AT1234" s="214" t="s">
        <v>182</v>
      </c>
      <c r="AU1234" s="214" t="s">
        <v>83</v>
      </c>
      <c r="AV1234" s="14" t="s">
        <v>83</v>
      </c>
      <c r="AW1234" s="14" t="s">
        <v>35</v>
      </c>
      <c r="AX1234" s="14" t="s">
        <v>73</v>
      </c>
      <c r="AY1234" s="214" t="s">
        <v>171</v>
      </c>
    </row>
    <row r="1235" spans="2:51" s="14" customFormat="1" ht="12">
      <c r="B1235" s="204"/>
      <c r="C1235" s="205"/>
      <c r="D1235" s="195" t="s">
        <v>182</v>
      </c>
      <c r="E1235" s="206" t="s">
        <v>19</v>
      </c>
      <c r="F1235" s="207" t="s">
        <v>1780</v>
      </c>
      <c r="G1235" s="205"/>
      <c r="H1235" s="208">
        <v>2.34</v>
      </c>
      <c r="I1235" s="209"/>
      <c r="J1235" s="205"/>
      <c r="K1235" s="205"/>
      <c r="L1235" s="210"/>
      <c r="M1235" s="211"/>
      <c r="N1235" s="212"/>
      <c r="O1235" s="212"/>
      <c r="P1235" s="212"/>
      <c r="Q1235" s="212"/>
      <c r="R1235" s="212"/>
      <c r="S1235" s="212"/>
      <c r="T1235" s="213"/>
      <c r="AT1235" s="214" t="s">
        <v>182</v>
      </c>
      <c r="AU1235" s="214" t="s">
        <v>83</v>
      </c>
      <c r="AV1235" s="14" t="s">
        <v>83</v>
      </c>
      <c r="AW1235" s="14" t="s">
        <v>35</v>
      </c>
      <c r="AX1235" s="14" t="s">
        <v>73</v>
      </c>
      <c r="AY1235" s="214" t="s">
        <v>171</v>
      </c>
    </row>
    <row r="1236" spans="2:51" s="14" customFormat="1" ht="12">
      <c r="B1236" s="204"/>
      <c r="C1236" s="205"/>
      <c r="D1236" s="195" t="s">
        <v>182</v>
      </c>
      <c r="E1236" s="206" t="s">
        <v>19</v>
      </c>
      <c r="F1236" s="207" t="s">
        <v>1781</v>
      </c>
      <c r="G1236" s="205"/>
      <c r="H1236" s="208">
        <v>8.921</v>
      </c>
      <c r="I1236" s="209"/>
      <c r="J1236" s="205"/>
      <c r="K1236" s="205"/>
      <c r="L1236" s="210"/>
      <c r="M1236" s="211"/>
      <c r="N1236" s="212"/>
      <c r="O1236" s="212"/>
      <c r="P1236" s="212"/>
      <c r="Q1236" s="212"/>
      <c r="R1236" s="212"/>
      <c r="S1236" s="212"/>
      <c r="T1236" s="213"/>
      <c r="AT1236" s="214" t="s">
        <v>182</v>
      </c>
      <c r="AU1236" s="214" t="s">
        <v>83</v>
      </c>
      <c r="AV1236" s="14" t="s">
        <v>83</v>
      </c>
      <c r="AW1236" s="14" t="s">
        <v>35</v>
      </c>
      <c r="AX1236" s="14" t="s">
        <v>73</v>
      </c>
      <c r="AY1236" s="214" t="s">
        <v>171</v>
      </c>
    </row>
    <row r="1237" spans="2:51" s="15" customFormat="1" ht="12">
      <c r="B1237" s="215"/>
      <c r="C1237" s="216"/>
      <c r="D1237" s="195" t="s">
        <v>182</v>
      </c>
      <c r="E1237" s="217" t="s">
        <v>19</v>
      </c>
      <c r="F1237" s="218" t="s">
        <v>189</v>
      </c>
      <c r="G1237" s="216"/>
      <c r="H1237" s="219">
        <v>204.09</v>
      </c>
      <c r="I1237" s="220"/>
      <c r="J1237" s="216"/>
      <c r="K1237" s="216"/>
      <c r="L1237" s="221"/>
      <c r="M1237" s="222"/>
      <c r="N1237" s="223"/>
      <c r="O1237" s="223"/>
      <c r="P1237" s="223"/>
      <c r="Q1237" s="223"/>
      <c r="R1237" s="223"/>
      <c r="S1237" s="223"/>
      <c r="T1237" s="224"/>
      <c r="AT1237" s="225" t="s">
        <v>182</v>
      </c>
      <c r="AU1237" s="225" t="s">
        <v>83</v>
      </c>
      <c r="AV1237" s="15" t="s">
        <v>178</v>
      </c>
      <c r="AW1237" s="15" t="s">
        <v>35</v>
      </c>
      <c r="AX1237" s="15" t="s">
        <v>81</v>
      </c>
      <c r="AY1237" s="225" t="s">
        <v>171</v>
      </c>
    </row>
    <row r="1238" spans="1:65" s="2" customFormat="1" ht="16.5" customHeight="1">
      <c r="A1238" s="35"/>
      <c r="B1238" s="36"/>
      <c r="C1238" s="226" t="s">
        <v>1782</v>
      </c>
      <c r="D1238" s="226" t="s">
        <v>263</v>
      </c>
      <c r="E1238" s="227" t="s">
        <v>1783</v>
      </c>
      <c r="F1238" s="228" t="s">
        <v>1784</v>
      </c>
      <c r="G1238" s="229" t="s">
        <v>402</v>
      </c>
      <c r="H1238" s="230">
        <v>5</v>
      </c>
      <c r="I1238" s="231"/>
      <c r="J1238" s="232">
        <f>ROUND(I1238*H1238,2)</f>
        <v>0</v>
      </c>
      <c r="K1238" s="228" t="s">
        <v>19</v>
      </c>
      <c r="L1238" s="233"/>
      <c r="M1238" s="234" t="s">
        <v>19</v>
      </c>
      <c r="N1238" s="235" t="s">
        <v>44</v>
      </c>
      <c r="O1238" s="65"/>
      <c r="P1238" s="184">
        <f>O1238*H1238</f>
        <v>0</v>
      </c>
      <c r="Q1238" s="184">
        <v>0</v>
      </c>
      <c r="R1238" s="184">
        <f>Q1238*H1238</f>
        <v>0</v>
      </c>
      <c r="S1238" s="184">
        <v>0</v>
      </c>
      <c r="T1238" s="185">
        <f>S1238*H1238</f>
        <v>0</v>
      </c>
      <c r="U1238" s="35"/>
      <c r="V1238" s="35"/>
      <c r="W1238" s="35"/>
      <c r="X1238" s="35"/>
      <c r="Y1238" s="35"/>
      <c r="Z1238" s="35"/>
      <c r="AA1238" s="35"/>
      <c r="AB1238" s="35"/>
      <c r="AC1238" s="35"/>
      <c r="AD1238" s="35"/>
      <c r="AE1238" s="35"/>
      <c r="AR1238" s="186" t="s">
        <v>454</v>
      </c>
      <c r="AT1238" s="186" t="s">
        <v>263</v>
      </c>
      <c r="AU1238" s="186" t="s">
        <v>83</v>
      </c>
      <c r="AY1238" s="18" t="s">
        <v>171</v>
      </c>
      <c r="BE1238" s="187">
        <f>IF(N1238="základní",J1238,0)</f>
        <v>0</v>
      </c>
      <c r="BF1238" s="187">
        <f>IF(N1238="snížená",J1238,0)</f>
        <v>0</v>
      </c>
      <c r="BG1238" s="187">
        <f>IF(N1238="zákl. přenesená",J1238,0)</f>
        <v>0</v>
      </c>
      <c r="BH1238" s="187">
        <f>IF(N1238="sníž. přenesená",J1238,0)</f>
        <v>0</v>
      </c>
      <c r="BI1238" s="187">
        <f>IF(N1238="nulová",J1238,0)</f>
        <v>0</v>
      </c>
      <c r="BJ1238" s="18" t="s">
        <v>81</v>
      </c>
      <c r="BK1238" s="187">
        <f>ROUND(I1238*H1238,2)</f>
        <v>0</v>
      </c>
      <c r="BL1238" s="18" t="s">
        <v>311</v>
      </c>
      <c r="BM1238" s="186" t="s">
        <v>1785</v>
      </c>
    </row>
    <row r="1239" spans="1:47" s="2" customFormat="1" ht="126.75">
      <c r="A1239" s="35"/>
      <c r="B1239" s="36"/>
      <c r="C1239" s="37"/>
      <c r="D1239" s="195" t="s">
        <v>437</v>
      </c>
      <c r="E1239" s="37"/>
      <c r="F1239" s="236" t="s">
        <v>1786</v>
      </c>
      <c r="G1239" s="37"/>
      <c r="H1239" s="37"/>
      <c r="I1239" s="190"/>
      <c r="J1239" s="37"/>
      <c r="K1239" s="37"/>
      <c r="L1239" s="40"/>
      <c r="M1239" s="191"/>
      <c r="N1239" s="192"/>
      <c r="O1239" s="65"/>
      <c r="P1239" s="65"/>
      <c r="Q1239" s="65"/>
      <c r="R1239" s="65"/>
      <c r="S1239" s="65"/>
      <c r="T1239" s="66"/>
      <c r="U1239" s="35"/>
      <c r="V1239" s="35"/>
      <c r="W1239" s="35"/>
      <c r="X1239" s="35"/>
      <c r="Y1239" s="35"/>
      <c r="Z1239" s="35"/>
      <c r="AA1239" s="35"/>
      <c r="AB1239" s="35"/>
      <c r="AC1239" s="35"/>
      <c r="AD1239" s="35"/>
      <c r="AE1239" s="35"/>
      <c r="AT1239" s="18" t="s">
        <v>437</v>
      </c>
      <c r="AU1239" s="18" t="s">
        <v>83</v>
      </c>
    </row>
    <row r="1240" spans="1:65" s="2" customFormat="1" ht="16.5" customHeight="1">
      <c r="A1240" s="35"/>
      <c r="B1240" s="36"/>
      <c r="C1240" s="226" t="s">
        <v>1787</v>
      </c>
      <c r="D1240" s="226" t="s">
        <v>263</v>
      </c>
      <c r="E1240" s="227" t="s">
        <v>1788</v>
      </c>
      <c r="F1240" s="228" t="s">
        <v>1789</v>
      </c>
      <c r="G1240" s="229" t="s">
        <v>402</v>
      </c>
      <c r="H1240" s="230">
        <v>6</v>
      </c>
      <c r="I1240" s="231"/>
      <c r="J1240" s="232">
        <f>ROUND(I1240*H1240,2)</f>
        <v>0</v>
      </c>
      <c r="K1240" s="228" t="s">
        <v>19</v>
      </c>
      <c r="L1240" s="233"/>
      <c r="M1240" s="234" t="s">
        <v>19</v>
      </c>
      <c r="N1240" s="235" t="s">
        <v>44</v>
      </c>
      <c r="O1240" s="65"/>
      <c r="P1240" s="184">
        <f>O1240*H1240</f>
        <v>0</v>
      </c>
      <c r="Q1240" s="184">
        <v>0</v>
      </c>
      <c r="R1240" s="184">
        <f>Q1240*H1240</f>
        <v>0</v>
      </c>
      <c r="S1240" s="184">
        <v>0</v>
      </c>
      <c r="T1240" s="185">
        <f>S1240*H1240</f>
        <v>0</v>
      </c>
      <c r="U1240" s="35"/>
      <c r="V1240" s="35"/>
      <c r="W1240" s="35"/>
      <c r="X1240" s="35"/>
      <c r="Y1240" s="35"/>
      <c r="Z1240" s="35"/>
      <c r="AA1240" s="35"/>
      <c r="AB1240" s="35"/>
      <c r="AC1240" s="35"/>
      <c r="AD1240" s="35"/>
      <c r="AE1240" s="35"/>
      <c r="AR1240" s="186" t="s">
        <v>454</v>
      </c>
      <c r="AT1240" s="186" t="s">
        <v>263</v>
      </c>
      <c r="AU1240" s="186" t="s">
        <v>83</v>
      </c>
      <c r="AY1240" s="18" t="s">
        <v>171</v>
      </c>
      <c r="BE1240" s="187">
        <f>IF(N1240="základní",J1240,0)</f>
        <v>0</v>
      </c>
      <c r="BF1240" s="187">
        <f>IF(N1240="snížená",J1240,0)</f>
        <v>0</v>
      </c>
      <c r="BG1240" s="187">
        <f>IF(N1240="zákl. přenesená",J1240,0)</f>
        <v>0</v>
      </c>
      <c r="BH1240" s="187">
        <f>IF(N1240="sníž. přenesená",J1240,0)</f>
        <v>0</v>
      </c>
      <c r="BI1240" s="187">
        <f>IF(N1240="nulová",J1240,0)</f>
        <v>0</v>
      </c>
      <c r="BJ1240" s="18" t="s">
        <v>81</v>
      </c>
      <c r="BK1240" s="187">
        <f>ROUND(I1240*H1240,2)</f>
        <v>0</v>
      </c>
      <c r="BL1240" s="18" t="s">
        <v>311</v>
      </c>
      <c r="BM1240" s="186" t="s">
        <v>1790</v>
      </c>
    </row>
    <row r="1241" spans="1:47" s="2" customFormat="1" ht="136.5">
      <c r="A1241" s="35"/>
      <c r="B1241" s="36"/>
      <c r="C1241" s="37"/>
      <c r="D1241" s="195" t="s">
        <v>437</v>
      </c>
      <c r="E1241" s="37"/>
      <c r="F1241" s="236" t="s">
        <v>1791</v>
      </c>
      <c r="G1241" s="37"/>
      <c r="H1241" s="37"/>
      <c r="I1241" s="190"/>
      <c r="J1241" s="37"/>
      <c r="K1241" s="37"/>
      <c r="L1241" s="40"/>
      <c r="M1241" s="191"/>
      <c r="N1241" s="192"/>
      <c r="O1241" s="65"/>
      <c r="P1241" s="65"/>
      <c r="Q1241" s="65"/>
      <c r="R1241" s="65"/>
      <c r="S1241" s="65"/>
      <c r="T1241" s="66"/>
      <c r="U1241" s="35"/>
      <c r="V1241" s="35"/>
      <c r="W1241" s="35"/>
      <c r="X1241" s="35"/>
      <c r="Y1241" s="35"/>
      <c r="Z1241" s="35"/>
      <c r="AA1241" s="35"/>
      <c r="AB1241" s="35"/>
      <c r="AC1241" s="35"/>
      <c r="AD1241" s="35"/>
      <c r="AE1241" s="35"/>
      <c r="AT1241" s="18" t="s">
        <v>437</v>
      </c>
      <c r="AU1241" s="18" t="s">
        <v>83</v>
      </c>
    </row>
    <row r="1242" spans="1:65" s="2" customFormat="1" ht="16.5" customHeight="1">
      <c r="A1242" s="35"/>
      <c r="B1242" s="36"/>
      <c r="C1242" s="226" t="s">
        <v>1792</v>
      </c>
      <c r="D1242" s="226" t="s">
        <v>263</v>
      </c>
      <c r="E1242" s="227" t="s">
        <v>1793</v>
      </c>
      <c r="F1242" s="228" t="s">
        <v>1794</v>
      </c>
      <c r="G1242" s="229" t="s">
        <v>402</v>
      </c>
      <c r="H1242" s="230">
        <v>16</v>
      </c>
      <c r="I1242" s="231"/>
      <c r="J1242" s="232">
        <f>ROUND(I1242*H1242,2)</f>
        <v>0</v>
      </c>
      <c r="K1242" s="228" t="s">
        <v>19</v>
      </c>
      <c r="L1242" s="233"/>
      <c r="M1242" s="234" t="s">
        <v>19</v>
      </c>
      <c r="N1242" s="235" t="s">
        <v>44</v>
      </c>
      <c r="O1242" s="65"/>
      <c r="P1242" s="184">
        <f>O1242*H1242</f>
        <v>0</v>
      </c>
      <c r="Q1242" s="184">
        <v>0</v>
      </c>
      <c r="R1242" s="184">
        <f>Q1242*H1242</f>
        <v>0</v>
      </c>
      <c r="S1242" s="184">
        <v>0</v>
      </c>
      <c r="T1242" s="185">
        <f>S1242*H1242</f>
        <v>0</v>
      </c>
      <c r="U1242" s="35"/>
      <c r="V1242" s="35"/>
      <c r="W1242" s="35"/>
      <c r="X1242" s="35"/>
      <c r="Y1242" s="35"/>
      <c r="Z1242" s="35"/>
      <c r="AA1242" s="35"/>
      <c r="AB1242" s="35"/>
      <c r="AC1242" s="35"/>
      <c r="AD1242" s="35"/>
      <c r="AE1242" s="35"/>
      <c r="AR1242" s="186" t="s">
        <v>454</v>
      </c>
      <c r="AT1242" s="186" t="s">
        <v>263</v>
      </c>
      <c r="AU1242" s="186" t="s">
        <v>83</v>
      </c>
      <c r="AY1242" s="18" t="s">
        <v>171</v>
      </c>
      <c r="BE1242" s="187">
        <f>IF(N1242="základní",J1242,0)</f>
        <v>0</v>
      </c>
      <c r="BF1242" s="187">
        <f>IF(N1242="snížená",J1242,0)</f>
        <v>0</v>
      </c>
      <c r="BG1242" s="187">
        <f>IF(N1242="zákl. přenesená",J1242,0)</f>
        <v>0</v>
      </c>
      <c r="BH1242" s="187">
        <f>IF(N1242="sníž. přenesená",J1242,0)</f>
        <v>0</v>
      </c>
      <c r="BI1242" s="187">
        <f>IF(N1242="nulová",J1242,0)</f>
        <v>0</v>
      </c>
      <c r="BJ1242" s="18" t="s">
        <v>81</v>
      </c>
      <c r="BK1242" s="187">
        <f>ROUND(I1242*H1242,2)</f>
        <v>0</v>
      </c>
      <c r="BL1242" s="18" t="s">
        <v>311</v>
      </c>
      <c r="BM1242" s="186" t="s">
        <v>1795</v>
      </c>
    </row>
    <row r="1243" spans="1:47" s="2" customFormat="1" ht="117">
      <c r="A1243" s="35"/>
      <c r="B1243" s="36"/>
      <c r="C1243" s="37"/>
      <c r="D1243" s="195" t="s">
        <v>437</v>
      </c>
      <c r="E1243" s="37"/>
      <c r="F1243" s="236" t="s">
        <v>1796</v>
      </c>
      <c r="G1243" s="37"/>
      <c r="H1243" s="37"/>
      <c r="I1243" s="190"/>
      <c r="J1243" s="37"/>
      <c r="K1243" s="37"/>
      <c r="L1243" s="40"/>
      <c r="M1243" s="191"/>
      <c r="N1243" s="192"/>
      <c r="O1243" s="65"/>
      <c r="P1243" s="65"/>
      <c r="Q1243" s="65"/>
      <c r="R1243" s="65"/>
      <c r="S1243" s="65"/>
      <c r="T1243" s="66"/>
      <c r="U1243" s="35"/>
      <c r="V1243" s="35"/>
      <c r="W1243" s="35"/>
      <c r="X1243" s="35"/>
      <c r="Y1243" s="35"/>
      <c r="Z1243" s="35"/>
      <c r="AA1243" s="35"/>
      <c r="AB1243" s="35"/>
      <c r="AC1243" s="35"/>
      <c r="AD1243" s="35"/>
      <c r="AE1243" s="35"/>
      <c r="AT1243" s="18" t="s">
        <v>437</v>
      </c>
      <c r="AU1243" s="18" t="s">
        <v>83</v>
      </c>
    </row>
    <row r="1244" spans="1:65" s="2" customFormat="1" ht="16.5" customHeight="1">
      <c r="A1244" s="35"/>
      <c r="B1244" s="36"/>
      <c r="C1244" s="226" t="s">
        <v>1797</v>
      </c>
      <c r="D1244" s="226" t="s">
        <v>263</v>
      </c>
      <c r="E1244" s="227" t="s">
        <v>1798</v>
      </c>
      <c r="F1244" s="228" t="s">
        <v>1799</v>
      </c>
      <c r="G1244" s="229" t="s">
        <v>402</v>
      </c>
      <c r="H1244" s="230">
        <v>5</v>
      </c>
      <c r="I1244" s="231"/>
      <c r="J1244" s="232">
        <f>ROUND(I1244*H1244,2)</f>
        <v>0</v>
      </c>
      <c r="K1244" s="228" t="s">
        <v>19</v>
      </c>
      <c r="L1244" s="233"/>
      <c r="M1244" s="234" t="s">
        <v>19</v>
      </c>
      <c r="N1244" s="235" t="s">
        <v>44</v>
      </c>
      <c r="O1244" s="65"/>
      <c r="P1244" s="184">
        <f>O1244*H1244</f>
        <v>0</v>
      </c>
      <c r="Q1244" s="184">
        <v>0</v>
      </c>
      <c r="R1244" s="184">
        <f>Q1244*H1244</f>
        <v>0</v>
      </c>
      <c r="S1244" s="184">
        <v>0</v>
      </c>
      <c r="T1244" s="185">
        <f>S1244*H1244</f>
        <v>0</v>
      </c>
      <c r="U1244" s="35"/>
      <c r="V1244" s="35"/>
      <c r="W1244" s="35"/>
      <c r="X1244" s="35"/>
      <c r="Y1244" s="35"/>
      <c r="Z1244" s="35"/>
      <c r="AA1244" s="35"/>
      <c r="AB1244" s="35"/>
      <c r="AC1244" s="35"/>
      <c r="AD1244" s="35"/>
      <c r="AE1244" s="35"/>
      <c r="AR1244" s="186" t="s">
        <v>454</v>
      </c>
      <c r="AT1244" s="186" t="s">
        <v>263</v>
      </c>
      <c r="AU1244" s="186" t="s">
        <v>83</v>
      </c>
      <c r="AY1244" s="18" t="s">
        <v>171</v>
      </c>
      <c r="BE1244" s="187">
        <f>IF(N1244="základní",J1244,0)</f>
        <v>0</v>
      </c>
      <c r="BF1244" s="187">
        <f>IF(N1244="snížená",J1244,0)</f>
        <v>0</v>
      </c>
      <c r="BG1244" s="187">
        <f>IF(N1244="zákl. přenesená",J1244,0)</f>
        <v>0</v>
      </c>
      <c r="BH1244" s="187">
        <f>IF(N1244="sníž. přenesená",J1244,0)</f>
        <v>0</v>
      </c>
      <c r="BI1244" s="187">
        <f>IF(N1244="nulová",J1244,0)</f>
        <v>0</v>
      </c>
      <c r="BJ1244" s="18" t="s">
        <v>81</v>
      </c>
      <c r="BK1244" s="187">
        <f>ROUND(I1244*H1244,2)</f>
        <v>0</v>
      </c>
      <c r="BL1244" s="18" t="s">
        <v>311</v>
      </c>
      <c r="BM1244" s="186" t="s">
        <v>1800</v>
      </c>
    </row>
    <row r="1245" spans="1:47" s="2" customFormat="1" ht="117">
      <c r="A1245" s="35"/>
      <c r="B1245" s="36"/>
      <c r="C1245" s="37"/>
      <c r="D1245" s="195" t="s">
        <v>437</v>
      </c>
      <c r="E1245" s="37"/>
      <c r="F1245" s="236" t="s">
        <v>1796</v>
      </c>
      <c r="G1245" s="37"/>
      <c r="H1245" s="37"/>
      <c r="I1245" s="190"/>
      <c r="J1245" s="37"/>
      <c r="K1245" s="37"/>
      <c r="L1245" s="40"/>
      <c r="M1245" s="191"/>
      <c r="N1245" s="192"/>
      <c r="O1245" s="65"/>
      <c r="P1245" s="65"/>
      <c r="Q1245" s="65"/>
      <c r="R1245" s="65"/>
      <c r="S1245" s="65"/>
      <c r="T1245" s="66"/>
      <c r="U1245" s="35"/>
      <c r="V1245" s="35"/>
      <c r="W1245" s="35"/>
      <c r="X1245" s="35"/>
      <c r="Y1245" s="35"/>
      <c r="Z1245" s="35"/>
      <c r="AA1245" s="35"/>
      <c r="AB1245" s="35"/>
      <c r="AC1245" s="35"/>
      <c r="AD1245" s="35"/>
      <c r="AE1245" s="35"/>
      <c r="AT1245" s="18" t="s">
        <v>437</v>
      </c>
      <c r="AU1245" s="18" t="s">
        <v>83</v>
      </c>
    </row>
    <row r="1246" spans="1:65" s="2" customFormat="1" ht="16.5" customHeight="1">
      <c r="A1246" s="35"/>
      <c r="B1246" s="36"/>
      <c r="C1246" s="226" t="s">
        <v>1801</v>
      </c>
      <c r="D1246" s="226" t="s">
        <v>263</v>
      </c>
      <c r="E1246" s="227" t="s">
        <v>1802</v>
      </c>
      <c r="F1246" s="228" t="s">
        <v>1803</v>
      </c>
      <c r="G1246" s="229" t="s">
        <v>402</v>
      </c>
      <c r="H1246" s="230">
        <v>23</v>
      </c>
      <c r="I1246" s="231"/>
      <c r="J1246" s="232">
        <f>ROUND(I1246*H1246,2)</f>
        <v>0</v>
      </c>
      <c r="K1246" s="228" t="s">
        <v>19</v>
      </c>
      <c r="L1246" s="233"/>
      <c r="M1246" s="234" t="s">
        <v>19</v>
      </c>
      <c r="N1246" s="235" t="s">
        <v>44</v>
      </c>
      <c r="O1246" s="65"/>
      <c r="P1246" s="184">
        <f>O1246*H1246</f>
        <v>0</v>
      </c>
      <c r="Q1246" s="184">
        <v>0</v>
      </c>
      <c r="R1246" s="184">
        <f>Q1246*H1246</f>
        <v>0</v>
      </c>
      <c r="S1246" s="184">
        <v>0</v>
      </c>
      <c r="T1246" s="185">
        <f>S1246*H1246</f>
        <v>0</v>
      </c>
      <c r="U1246" s="35"/>
      <c r="V1246" s="35"/>
      <c r="W1246" s="35"/>
      <c r="X1246" s="35"/>
      <c r="Y1246" s="35"/>
      <c r="Z1246" s="35"/>
      <c r="AA1246" s="35"/>
      <c r="AB1246" s="35"/>
      <c r="AC1246" s="35"/>
      <c r="AD1246" s="35"/>
      <c r="AE1246" s="35"/>
      <c r="AR1246" s="186" t="s">
        <v>454</v>
      </c>
      <c r="AT1246" s="186" t="s">
        <v>263</v>
      </c>
      <c r="AU1246" s="186" t="s">
        <v>83</v>
      </c>
      <c r="AY1246" s="18" t="s">
        <v>171</v>
      </c>
      <c r="BE1246" s="187">
        <f>IF(N1246="základní",J1246,0)</f>
        <v>0</v>
      </c>
      <c r="BF1246" s="187">
        <f>IF(N1246="snížená",J1246,0)</f>
        <v>0</v>
      </c>
      <c r="BG1246" s="187">
        <f>IF(N1246="zákl. přenesená",J1246,0)</f>
        <v>0</v>
      </c>
      <c r="BH1246" s="187">
        <f>IF(N1246="sníž. přenesená",J1246,0)</f>
        <v>0</v>
      </c>
      <c r="BI1246" s="187">
        <f>IF(N1246="nulová",J1246,0)</f>
        <v>0</v>
      </c>
      <c r="BJ1246" s="18" t="s">
        <v>81</v>
      </c>
      <c r="BK1246" s="187">
        <f>ROUND(I1246*H1246,2)</f>
        <v>0</v>
      </c>
      <c r="BL1246" s="18" t="s">
        <v>311</v>
      </c>
      <c r="BM1246" s="186" t="s">
        <v>1804</v>
      </c>
    </row>
    <row r="1247" spans="1:47" s="2" customFormat="1" ht="117">
      <c r="A1247" s="35"/>
      <c r="B1247" s="36"/>
      <c r="C1247" s="37"/>
      <c r="D1247" s="195" t="s">
        <v>437</v>
      </c>
      <c r="E1247" s="37"/>
      <c r="F1247" s="236" t="s">
        <v>1805</v>
      </c>
      <c r="G1247" s="37"/>
      <c r="H1247" s="37"/>
      <c r="I1247" s="190"/>
      <c r="J1247" s="37"/>
      <c r="K1247" s="37"/>
      <c r="L1247" s="40"/>
      <c r="M1247" s="191"/>
      <c r="N1247" s="192"/>
      <c r="O1247" s="65"/>
      <c r="P1247" s="65"/>
      <c r="Q1247" s="65"/>
      <c r="R1247" s="65"/>
      <c r="S1247" s="65"/>
      <c r="T1247" s="66"/>
      <c r="U1247" s="35"/>
      <c r="V1247" s="35"/>
      <c r="W1247" s="35"/>
      <c r="X1247" s="35"/>
      <c r="Y1247" s="35"/>
      <c r="Z1247" s="35"/>
      <c r="AA1247" s="35"/>
      <c r="AB1247" s="35"/>
      <c r="AC1247" s="35"/>
      <c r="AD1247" s="35"/>
      <c r="AE1247" s="35"/>
      <c r="AT1247" s="18" t="s">
        <v>437</v>
      </c>
      <c r="AU1247" s="18" t="s">
        <v>83</v>
      </c>
    </row>
    <row r="1248" spans="1:65" s="2" customFormat="1" ht="16.5" customHeight="1">
      <c r="A1248" s="35"/>
      <c r="B1248" s="36"/>
      <c r="C1248" s="226" t="s">
        <v>1806</v>
      </c>
      <c r="D1248" s="226" t="s">
        <v>263</v>
      </c>
      <c r="E1248" s="227" t="s">
        <v>1807</v>
      </c>
      <c r="F1248" s="228" t="s">
        <v>1808</v>
      </c>
      <c r="G1248" s="229" t="s">
        <v>402</v>
      </c>
      <c r="H1248" s="230">
        <v>7</v>
      </c>
      <c r="I1248" s="231"/>
      <c r="J1248" s="232">
        <f>ROUND(I1248*H1248,2)</f>
        <v>0</v>
      </c>
      <c r="K1248" s="228" t="s">
        <v>19</v>
      </c>
      <c r="L1248" s="233"/>
      <c r="M1248" s="234" t="s">
        <v>19</v>
      </c>
      <c r="N1248" s="235" t="s">
        <v>44</v>
      </c>
      <c r="O1248" s="65"/>
      <c r="P1248" s="184">
        <f>O1248*H1248</f>
        <v>0</v>
      </c>
      <c r="Q1248" s="184">
        <v>0</v>
      </c>
      <c r="R1248" s="184">
        <f>Q1248*H1248</f>
        <v>0</v>
      </c>
      <c r="S1248" s="184">
        <v>0</v>
      </c>
      <c r="T1248" s="185">
        <f>S1248*H1248</f>
        <v>0</v>
      </c>
      <c r="U1248" s="35"/>
      <c r="V1248" s="35"/>
      <c r="W1248" s="35"/>
      <c r="X1248" s="35"/>
      <c r="Y1248" s="35"/>
      <c r="Z1248" s="35"/>
      <c r="AA1248" s="35"/>
      <c r="AB1248" s="35"/>
      <c r="AC1248" s="35"/>
      <c r="AD1248" s="35"/>
      <c r="AE1248" s="35"/>
      <c r="AR1248" s="186" t="s">
        <v>454</v>
      </c>
      <c r="AT1248" s="186" t="s">
        <v>263</v>
      </c>
      <c r="AU1248" s="186" t="s">
        <v>83</v>
      </c>
      <c r="AY1248" s="18" t="s">
        <v>171</v>
      </c>
      <c r="BE1248" s="187">
        <f>IF(N1248="základní",J1248,0)</f>
        <v>0</v>
      </c>
      <c r="BF1248" s="187">
        <f>IF(N1248="snížená",J1248,0)</f>
        <v>0</v>
      </c>
      <c r="BG1248" s="187">
        <f>IF(N1248="zákl. přenesená",J1248,0)</f>
        <v>0</v>
      </c>
      <c r="BH1248" s="187">
        <f>IF(N1248="sníž. přenesená",J1248,0)</f>
        <v>0</v>
      </c>
      <c r="BI1248" s="187">
        <f>IF(N1248="nulová",J1248,0)</f>
        <v>0</v>
      </c>
      <c r="BJ1248" s="18" t="s">
        <v>81</v>
      </c>
      <c r="BK1248" s="187">
        <f>ROUND(I1248*H1248,2)</f>
        <v>0</v>
      </c>
      <c r="BL1248" s="18" t="s">
        <v>311</v>
      </c>
      <c r="BM1248" s="186" t="s">
        <v>1809</v>
      </c>
    </row>
    <row r="1249" spans="1:47" s="2" customFormat="1" ht="97.5">
      <c r="A1249" s="35"/>
      <c r="B1249" s="36"/>
      <c r="C1249" s="37"/>
      <c r="D1249" s="195" t="s">
        <v>437</v>
      </c>
      <c r="E1249" s="37"/>
      <c r="F1249" s="236" t="s">
        <v>1810</v>
      </c>
      <c r="G1249" s="37"/>
      <c r="H1249" s="37"/>
      <c r="I1249" s="190"/>
      <c r="J1249" s="37"/>
      <c r="K1249" s="37"/>
      <c r="L1249" s="40"/>
      <c r="M1249" s="191"/>
      <c r="N1249" s="192"/>
      <c r="O1249" s="65"/>
      <c r="P1249" s="65"/>
      <c r="Q1249" s="65"/>
      <c r="R1249" s="65"/>
      <c r="S1249" s="65"/>
      <c r="T1249" s="66"/>
      <c r="U1249" s="35"/>
      <c r="V1249" s="35"/>
      <c r="W1249" s="35"/>
      <c r="X1249" s="35"/>
      <c r="Y1249" s="35"/>
      <c r="Z1249" s="35"/>
      <c r="AA1249" s="35"/>
      <c r="AB1249" s="35"/>
      <c r="AC1249" s="35"/>
      <c r="AD1249" s="35"/>
      <c r="AE1249" s="35"/>
      <c r="AT1249" s="18" t="s">
        <v>437</v>
      </c>
      <c r="AU1249" s="18" t="s">
        <v>83</v>
      </c>
    </row>
    <row r="1250" spans="1:65" s="2" customFormat="1" ht="16.5" customHeight="1">
      <c r="A1250" s="35"/>
      <c r="B1250" s="36"/>
      <c r="C1250" s="226" t="s">
        <v>1811</v>
      </c>
      <c r="D1250" s="226" t="s">
        <v>263</v>
      </c>
      <c r="E1250" s="227" t="s">
        <v>1812</v>
      </c>
      <c r="F1250" s="228" t="s">
        <v>1813</v>
      </c>
      <c r="G1250" s="229" t="s">
        <v>402</v>
      </c>
      <c r="H1250" s="230">
        <v>2</v>
      </c>
      <c r="I1250" s="231"/>
      <c r="J1250" s="232">
        <f>ROUND(I1250*H1250,2)</f>
        <v>0</v>
      </c>
      <c r="K1250" s="228" t="s">
        <v>19</v>
      </c>
      <c r="L1250" s="233"/>
      <c r="M1250" s="234" t="s">
        <v>19</v>
      </c>
      <c r="N1250" s="235" t="s">
        <v>44</v>
      </c>
      <c r="O1250" s="65"/>
      <c r="P1250" s="184">
        <f>O1250*H1250</f>
        <v>0</v>
      </c>
      <c r="Q1250" s="184">
        <v>0</v>
      </c>
      <c r="R1250" s="184">
        <f>Q1250*H1250</f>
        <v>0</v>
      </c>
      <c r="S1250" s="184">
        <v>0</v>
      </c>
      <c r="T1250" s="185">
        <f>S1250*H1250</f>
        <v>0</v>
      </c>
      <c r="U1250" s="35"/>
      <c r="V1250" s="35"/>
      <c r="W1250" s="35"/>
      <c r="X1250" s="35"/>
      <c r="Y1250" s="35"/>
      <c r="Z1250" s="35"/>
      <c r="AA1250" s="35"/>
      <c r="AB1250" s="35"/>
      <c r="AC1250" s="35"/>
      <c r="AD1250" s="35"/>
      <c r="AE1250" s="35"/>
      <c r="AR1250" s="186" t="s">
        <v>454</v>
      </c>
      <c r="AT1250" s="186" t="s">
        <v>263</v>
      </c>
      <c r="AU1250" s="186" t="s">
        <v>83</v>
      </c>
      <c r="AY1250" s="18" t="s">
        <v>171</v>
      </c>
      <c r="BE1250" s="187">
        <f>IF(N1250="základní",J1250,0)</f>
        <v>0</v>
      </c>
      <c r="BF1250" s="187">
        <f>IF(N1250="snížená",J1250,0)</f>
        <v>0</v>
      </c>
      <c r="BG1250" s="187">
        <f>IF(N1250="zákl. přenesená",J1250,0)</f>
        <v>0</v>
      </c>
      <c r="BH1250" s="187">
        <f>IF(N1250="sníž. přenesená",J1250,0)</f>
        <v>0</v>
      </c>
      <c r="BI1250" s="187">
        <f>IF(N1250="nulová",J1250,0)</f>
        <v>0</v>
      </c>
      <c r="BJ1250" s="18" t="s">
        <v>81</v>
      </c>
      <c r="BK1250" s="187">
        <f>ROUND(I1250*H1250,2)</f>
        <v>0</v>
      </c>
      <c r="BL1250" s="18" t="s">
        <v>311</v>
      </c>
      <c r="BM1250" s="186" t="s">
        <v>1814</v>
      </c>
    </row>
    <row r="1251" spans="1:47" s="2" customFormat="1" ht="97.5">
      <c r="A1251" s="35"/>
      <c r="B1251" s="36"/>
      <c r="C1251" s="37"/>
      <c r="D1251" s="195" t="s">
        <v>437</v>
      </c>
      <c r="E1251" s="37"/>
      <c r="F1251" s="236" t="s">
        <v>1815</v>
      </c>
      <c r="G1251" s="37"/>
      <c r="H1251" s="37"/>
      <c r="I1251" s="190"/>
      <c r="J1251" s="37"/>
      <c r="K1251" s="37"/>
      <c r="L1251" s="40"/>
      <c r="M1251" s="191"/>
      <c r="N1251" s="192"/>
      <c r="O1251" s="65"/>
      <c r="P1251" s="65"/>
      <c r="Q1251" s="65"/>
      <c r="R1251" s="65"/>
      <c r="S1251" s="65"/>
      <c r="T1251" s="66"/>
      <c r="U1251" s="35"/>
      <c r="V1251" s="35"/>
      <c r="W1251" s="35"/>
      <c r="X1251" s="35"/>
      <c r="Y1251" s="35"/>
      <c r="Z1251" s="35"/>
      <c r="AA1251" s="35"/>
      <c r="AB1251" s="35"/>
      <c r="AC1251" s="35"/>
      <c r="AD1251" s="35"/>
      <c r="AE1251" s="35"/>
      <c r="AT1251" s="18" t="s">
        <v>437</v>
      </c>
      <c r="AU1251" s="18" t="s">
        <v>83</v>
      </c>
    </row>
    <row r="1252" spans="1:65" s="2" customFormat="1" ht="16.5" customHeight="1">
      <c r="A1252" s="35"/>
      <c r="B1252" s="36"/>
      <c r="C1252" s="226" t="s">
        <v>1816</v>
      </c>
      <c r="D1252" s="226" t="s">
        <v>263</v>
      </c>
      <c r="E1252" s="227" t="s">
        <v>1817</v>
      </c>
      <c r="F1252" s="228" t="s">
        <v>1818</v>
      </c>
      <c r="G1252" s="229" t="s">
        <v>402</v>
      </c>
      <c r="H1252" s="230">
        <v>2</v>
      </c>
      <c r="I1252" s="231"/>
      <c r="J1252" s="232">
        <f>ROUND(I1252*H1252,2)</f>
        <v>0</v>
      </c>
      <c r="K1252" s="228" t="s">
        <v>19</v>
      </c>
      <c r="L1252" s="233"/>
      <c r="M1252" s="234" t="s">
        <v>19</v>
      </c>
      <c r="N1252" s="235" t="s">
        <v>44</v>
      </c>
      <c r="O1252" s="65"/>
      <c r="P1252" s="184">
        <f>O1252*H1252</f>
        <v>0</v>
      </c>
      <c r="Q1252" s="184">
        <v>0</v>
      </c>
      <c r="R1252" s="184">
        <f>Q1252*H1252</f>
        <v>0</v>
      </c>
      <c r="S1252" s="184">
        <v>0</v>
      </c>
      <c r="T1252" s="185">
        <f>S1252*H1252</f>
        <v>0</v>
      </c>
      <c r="U1252" s="35"/>
      <c r="V1252" s="35"/>
      <c r="W1252" s="35"/>
      <c r="X1252" s="35"/>
      <c r="Y1252" s="35"/>
      <c r="Z1252" s="35"/>
      <c r="AA1252" s="35"/>
      <c r="AB1252" s="35"/>
      <c r="AC1252" s="35"/>
      <c r="AD1252" s="35"/>
      <c r="AE1252" s="35"/>
      <c r="AR1252" s="186" t="s">
        <v>454</v>
      </c>
      <c r="AT1252" s="186" t="s">
        <v>263</v>
      </c>
      <c r="AU1252" s="186" t="s">
        <v>83</v>
      </c>
      <c r="AY1252" s="18" t="s">
        <v>171</v>
      </c>
      <c r="BE1252" s="187">
        <f>IF(N1252="základní",J1252,0)</f>
        <v>0</v>
      </c>
      <c r="BF1252" s="187">
        <f>IF(N1252="snížená",J1252,0)</f>
        <v>0</v>
      </c>
      <c r="BG1252" s="187">
        <f>IF(N1252="zákl. přenesená",J1252,0)</f>
        <v>0</v>
      </c>
      <c r="BH1252" s="187">
        <f>IF(N1252="sníž. přenesená",J1252,0)</f>
        <v>0</v>
      </c>
      <c r="BI1252" s="187">
        <f>IF(N1252="nulová",J1252,0)</f>
        <v>0</v>
      </c>
      <c r="BJ1252" s="18" t="s">
        <v>81</v>
      </c>
      <c r="BK1252" s="187">
        <f>ROUND(I1252*H1252,2)</f>
        <v>0</v>
      </c>
      <c r="BL1252" s="18" t="s">
        <v>311</v>
      </c>
      <c r="BM1252" s="186" t="s">
        <v>1819</v>
      </c>
    </row>
    <row r="1253" spans="1:47" s="2" customFormat="1" ht="97.5">
      <c r="A1253" s="35"/>
      <c r="B1253" s="36"/>
      <c r="C1253" s="37"/>
      <c r="D1253" s="195" t="s">
        <v>437</v>
      </c>
      <c r="E1253" s="37"/>
      <c r="F1253" s="236" t="s">
        <v>1815</v>
      </c>
      <c r="G1253" s="37"/>
      <c r="H1253" s="37"/>
      <c r="I1253" s="190"/>
      <c r="J1253" s="37"/>
      <c r="K1253" s="37"/>
      <c r="L1253" s="40"/>
      <c r="M1253" s="191"/>
      <c r="N1253" s="192"/>
      <c r="O1253" s="65"/>
      <c r="P1253" s="65"/>
      <c r="Q1253" s="65"/>
      <c r="R1253" s="65"/>
      <c r="S1253" s="65"/>
      <c r="T1253" s="66"/>
      <c r="U1253" s="35"/>
      <c r="V1253" s="35"/>
      <c r="W1253" s="35"/>
      <c r="X1253" s="35"/>
      <c r="Y1253" s="35"/>
      <c r="Z1253" s="35"/>
      <c r="AA1253" s="35"/>
      <c r="AB1253" s="35"/>
      <c r="AC1253" s="35"/>
      <c r="AD1253" s="35"/>
      <c r="AE1253" s="35"/>
      <c r="AT1253" s="18" t="s">
        <v>437</v>
      </c>
      <c r="AU1253" s="18" t="s">
        <v>83</v>
      </c>
    </row>
    <row r="1254" spans="1:65" s="2" customFormat="1" ht="16.5" customHeight="1">
      <c r="A1254" s="35"/>
      <c r="B1254" s="36"/>
      <c r="C1254" s="226" t="s">
        <v>1820</v>
      </c>
      <c r="D1254" s="226" t="s">
        <v>263</v>
      </c>
      <c r="E1254" s="227" t="s">
        <v>1821</v>
      </c>
      <c r="F1254" s="228" t="s">
        <v>1822</v>
      </c>
      <c r="G1254" s="229" t="s">
        <v>402</v>
      </c>
      <c r="H1254" s="230">
        <v>11</v>
      </c>
      <c r="I1254" s="231"/>
      <c r="J1254" s="232">
        <f>ROUND(I1254*H1254,2)</f>
        <v>0</v>
      </c>
      <c r="K1254" s="228" t="s">
        <v>19</v>
      </c>
      <c r="L1254" s="233"/>
      <c r="M1254" s="234" t="s">
        <v>19</v>
      </c>
      <c r="N1254" s="235" t="s">
        <v>44</v>
      </c>
      <c r="O1254" s="65"/>
      <c r="P1254" s="184">
        <f>O1254*H1254</f>
        <v>0</v>
      </c>
      <c r="Q1254" s="184">
        <v>0</v>
      </c>
      <c r="R1254" s="184">
        <f>Q1254*H1254</f>
        <v>0</v>
      </c>
      <c r="S1254" s="184">
        <v>0</v>
      </c>
      <c r="T1254" s="185">
        <f>S1254*H1254</f>
        <v>0</v>
      </c>
      <c r="U1254" s="35"/>
      <c r="V1254" s="35"/>
      <c r="W1254" s="35"/>
      <c r="X1254" s="35"/>
      <c r="Y1254" s="35"/>
      <c r="Z1254" s="35"/>
      <c r="AA1254" s="35"/>
      <c r="AB1254" s="35"/>
      <c r="AC1254" s="35"/>
      <c r="AD1254" s="35"/>
      <c r="AE1254" s="35"/>
      <c r="AR1254" s="186" t="s">
        <v>454</v>
      </c>
      <c r="AT1254" s="186" t="s">
        <v>263</v>
      </c>
      <c r="AU1254" s="186" t="s">
        <v>83</v>
      </c>
      <c r="AY1254" s="18" t="s">
        <v>171</v>
      </c>
      <c r="BE1254" s="187">
        <f>IF(N1254="základní",J1254,0)</f>
        <v>0</v>
      </c>
      <c r="BF1254" s="187">
        <f>IF(N1254="snížená",J1254,0)</f>
        <v>0</v>
      </c>
      <c r="BG1254" s="187">
        <f>IF(N1254="zákl. přenesená",J1254,0)</f>
        <v>0</v>
      </c>
      <c r="BH1254" s="187">
        <f>IF(N1254="sníž. přenesená",J1254,0)</f>
        <v>0</v>
      </c>
      <c r="BI1254" s="187">
        <f>IF(N1254="nulová",J1254,0)</f>
        <v>0</v>
      </c>
      <c r="BJ1254" s="18" t="s">
        <v>81</v>
      </c>
      <c r="BK1254" s="187">
        <f>ROUND(I1254*H1254,2)</f>
        <v>0</v>
      </c>
      <c r="BL1254" s="18" t="s">
        <v>311</v>
      </c>
      <c r="BM1254" s="186" t="s">
        <v>1823</v>
      </c>
    </row>
    <row r="1255" spans="1:47" s="2" customFormat="1" ht="117">
      <c r="A1255" s="35"/>
      <c r="B1255" s="36"/>
      <c r="C1255" s="37"/>
      <c r="D1255" s="195" t="s">
        <v>437</v>
      </c>
      <c r="E1255" s="37"/>
      <c r="F1255" s="236" t="s">
        <v>1824</v>
      </c>
      <c r="G1255" s="37"/>
      <c r="H1255" s="37"/>
      <c r="I1255" s="190"/>
      <c r="J1255" s="37"/>
      <c r="K1255" s="37"/>
      <c r="L1255" s="40"/>
      <c r="M1255" s="191"/>
      <c r="N1255" s="192"/>
      <c r="O1255" s="65"/>
      <c r="P1255" s="65"/>
      <c r="Q1255" s="65"/>
      <c r="R1255" s="65"/>
      <c r="S1255" s="65"/>
      <c r="T1255" s="66"/>
      <c r="U1255" s="35"/>
      <c r="V1255" s="35"/>
      <c r="W1255" s="35"/>
      <c r="X1255" s="35"/>
      <c r="Y1255" s="35"/>
      <c r="Z1255" s="35"/>
      <c r="AA1255" s="35"/>
      <c r="AB1255" s="35"/>
      <c r="AC1255" s="35"/>
      <c r="AD1255" s="35"/>
      <c r="AE1255" s="35"/>
      <c r="AT1255" s="18" t="s">
        <v>437</v>
      </c>
      <c r="AU1255" s="18" t="s">
        <v>83</v>
      </c>
    </row>
    <row r="1256" spans="1:65" s="2" customFormat="1" ht="16.5" customHeight="1">
      <c r="A1256" s="35"/>
      <c r="B1256" s="36"/>
      <c r="C1256" s="226" t="s">
        <v>1825</v>
      </c>
      <c r="D1256" s="226" t="s">
        <v>263</v>
      </c>
      <c r="E1256" s="227" t="s">
        <v>1826</v>
      </c>
      <c r="F1256" s="228" t="s">
        <v>1827</v>
      </c>
      <c r="G1256" s="229" t="s">
        <v>402</v>
      </c>
      <c r="H1256" s="230">
        <v>3</v>
      </c>
      <c r="I1256" s="231"/>
      <c r="J1256" s="232">
        <f>ROUND(I1256*H1256,2)</f>
        <v>0</v>
      </c>
      <c r="K1256" s="228" t="s">
        <v>19</v>
      </c>
      <c r="L1256" s="233"/>
      <c r="M1256" s="234" t="s">
        <v>19</v>
      </c>
      <c r="N1256" s="235" t="s">
        <v>44</v>
      </c>
      <c r="O1256" s="65"/>
      <c r="P1256" s="184">
        <f>O1256*H1256</f>
        <v>0</v>
      </c>
      <c r="Q1256" s="184">
        <v>0</v>
      </c>
      <c r="R1256" s="184">
        <f>Q1256*H1256</f>
        <v>0</v>
      </c>
      <c r="S1256" s="184">
        <v>0</v>
      </c>
      <c r="T1256" s="185">
        <f>S1256*H1256</f>
        <v>0</v>
      </c>
      <c r="U1256" s="35"/>
      <c r="V1256" s="35"/>
      <c r="W1256" s="35"/>
      <c r="X1256" s="35"/>
      <c r="Y1256" s="35"/>
      <c r="Z1256" s="35"/>
      <c r="AA1256" s="35"/>
      <c r="AB1256" s="35"/>
      <c r="AC1256" s="35"/>
      <c r="AD1256" s="35"/>
      <c r="AE1256" s="35"/>
      <c r="AR1256" s="186" t="s">
        <v>454</v>
      </c>
      <c r="AT1256" s="186" t="s">
        <v>263</v>
      </c>
      <c r="AU1256" s="186" t="s">
        <v>83</v>
      </c>
      <c r="AY1256" s="18" t="s">
        <v>171</v>
      </c>
      <c r="BE1256" s="187">
        <f>IF(N1256="základní",J1256,0)</f>
        <v>0</v>
      </c>
      <c r="BF1256" s="187">
        <f>IF(N1256="snížená",J1256,0)</f>
        <v>0</v>
      </c>
      <c r="BG1256" s="187">
        <f>IF(N1256="zákl. přenesená",J1256,0)</f>
        <v>0</v>
      </c>
      <c r="BH1256" s="187">
        <f>IF(N1256="sníž. přenesená",J1256,0)</f>
        <v>0</v>
      </c>
      <c r="BI1256" s="187">
        <f>IF(N1256="nulová",J1256,0)</f>
        <v>0</v>
      </c>
      <c r="BJ1256" s="18" t="s">
        <v>81</v>
      </c>
      <c r="BK1256" s="187">
        <f>ROUND(I1256*H1256,2)</f>
        <v>0</v>
      </c>
      <c r="BL1256" s="18" t="s">
        <v>311</v>
      </c>
      <c r="BM1256" s="186" t="s">
        <v>1828</v>
      </c>
    </row>
    <row r="1257" spans="1:47" s="2" customFormat="1" ht="68.25">
      <c r="A1257" s="35"/>
      <c r="B1257" s="36"/>
      <c r="C1257" s="37"/>
      <c r="D1257" s="195" t="s">
        <v>437</v>
      </c>
      <c r="E1257" s="37"/>
      <c r="F1257" s="236" t="s">
        <v>1829</v>
      </c>
      <c r="G1257" s="37"/>
      <c r="H1257" s="37"/>
      <c r="I1257" s="190"/>
      <c r="J1257" s="37"/>
      <c r="K1257" s="37"/>
      <c r="L1257" s="40"/>
      <c r="M1257" s="191"/>
      <c r="N1257" s="192"/>
      <c r="O1257" s="65"/>
      <c r="P1257" s="65"/>
      <c r="Q1257" s="65"/>
      <c r="R1257" s="65"/>
      <c r="S1257" s="65"/>
      <c r="T1257" s="66"/>
      <c r="U1257" s="35"/>
      <c r="V1257" s="35"/>
      <c r="W1257" s="35"/>
      <c r="X1257" s="35"/>
      <c r="Y1257" s="35"/>
      <c r="Z1257" s="35"/>
      <c r="AA1257" s="35"/>
      <c r="AB1257" s="35"/>
      <c r="AC1257" s="35"/>
      <c r="AD1257" s="35"/>
      <c r="AE1257" s="35"/>
      <c r="AT1257" s="18" t="s">
        <v>437</v>
      </c>
      <c r="AU1257" s="18" t="s">
        <v>83</v>
      </c>
    </row>
    <row r="1258" spans="1:65" s="2" customFormat="1" ht="16.5" customHeight="1">
      <c r="A1258" s="35"/>
      <c r="B1258" s="36"/>
      <c r="C1258" s="226" t="s">
        <v>1830</v>
      </c>
      <c r="D1258" s="226" t="s">
        <v>263</v>
      </c>
      <c r="E1258" s="227" t="s">
        <v>1831</v>
      </c>
      <c r="F1258" s="228" t="s">
        <v>1832</v>
      </c>
      <c r="G1258" s="229" t="s">
        <v>402</v>
      </c>
      <c r="H1258" s="230">
        <v>3</v>
      </c>
      <c r="I1258" s="231"/>
      <c r="J1258" s="232">
        <f>ROUND(I1258*H1258,2)</f>
        <v>0</v>
      </c>
      <c r="K1258" s="228" t="s">
        <v>19</v>
      </c>
      <c r="L1258" s="233"/>
      <c r="M1258" s="234" t="s">
        <v>19</v>
      </c>
      <c r="N1258" s="235" t="s">
        <v>44</v>
      </c>
      <c r="O1258" s="65"/>
      <c r="P1258" s="184">
        <f>O1258*H1258</f>
        <v>0</v>
      </c>
      <c r="Q1258" s="184">
        <v>0</v>
      </c>
      <c r="R1258" s="184">
        <f>Q1258*H1258</f>
        <v>0</v>
      </c>
      <c r="S1258" s="184">
        <v>0</v>
      </c>
      <c r="T1258" s="185">
        <f>S1258*H1258</f>
        <v>0</v>
      </c>
      <c r="U1258" s="35"/>
      <c r="V1258" s="35"/>
      <c r="W1258" s="35"/>
      <c r="X1258" s="35"/>
      <c r="Y1258" s="35"/>
      <c r="Z1258" s="35"/>
      <c r="AA1258" s="35"/>
      <c r="AB1258" s="35"/>
      <c r="AC1258" s="35"/>
      <c r="AD1258" s="35"/>
      <c r="AE1258" s="35"/>
      <c r="AR1258" s="186" t="s">
        <v>454</v>
      </c>
      <c r="AT1258" s="186" t="s">
        <v>263</v>
      </c>
      <c r="AU1258" s="186" t="s">
        <v>83</v>
      </c>
      <c r="AY1258" s="18" t="s">
        <v>171</v>
      </c>
      <c r="BE1258" s="187">
        <f>IF(N1258="základní",J1258,0)</f>
        <v>0</v>
      </c>
      <c r="BF1258" s="187">
        <f>IF(N1258="snížená",J1258,0)</f>
        <v>0</v>
      </c>
      <c r="BG1258" s="187">
        <f>IF(N1258="zákl. přenesená",J1258,0)</f>
        <v>0</v>
      </c>
      <c r="BH1258" s="187">
        <f>IF(N1258="sníž. přenesená",J1258,0)</f>
        <v>0</v>
      </c>
      <c r="BI1258" s="187">
        <f>IF(N1258="nulová",J1258,0)</f>
        <v>0</v>
      </c>
      <c r="BJ1258" s="18" t="s">
        <v>81</v>
      </c>
      <c r="BK1258" s="187">
        <f>ROUND(I1258*H1258,2)</f>
        <v>0</v>
      </c>
      <c r="BL1258" s="18" t="s">
        <v>311</v>
      </c>
      <c r="BM1258" s="186" t="s">
        <v>1833</v>
      </c>
    </row>
    <row r="1259" spans="1:47" s="2" customFormat="1" ht="117">
      <c r="A1259" s="35"/>
      <c r="B1259" s="36"/>
      <c r="C1259" s="37"/>
      <c r="D1259" s="195" t="s">
        <v>437</v>
      </c>
      <c r="E1259" s="37"/>
      <c r="F1259" s="236" t="s">
        <v>1834</v>
      </c>
      <c r="G1259" s="37"/>
      <c r="H1259" s="37"/>
      <c r="I1259" s="190"/>
      <c r="J1259" s="37"/>
      <c r="K1259" s="37"/>
      <c r="L1259" s="40"/>
      <c r="M1259" s="191"/>
      <c r="N1259" s="192"/>
      <c r="O1259" s="65"/>
      <c r="P1259" s="65"/>
      <c r="Q1259" s="65"/>
      <c r="R1259" s="65"/>
      <c r="S1259" s="65"/>
      <c r="T1259" s="66"/>
      <c r="U1259" s="35"/>
      <c r="V1259" s="35"/>
      <c r="W1259" s="35"/>
      <c r="X1259" s="35"/>
      <c r="Y1259" s="35"/>
      <c r="Z1259" s="35"/>
      <c r="AA1259" s="35"/>
      <c r="AB1259" s="35"/>
      <c r="AC1259" s="35"/>
      <c r="AD1259" s="35"/>
      <c r="AE1259" s="35"/>
      <c r="AT1259" s="18" t="s">
        <v>437</v>
      </c>
      <c r="AU1259" s="18" t="s">
        <v>83</v>
      </c>
    </row>
    <row r="1260" spans="1:65" s="2" customFormat="1" ht="37.9" customHeight="1">
      <c r="A1260" s="35"/>
      <c r="B1260" s="36"/>
      <c r="C1260" s="175" t="s">
        <v>1835</v>
      </c>
      <c r="D1260" s="175" t="s">
        <v>173</v>
      </c>
      <c r="E1260" s="176" t="s">
        <v>1836</v>
      </c>
      <c r="F1260" s="177" t="s">
        <v>1837</v>
      </c>
      <c r="G1260" s="178" t="s">
        <v>272</v>
      </c>
      <c r="H1260" s="179">
        <v>204.09</v>
      </c>
      <c r="I1260" s="180"/>
      <c r="J1260" s="181">
        <f>ROUND(I1260*H1260,2)</f>
        <v>0</v>
      </c>
      <c r="K1260" s="177" t="s">
        <v>177</v>
      </c>
      <c r="L1260" s="40"/>
      <c r="M1260" s="182" t="s">
        <v>19</v>
      </c>
      <c r="N1260" s="183" t="s">
        <v>44</v>
      </c>
      <c r="O1260" s="65"/>
      <c r="P1260" s="184">
        <f>O1260*H1260</f>
        <v>0</v>
      </c>
      <c r="Q1260" s="184">
        <v>0</v>
      </c>
      <c r="R1260" s="184">
        <f>Q1260*H1260</f>
        <v>0</v>
      </c>
      <c r="S1260" s="184">
        <v>0</v>
      </c>
      <c r="T1260" s="185">
        <f>S1260*H1260</f>
        <v>0</v>
      </c>
      <c r="U1260" s="35"/>
      <c r="V1260" s="35"/>
      <c r="W1260" s="35"/>
      <c r="X1260" s="35"/>
      <c r="Y1260" s="35"/>
      <c r="Z1260" s="35"/>
      <c r="AA1260" s="35"/>
      <c r="AB1260" s="35"/>
      <c r="AC1260" s="35"/>
      <c r="AD1260" s="35"/>
      <c r="AE1260" s="35"/>
      <c r="AR1260" s="186" t="s">
        <v>311</v>
      </c>
      <c r="AT1260" s="186" t="s">
        <v>173</v>
      </c>
      <c r="AU1260" s="186" t="s">
        <v>83</v>
      </c>
      <c r="AY1260" s="18" t="s">
        <v>171</v>
      </c>
      <c r="BE1260" s="187">
        <f>IF(N1260="základní",J1260,0)</f>
        <v>0</v>
      </c>
      <c r="BF1260" s="187">
        <f>IF(N1260="snížená",J1260,0)</f>
        <v>0</v>
      </c>
      <c r="BG1260" s="187">
        <f>IF(N1260="zákl. přenesená",J1260,0)</f>
        <v>0</v>
      </c>
      <c r="BH1260" s="187">
        <f>IF(N1260="sníž. přenesená",J1260,0)</f>
        <v>0</v>
      </c>
      <c r="BI1260" s="187">
        <f>IF(N1260="nulová",J1260,0)</f>
        <v>0</v>
      </c>
      <c r="BJ1260" s="18" t="s">
        <v>81</v>
      </c>
      <c r="BK1260" s="187">
        <f>ROUND(I1260*H1260,2)</f>
        <v>0</v>
      </c>
      <c r="BL1260" s="18" t="s">
        <v>311</v>
      </c>
      <c r="BM1260" s="186" t="s">
        <v>1838</v>
      </c>
    </row>
    <row r="1261" spans="1:47" s="2" customFormat="1" ht="12">
      <c r="A1261" s="35"/>
      <c r="B1261" s="36"/>
      <c r="C1261" s="37"/>
      <c r="D1261" s="188" t="s">
        <v>180</v>
      </c>
      <c r="E1261" s="37"/>
      <c r="F1261" s="189" t="s">
        <v>1839</v>
      </c>
      <c r="G1261" s="37"/>
      <c r="H1261" s="37"/>
      <c r="I1261" s="190"/>
      <c r="J1261" s="37"/>
      <c r="K1261" s="37"/>
      <c r="L1261" s="40"/>
      <c r="M1261" s="191"/>
      <c r="N1261" s="192"/>
      <c r="O1261" s="65"/>
      <c r="P1261" s="65"/>
      <c r="Q1261" s="65"/>
      <c r="R1261" s="65"/>
      <c r="S1261" s="65"/>
      <c r="T1261" s="66"/>
      <c r="U1261" s="35"/>
      <c r="V1261" s="35"/>
      <c r="W1261" s="35"/>
      <c r="X1261" s="35"/>
      <c r="Y1261" s="35"/>
      <c r="Z1261" s="35"/>
      <c r="AA1261" s="35"/>
      <c r="AB1261" s="35"/>
      <c r="AC1261" s="35"/>
      <c r="AD1261" s="35"/>
      <c r="AE1261" s="35"/>
      <c r="AT1261" s="18" t="s">
        <v>180</v>
      </c>
      <c r="AU1261" s="18" t="s">
        <v>83</v>
      </c>
    </row>
    <row r="1262" spans="2:51" s="13" customFormat="1" ht="12">
      <c r="B1262" s="193"/>
      <c r="C1262" s="194"/>
      <c r="D1262" s="195" t="s">
        <v>182</v>
      </c>
      <c r="E1262" s="196" t="s">
        <v>19</v>
      </c>
      <c r="F1262" s="197" t="s">
        <v>1770</v>
      </c>
      <c r="G1262" s="194"/>
      <c r="H1262" s="196" t="s">
        <v>19</v>
      </c>
      <c r="I1262" s="198"/>
      <c r="J1262" s="194"/>
      <c r="K1262" s="194"/>
      <c r="L1262" s="199"/>
      <c r="M1262" s="200"/>
      <c r="N1262" s="201"/>
      <c r="O1262" s="201"/>
      <c r="P1262" s="201"/>
      <c r="Q1262" s="201"/>
      <c r="R1262" s="201"/>
      <c r="S1262" s="201"/>
      <c r="T1262" s="202"/>
      <c r="AT1262" s="203" t="s">
        <v>182</v>
      </c>
      <c r="AU1262" s="203" t="s">
        <v>83</v>
      </c>
      <c r="AV1262" s="13" t="s">
        <v>81</v>
      </c>
      <c r="AW1262" s="13" t="s">
        <v>35</v>
      </c>
      <c r="AX1262" s="13" t="s">
        <v>73</v>
      </c>
      <c r="AY1262" s="203" t="s">
        <v>171</v>
      </c>
    </row>
    <row r="1263" spans="2:51" s="14" customFormat="1" ht="12">
      <c r="B1263" s="204"/>
      <c r="C1263" s="205"/>
      <c r="D1263" s="195" t="s">
        <v>182</v>
      </c>
      <c r="E1263" s="206" t="s">
        <v>19</v>
      </c>
      <c r="F1263" s="207" t="s">
        <v>1771</v>
      </c>
      <c r="G1263" s="205"/>
      <c r="H1263" s="208">
        <v>10.44</v>
      </c>
      <c r="I1263" s="209"/>
      <c r="J1263" s="205"/>
      <c r="K1263" s="205"/>
      <c r="L1263" s="210"/>
      <c r="M1263" s="211"/>
      <c r="N1263" s="212"/>
      <c r="O1263" s="212"/>
      <c r="P1263" s="212"/>
      <c r="Q1263" s="212"/>
      <c r="R1263" s="212"/>
      <c r="S1263" s="212"/>
      <c r="T1263" s="213"/>
      <c r="AT1263" s="214" t="s">
        <v>182</v>
      </c>
      <c r="AU1263" s="214" t="s">
        <v>83</v>
      </c>
      <c r="AV1263" s="14" t="s">
        <v>83</v>
      </c>
      <c r="AW1263" s="14" t="s">
        <v>35</v>
      </c>
      <c r="AX1263" s="14" t="s">
        <v>73</v>
      </c>
      <c r="AY1263" s="214" t="s">
        <v>171</v>
      </c>
    </row>
    <row r="1264" spans="2:51" s="14" customFormat="1" ht="12">
      <c r="B1264" s="204"/>
      <c r="C1264" s="205"/>
      <c r="D1264" s="195" t="s">
        <v>182</v>
      </c>
      <c r="E1264" s="206" t="s">
        <v>19</v>
      </c>
      <c r="F1264" s="207" t="s">
        <v>1772</v>
      </c>
      <c r="G1264" s="205"/>
      <c r="H1264" s="208">
        <v>12.528</v>
      </c>
      <c r="I1264" s="209"/>
      <c r="J1264" s="205"/>
      <c r="K1264" s="205"/>
      <c r="L1264" s="210"/>
      <c r="M1264" s="211"/>
      <c r="N1264" s="212"/>
      <c r="O1264" s="212"/>
      <c r="P1264" s="212"/>
      <c r="Q1264" s="212"/>
      <c r="R1264" s="212"/>
      <c r="S1264" s="212"/>
      <c r="T1264" s="213"/>
      <c r="AT1264" s="214" t="s">
        <v>182</v>
      </c>
      <c r="AU1264" s="214" t="s">
        <v>83</v>
      </c>
      <c r="AV1264" s="14" t="s">
        <v>83</v>
      </c>
      <c r="AW1264" s="14" t="s">
        <v>35</v>
      </c>
      <c r="AX1264" s="14" t="s">
        <v>73</v>
      </c>
      <c r="AY1264" s="214" t="s">
        <v>171</v>
      </c>
    </row>
    <row r="1265" spans="2:51" s="14" customFormat="1" ht="12">
      <c r="B1265" s="204"/>
      <c r="C1265" s="205"/>
      <c r="D1265" s="195" t="s">
        <v>182</v>
      </c>
      <c r="E1265" s="206" t="s">
        <v>19</v>
      </c>
      <c r="F1265" s="207" t="s">
        <v>1773</v>
      </c>
      <c r="G1265" s="205"/>
      <c r="H1265" s="208">
        <v>33.408</v>
      </c>
      <c r="I1265" s="209"/>
      <c r="J1265" s="205"/>
      <c r="K1265" s="205"/>
      <c r="L1265" s="210"/>
      <c r="M1265" s="211"/>
      <c r="N1265" s="212"/>
      <c r="O1265" s="212"/>
      <c r="P1265" s="212"/>
      <c r="Q1265" s="212"/>
      <c r="R1265" s="212"/>
      <c r="S1265" s="212"/>
      <c r="T1265" s="213"/>
      <c r="AT1265" s="214" t="s">
        <v>182</v>
      </c>
      <c r="AU1265" s="214" t="s">
        <v>83</v>
      </c>
      <c r="AV1265" s="14" t="s">
        <v>83</v>
      </c>
      <c r="AW1265" s="14" t="s">
        <v>35</v>
      </c>
      <c r="AX1265" s="14" t="s">
        <v>73</v>
      </c>
      <c r="AY1265" s="214" t="s">
        <v>171</v>
      </c>
    </row>
    <row r="1266" spans="2:51" s="14" customFormat="1" ht="12">
      <c r="B1266" s="204"/>
      <c r="C1266" s="205"/>
      <c r="D1266" s="195" t="s">
        <v>182</v>
      </c>
      <c r="E1266" s="206" t="s">
        <v>19</v>
      </c>
      <c r="F1266" s="207" t="s">
        <v>1774</v>
      </c>
      <c r="G1266" s="205"/>
      <c r="H1266" s="208">
        <v>11.844</v>
      </c>
      <c r="I1266" s="209"/>
      <c r="J1266" s="205"/>
      <c r="K1266" s="205"/>
      <c r="L1266" s="210"/>
      <c r="M1266" s="211"/>
      <c r="N1266" s="212"/>
      <c r="O1266" s="212"/>
      <c r="P1266" s="212"/>
      <c r="Q1266" s="212"/>
      <c r="R1266" s="212"/>
      <c r="S1266" s="212"/>
      <c r="T1266" s="213"/>
      <c r="AT1266" s="214" t="s">
        <v>182</v>
      </c>
      <c r="AU1266" s="214" t="s">
        <v>83</v>
      </c>
      <c r="AV1266" s="14" t="s">
        <v>83</v>
      </c>
      <c r="AW1266" s="14" t="s">
        <v>35</v>
      </c>
      <c r="AX1266" s="14" t="s">
        <v>73</v>
      </c>
      <c r="AY1266" s="214" t="s">
        <v>171</v>
      </c>
    </row>
    <row r="1267" spans="2:51" s="14" customFormat="1" ht="12">
      <c r="B1267" s="204"/>
      <c r="C1267" s="205"/>
      <c r="D1267" s="195" t="s">
        <v>182</v>
      </c>
      <c r="E1267" s="206" t="s">
        <v>19</v>
      </c>
      <c r="F1267" s="207" t="s">
        <v>1775</v>
      </c>
      <c r="G1267" s="205"/>
      <c r="H1267" s="208">
        <v>68.972</v>
      </c>
      <c r="I1267" s="209"/>
      <c r="J1267" s="205"/>
      <c r="K1267" s="205"/>
      <c r="L1267" s="210"/>
      <c r="M1267" s="211"/>
      <c r="N1267" s="212"/>
      <c r="O1267" s="212"/>
      <c r="P1267" s="212"/>
      <c r="Q1267" s="212"/>
      <c r="R1267" s="212"/>
      <c r="S1267" s="212"/>
      <c r="T1267" s="213"/>
      <c r="AT1267" s="214" t="s">
        <v>182</v>
      </c>
      <c r="AU1267" s="214" t="s">
        <v>83</v>
      </c>
      <c r="AV1267" s="14" t="s">
        <v>83</v>
      </c>
      <c r="AW1267" s="14" t="s">
        <v>35</v>
      </c>
      <c r="AX1267" s="14" t="s">
        <v>73</v>
      </c>
      <c r="AY1267" s="214" t="s">
        <v>171</v>
      </c>
    </row>
    <row r="1268" spans="2:51" s="14" customFormat="1" ht="12">
      <c r="B1268" s="204"/>
      <c r="C1268" s="205"/>
      <c r="D1268" s="195" t="s">
        <v>182</v>
      </c>
      <c r="E1268" s="206" t="s">
        <v>19</v>
      </c>
      <c r="F1268" s="207" t="s">
        <v>1776</v>
      </c>
      <c r="G1268" s="205"/>
      <c r="H1268" s="208">
        <v>14.868</v>
      </c>
      <c r="I1268" s="209"/>
      <c r="J1268" s="205"/>
      <c r="K1268" s="205"/>
      <c r="L1268" s="210"/>
      <c r="M1268" s="211"/>
      <c r="N1268" s="212"/>
      <c r="O1268" s="212"/>
      <c r="P1268" s="212"/>
      <c r="Q1268" s="212"/>
      <c r="R1268" s="212"/>
      <c r="S1268" s="212"/>
      <c r="T1268" s="213"/>
      <c r="AT1268" s="214" t="s">
        <v>182</v>
      </c>
      <c r="AU1268" s="214" t="s">
        <v>83</v>
      </c>
      <c r="AV1268" s="14" t="s">
        <v>83</v>
      </c>
      <c r="AW1268" s="14" t="s">
        <v>35</v>
      </c>
      <c r="AX1268" s="14" t="s">
        <v>73</v>
      </c>
      <c r="AY1268" s="214" t="s">
        <v>171</v>
      </c>
    </row>
    <row r="1269" spans="2:51" s="14" customFormat="1" ht="12">
      <c r="B1269" s="204"/>
      <c r="C1269" s="205"/>
      <c r="D1269" s="195" t="s">
        <v>182</v>
      </c>
      <c r="E1269" s="206" t="s">
        <v>19</v>
      </c>
      <c r="F1269" s="207" t="s">
        <v>1777</v>
      </c>
      <c r="G1269" s="205"/>
      <c r="H1269" s="208">
        <v>4.248</v>
      </c>
      <c r="I1269" s="209"/>
      <c r="J1269" s="205"/>
      <c r="K1269" s="205"/>
      <c r="L1269" s="210"/>
      <c r="M1269" s="211"/>
      <c r="N1269" s="212"/>
      <c r="O1269" s="212"/>
      <c r="P1269" s="212"/>
      <c r="Q1269" s="212"/>
      <c r="R1269" s="212"/>
      <c r="S1269" s="212"/>
      <c r="T1269" s="213"/>
      <c r="AT1269" s="214" t="s">
        <v>182</v>
      </c>
      <c r="AU1269" s="214" t="s">
        <v>83</v>
      </c>
      <c r="AV1269" s="14" t="s">
        <v>83</v>
      </c>
      <c r="AW1269" s="14" t="s">
        <v>35</v>
      </c>
      <c r="AX1269" s="14" t="s">
        <v>73</v>
      </c>
      <c r="AY1269" s="214" t="s">
        <v>171</v>
      </c>
    </row>
    <row r="1270" spans="2:51" s="14" customFormat="1" ht="12">
      <c r="B1270" s="204"/>
      <c r="C1270" s="205"/>
      <c r="D1270" s="195" t="s">
        <v>182</v>
      </c>
      <c r="E1270" s="206" t="s">
        <v>19</v>
      </c>
      <c r="F1270" s="207" t="s">
        <v>1778</v>
      </c>
      <c r="G1270" s="205"/>
      <c r="H1270" s="208">
        <v>5.897</v>
      </c>
      <c r="I1270" s="209"/>
      <c r="J1270" s="205"/>
      <c r="K1270" s="205"/>
      <c r="L1270" s="210"/>
      <c r="M1270" s="211"/>
      <c r="N1270" s="212"/>
      <c r="O1270" s="212"/>
      <c r="P1270" s="212"/>
      <c r="Q1270" s="212"/>
      <c r="R1270" s="212"/>
      <c r="S1270" s="212"/>
      <c r="T1270" s="213"/>
      <c r="AT1270" s="214" t="s">
        <v>182</v>
      </c>
      <c r="AU1270" s="214" t="s">
        <v>83</v>
      </c>
      <c r="AV1270" s="14" t="s">
        <v>83</v>
      </c>
      <c r="AW1270" s="14" t="s">
        <v>35</v>
      </c>
      <c r="AX1270" s="14" t="s">
        <v>73</v>
      </c>
      <c r="AY1270" s="214" t="s">
        <v>171</v>
      </c>
    </row>
    <row r="1271" spans="2:51" s="14" customFormat="1" ht="12">
      <c r="B1271" s="204"/>
      <c r="C1271" s="205"/>
      <c r="D1271" s="195" t="s">
        <v>182</v>
      </c>
      <c r="E1271" s="206" t="s">
        <v>19</v>
      </c>
      <c r="F1271" s="207" t="s">
        <v>1779</v>
      </c>
      <c r="G1271" s="205"/>
      <c r="H1271" s="208">
        <v>30.624</v>
      </c>
      <c r="I1271" s="209"/>
      <c r="J1271" s="205"/>
      <c r="K1271" s="205"/>
      <c r="L1271" s="210"/>
      <c r="M1271" s="211"/>
      <c r="N1271" s="212"/>
      <c r="O1271" s="212"/>
      <c r="P1271" s="212"/>
      <c r="Q1271" s="212"/>
      <c r="R1271" s="212"/>
      <c r="S1271" s="212"/>
      <c r="T1271" s="213"/>
      <c r="AT1271" s="214" t="s">
        <v>182</v>
      </c>
      <c r="AU1271" s="214" t="s">
        <v>83</v>
      </c>
      <c r="AV1271" s="14" t="s">
        <v>83</v>
      </c>
      <c r="AW1271" s="14" t="s">
        <v>35</v>
      </c>
      <c r="AX1271" s="14" t="s">
        <v>73</v>
      </c>
      <c r="AY1271" s="214" t="s">
        <v>171</v>
      </c>
    </row>
    <row r="1272" spans="2:51" s="14" customFormat="1" ht="12">
      <c r="B1272" s="204"/>
      <c r="C1272" s="205"/>
      <c r="D1272" s="195" t="s">
        <v>182</v>
      </c>
      <c r="E1272" s="206" t="s">
        <v>19</v>
      </c>
      <c r="F1272" s="207" t="s">
        <v>1780</v>
      </c>
      <c r="G1272" s="205"/>
      <c r="H1272" s="208">
        <v>2.34</v>
      </c>
      <c r="I1272" s="209"/>
      <c r="J1272" s="205"/>
      <c r="K1272" s="205"/>
      <c r="L1272" s="210"/>
      <c r="M1272" s="211"/>
      <c r="N1272" s="212"/>
      <c r="O1272" s="212"/>
      <c r="P1272" s="212"/>
      <c r="Q1272" s="212"/>
      <c r="R1272" s="212"/>
      <c r="S1272" s="212"/>
      <c r="T1272" s="213"/>
      <c r="AT1272" s="214" t="s">
        <v>182</v>
      </c>
      <c r="AU1272" s="214" t="s">
        <v>83</v>
      </c>
      <c r="AV1272" s="14" t="s">
        <v>83</v>
      </c>
      <c r="AW1272" s="14" t="s">
        <v>35</v>
      </c>
      <c r="AX1272" s="14" t="s">
        <v>73</v>
      </c>
      <c r="AY1272" s="214" t="s">
        <v>171</v>
      </c>
    </row>
    <row r="1273" spans="2:51" s="14" customFormat="1" ht="12">
      <c r="B1273" s="204"/>
      <c r="C1273" s="205"/>
      <c r="D1273" s="195" t="s">
        <v>182</v>
      </c>
      <c r="E1273" s="206" t="s">
        <v>19</v>
      </c>
      <c r="F1273" s="207" t="s">
        <v>1781</v>
      </c>
      <c r="G1273" s="205"/>
      <c r="H1273" s="208">
        <v>8.921</v>
      </c>
      <c r="I1273" s="209"/>
      <c r="J1273" s="205"/>
      <c r="K1273" s="205"/>
      <c r="L1273" s="210"/>
      <c r="M1273" s="211"/>
      <c r="N1273" s="212"/>
      <c r="O1273" s="212"/>
      <c r="P1273" s="212"/>
      <c r="Q1273" s="212"/>
      <c r="R1273" s="212"/>
      <c r="S1273" s="212"/>
      <c r="T1273" s="213"/>
      <c r="AT1273" s="214" t="s">
        <v>182</v>
      </c>
      <c r="AU1273" s="214" t="s">
        <v>83</v>
      </c>
      <c r="AV1273" s="14" t="s">
        <v>83</v>
      </c>
      <c r="AW1273" s="14" t="s">
        <v>35</v>
      </c>
      <c r="AX1273" s="14" t="s">
        <v>73</v>
      </c>
      <c r="AY1273" s="214" t="s">
        <v>171</v>
      </c>
    </row>
    <row r="1274" spans="2:51" s="15" customFormat="1" ht="12">
      <c r="B1274" s="215"/>
      <c r="C1274" s="216"/>
      <c r="D1274" s="195" t="s">
        <v>182</v>
      </c>
      <c r="E1274" s="217" t="s">
        <v>19</v>
      </c>
      <c r="F1274" s="218" t="s">
        <v>189</v>
      </c>
      <c r="G1274" s="216"/>
      <c r="H1274" s="219">
        <v>204.09</v>
      </c>
      <c r="I1274" s="220"/>
      <c r="J1274" s="216"/>
      <c r="K1274" s="216"/>
      <c r="L1274" s="221"/>
      <c r="M1274" s="222"/>
      <c r="N1274" s="223"/>
      <c r="O1274" s="223"/>
      <c r="P1274" s="223"/>
      <c r="Q1274" s="223"/>
      <c r="R1274" s="223"/>
      <c r="S1274" s="223"/>
      <c r="T1274" s="224"/>
      <c r="AT1274" s="225" t="s">
        <v>182</v>
      </c>
      <c r="AU1274" s="225" t="s">
        <v>83</v>
      </c>
      <c r="AV1274" s="15" t="s">
        <v>178</v>
      </c>
      <c r="AW1274" s="15" t="s">
        <v>35</v>
      </c>
      <c r="AX1274" s="15" t="s">
        <v>81</v>
      </c>
      <c r="AY1274" s="225" t="s">
        <v>171</v>
      </c>
    </row>
    <row r="1275" spans="1:65" s="2" customFormat="1" ht="37.9" customHeight="1">
      <c r="A1275" s="35"/>
      <c r="B1275" s="36"/>
      <c r="C1275" s="175" t="s">
        <v>1840</v>
      </c>
      <c r="D1275" s="175" t="s">
        <v>173</v>
      </c>
      <c r="E1275" s="176" t="s">
        <v>1841</v>
      </c>
      <c r="F1275" s="177" t="s">
        <v>1842</v>
      </c>
      <c r="G1275" s="178" t="s">
        <v>402</v>
      </c>
      <c r="H1275" s="179">
        <v>326</v>
      </c>
      <c r="I1275" s="180"/>
      <c r="J1275" s="181">
        <f>ROUND(I1275*H1275,2)</f>
        <v>0</v>
      </c>
      <c r="K1275" s="177" t="s">
        <v>177</v>
      </c>
      <c r="L1275" s="40"/>
      <c r="M1275" s="182" t="s">
        <v>19</v>
      </c>
      <c r="N1275" s="183" t="s">
        <v>44</v>
      </c>
      <c r="O1275" s="65"/>
      <c r="P1275" s="184">
        <f>O1275*H1275</f>
        <v>0</v>
      </c>
      <c r="Q1275" s="184">
        <v>0</v>
      </c>
      <c r="R1275" s="184">
        <f>Q1275*H1275</f>
        <v>0</v>
      </c>
      <c r="S1275" s="184">
        <v>0</v>
      </c>
      <c r="T1275" s="185">
        <f>S1275*H1275</f>
        <v>0</v>
      </c>
      <c r="U1275" s="35"/>
      <c r="V1275" s="35"/>
      <c r="W1275" s="35"/>
      <c r="X1275" s="35"/>
      <c r="Y1275" s="35"/>
      <c r="Z1275" s="35"/>
      <c r="AA1275" s="35"/>
      <c r="AB1275" s="35"/>
      <c r="AC1275" s="35"/>
      <c r="AD1275" s="35"/>
      <c r="AE1275" s="35"/>
      <c r="AR1275" s="186" t="s">
        <v>311</v>
      </c>
      <c r="AT1275" s="186" t="s">
        <v>173</v>
      </c>
      <c r="AU1275" s="186" t="s">
        <v>83</v>
      </c>
      <c r="AY1275" s="18" t="s">
        <v>171</v>
      </c>
      <c r="BE1275" s="187">
        <f>IF(N1275="základní",J1275,0)</f>
        <v>0</v>
      </c>
      <c r="BF1275" s="187">
        <f>IF(N1275="snížená",J1275,0)</f>
        <v>0</v>
      </c>
      <c r="BG1275" s="187">
        <f>IF(N1275="zákl. přenesená",J1275,0)</f>
        <v>0</v>
      </c>
      <c r="BH1275" s="187">
        <f>IF(N1275="sníž. přenesená",J1275,0)</f>
        <v>0</v>
      </c>
      <c r="BI1275" s="187">
        <f>IF(N1275="nulová",J1275,0)</f>
        <v>0</v>
      </c>
      <c r="BJ1275" s="18" t="s">
        <v>81</v>
      </c>
      <c r="BK1275" s="187">
        <f>ROUND(I1275*H1275,2)</f>
        <v>0</v>
      </c>
      <c r="BL1275" s="18" t="s">
        <v>311</v>
      </c>
      <c r="BM1275" s="186" t="s">
        <v>1843</v>
      </c>
    </row>
    <row r="1276" spans="1:47" s="2" customFormat="1" ht="12">
      <c r="A1276" s="35"/>
      <c r="B1276" s="36"/>
      <c r="C1276" s="37"/>
      <c r="D1276" s="188" t="s">
        <v>180</v>
      </c>
      <c r="E1276" s="37"/>
      <c r="F1276" s="189" t="s">
        <v>1844</v>
      </c>
      <c r="G1276" s="37"/>
      <c r="H1276" s="37"/>
      <c r="I1276" s="190"/>
      <c r="J1276" s="37"/>
      <c r="K1276" s="37"/>
      <c r="L1276" s="40"/>
      <c r="M1276" s="191"/>
      <c r="N1276" s="192"/>
      <c r="O1276" s="65"/>
      <c r="P1276" s="65"/>
      <c r="Q1276" s="65"/>
      <c r="R1276" s="65"/>
      <c r="S1276" s="65"/>
      <c r="T1276" s="66"/>
      <c r="U1276" s="35"/>
      <c r="V1276" s="35"/>
      <c r="W1276" s="35"/>
      <c r="X1276" s="35"/>
      <c r="Y1276" s="35"/>
      <c r="Z1276" s="35"/>
      <c r="AA1276" s="35"/>
      <c r="AB1276" s="35"/>
      <c r="AC1276" s="35"/>
      <c r="AD1276" s="35"/>
      <c r="AE1276" s="35"/>
      <c r="AT1276" s="18" t="s">
        <v>180</v>
      </c>
      <c r="AU1276" s="18" t="s">
        <v>83</v>
      </c>
    </row>
    <row r="1277" spans="2:51" s="13" customFormat="1" ht="12">
      <c r="B1277" s="193"/>
      <c r="C1277" s="194"/>
      <c r="D1277" s="195" t="s">
        <v>182</v>
      </c>
      <c r="E1277" s="196" t="s">
        <v>19</v>
      </c>
      <c r="F1277" s="197" t="s">
        <v>1770</v>
      </c>
      <c r="G1277" s="194"/>
      <c r="H1277" s="196" t="s">
        <v>19</v>
      </c>
      <c r="I1277" s="198"/>
      <c r="J1277" s="194"/>
      <c r="K1277" s="194"/>
      <c r="L1277" s="199"/>
      <c r="M1277" s="200"/>
      <c r="N1277" s="201"/>
      <c r="O1277" s="201"/>
      <c r="P1277" s="201"/>
      <c r="Q1277" s="201"/>
      <c r="R1277" s="201"/>
      <c r="S1277" s="201"/>
      <c r="T1277" s="202"/>
      <c r="AT1277" s="203" t="s">
        <v>182</v>
      </c>
      <c r="AU1277" s="203" t="s">
        <v>83</v>
      </c>
      <c r="AV1277" s="13" t="s">
        <v>81</v>
      </c>
      <c r="AW1277" s="13" t="s">
        <v>35</v>
      </c>
      <c r="AX1277" s="13" t="s">
        <v>73</v>
      </c>
      <c r="AY1277" s="203" t="s">
        <v>171</v>
      </c>
    </row>
    <row r="1278" spans="2:51" s="14" customFormat="1" ht="12">
      <c r="B1278" s="204"/>
      <c r="C1278" s="205"/>
      <c r="D1278" s="195" t="s">
        <v>182</v>
      </c>
      <c r="E1278" s="206" t="s">
        <v>19</v>
      </c>
      <c r="F1278" s="207" t="s">
        <v>1845</v>
      </c>
      <c r="G1278" s="205"/>
      <c r="H1278" s="208">
        <v>20</v>
      </c>
      <c r="I1278" s="209"/>
      <c r="J1278" s="205"/>
      <c r="K1278" s="205"/>
      <c r="L1278" s="210"/>
      <c r="M1278" s="211"/>
      <c r="N1278" s="212"/>
      <c r="O1278" s="212"/>
      <c r="P1278" s="212"/>
      <c r="Q1278" s="212"/>
      <c r="R1278" s="212"/>
      <c r="S1278" s="212"/>
      <c r="T1278" s="213"/>
      <c r="AT1278" s="214" t="s">
        <v>182</v>
      </c>
      <c r="AU1278" s="214" t="s">
        <v>83</v>
      </c>
      <c r="AV1278" s="14" t="s">
        <v>83</v>
      </c>
      <c r="AW1278" s="14" t="s">
        <v>35</v>
      </c>
      <c r="AX1278" s="14" t="s">
        <v>73</v>
      </c>
      <c r="AY1278" s="214" t="s">
        <v>171</v>
      </c>
    </row>
    <row r="1279" spans="2:51" s="14" customFormat="1" ht="12">
      <c r="B1279" s="204"/>
      <c r="C1279" s="205"/>
      <c r="D1279" s="195" t="s">
        <v>182</v>
      </c>
      <c r="E1279" s="206" t="s">
        <v>19</v>
      </c>
      <c r="F1279" s="207" t="s">
        <v>1486</v>
      </c>
      <c r="G1279" s="205"/>
      <c r="H1279" s="208">
        <v>24</v>
      </c>
      <c r="I1279" s="209"/>
      <c r="J1279" s="205"/>
      <c r="K1279" s="205"/>
      <c r="L1279" s="210"/>
      <c r="M1279" s="211"/>
      <c r="N1279" s="212"/>
      <c r="O1279" s="212"/>
      <c r="P1279" s="212"/>
      <c r="Q1279" s="212"/>
      <c r="R1279" s="212"/>
      <c r="S1279" s="212"/>
      <c r="T1279" s="213"/>
      <c r="AT1279" s="214" t="s">
        <v>182</v>
      </c>
      <c r="AU1279" s="214" t="s">
        <v>83</v>
      </c>
      <c r="AV1279" s="14" t="s">
        <v>83</v>
      </c>
      <c r="AW1279" s="14" t="s">
        <v>35</v>
      </c>
      <c r="AX1279" s="14" t="s">
        <v>73</v>
      </c>
      <c r="AY1279" s="214" t="s">
        <v>171</v>
      </c>
    </row>
    <row r="1280" spans="2:51" s="14" customFormat="1" ht="12">
      <c r="B1280" s="204"/>
      <c r="C1280" s="205"/>
      <c r="D1280" s="195" t="s">
        <v>182</v>
      </c>
      <c r="E1280" s="206" t="s">
        <v>19</v>
      </c>
      <c r="F1280" s="207" t="s">
        <v>1846</v>
      </c>
      <c r="G1280" s="205"/>
      <c r="H1280" s="208">
        <v>64</v>
      </c>
      <c r="I1280" s="209"/>
      <c r="J1280" s="205"/>
      <c r="K1280" s="205"/>
      <c r="L1280" s="210"/>
      <c r="M1280" s="211"/>
      <c r="N1280" s="212"/>
      <c r="O1280" s="212"/>
      <c r="P1280" s="212"/>
      <c r="Q1280" s="212"/>
      <c r="R1280" s="212"/>
      <c r="S1280" s="212"/>
      <c r="T1280" s="213"/>
      <c r="AT1280" s="214" t="s">
        <v>182</v>
      </c>
      <c r="AU1280" s="214" t="s">
        <v>83</v>
      </c>
      <c r="AV1280" s="14" t="s">
        <v>83</v>
      </c>
      <c r="AW1280" s="14" t="s">
        <v>35</v>
      </c>
      <c r="AX1280" s="14" t="s">
        <v>73</v>
      </c>
      <c r="AY1280" s="214" t="s">
        <v>171</v>
      </c>
    </row>
    <row r="1281" spans="2:51" s="14" customFormat="1" ht="12">
      <c r="B1281" s="204"/>
      <c r="C1281" s="205"/>
      <c r="D1281" s="195" t="s">
        <v>182</v>
      </c>
      <c r="E1281" s="206" t="s">
        <v>19</v>
      </c>
      <c r="F1281" s="207" t="s">
        <v>1845</v>
      </c>
      <c r="G1281" s="205"/>
      <c r="H1281" s="208">
        <v>20</v>
      </c>
      <c r="I1281" s="209"/>
      <c r="J1281" s="205"/>
      <c r="K1281" s="205"/>
      <c r="L1281" s="210"/>
      <c r="M1281" s="211"/>
      <c r="N1281" s="212"/>
      <c r="O1281" s="212"/>
      <c r="P1281" s="212"/>
      <c r="Q1281" s="212"/>
      <c r="R1281" s="212"/>
      <c r="S1281" s="212"/>
      <c r="T1281" s="213"/>
      <c r="AT1281" s="214" t="s">
        <v>182</v>
      </c>
      <c r="AU1281" s="214" t="s">
        <v>83</v>
      </c>
      <c r="AV1281" s="14" t="s">
        <v>83</v>
      </c>
      <c r="AW1281" s="14" t="s">
        <v>35</v>
      </c>
      <c r="AX1281" s="14" t="s">
        <v>73</v>
      </c>
      <c r="AY1281" s="214" t="s">
        <v>171</v>
      </c>
    </row>
    <row r="1282" spans="2:51" s="14" customFormat="1" ht="12">
      <c r="B1282" s="204"/>
      <c r="C1282" s="205"/>
      <c r="D1282" s="195" t="s">
        <v>182</v>
      </c>
      <c r="E1282" s="206" t="s">
        <v>19</v>
      </c>
      <c r="F1282" s="207" t="s">
        <v>1847</v>
      </c>
      <c r="G1282" s="205"/>
      <c r="H1282" s="208">
        <v>92</v>
      </c>
      <c r="I1282" s="209"/>
      <c r="J1282" s="205"/>
      <c r="K1282" s="205"/>
      <c r="L1282" s="210"/>
      <c r="M1282" s="211"/>
      <c r="N1282" s="212"/>
      <c r="O1282" s="212"/>
      <c r="P1282" s="212"/>
      <c r="Q1282" s="212"/>
      <c r="R1282" s="212"/>
      <c r="S1282" s="212"/>
      <c r="T1282" s="213"/>
      <c r="AT1282" s="214" t="s">
        <v>182</v>
      </c>
      <c r="AU1282" s="214" t="s">
        <v>83</v>
      </c>
      <c r="AV1282" s="14" t="s">
        <v>83</v>
      </c>
      <c r="AW1282" s="14" t="s">
        <v>35</v>
      </c>
      <c r="AX1282" s="14" t="s">
        <v>73</v>
      </c>
      <c r="AY1282" s="214" t="s">
        <v>171</v>
      </c>
    </row>
    <row r="1283" spans="2:51" s="14" customFormat="1" ht="12">
      <c r="B1283" s="204"/>
      <c r="C1283" s="205"/>
      <c r="D1283" s="195" t="s">
        <v>182</v>
      </c>
      <c r="E1283" s="206" t="s">
        <v>19</v>
      </c>
      <c r="F1283" s="207" t="s">
        <v>1848</v>
      </c>
      <c r="G1283" s="205"/>
      <c r="H1283" s="208">
        <v>28</v>
      </c>
      <c r="I1283" s="209"/>
      <c r="J1283" s="205"/>
      <c r="K1283" s="205"/>
      <c r="L1283" s="210"/>
      <c r="M1283" s="211"/>
      <c r="N1283" s="212"/>
      <c r="O1283" s="212"/>
      <c r="P1283" s="212"/>
      <c r="Q1283" s="212"/>
      <c r="R1283" s="212"/>
      <c r="S1283" s="212"/>
      <c r="T1283" s="213"/>
      <c r="AT1283" s="214" t="s">
        <v>182</v>
      </c>
      <c r="AU1283" s="214" t="s">
        <v>83</v>
      </c>
      <c r="AV1283" s="14" t="s">
        <v>83</v>
      </c>
      <c r="AW1283" s="14" t="s">
        <v>35</v>
      </c>
      <c r="AX1283" s="14" t="s">
        <v>73</v>
      </c>
      <c r="AY1283" s="214" t="s">
        <v>171</v>
      </c>
    </row>
    <row r="1284" spans="2:51" s="14" customFormat="1" ht="12">
      <c r="B1284" s="204"/>
      <c r="C1284" s="205"/>
      <c r="D1284" s="195" t="s">
        <v>182</v>
      </c>
      <c r="E1284" s="206" t="s">
        <v>19</v>
      </c>
      <c r="F1284" s="207" t="s">
        <v>855</v>
      </c>
      <c r="G1284" s="205"/>
      <c r="H1284" s="208">
        <v>8</v>
      </c>
      <c r="I1284" s="209"/>
      <c r="J1284" s="205"/>
      <c r="K1284" s="205"/>
      <c r="L1284" s="210"/>
      <c r="M1284" s="211"/>
      <c r="N1284" s="212"/>
      <c r="O1284" s="212"/>
      <c r="P1284" s="212"/>
      <c r="Q1284" s="212"/>
      <c r="R1284" s="212"/>
      <c r="S1284" s="212"/>
      <c r="T1284" s="213"/>
      <c r="AT1284" s="214" t="s">
        <v>182</v>
      </c>
      <c r="AU1284" s="214" t="s">
        <v>83</v>
      </c>
      <c r="AV1284" s="14" t="s">
        <v>83</v>
      </c>
      <c r="AW1284" s="14" t="s">
        <v>35</v>
      </c>
      <c r="AX1284" s="14" t="s">
        <v>73</v>
      </c>
      <c r="AY1284" s="214" t="s">
        <v>171</v>
      </c>
    </row>
    <row r="1285" spans="2:51" s="14" customFormat="1" ht="12">
      <c r="B1285" s="204"/>
      <c r="C1285" s="205"/>
      <c r="D1285" s="195" t="s">
        <v>182</v>
      </c>
      <c r="E1285" s="206" t="s">
        <v>19</v>
      </c>
      <c r="F1285" s="207" t="s">
        <v>855</v>
      </c>
      <c r="G1285" s="205"/>
      <c r="H1285" s="208">
        <v>8</v>
      </c>
      <c r="I1285" s="209"/>
      <c r="J1285" s="205"/>
      <c r="K1285" s="205"/>
      <c r="L1285" s="210"/>
      <c r="M1285" s="211"/>
      <c r="N1285" s="212"/>
      <c r="O1285" s="212"/>
      <c r="P1285" s="212"/>
      <c r="Q1285" s="212"/>
      <c r="R1285" s="212"/>
      <c r="S1285" s="212"/>
      <c r="T1285" s="213"/>
      <c r="AT1285" s="214" t="s">
        <v>182</v>
      </c>
      <c r="AU1285" s="214" t="s">
        <v>83</v>
      </c>
      <c r="AV1285" s="14" t="s">
        <v>83</v>
      </c>
      <c r="AW1285" s="14" t="s">
        <v>35</v>
      </c>
      <c r="AX1285" s="14" t="s">
        <v>73</v>
      </c>
      <c r="AY1285" s="214" t="s">
        <v>171</v>
      </c>
    </row>
    <row r="1286" spans="2:51" s="14" customFormat="1" ht="12">
      <c r="B1286" s="204"/>
      <c r="C1286" s="205"/>
      <c r="D1286" s="195" t="s">
        <v>182</v>
      </c>
      <c r="E1286" s="206" t="s">
        <v>19</v>
      </c>
      <c r="F1286" s="207" t="s">
        <v>1849</v>
      </c>
      <c r="G1286" s="205"/>
      <c r="H1286" s="208">
        <v>44</v>
      </c>
      <c r="I1286" s="209"/>
      <c r="J1286" s="205"/>
      <c r="K1286" s="205"/>
      <c r="L1286" s="210"/>
      <c r="M1286" s="211"/>
      <c r="N1286" s="212"/>
      <c r="O1286" s="212"/>
      <c r="P1286" s="212"/>
      <c r="Q1286" s="212"/>
      <c r="R1286" s="212"/>
      <c r="S1286" s="212"/>
      <c r="T1286" s="213"/>
      <c r="AT1286" s="214" t="s">
        <v>182</v>
      </c>
      <c r="AU1286" s="214" t="s">
        <v>83</v>
      </c>
      <c r="AV1286" s="14" t="s">
        <v>83</v>
      </c>
      <c r="AW1286" s="14" t="s">
        <v>35</v>
      </c>
      <c r="AX1286" s="14" t="s">
        <v>73</v>
      </c>
      <c r="AY1286" s="214" t="s">
        <v>171</v>
      </c>
    </row>
    <row r="1287" spans="2:51" s="14" customFormat="1" ht="12">
      <c r="B1287" s="204"/>
      <c r="C1287" s="205"/>
      <c r="D1287" s="195" t="s">
        <v>182</v>
      </c>
      <c r="E1287" s="206" t="s">
        <v>19</v>
      </c>
      <c r="F1287" s="207" t="s">
        <v>1850</v>
      </c>
      <c r="G1287" s="205"/>
      <c r="H1287" s="208">
        <v>6</v>
      </c>
      <c r="I1287" s="209"/>
      <c r="J1287" s="205"/>
      <c r="K1287" s="205"/>
      <c r="L1287" s="210"/>
      <c r="M1287" s="211"/>
      <c r="N1287" s="212"/>
      <c r="O1287" s="212"/>
      <c r="P1287" s="212"/>
      <c r="Q1287" s="212"/>
      <c r="R1287" s="212"/>
      <c r="S1287" s="212"/>
      <c r="T1287" s="213"/>
      <c r="AT1287" s="214" t="s">
        <v>182</v>
      </c>
      <c r="AU1287" s="214" t="s">
        <v>83</v>
      </c>
      <c r="AV1287" s="14" t="s">
        <v>83</v>
      </c>
      <c r="AW1287" s="14" t="s">
        <v>35</v>
      </c>
      <c r="AX1287" s="14" t="s">
        <v>73</v>
      </c>
      <c r="AY1287" s="214" t="s">
        <v>171</v>
      </c>
    </row>
    <row r="1288" spans="2:51" s="14" customFormat="1" ht="12">
      <c r="B1288" s="204"/>
      <c r="C1288" s="205"/>
      <c r="D1288" s="195" t="s">
        <v>182</v>
      </c>
      <c r="E1288" s="206" t="s">
        <v>19</v>
      </c>
      <c r="F1288" s="207" t="s">
        <v>1851</v>
      </c>
      <c r="G1288" s="205"/>
      <c r="H1288" s="208">
        <v>12</v>
      </c>
      <c r="I1288" s="209"/>
      <c r="J1288" s="205"/>
      <c r="K1288" s="205"/>
      <c r="L1288" s="210"/>
      <c r="M1288" s="211"/>
      <c r="N1288" s="212"/>
      <c r="O1288" s="212"/>
      <c r="P1288" s="212"/>
      <c r="Q1288" s="212"/>
      <c r="R1288" s="212"/>
      <c r="S1288" s="212"/>
      <c r="T1288" s="213"/>
      <c r="AT1288" s="214" t="s">
        <v>182</v>
      </c>
      <c r="AU1288" s="214" t="s">
        <v>83</v>
      </c>
      <c r="AV1288" s="14" t="s">
        <v>83</v>
      </c>
      <c r="AW1288" s="14" t="s">
        <v>35</v>
      </c>
      <c r="AX1288" s="14" t="s">
        <v>73</v>
      </c>
      <c r="AY1288" s="214" t="s">
        <v>171</v>
      </c>
    </row>
    <row r="1289" spans="2:51" s="15" customFormat="1" ht="12">
      <c r="B1289" s="215"/>
      <c r="C1289" s="216"/>
      <c r="D1289" s="195" t="s">
        <v>182</v>
      </c>
      <c r="E1289" s="217" t="s">
        <v>19</v>
      </c>
      <c r="F1289" s="218" t="s">
        <v>189</v>
      </c>
      <c r="G1289" s="216"/>
      <c r="H1289" s="219">
        <v>326</v>
      </c>
      <c r="I1289" s="220"/>
      <c r="J1289" s="216"/>
      <c r="K1289" s="216"/>
      <c r="L1289" s="221"/>
      <c r="M1289" s="222"/>
      <c r="N1289" s="223"/>
      <c r="O1289" s="223"/>
      <c r="P1289" s="223"/>
      <c r="Q1289" s="223"/>
      <c r="R1289" s="223"/>
      <c r="S1289" s="223"/>
      <c r="T1289" s="224"/>
      <c r="AT1289" s="225" t="s">
        <v>182</v>
      </c>
      <c r="AU1289" s="225" t="s">
        <v>83</v>
      </c>
      <c r="AV1289" s="15" t="s">
        <v>178</v>
      </c>
      <c r="AW1289" s="15" t="s">
        <v>35</v>
      </c>
      <c r="AX1289" s="15" t="s">
        <v>81</v>
      </c>
      <c r="AY1289" s="225" t="s">
        <v>171</v>
      </c>
    </row>
    <row r="1290" spans="1:65" s="2" customFormat="1" ht="44.25" customHeight="1">
      <c r="A1290" s="35"/>
      <c r="B1290" s="36"/>
      <c r="C1290" s="175" t="s">
        <v>1852</v>
      </c>
      <c r="D1290" s="175" t="s">
        <v>173</v>
      </c>
      <c r="E1290" s="176" t="s">
        <v>1853</v>
      </c>
      <c r="F1290" s="177" t="s">
        <v>1854</v>
      </c>
      <c r="G1290" s="178" t="s">
        <v>983</v>
      </c>
      <c r="H1290" s="237"/>
      <c r="I1290" s="180"/>
      <c r="J1290" s="181">
        <f>ROUND(I1290*H1290,2)</f>
        <v>0</v>
      </c>
      <c r="K1290" s="177" t="s">
        <v>177</v>
      </c>
      <c r="L1290" s="40"/>
      <c r="M1290" s="182" t="s">
        <v>19</v>
      </c>
      <c r="N1290" s="183" t="s">
        <v>44</v>
      </c>
      <c r="O1290" s="65"/>
      <c r="P1290" s="184">
        <f>O1290*H1290</f>
        <v>0</v>
      </c>
      <c r="Q1290" s="184">
        <v>0</v>
      </c>
      <c r="R1290" s="184">
        <f>Q1290*H1290</f>
        <v>0</v>
      </c>
      <c r="S1290" s="184">
        <v>0</v>
      </c>
      <c r="T1290" s="185">
        <f>S1290*H1290</f>
        <v>0</v>
      </c>
      <c r="U1290" s="35"/>
      <c r="V1290" s="35"/>
      <c r="W1290" s="35"/>
      <c r="X1290" s="35"/>
      <c r="Y1290" s="35"/>
      <c r="Z1290" s="35"/>
      <c r="AA1290" s="35"/>
      <c r="AB1290" s="35"/>
      <c r="AC1290" s="35"/>
      <c r="AD1290" s="35"/>
      <c r="AE1290" s="35"/>
      <c r="AR1290" s="186" t="s">
        <v>311</v>
      </c>
      <c r="AT1290" s="186" t="s">
        <v>173</v>
      </c>
      <c r="AU1290" s="186" t="s">
        <v>83</v>
      </c>
      <c r="AY1290" s="18" t="s">
        <v>171</v>
      </c>
      <c r="BE1290" s="187">
        <f>IF(N1290="základní",J1290,0)</f>
        <v>0</v>
      </c>
      <c r="BF1290" s="187">
        <f>IF(N1290="snížená",J1290,0)</f>
        <v>0</v>
      </c>
      <c r="BG1290" s="187">
        <f>IF(N1290="zákl. přenesená",J1290,0)</f>
        <v>0</v>
      </c>
      <c r="BH1290" s="187">
        <f>IF(N1290="sníž. přenesená",J1290,0)</f>
        <v>0</v>
      </c>
      <c r="BI1290" s="187">
        <f>IF(N1290="nulová",J1290,0)</f>
        <v>0</v>
      </c>
      <c r="BJ1290" s="18" t="s">
        <v>81</v>
      </c>
      <c r="BK1290" s="187">
        <f>ROUND(I1290*H1290,2)</f>
        <v>0</v>
      </c>
      <c r="BL1290" s="18" t="s">
        <v>311</v>
      </c>
      <c r="BM1290" s="186" t="s">
        <v>1855</v>
      </c>
    </row>
    <row r="1291" spans="1:47" s="2" customFormat="1" ht="12">
      <c r="A1291" s="35"/>
      <c r="B1291" s="36"/>
      <c r="C1291" s="37"/>
      <c r="D1291" s="188" t="s">
        <v>180</v>
      </c>
      <c r="E1291" s="37"/>
      <c r="F1291" s="189" t="s">
        <v>1856</v>
      </c>
      <c r="G1291" s="37"/>
      <c r="H1291" s="37"/>
      <c r="I1291" s="190"/>
      <c r="J1291" s="37"/>
      <c r="K1291" s="37"/>
      <c r="L1291" s="40"/>
      <c r="M1291" s="191"/>
      <c r="N1291" s="192"/>
      <c r="O1291" s="65"/>
      <c r="P1291" s="65"/>
      <c r="Q1291" s="65"/>
      <c r="R1291" s="65"/>
      <c r="S1291" s="65"/>
      <c r="T1291" s="66"/>
      <c r="U1291" s="35"/>
      <c r="V1291" s="35"/>
      <c r="W1291" s="35"/>
      <c r="X1291" s="35"/>
      <c r="Y1291" s="35"/>
      <c r="Z1291" s="35"/>
      <c r="AA1291" s="35"/>
      <c r="AB1291" s="35"/>
      <c r="AC1291" s="35"/>
      <c r="AD1291" s="35"/>
      <c r="AE1291" s="35"/>
      <c r="AT1291" s="18" t="s">
        <v>180</v>
      </c>
      <c r="AU1291" s="18" t="s">
        <v>83</v>
      </c>
    </row>
    <row r="1292" spans="1:65" s="2" customFormat="1" ht="49.15" customHeight="1">
      <c r="A1292" s="35"/>
      <c r="B1292" s="36"/>
      <c r="C1292" s="175" t="s">
        <v>1857</v>
      </c>
      <c r="D1292" s="175" t="s">
        <v>173</v>
      </c>
      <c r="E1292" s="176" t="s">
        <v>1858</v>
      </c>
      <c r="F1292" s="177" t="s">
        <v>1859</v>
      </c>
      <c r="G1292" s="178" t="s">
        <v>983</v>
      </c>
      <c r="H1292" s="237"/>
      <c r="I1292" s="180"/>
      <c r="J1292" s="181">
        <f>ROUND(I1292*H1292,2)</f>
        <v>0</v>
      </c>
      <c r="K1292" s="177" t="s">
        <v>177</v>
      </c>
      <c r="L1292" s="40"/>
      <c r="M1292" s="182" t="s">
        <v>19</v>
      </c>
      <c r="N1292" s="183" t="s">
        <v>44</v>
      </c>
      <c r="O1292" s="65"/>
      <c r="P1292" s="184">
        <f>O1292*H1292</f>
        <v>0</v>
      </c>
      <c r="Q1292" s="184">
        <v>0</v>
      </c>
      <c r="R1292" s="184">
        <f>Q1292*H1292</f>
        <v>0</v>
      </c>
      <c r="S1292" s="184">
        <v>0</v>
      </c>
      <c r="T1292" s="185">
        <f>S1292*H1292</f>
        <v>0</v>
      </c>
      <c r="U1292" s="35"/>
      <c r="V1292" s="35"/>
      <c r="W1292" s="35"/>
      <c r="X1292" s="35"/>
      <c r="Y1292" s="35"/>
      <c r="Z1292" s="35"/>
      <c r="AA1292" s="35"/>
      <c r="AB1292" s="35"/>
      <c r="AC1292" s="35"/>
      <c r="AD1292" s="35"/>
      <c r="AE1292" s="35"/>
      <c r="AR1292" s="186" t="s">
        <v>311</v>
      </c>
      <c r="AT1292" s="186" t="s">
        <v>173</v>
      </c>
      <c r="AU1292" s="186" t="s">
        <v>83</v>
      </c>
      <c r="AY1292" s="18" t="s">
        <v>171</v>
      </c>
      <c r="BE1292" s="187">
        <f>IF(N1292="základní",J1292,0)</f>
        <v>0</v>
      </c>
      <c r="BF1292" s="187">
        <f>IF(N1292="snížená",J1292,0)</f>
        <v>0</v>
      </c>
      <c r="BG1292" s="187">
        <f>IF(N1292="zákl. přenesená",J1292,0)</f>
        <v>0</v>
      </c>
      <c r="BH1292" s="187">
        <f>IF(N1292="sníž. přenesená",J1292,0)</f>
        <v>0</v>
      </c>
      <c r="BI1292" s="187">
        <f>IF(N1292="nulová",J1292,0)</f>
        <v>0</v>
      </c>
      <c r="BJ1292" s="18" t="s">
        <v>81</v>
      </c>
      <c r="BK1292" s="187">
        <f>ROUND(I1292*H1292,2)</f>
        <v>0</v>
      </c>
      <c r="BL1292" s="18" t="s">
        <v>311</v>
      </c>
      <c r="BM1292" s="186" t="s">
        <v>1860</v>
      </c>
    </row>
    <row r="1293" spans="1:47" s="2" customFormat="1" ht="12">
      <c r="A1293" s="35"/>
      <c r="B1293" s="36"/>
      <c r="C1293" s="37"/>
      <c r="D1293" s="188" t="s">
        <v>180</v>
      </c>
      <c r="E1293" s="37"/>
      <c r="F1293" s="189" t="s">
        <v>1861</v>
      </c>
      <c r="G1293" s="37"/>
      <c r="H1293" s="37"/>
      <c r="I1293" s="190"/>
      <c r="J1293" s="37"/>
      <c r="K1293" s="37"/>
      <c r="L1293" s="40"/>
      <c r="M1293" s="191"/>
      <c r="N1293" s="192"/>
      <c r="O1293" s="65"/>
      <c r="P1293" s="65"/>
      <c r="Q1293" s="65"/>
      <c r="R1293" s="65"/>
      <c r="S1293" s="65"/>
      <c r="T1293" s="66"/>
      <c r="U1293" s="35"/>
      <c r="V1293" s="35"/>
      <c r="W1293" s="35"/>
      <c r="X1293" s="35"/>
      <c r="Y1293" s="35"/>
      <c r="Z1293" s="35"/>
      <c r="AA1293" s="35"/>
      <c r="AB1293" s="35"/>
      <c r="AC1293" s="35"/>
      <c r="AD1293" s="35"/>
      <c r="AE1293" s="35"/>
      <c r="AT1293" s="18" t="s">
        <v>180</v>
      </c>
      <c r="AU1293" s="18" t="s">
        <v>83</v>
      </c>
    </row>
    <row r="1294" spans="2:63" s="12" customFormat="1" ht="22.9" customHeight="1">
      <c r="B1294" s="159"/>
      <c r="C1294" s="160"/>
      <c r="D1294" s="161" t="s">
        <v>72</v>
      </c>
      <c r="E1294" s="173" t="s">
        <v>1862</v>
      </c>
      <c r="F1294" s="173" t="s">
        <v>1863</v>
      </c>
      <c r="G1294" s="160"/>
      <c r="H1294" s="160"/>
      <c r="I1294" s="163"/>
      <c r="J1294" s="174">
        <f>BK1294</f>
        <v>0</v>
      </c>
      <c r="K1294" s="160"/>
      <c r="L1294" s="165"/>
      <c r="M1294" s="166"/>
      <c r="N1294" s="167"/>
      <c r="O1294" s="167"/>
      <c r="P1294" s="168">
        <f>SUM(P1295:P1312)</f>
        <v>0</v>
      </c>
      <c r="Q1294" s="167"/>
      <c r="R1294" s="168">
        <f>SUM(R1295:R1312)</f>
        <v>0</v>
      </c>
      <c r="S1294" s="167"/>
      <c r="T1294" s="169">
        <f>SUM(T1295:T1312)</f>
        <v>0</v>
      </c>
      <c r="AR1294" s="170" t="s">
        <v>83</v>
      </c>
      <c r="AT1294" s="171" t="s">
        <v>72</v>
      </c>
      <c r="AU1294" s="171" t="s">
        <v>81</v>
      </c>
      <c r="AY1294" s="170" t="s">
        <v>171</v>
      </c>
      <c r="BK1294" s="172">
        <f>SUM(BK1295:BK1312)</f>
        <v>0</v>
      </c>
    </row>
    <row r="1295" spans="1:65" s="2" customFormat="1" ht="16.5" customHeight="1">
      <c r="A1295" s="35"/>
      <c r="B1295" s="36"/>
      <c r="C1295" s="175" t="s">
        <v>1864</v>
      </c>
      <c r="D1295" s="175" t="s">
        <v>173</v>
      </c>
      <c r="E1295" s="176" t="s">
        <v>1865</v>
      </c>
      <c r="F1295" s="177" t="s">
        <v>1866</v>
      </c>
      <c r="G1295" s="178" t="s">
        <v>402</v>
      </c>
      <c r="H1295" s="179">
        <v>35</v>
      </c>
      <c r="I1295" s="180"/>
      <c r="J1295" s="181">
        <f>ROUND(I1295*H1295,2)</f>
        <v>0</v>
      </c>
      <c r="K1295" s="177" t="s">
        <v>19</v>
      </c>
      <c r="L1295" s="40"/>
      <c r="M1295" s="182" t="s">
        <v>19</v>
      </c>
      <c r="N1295" s="183" t="s">
        <v>44</v>
      </c>
      <c r="O1295" s="65"/>
      <c r="P1295" s="184">
        <f>O1295*H1295</f>
        <v>0</v>
      </c>
      <c r="Q1295" s="184">
        <v>0</v>
      </c>
      <c r="R1295" s="184">
        <f>Q1295*H1295</f>
        <v>0</v>
      </c>
      <c r="S1295" s="184">
        <v>0</v>
      </c>
      <c r="T1295" s="185">
        <f>S1295*H1295</f>
        <v>0</v>
      </c>
      <c r="U1295" s="35"/>
      <c r="V1295" s="35"/>
      <c r="W1295" s="35"/>
      <c r="X1295" s="35"/>
      <c r="Y1295" s="35"/>
      <c r="Z1295" s="35"/>
      <c r="AA1295" s="35"/>
      <c r="AB1295" s="35"/>
      <c r="AC1295" s="35"/>
      <c r="AD1295" s="35"/>
      <c r="AE1295" s="35"/>
      <c r="AR1295" s="186" t="s">
        <v>311</v>
      </c>
      <c r="AT1295" s="186" t="s">
        <v>173</v>
      </c>
      <c r="AU1295" s="186" t="s">
        <v>83</v>
      </c>
      <c r="AY1295" s="18" t="s">
        <v>171</v>
      </c>
      <c r="BE1295" s="187">
        <f>IF(N1295="základní",J1295,0)</f>
        <v>0</v>
      </c>
      <c r="BF1295" s="187">
        <f>IF(N1295="snížená",J1295,0)</f>
        <v>0</v>
      </c>
      <c r="BG1295" s="187">
        <f>IF(N1295="zákl. přenesená",J1295,0)</f>
        <v>0</v>
      </c>
      <c r="BH1295" s="187">
        <f>IF(N1295="sníž. přenesená",J1295,0)</f>
        <v>0</v>
      </c>
      <c r="BI1295" s="187">
        <f>IF(N1295="nulová",J1295,0)</f>
        <v>0</v>
      </c>
      <c r="BJ1295" s="18" t="s">
        <v>81</v>
      </c>
      <c r="BK1295" s="187">
        <f>ROUND(I1295*H1295,2)</f>
        <v>0</v>
      </c>
      <c r="BL1295" s="18" t="s">
        <v>311</v>
      </c>
      <c r="BM1295" s="186" t="s">
        <v>1867</v>
      </c>
    </row>
    <row r="1296" spans="1:47" s="2" customFormat="1" ht="48.75">
      <c r="A1296" s="35"/>
      <c r="B1296" s="36"/>
      <c r="C1296" s="37"/>
      <c r="D1296" s="195" t="s">
        <v>437</v>
      </c>
      <c r="E1296" s="37"/>
      <c r="F1296" s="236" t="s">
        <v>1868</v>
      </c>
      <c r="G1296" s="37"/>
      <c r="H1296" s="37"/>
      <c r="I1296" s="190"/>
      <c r="J1296" s="37"/>
      <c r="K1296" s="37"/>
      <c r="L1296" s="40"/>
      <c r="M1296" s="191"/>
      <c r="N1296" s="192"/>
      <c r="O1296" s="65"/>
      <c r="P1296" s="65"/>
      <c r="Q1296" s="65"/>
      <c r="R1296" s="65"/>
      <c r="S1296" s="65"/>
      <c r="T1296" s="66"/>
      <c r="U1296" s="35"/>
      <c r="V1296" s="35"/>
      <c r="W1296" s="35"/>
      <c r="X1296" s="35"/>
      <c r="Y1296" s="35"/>
      <c r="Z1296" s="35"/>
      <c r="AA1296" s="35"/>
      <c r="AB1296" s="35"/>
      <c r="AC1296" s="35"/>
      <c r="AD1296" s="35"/>
      <c r="AE1296" s="35"/>
      <c r="AT1296" s="18" t="s">
        <v>437</v>
      </c>
      <c r="AU1296" s="18" t="s">
        <v>83</v>
      </c>
    </row>
    <row r="1297" spans="1:65" s="2" customFormat="1" ht="16.5" customHeight="1">
      <c r="A1297" s="35"/>
      <c r="B1297" s="36"/>
      <c r="C1297" s="175" t="s">
        <v>1869</v>
      </c>
      <c r="D1297" s="175" t="s">
        <v>173</v>
      </c>
      <c r="E1297" s="176" t="s">
        <v>1870</v>
      </c>
      <c r="F1297" s="177" t="s">
        <v>1871</v>
      </c>
      <c r="G1297" s="178" t="s">
        <v>402</v>
      </c>
      <c r="H1297" s="179">
        <v>1</v>
      </c>
      <c r="I1297" s="180"/>
      <c r="J1297" s="181">
        <f>ROUND(I1297*H1297,2)</f>
        <v>0</v>
      </c>
      <c r="K1297" s="177" t="s">
        <v>19</v>
      </c>
      <c r="L1297" s="40"/>
      <c r="M1297" s="182" t="s">
        <v>19</v>
      </c>
      <c r="N1297" s="183" t="s">
        <v>44</v>
      </c>
      <c r="O1297" s="65"/>
      <c r="P1297" s="184">
        <f>O1297*H1297</f>
        <v>0</v>
      </c>
      <c r="Q1297" s="184">
        <v>0</v>
      </c>
      <c r="R1297" s="184">
        <f>Q1297*H1297</f>
        <v>0</v>
      </c>
      <c r="S1297" s="184">
        <v>0</v>
      </c>
      <c r="T1297" s="185">
        <f>S1297*H1297</f>
        <v>0</v>
      </c>
      <c r="U1297" s="35"/>
      <c r="V1297" s="35"/>
      <c r="W1297" s="35"/>
      <c r="X1297" s="35"/>
      <c r="Y1297" s="35"/>
      <c r="Z1297" s="35"/>
      <c r="AA1297" s="35"/>
      <c r="AB1297" s="35"/>
      <c r="AC1297" s="35"/>
      <c r="AD1297" s="35"/>
      <c r="AE1297" s="35"/>
      <c r="AR1297" s="186" t="s">
        <v>311</v>
      </c>
      <c r="AT1297" s="186" t="s">
        <v>173</v>
      </c>
      <c r="AU1297" s="186" t="s">
        <v>83</v>
      </c>
      <c r="AY1297" s="18" t="s">
        <v>171</v>
      </c>
      <c r="BE1297" s="187">
        <f>IF(N1297="základní",J1297,0)</f>
        <v>0</v>
      </c>
      <c r="BF1297" s="187">
        <f>IF(N1297="snížená",J1297,0)</f>
        <v>0</v>
      </c>
      <c r="BG1297" s="187">
        <f>IF(N1297="zákl. přenesená",J1297,0)</f>
        <v>0</v>
      </c>
      <c r="BH1297" s="187">
        <f>IF(N1297="sníž. přenesená",J1297,0)</f>
        <v>0</v>
      </c>
      <c r="BI1297" s="187">
        <f>IF(N1297="nulová",J1297,0)</f>
        <v>0</v>
      </c>
      <c r="BJ1297" s="18" t="s">
        <v>81</v>
      </c>
      <c r="BK1297" s="187">
        <f>ROUND(I1297*H1297,2)</f>
        <v>0</v>
      </c>
      <c r="BL1297" s="18" t="s">
        <v>311</v>
      </c>
      <c r="BM1297" s="186" t="s">
        <v>1872</v>
      </c>
    </row>
    <row r="1298" spans="1:47" s="2" customFormat="1" ht="78">
      <c r="A1298" s="35"/>
      <c r="B1298" s="36"/>
      <c r="C1298" s="37"/>
      <c r="D1298" s="195" t="s">
        <v>437</v>
      </c>
      <c r="E1298" s="37"/>
      <c r="F1298" s="236" t="s">
        <v>1873</v>
      </c>
      <c r="G1298" s="37"/>
      <c r="H1298" s="37"/>
      <c r="I1298" s="190"/>
      <c r="J1298" s="37"/>
      <c r="K1298" s="37"/>
      <c r="L1298" s="40"/>
      <c r="M1298" s="191"/>
      <c r="N1298" s="192"/>
      <c r="O1298" s="65"/>
      <c r="P1298" s="65"/>
      <c r="Q1298" s="65"/>
      <c r="R1298" s="65"/>
      <c r="S1298" s="65"/>
      <c r="T1298" s="66"/>
      <c r="U1298" s="35"/>
      <c r="V1298" s="35"/>
      <c r="W1298" s="35"/>
      <c r="X1298" s="35"/>
      <c r="Y1298" s="35"/>
      <c r="Z1298" s="35"/>
      <c r="AA1298" s="35"/>
      <c r="AB1298" s="35"/>
      <c r="AC1298" s="35"/>
      <c r="AD1298" s="35"/>
      <c r="AE1298" s="35"/>
      <c r="AT1298" s="18" t="s">
        <v>437</v>
      </c>
      <c r="AU1298" s="18" t="s">
        <v>83</v>
      </c>
    </row>
    <row r="1299" spans="1:65" s="2" customFormat="1" ht="16.5" customHeight="1">
      <c r="A1299" s="35"/>
      <c r="B1299" s="36"/>
      <c r="C1299" s="175" t="s">
        <v>1874</v>
      </c>
      <c r="D1299" s="175" t="s">
        <v>173</v>
      </c>
      <c r="E1299" s="176" t="s">
        <v>1875</v>
      </c>
      <c r="F1299" s="177" t="s">
        <v>1876</v>
      </c>
      <c r="G1299" s="178" t="s">
        <v>402</v>
      </c>
      <c r="H1299" s="179">
        <v>4</v>
      </c>
      <c r="I1299" s="180"/>
      <c r="J1299" s="181">
        <f>ROUND(I1299*H1299,2)</f>
        <v>0</v>
      </c>
      <c r="K1299" s="177" t="s">
        <v>19</v>
      </c>
      <c r="L1299" s="40"/>
      <c r="M1299" s="182" t="s">
        <v>19</v>
      </c>
      <c r="N1299" s="183" t="s">
        <v>44</v>
      </c>
      <c r="O1299" s="65"/>
      <c r="P1299" s="184">
        <f>O1299*H1299</f>
        <v>0</v>
      </c>
      <c r="Q1299" s="184">
        <v>0</v>
      </c>
      <c r="R1299" s="184">
        <f>Q1299*H1299</f>
        <v>0</v>
      </c>
      <c r="S1299" s="184">
        <v>0</v>
      </c>
      <c r="T1299" s="185">
        <f>S1299*H1299</f>
        <v>0</v>
      </c>
      <c r="U1299" s="35"/>
      <c r="V1299" s="35"/>
      <c r="W1299" s="35"/>
      <c r="X1299" s="35"/>
      <c r="Y1299" s="35"/>
      <c r="Z1299" s="35"/>
      <c r="AA1299" s="35"/>
      <c r="AB1299" s="35"/>
      <c r="AC1299" s="35"/>
      <c r="AD1299" s="35"/>
      <c r="AE1299" s="35"/>
      <c r="AR1299" s="186" t="s">
        <v>311</v>
      </c>
      <c r="AT1299" s="186" t="s">
        <v>173</v>
      </c>
      <c r="AU1299" s="186" t="s">
        <v>83</v>
      </c>
      <c r="AY1299" s="18" t="s">
        <v>171</v>
      </c>
      <c r="BE1299" s="187">
        <f>IF(N1299="základní",J1299,0)</f>
        <v>0</v>
      </c>
      <c r="BF1299" s="187">
        <f>IF(N1299="snížená",J1299,0)</f>
        <v>0</v>
      </c>
      <c r="BG1299" s="187">
        <f>IF(N1299="zákl. přenesená",J1299,0)</f>
        <v>0</v>
      </c>
      <c r="BH1299" s="187">
        <f>IF(N1299="sníž. přenesená",J1299,0)</f>
        <v>0</v>
      </c>
      <c r="BI1299" s="187">
        <f>IF(N1299="nulová",J1299,0)</f>
        <v>0</v>
      </c>
      <c r="BJ1299" s="18" t="s">
        <v>81</v>
      </c>
      <c r="BK1299" s="187">
        <f>ROUND(I1299*H1299,2)</f>
        <v>0</v>
      </c>
      <c r="BL1299" s="18" t="s">
        <v>311</v>
      </c>
      <c r="BM1299" s="186" t="s">
        <v>1877</v>
      </c>
    </row>
    <row r="1300" spans="1:47" s="2" customFormat="1" ht="58.5">
      <c r="A1300" s="35"/>
      <c r="B1300" s="36"/>
      <c r="C1300" s="37"/>
      <c r="D1300" s="195" t="s">
        <v>437</v>
      </c>
      <c r="E1300" s="37"/>
      <c r="F1300" s="236" t="s">
        <v>1878</v>
      </c>
      <c r="G1300" s="37"/>
      <c r="H1300" s="37"/>
      <c r="I1300" s="190"/>
      <c r="J1300" s="37"/>
      <c r="K1300" s="37"/>
      <c r="L1300" s="40"/>
      <c r="M1300" s="191"/>
      <c r="N1300" s="192"/>
      <c r="O1300" s="65"/>
      <c r="P1300" s="65"/>
      <c r="Q1300" s="65"/>
      <c r="R1300" s="65"/>
      <c r="S1300" s="65"/>
      <c r="T1300" s="66"/>
      <c r="U1300" s="35"/>
      <c r="V1300" s="35"/>
      <c r="W1300" s="35"/>
      <c r="X1300" s="35"/>
      <c r="Y1300" s="35"/>
      <c r="Z1300" s="35"/>
      <c r="AA1300" s="35"/>
      <c r="AB1300" s="35"/>
      <c r="AC1300" s="35"/>
      <c r="AD1300" s="35"/>
      <c r="AE1300" s="35"/>
      <c r="AT1300" s="18" t="s">
        <v>437</v>
      </c>
      <c r="AU1300" s="18" t="s">
        <v>83</v>
      </c>
    </row>
    <row r="1301" spans="1:65" s="2" customFormat="1" ht="16.5" customHeight="1">
      <c r="A1301" s="35"/>
      <c r="B1301" s="36"/>
      <c r="C1301" s="175" t="s">
        <v>1879</v>
      </c>
      <c r="D1301" s="175" t="s">
        <v>173</v>
      </c>
      <c r="E1301" s="176" t="s">
        <v>1880</v>
      </c>
      <c r="F1301" s="177" t="s">
        <v>1881</v>
      </c>
      <c r="G1301" s="178" t="s">
        <v>402</v>
      </c>
      <c r="H1301" s="179">
        <v>10</v>
      </c>
      <c r="I1301" s="180"/>
      <c r="J1301" s="181">
        <f>ROUND(I1301*H1301,2)</f>
        <v>0</v>
      </c>
      <c r="K1301" s="177" t="s">
        <v>19</v>
      </c>
      <c r="L1301" s="40"/>
      <c r="M1301" s="182" t="s">
        <v>19</v>
      </c>
      <c r="N1301" s="183" t="s">
        <v>44</v>
      </c>
      <c r="O1301" s="65"/>
      <c r="P1301" s="184">
        <f>O1301*H1301</f>
        <v>0</v>
      </c>
      <c r="Q1301" s="184">
        <v>0</v>
      </c>
      <c r="R1301" s="184">
        <f>Q1301*H1301</f>
        <v>0</v>
      </c>
      <c r="S1301" s="184">
        <v>0</v>
      </c>
      <c r="T1301" s="185">
        <f>S1301*H1301</f>
        <v>0</v>
      </c>
      <c r="U1301" s="35"/>
      <c r="V1301" s="35"/>
      <c r="W1301" s="35"/>
      <c r="X1301" s="35"/>
      <c r="Y1301" s="35"/>
      <c r="Z1301" s="35"/>
      <c r="AA1301" s="35"/>
      <c r="AB1301" s="35"/>
      <c r="AC1301" s="35"/>
      <c r="AD1301" s="35"/>
      <c r="AE1301" s="35"/>
      <c r="AR1301" s="186" t="s">
        <v>311</v>
      </c>
      <c r="AT1301" s="186" t="s">
        <v>173</v>
      </c>
      <c r="AU1301" s="186" t="s">
        <v>83</v>
      </c>
      <c r="AY1301" s="18" t="s">
        <v>171</v>
      </c>
      <c r="BE1301" s="187">
        <f>IF(N1301="základní",J1301,0)</f>
        <v>0</v>
      </c>
      <c r="BF1301" s="187">
        <f>IF(N1301="snížená",J1301,0)</f>
        <v>0</v>
      </c>
      <c r="BG1301" s="187">
        <f>IF(N1301="zákl. přenesená",J1301,0)</f>
        <v>0</v>
      </c>
      <c r="BH1301" s="187">
        <f>IF(N1301="sníž. přenesená",J1301,0)</f>
        <v>0</v>
      </c>
      <c r="BI1301" s="187">
        <f>IF(N1301="nulová",J1301,0)</f>
        <v>0</v>
      </c>
      <c r="BJ1301" s="18" t="s">
        <v>81</v>
      </c>
      <c r="BK1301" s="187">
        <f>ROUND(I1301*H1301,2)</f>
        <v>0</v>
      </c>
      <c r="BL1301" s="18" t="s">
        <v>311</v>
      </c>
      <c r="BM1301" s="186" t="s">
        <v>1882</v>
      </c>
    </row>
    <row r="1302" spans="1:47" s="2" customFormat="1" ht="68.25">
      <c r="A1302" s="35"/>
      <c r="B1302" s="36"/>
      <c r="C1302" s="37"/>
      <c r="D1302" s="195" t="s">
        <v>437</v>
      </c>
      <c r="E1302" s="37"/>
      <c r="F1302" s="236" t="s">
        <v>1883</v>
      </c>
      <c r="G1302" s="37"/>
      <c r="H1302" s="37"/>
      <c r="I1302" s="190"/>
      <c r="J1302" s="37"/>
      <c r="K1302" s="37"/>
      <c r="L1302" s="40"/>
      <c r="M1302" s="191"/>
      <c r="N1302" s="192"/>
      <c r="O1302" s="65"/>
      <c r="P1302" s="65"/>
      <c r="Q1302" s="65"/>
      <c r="R1302" s="65"/>
      <c r="S1302" s="65"/>
      <c r="T1302" s="66"/>
      <c r="U1302" s="35"/>
      <c r="V1302" s="35"/>
      <c r="W1302" s="35"/>
      <c r="X1302" s="35"/>
      <c r="Y1302" s="35"/>
      <c r="Z1302" s="35"/>
      <c r="AA1302" s="35"/>
      <c r="AB1302" s="35"/>
      <c r="AC1302" s="35"/>
      <c r="AD1302" s="35"/>
      <c r="AE1302" s="35"/>
      <c r="AT1302" s="18" t="s">
        <v>437</v>
      </c>
      <c r="AU1302" s="18" t="s">
        <v>83</v>
      </c>
    </row>
    <row r="1303" spans="1:65" s="2" customFormat="1" ht="16.5" customHeight="1">
      <c r="A1303" s="35"/>
      <c r="B1303" s="36"/>
      <c r="C1303" s="175" t="s">
        <v>1884</v>
      </c>
      <c r="D1303" s="175" t="s">
        <v>173</v>
      </c>
      <c r="E1303" s="176" t="s">
        <v>1885</v>
      </c>
      <c r="F1303" s="177" t="s">
        <v>1886</v>
      </c>
      <c r="G1303" s="178" t="s">
        <v>402</v>
      </c>
      <c r="H1303" s="179">
        <v>1</v>
      </c>
      <c r="I1303" s="180"/>
      <c r="J1303" s="181">
        <f>ROUND(I1303*H1303,2)</f>
        <v>0</v>
      </c>
      <c r="K1303" s="177" t="s">
        <v>19</v>
      </c>
      <c r="L1303" s="40"/>
      <c r="M1303" s="182" t="s">
        <v>19</v>
      </c>
      <c r="N1303" s="183" t="s">
        <v>44</v>
      </c>
      <c r="O1303" s="65"/>
      <c r="P1303" s="184">
        <f>O1303*H1303</f>
        <v>0</v>
      </c>
      <c r="Q1303" s="184">
        <v>0</v>
      </c>
      <c r="R1303" s="184">
        <f>Q1303*H1303</f>
        <v>0</v>
      </c>
      <c r="S1303" s="184">
        <v>0</v>
      </c>
      <c r="T1303" s="185">
        <f>S1303*H1303</f>
        <v>0</v>
      </c>
      <c r="U1303" s="35"/>
      <c r="V1303" s="35"/>
      <c r="W1303" s="35"/>
      <c r="X1303" s="35"/>
      <c r="Y1303" s="35"/>
      <c r="Z1303" s="35"/>
      <c r="AA1303" s="35"/>
      <c r="AB1303" s="35"/>
      <c r="AC1303" s="35"/>
      <c r="AD1303" s="35"/>
      <c r="AE1303" s="35"/>
      <c r="AR1303" s="186" t="s">
        <v>311</v>
      </c>
      <c r="AT1303" s="186" t="s">
        <v>173</v>
      </c>
      <c r="AU1303" s="186" t="s">
        <v>83</v>
      </c>
      <c r="AY1303" s="18" t="s">
        <v>171</v>
      </c>
      <c r="BE1303" s="187">
        <f>IF(N1303="základní",J1303,0)</f>
        <v>0</v>
      </c>
      <c r="BF1303" s="187">
        <f>IF(N1303="snížená",J1303,0)</f>
        <v>0</v>
      </c>
      <c r="BG1303" s="187">
        <f>IF(N1303="zákl. přenesená",J1303,0)</f>
        <v>0</v>
      </c>
      <c r="BH1303" s="187">
        <f>IF(N1303="sníž. přenesená",J1303,0)</f>
        <v>0</v>
      </c>
      <c r="BI1303" s="187">
        <f>IF(N1303="nulová",J1303,0)</f>
        <v>0</v>
      </c>
      <c r="BJ1303" s="18" t="s">
        <v>81</v>
      </c>
      <c r="BK1303" s="187">
        <f>ROUND(I1303*H1303,2)</f>
        <v>0</v>
      </c>
      <c r="BL1303" s="18" t="s">
        <v>311</v>
      </c>
      <c r="BM1303" s="186" t="s">
        <v>1887</v>
      </c>
    </row>
    <row r="1304" spans="1:47" s="2" customFormat="1" ht="39">
      <c r="A1304" s="35"/>
      <c r="B1304" s="36"/>
      <c r="C1304" s="37"/>
      <c r="D1304" s="195" t="s">
        <v>437</v>
      </c>
      <c r="E1304" s="37"/>
      <c r="F1304" s="236" t="s">
        <v>1888</v>
      </c>
      <c r="G1304" s="37"/>
      <c r="H1304" s="37"/>
      <c r="I1304" s="190"/>
      <c r="J1304" s="37"/>
      <c r="K1304" s="37"/>
      <c r="L1304" s="40"/>
      <c r="M1304" s="191"/>
      <c r="N1304" s="192"/>
      <c r="O1304" s="65"/>
      <c r="P1304" s="65"/>
      <c r="Q1304" s="65"/>
      <c r="R1304" s="65"/>
      <c r="S1304" s="65"/>
      <c r="T1304" s="66"/>
      <c r="U1304" s="35"/>
      <c r="V1304" s="35"/>
      <c r="W1304" s="35"/>
      <c r="X1304" s="35"/>
      <c r="Y1304" s="35"/>
      <c r="Z1304" s="35"/>
      <c r="AA1304" s="35"/>
      <c r="AB1304" s="35"/>
      <c r="AC1304" s="35"/>
      <c r="AD1304" s="35"/>
      <c r="AE1304" s="35"/>
      <c r="AT1304" s="18" t="s">
        <v>437</v>
      </c>
      <c r="AU1304" s="18" t="s">
        <v>83</v>
      </c>
    </row>
    <row r="1305" spans="1:65" s="2" customFormat="1" ht="16.5" customHeight="1">
      <c r="A1305" s="35"/>
      <c r="B1305" s="36"/>
      <c r="C1305" s="175" t="s">
        <v>1889</v>
      </c>
      <c r="D1305" s="175" t="s">
        <v>173</v>
      </c>
      <c r="E1305" s="176" t="s">
        <v>1890</v>
      </c>
      <c r="F1305" s="177" t="s">
        <v>1891</v>
      </c>
      <c r="G1305" s="178" t="s">
        <v>328</v>
      </c>
      <c r="H1305" s="179">
        <v>2.6</v>
      </c>
      <c r="I1305" s="180"/>
      <c r="J1305" s="181">
        <f>ROUND(I1305*H1305,2)</f>
        <v>0</v>
      </c>
      <c r="K1305" s="177" t="s">
        <v>19</v>
      </c>
      <c r="L1305" s="40"/>
      <c r="M1305" s="182" t="s">
        <v>19</v>
      </c>
      <c r="N1305" s="183" t="s">
        <v>44</v>
      </c>
      <c r="O1305" s="65"/>
      <c r="P1305" s="184">
        <f>O1305*H1305</f>
        <v>0</v>
      </c>
      <c r="Q1305" s="184">
        <v>0</v>
      </c>
      <c r="R1305" s="184">
        <f>Q1305*H1305</f>
        <v>0</v>
      </c>
      <c r="S1305" s="184">
        <v>0</v>
      </c>
      <c r="T1305" s="185">
        <f>S1305*H1305</f>
        <v>0</v>
      </c>
      <c r="U1305" s="35"/>
      <c r="V1305" s="35"/>
      <c r="W1305" s="35"/>
      <c r="X1305" s="35"/>
      <c r="Y1305" s="35"/>
      <c r="Z1305" s="35"/>
      <c r="AA1305" s="35"/>
      <c r="AB1305" s="35"/>
      <c r="AC1305" s="35"/>
      <c r="AD1305" s="35"/>
      <c r="AE1305" s="35"/>
      <c r="AR1305" s="186" t="s">
        <v>311</v>
      </c>
      <c r="AT1305" s="186" t="s">
        <v>173</v>
      </c>
      <c r="AU1305" s="186" t="s">
        <v>83</v>
      </c>
      <c r="AY1305" s="18" t="s">
        <v>171</v>
      </c>
      <c r="BE1305" s="187">
        <f>IF(N1305="základní",J1305,0)</f>
        <v>0</v>
      </c>
      <c r="BF1305" s="187">
        <f>IF(N1305="snížená",J1305,0)</f>
        <v>0</v>
      </c>
      <c r="BG1305" s="187">
        <f>IF(N1305="zákl. přenesená",J1305,0)</f>
        <v>0</v>
      </c>
      <c r="BH1305" s="187">
        <f>IF(N1305="sníž. přenesená",J1305,0)</f>
        <v>0</v>
      </c>
      <c r="BI1305" s="187">
        <f>IF(N1305="nulová",J1305,0)</f>
        <v>0</v>
      </c>
      <c r="BJ1305" s="18" t="s">
        <v>81</v>
      </c>
      <c r="BK1305" s="187">
        <f>ROUND(I1305*H1305,2)</f>
        <v>0</v>
      </c>
      <c r="BL1305" s="18" t="s">
        <v>311</v>
      </c>
      <c r="BM1305" s="186" t="s">
        <v>1892</v>
      </c>
    </row>
    <row r="1306" spans="1:47" s="2" customFormat="1" ht="29.25">
      <c r="A1306" s="35"/>
      <c r="B1306" s="36"/>
      <c r="C1306" s="37"/>
      <c r="D1306" s="195" t="s">
        <v>437</v>
      </c>
      <c r="E1306" s="37"/>
      <c r="F1306" s="236" t="s">
        <v>1893</v>
      </c>
      <c r="G1306" s="37"/>
      <c r="H1306" s="37"/>
      <c r="I1306" s="190"/>
      <c r="J1306" s="37"/>
      <c r="K1306" s="37"/>
      <c r="L1306" s="40"/>
      <c r="M1306" s="191"/>
      <c r="N1306" s="192"/>
      <c r="O1306" s="65"/>
      <c r="P1306" s="65"/>
      <c r="Q1306" s="65"/>
      <c r="R1306" s="65"/>
      <c r="S1306" s="65"/>
      <c r="T1306" s="66"/>
      <c r="U1306" s="35"/>
      <c r="V1306" s="35"/>
      <c r="W1306" s="35"/>
      <c r="X1306" s="35"/>
      <c r="Y1306" s="35"/>
      <c r="Z1306" s="35"/>
      <c r="AA1306" s="35"/>
      <c r="AB1306" s="35"/>
      <c r="AC1306" s="35"/>
      <c r="AD1306" s="35"/>
      <c r="AE1306" s="35"/>
      <c r="AT1306" s="18" t="s">
        <v>437</v>
      </c>
      <c r="AU1306" s="18" t="s">
        <v>83</v>
      </c>
    </row>
    <row r="1307" spans="1:65" s="2" customFormat="1" ht="16.5" customHeight="1">
      <c r="A1307" s="35"/>
      <c r="B1307" s="36"/>
      <c r="C1307" s="175" t="s">
        <v>1894</v>
      </c>
      <c r="D1307" s="175" t="s">
        <v>173</v>
      </c>
      <c r="E1307" s="176" t="s">
        <v>1895</v>
      </c>
      <c r="F1307" s="177" t="s">
        <v>1896</v>
      </c>
      <c r="G1307" s="178" t="s">
        <v>402</v>
      </c>
      <c r="H1307" s="179">
        <v>1</v>
      </c>
      <c r="I1307" s="180"/>
      <c r="J1307" s="181">
        <f>ROUND(I1307*H1307,2)</f>
        <v>0</v>
      </c>
      <c r="K1307" s="177" t="s">
        <v>19</v>
      </c>
      <c r="L1307" s="40"/>
      <c r="M1307" s="182" t="s">
        <v>19</v>
      </c>
      <c r="N1307" s="183" t="s">
        <v>44</v>
      </c>
      <c r="O1307" s="65"/>
      <c r="P1307" s="184">
        <f>O1307*H1307</f>
        <v>0</v>
      </c>
      <c r="Q1307" s="184">
        <v>0</v>
      </c>
      <c r="R1307" s="184">
        <f>Q1307*H1307</f>
        <v>0</v>
      </c>
      <c r="S1307" s="184">
        <v>0</v>
      </c>
      <c r="T1307" s="185">
        <f>S1307*H1307</f>
        <v>0</v>
      </c>
      <c r="U1307" s="35"/>
      <c r="V1307" s="35"/>
      <c r="W1307" s="35"/>
      <c r="X1307" s="35"/>
      <c r="Y1307" s="35"/>
      <c r="Z1307" s="35"/>
      <c r="AA1307" s="35"/>
      <c r="AB1307" s="35"/>
      <c r="AC1307" s="35"/>
      <c r="AD1307" s="35"/>
      <c r="AE1307" s="35"/>
      <c r="AR1307" s="186" t="s">
        <v>311</v>
      </c>
      <c r="AT1307" s="186" t="s">
        <v>173</v>
      </c>
      <c r="AU1307" s="186" t="s">
        <v>83</v>
      </c>
      <c r="AY1307" s="18" t="s">
        <v>171</v>
      </c>
      <c r="BE1307" s="187">
        <f>IF(N1307="základní",J1307,0)</f>
        <v>0</v>
      </c>
      <c r="BF1307" s="187">
        <f>IF(N1307="snížená",J1307,0)</f>
        <v>0</v>
      </c>
      <c r="BG1307" s="187">
        <f>IF(N1307="zákl. přenesená",J1307,0)</f>
        <v>0</v>
      </c>
      <c r="BH1307" s="187">
        <f>IF(N1307="sníž. přenesená",J1307,0)</f>
        <v>0</v>
      </c>
      <c r="BI1307" s="187">
        <f>IF(N1307="nulová",J1307,0)</f>
        <v>0</v>
      </c>
      <c r="BJ1307" s="18" t="s">
        <v>81</v>
      </c>
      <c r="BK1307" s="187">
        <f>ROUND(I1307*H1307,2)</f>
        <v>0</v>
      </c>
      <c r="BL1307" s="18" t="s">
        <v>311</v>
      </c>
      <c r="BM1307" s="186" t="s">
        <v>1897</v>
      </c>
    </row>
    <row r="1308" spans="1:47" s="2" customFormat="1" ht="78">
      <c r="A1308" s="35"/>
      <c r="B1308" s="36"/>
      <c r="C1308" s="37"/>
      <c r="D1308" s="195" t="s">
        <v>437</v>
      </c>
      <c r="E1308" s="37"/>
      <c r="F1308" s="236" t="s">
        <v>1898</v>
      </c>
      <c r="G1308" s="37"/>
      <c r="H1308" s="37"/>
      <c r="I1308" s="190"/>
      <c r="J1308" s="37"/>
      <c r="K1308" s="37"/>
      <c r="L1308" s="40"/>
      <c r="M1308" s="191"/>
      <c r="N1308" s="192"/>
      <c r="O1308" s="65"/>
      <c r="P1308" s="65"/>
      <c r="Q1308" s="65"/>
      <c r="R1308" s="65"/>
      <c r="S1308" s="65"/>
      <c r="T1308" s="66"/>
      <c r="U1308" s="35"/>
      <c r="V1308" s="35"/>
      <c r="W1308" s="35"/>
      <c r="X1308" s="35"/>
      <c r="Y1308" s="35"/>
      <c r="Z1308" s="35"/>
      <c r="AA1308" s="35"/>
      <c r="AB1308" s="35"/>
      <c r="AC1308" s="35"/>
      <c r="AD1308" s="35"/>
      <c r="AE1308" s="35"/>
      <c r="AT1308" s="18" t="s">
        <v>437</v>
      </c>
      <c r="AU1308" s="18" t="s">
        <v>83</v>
      </c>
    </row>
    <row r="1309" spans="1:65" s="2" customFormat="1" ht="44.25" customHeight="1">
      <c r="A1309" s="35"/>
      <c r="B1309" s="36"/>
      <c r="C1309" s="175" t="s">
        <v>1899</v>
      </c>
      <c r="D1309" s="175" t="s">
        <v>173</v>
      </c>
      <c r="E1309" s="176" t="s">
        <v>1900</v>
      </c>
      <c r="F1309" s="177" t="s">
        <v>1901</v>
      </c>
      <c r="G1309" s="178" t="s">
        <v>983</v>
      </c>
      <c r="H1309" s="237"/>
      <c r="I1309" s="180"/>
      <c r="J1309" s="181">
        <f>ROUND(I1309*H1309,2)</f>
        <v>0</v>
      </c>
      <c r="K1309" s="177" t="s">
        <v>177</v>
      </c>
      <c r="L1309" s="40"/>
      <c r="M1309" s="182" t="s">
        <v>19</v>
      </c>
      <c r="N1309" s="183" t="s">
        <v>44</v>
      </c>
      <c r="O1309" s="65"/>
      <c r="P1309" s="184">
        <f>O1309*H1309</f>
        <v>0</v>
      </c>
      <c r="Q1309" s="184">
        <v>0</v>
      </c>
      <c r="R1309" s="184">
        <f>Q1309*H1309</f>
        <v>0</v>
      </c>
      <c r="S1309" s="184">
        <v>0</v>
      </c>
      <c r="T1309" s="185">
        <f>S1309*H1309</f>
        <v>0</v>
      </c>
      <c r="U1309" s="35"/>
      <c r="V1309" s="35"/>
      <c r="W1309" s="35"/>
      <c r="X1309" s="35"/>
      <c r="Y1309" s="35"/>
      <c r="Z1309" s="35"/>
      <c r="AA1309" s="35"/>
      <c r="AB1309" s="35"/>
      <c r="AC1309" s="35"/>
      <c r="AD1309" s="35"/>
      <c r="AE1309" s="35"/>
      <c r="AR1309" s="186" t="s">
        <v>311</v>
      </c>
      <c r="AT1309" s="186" t="s">
        <v>173</v>
      </c>
      <c r="AU1309" s="186" t="s">
        <v>83</v>
      </c>
      <c r="AY1309" s="18" t="s">
        <v>171</v>
      </c>
      <c r="BE1309" s="187">
        <f>IF(N1309="základní",J1309,0)</f>
        <v>0</v>
      </c>
      <c r="BF1309" s="187">
        <f>IF(N1309="snížená",J1309,0)</f>
        <v>0</v>
      </c>
      <c r="BG1309" s="187">
        <f>IF(N1309="zákl. přenesená",J1309,0)</f>
        <v>0</v>
      </c>
      <c r="BH1309" s="187">
        <f>IF(N1309="sníž. přenesená",J1309,0)</f>
        <v>0</v>
      </c>
      <c r="BI1309" s="187">
        <f>IF(N1309="nulová",J1309,0)</f>
        <v>0</v>
      </c>
      <c r="BJ1309" s="18" t="s">
        <v>81</v>
      </c>
      <c r="BK1309" s="187">
        <f>ROUND(I1309*H1309,2)</f>
        <v>0</v>
      </c>
      <c r="BL1309" s="18" t="s">
        <v>311</v>
      </c>
      <c r="BM1309" s="186" t="s">
        <v>1902</v>
      </c>
    </row>
    <row r="1310" spans="1:47" s="2" customFormat="1" ht="12">
      <c r="A1310" s="35"/>
      <c r="B1310" s="36"/>
      <c r="C1310" s="37"/>
      <c r="D1310" s="188" t="s">
        <v>180</v>
      </c>
      <c r="E1310" s="37"/>
      <c r="F1310" s="189" t="s">
        <v>1903</v>
      </c>
      <c r="G1310" s="37"/>
      <c r="H1310" s="37"/>
      <c r="I1310" s="190"/>
      <c r="J1310" s="37"/>
      <c r="K1310" s="37"/>
      <c r="L1310" s="40"/>
      <c r="M1310" s="191"/>
      <c r="N1310" s="192"/>
      <c r="O1310" s="65"/>
      <c r="P1310" s="65"/>
      <c r="Q1310" s="65"/>
      <c r="R1310" s="65"/>
      <c r="S1310" s="65"/>
      <c r="T1310" s="66"/>
      <c r="U1310" s="35"/>
      <c r="V1310" s="35"/>
      <c r="W1310" s="35"/>
      <c r="X1310" s="35"/>
      <c r="Y1310" s="35"/>
      <c r="Z1310" s="35"/>
      <c r="AA1310" s="35"/>
      <c r="AB1310" s="35"/>
      <c r="AC1310" s="35"/>
      <c r="AD1310" s="35"/>
      <c r="AE1310" s="35"/>
      <c r="AT1310" s="18" t="s">
        <v>180</v>
      </c>
      <c r="AU1310" s="18" t="s">
        <v>83</v>
      </c>
    </row>
    <row r="1311" spans="1:65" s="2" customFormat="1" ht="49.15" customHeight="1">
      <c r="A1311" s="35"/>
      <c r="B1311" s="36"/>
      <c r="C1311" s="175" t="s">
        <v>1904</v>
      </c>
      <c r="D1311" s="175" t="s">
        <v>173</v>
      </c>
      <c r="E1311" s="176" t="s">
        <v>1905</v>
      </c>
      <c r="F1311" s="177" t="s">
        <v>1906</v>
      </c>
      <c r="G1311" s="178" t="s">
        <v>983</v>
      </c>
      <c r="H1311" s="237"/>
      <c r="I1311" s="180"/>
      <c r="J1311" s="181">
        <f>ROUND(I1311*H1311,2)</f>
        <v>0</v>
      </c>
      <c r="K1311" s="177" t="s">
        <v>177</v>
      </c>
      <c r="L1311" s="40"/>
      <c r="M1311" s="182" t="s">
        <v>19</v>
      </c>
      <c r="N1311" s="183" t="s">
        <v>44</v>
      </c>
      <c r="O1311" s="65"/>
      <c r="P1311" s="184">
        <f>O1311*H1311</f>
        <v>0</v>
      </c>
      <c r="Q1311" s="184">
        <v>0</v>
      </c>
      <c r="R1311" s="184">
        <f>Q1311*H1311</f>
        <v>0</v>
      </c>
      <c r="S1311" s="184">
        <v>0</v>
      </c>
      <c r="T1311" s="185">
        <f>S1311*H1311</f>
        <v>0</v>
      </c>
      <c r="U1311" s="35"/>
      <c r="V1311" s="35"/>
      <c r="W1311" s="35"/>
      <c r="X1311" s="35"/>
      <c r="Y1311" s="35"/>
      <c r="Z1311" s="35"/>
      <c r="AA1311" s="35"/>
      <c r="AB1311" s="35"/>
      <c r="AC1311" s="35"/>
      <c r="AD1311" s="35"/>
      <c r="AE1311" s="35"/>
      <c r="AR1311" s="186" t="s">
        <v>311</v>
      </c>
      <c r="AT1311" s="186" t="s">
        <v>173</v>
      </c>
      <c r="AU1311" s="186" t="s">
        <v>83</v>
      </c>
      <c r="AY1311" s="18" t="s">
        <v>171</v>
      </c>
      <c r="BE1311" s="187">
        <f>IF(N1311="základní",J1311,0)</f>
        <v>0</v>
      </c>
      <c r="BF1311" s="187">
        <f>IF(N1311="snížená",J1311,0)</f>
        <v>0</v>
      </c>
      <c r="BG1311" s="187">
        <f>IF(N1311="zákl. přenesená",J1311,0)</f>
        <v>0</v>
      </c>
      <c r="BH1311" s="187">
        <f>IF(N1311="sníž. přenesená",J1311,0)</f>
        <v>0</v>
      </c>
      <c r="BI1311" s="187">
        <f>IF(N1311="nulová",J1311,0)</f>
        <v>0</v>
      </c>
      <c r="BJ1311" s="18" t="s">
        <v>81</v>
      </c>
      <c r="BK1311" s="187">
        <f>ROUND(I1311*H1311,2)</f>
        <v>0</v>
      </c>
      <c r="BL1311" s="18" t="s">
        <v>311</v>
      </c>
      <c r="BM1311" s="186" t="s">
        <v>1907</v>
      </c>
    </row>
    <row r="1312" spans="1:47" s="2" customFormat="1" ht="12">
      <c r="A1312" s="35"/>
      <c r="B1312" s="36"/>
      <c r="C1312" s="37"/>
      <c r="D1312" s="188" t="s">
        <v>180</v>
      </c>
      <c r="E1312" s="37"/>
      <c r="F1312" s="189" t="s">
        <v>1908</v>
      </c>
      <c r="G1312" s="37"/>
      <c r="H1312" s="37"/>
      <c r="I1312" s="190"/>
      <c r="J1312" s="37"/>
      <c r="K1312" s="37"/>
      <c r="L1312" s="40"/>
      <c r="M1312" s="191"/>
      <c r="N1312" s="192"/>
      <c r="O1312" s="65"/>
      <c r="P1312" s="65"/>
      <c r="Q1312" s="65"/>
      <c r="R1312" s="65"/>
      <c r="S1312" s="65"/>
      <c r="T1312" s="66"/>
      <c r="U1312" s="35"/>
      <c r="V1312" s="35"/>
      <c r="W1312" s="35"/>
      <c r="X1312" s="35"/>
      <c r="Y1312" s="35"/>
      <c r="Z1312" s="35"/>
      <c r="AA1312" s="35"/>
      <c r="AB1312" s="35"/>
      <c r="AC1312" s="35"/>
      <c r="AD1312" s="35"/>
      <c r="AE1312" s="35"/>
      <c r="AT1312" s="18" t="s">
        <v>180</v>
      </c>
      <c r="AU1312" s="18" t="s">
        <v>83</v>
      </c>
    </row>
    <row r="1313" spans="2:63" s="12" customFormat="1" ht="22.9" customHeight="1">
      <c r="B1313" s="159"/>
      <c r="C1313" s="160"/>
      <c r="D1313" s="161" t="s">
        <v>72</v>
      </c>
      <c r="E1313" s="173" t="s">
        <v>1909</v>
      </c>
      <c r="F1313" s="173" t="s">
        <v>1910</v>
      </c>
      <c r="G1313" s="160"/>
      <c r="H1313" s="160"/>
      <c r="I1313" s="163"/>
      <c r="J1313" s="174">
        <f>BK1313</f>
        <v>0</v>
      </c>
      <c r="K1313" s="160"/>
      <c r="L1313" s="165"/>
      <c r="M1313" s="166"/>
      <c r="N1313" s="167"/>
      <c r="O1313" s="167"/>
      <c r="P1313" s="168">
        <f>SUM(P1314:P1335)</f>
        <v>0</v>
      </c>
      <c r="Q1313" s="167"/>
      <c r="R1313" s="168">
        <f>SUM(R1314:R1335)</f>
        <v>0</v>
      </c>
      <c r="S1313" s="167"/>
      <c r="T1313" s="169">
        <f>SUM(T1314:T1335)</f>
        <v>0</v>
      </c>
      <c r="AR1313" s="170" t="s">
        <v>83</v>
      </c>
      <c r="AT1313" s="171" t="s">
        <v>72</v>
      </c>
      <c r="AU1313" s="171" t="s">
        <v>81</v>
      </c>
      <c r="AY1313" s="170" t="s">
        <v>171</v>
      </c>
      <c r="BK1313" s="172">
        <f>SUM(BK1314:BK1335)</f>
        <v>0</v>
      </c>
    </row>
    <row r="1314" spans="1:65" s="2" customFormat="1" ht="16.5" customHeight="1">
      <c r="A1314" s="35"/>
      <c r="B1314" s="36"/>
      <c r="C1314" s="175" t="s">
        <v>1911</v>
      </c>
      <c r="D1314" s="175" t="s">
        <v>173</v>
      </c>
      <c r="E1314" s="176" t="s">
        <v>1912</v>
      </c>
      <c r="F1314" s="177" t="s">
        <v>1913</v>
      </c>
      <c r="G1314" s="178" t="s">
        <v>402</v>
      </c>
      <c r="H1314" s="179">
        <v>1</v>
      </c>
      <c r="I1314" s="180"/>
      <c r="J1314" s="181">
        <f>ROUND(I1314*H1314,2)</f>
        <v>0</v>
      </c>
      <c r="K1314" s="177" t="s">
        <v>19</v>
      </c>
      <c r="L1314" s="40"/>
      <c r="M1314" s="182" t="s">
        <v>19</v>
      </c>
      <c r="N1314" s="183" t="s">
        <v>44</v>
      </c>
      <c r="O1314" s="65"/>
      <c r="P1314" s="184">
        <f>O1314*H1314</f>
        <v>0</v>
      </c>
      <c r="Q1314" s="184">
        <v>0</v>
      </c>
      <c r="R1314" s="184">
        <f>Q1314*H1314</f>
        <v>0</v>
      </c>
      <c r="S1314" s="184">
        <v>0</v>
      </c>
      <c r="T1314" s="185">
        <f>S1314*H1314</f>
        <v>0</v>
      </c>
      <c r="U1314" s="35"/>
      <c r="V1314" s="35"/>
      <c r="W1314" s="35"/>
      <c r="X1314" s="35"/>
      <c r="Y1314" s="35"/>
      <c r="Z1314" s="35"/>
      <c r="AA1314" s="35"/>
      <c r="AB1314" s="35"/>
      <c r="AC1314" s="35"/>
      <c r="AD1314" s="35"/>
      <c r="AE1314" s="35"/>
      <c r="AR1314" s="186" t="s">
        <v>311</v>
      </c>
      <c r="AT1314" s="186" t="s">
        <v>173</v>
      </c>
      <c r="AU1314" s="186" t="s">
        <v>83</v>
      </c>
      <c r="AY1314" s="18" t="s">
        <v>171</v>
      </c>
      <c r="BE1314" s="187">
        <f>IF(N1314="základní",J1314,0)</f>
        <v>0</v>
      </c>
      <c r="BF1314" s="187">
        <f>IF(N1314="snížená",J1314,0)</f>
        <v>0</v>
      </c>
      <c r="BG1314" s="187">
        <f>IF(N1314="zákl. přenesená",J1314,0)</f>
        <v>0</v>
      </c>
      <c r="BH1314" s="187">
        <f>IF(N1314="sníž. přenesená",J1314,0)</f>
        <v>0</v>
      </c>
      <c r="BI1314" s="187">
        <f>IF(N1314="nulová",J1314,0)</f>
        <v>0</v>
      </c>
      <c r="BJ1314" s="18" t="s">
        <v>81</v>
      </c>
      <c r="BK1314" s="187">
        <f>ROUND(I1314*H1314,2)</f>
        <v>0</v>
      </c>
      <c r="BL1314" s="18" t="s">
        <v>311</v>
      </c>
      <c r="BM1314" s="186" t="s">
        <v>1914</v>
      </c>
    </row>
    <row r="1315" spans="1:47" s="2" customFormat="1" ht="107.25">
      <c r="A1315" s="35"/>
      <c r="B1315" s="36"/>
      <c r="C1315" s="37"/>
      <c r="D1315" s="195" t="s">
        <v>437</v>
      </c>
      <c r="E1315" s="37"/>
      <c r="F1315" s="236" t="s">
        <v>1915</v>
      </c>
      <c r="G1315" s="37"/>
      <c r="H1315" s="37"/>
      <c r="I1315" s="190"/>
      <c r="J1315" s="37"/>
      <c r="K1315" s="37"/>
      <c r="L1315" s="40"/>
      <c r="M1315" s="191"/>
      <c r="N1315" s="192"/>
      <c r="O1315" s="65"/>
      <c r="P1315" s="65"/>
      <c r="Q1315" s="65"/>
      <c r="R1315" s="65"/>
      <c r="S1315" s="65"/>
      <c r="T1315" s="66"/>
      <c r="U1315" s="35"/>
      <c r="V1315" s="35"/>
      <c r="W1315" s="35"/>
      <c r="X1315" s="35"/>
      <c r="Y1315" s="35"/>
      <c r="Z1315" s="35"/>
      <c r="AA1315" s="35"/>
      <c r="AB1315" s="35"/>
      <c r="AC1315" s="35"/>
      <c r="AD1315" s="35"/>
      <c r="AE1315" s="35"/>
      <c r="AT1315" s="18" t="s">
        <v>437</v>
      </c>
      <c r="AU1315" s="18" t="s">
        <v>83</v>
      </c>
    </row>
    <row r="1316" spans="1:65" s="2" customFormat="1" ht="16.5" customHeight="1">
      <c r="A1316" s="35"/>
      <c r="B1316" s="36"/>
      <c r="C1316" s="175" t="s">
        <v>1916</v>
      </c>
      <c r="D1316" s="175" t="s">
        <v>173</v>
      </c>
      <c r="E1316" s="176" t="s">
        <v>1917</v>
      </c>
      <c r="F1316" s="177" t="s">
        <v>1918</v>
      </c>
      <c r="G1316" s="178" t="s">
        <v>402</v>
      </c>
      <c r="H1316" s="179">
        <v>1</v>
      </c>
      <c r="I1316" s="180"/>
      <c r="J1316" s="181">
        <f>ROUND(I1316*H1316,2)</f>
        <v>0</v>
      </c>
      <c r="K1316" s="177" t="s">
        <v>19</v>
      </c>
      <c r="L1316" s="40"/>
      <c r="M1316" s="182" t="s">
        <v>19</v>
      </c>
      <c r="N1316" s="183" t="s">
        <v>44</v>
      </c>
      <c r="O1316" s="65"/>
      <c r="P1316" s="184">
        <f>O1316*H1316</f>
        <v>0</v>
      </c>
      <c r="Q1316" s="184">
        <v>0</v>
      </c>
      <c r="R1316" s="184">
        <f>Q1316*H1316</f>
        <v>0</v>
      </c>
      <c r="S1316" s="184">
        <v>0</v>
      </c>
      <c r="T1316" s="185">
        <f>S1316*H1316</f>
        <v>0</v>
      </c>
      <c r="U1316" s="35"/>
      <c r="V1316" s="35"/>
      <c r="W1316" s="35"/>
      <c r="X1316" s="35"/>
      <c r="Y1316" s="35"/>
      <c r="Z1316" s="35"/>
      <c r="AA1316" s="35"/>
      <c r="AB1316" s="35"/>
      <c r="AC1316" s="35"/>
      <c r="AD1316" s="35"/>
      <c r="AE1316" s="35"/>
      <c r="AR1316" s="186" t="s">
        <v>311</v>
      </c>
      <c r="AT1316" s="186" t="s">
        <v>173</v>
      </c>
      <c r="AU1316" s="186" t="s">
        <v>83</v>
      </c>
      <c r="AY1316" s="18" t="s">
        <v>171</v>
      </c>
      <c r="BE1316" s="187">
        <f>IF(N1316="základní",J1316,0)</f>
        <v>0</v>
      </c>
      <c r="BF1316" s="187">
        <f>IF(N1316="snížená",J1316,0)</f>
        <v>0</v>
      </c>
      <c r="BG1316" s="187">
        <f>IF(N1316="zákl. přenesená",J1316,0)</f>
        <v>0</v>
      </c>
      <c r="BH1316" s="187">
        <f>IF(N1316="sníž. přenesená",J1316,0)</f>
        <v>0</v>
      </c>
      <c r="BI1316" s="187">
        <f>IF(N1316="nulová",J1316,0)</f>
        <v>0</v>
      </c>
      <c r="BJ1316" s="18" t="s">
        <v>81</v>
      </c>
      <c r="BK1316" s="187">
        <f>ROUND(I1316*H1316,2)</f>
        <v>0</v>
      </c>
      <c r="BL1316" s="18" t="s">
        <v>311</v>
      </c>
      <c r="BM1316" s="186" t="s">
        <v>1919</v>
      </c>
    </row>
    <row r="1317" spans="1:47" s="2" customFormat="1" ht="68.25">
      <c r="A1317" s="35"/>
      <c r="B1317" s="36"/>
      <c r="C1317" s="37"/>
      <c r="D1317" s="195" t="s">
        <v>437</v>
      </c>
      <c r="E1317" s="37"/>
      <c r="F1317" s="236" t="s">
        <v>1920</v>
      </c>
      <c r="G1317" s="37"/>
      <c r="H1317" s="37"/>
      <c r="I1317" s="190"/>
      <c r="J1317" s="37"/>
      <c r="K1317" s="37"/>
      <c r="L1317" s="40"/>
      <c r="M1317" s="191"/>
      <c r="N1317" s="192"/>
      <c r="O1317" s="65"/>
      <c r="P1317" s="65"/>
      <c r="Q1317" s="65"/>
      <c r="R1317" s="65"/>
      <c r="S1317" s="65"/>
      <c r="T1317" s="66"/>
      <c r="U1317" s="35"/>
      <c r="V1317" s="35"/>
      <c r="W1317" s="35"/>
      <c r="X1317" s="35"/>
      <c r="Y1317" s="35"/>
      <c r="Z1317" s="35"/>
      <c r="AA1317" s="35"/>
      <c r="AB1317" s="35"/>
      <c r="AC1317" s="35"/>
      <c r="AD1317" s="35"/>
      <c r="AE1317" s="35"/>
      <c r="AT1317" s="18" t="s">
        <v>437</v>
      </c>
      <c r="AU1317" s="18" t="s">
        <v>83</v>
      </c>
    </row>
    <row r="1318" spans="1:65" s="2" customFormat="1" ht="16.5" customHeight="1">
      <c r="A1318" s="35"/>
      <c r="B1318" s="36"/>
      <c r="C1318" s="175" t="s">
        <v>1921</v>
      </c>
      <c r="D1318" s="175" t="s">
        <v>173</v>
      </c>
      <c r="E1318" s="176" t="s">
        <v>1922</v>
      </c>
      <c r="F1318" s="177" t="s">
        <v>1923</v>
      </c>
      <c r="G1318" s="178" t="s">
        <v>402</v>
      </c>
      <c r="H1318" s="179">
        <v>1</v>
      </c>
      <c r="I1318" s="180"/>
      <c r="J1318" s="181">
        <f>ROUND(I1318*H1318,2)</f>
        <v>0</v>
      </c>
      <c r="K1318" s="177" t="s">
        <v>19</v>
      </c>
      <c r="L1318" s="40"/>
      <c r="M1318" s="182" t="s">
        <v>19</v>
      </c>
      <c r="N1318" s="183" t="s">
        <v>44</v>
      </c>
      <c r="O1318" s="65"/>
      <c r="P1318" s="184">
        <f>O1318*H1318</f>
        <v>0</v>
      </c>
      <c r="Q1318" s="184">
        <v>0</v>
      </c>
      <c r="R1318" s="184">
        <f>Q1318*H1318</f>
        <v>0</v>
      </c>
      <c r="S1318" s="184">
        <v>0</v>
      </c>
      <c r="T1318" s="185">
        <f>S1318*H1318</f>
        <v>0</v>
      </c>
      <c r="U1318" s="35"/>
      <c r="V1318" s="35"/>
      <c r="W1318" s="35"/>
      <c r="X1318" s="35"/>
      <c r="Y1318" s="35"/>
      <c r="Z1318" s="35"/>
      <c r="AA1318" s="35"/>
      <c r="AB1318" s="35"/>
      <c r="AC1318" s="35"/>
      <c r="AD1318" s="35"/>
      <c r="AE1318" s="35"/>
      <c r="AR1318" s="186" t="s">
        <v>311</v>
      </c>
      <c r="AT1318" s="186" t="s">
        <v>173</v>
      </c>
      <c r="AU1318" s="186" t="s">
        <v>83</v>
      </c>
      <c r="AY1318" s="18" t="s">
        <v>171</v>
      </c>
      <c r="BE1318" s="187">
        <f>IF(N1318="základní",J1318,0)</f>
        <v>0</v>
      </c>
      <c r="BF1318" s="187">
        <f>IF(N1318="snížená",J1318,0)</f>
        <v>0</v>
      </c>
      <c r="BG1318" s="187">
        <f>IF(N1318="zákl. přenesená",J1318,0)</f>
        <v>0</v>
      </c>
      <c r="BH1318" s="187">
        <f>IF(N1318="sníž. přenesená",J1318,0)</f>
        <v>0</v>
      </c>
      <c r="BI1318" s="187">
        <f>IF(N1318="nulová",J1318,0)</f>
        <v>0</v>
      </c>
      <c r="BJ1318" s="18" t="s">
        <v>81</v>
      </c>
      <c r="BK1318" s="187">
        <f>ROUND(I1318*H1318,2)</f>
        <v>0</v>
      </c>
      <c r="BL1318" s="18" t="s">
        <v>311</v>
      </c>
      <c r="BM1318" s="186" t="s">
        <v>1924</v>
      </c>
    </row>
    <row r="1319" spans="1:47" s="2" customFormat="1" ht="68.25">
      <c r="A1319" s="35"/>
      <c r="B1319" s="36"/>
      <c r="C1319" s="37"/>
      <c r="D1319" s="195" t="s">
        <v>437</v>
      </c>
      <c r="E1319" s="37"/>
      <c r="F1319" s="236" t="s">
        <v>1925</v>
      </c>
      <c r="G1319" s="37"/>
      <c r="H1319" s="37"/>
      <c r="I1319" s="190"/>
      <c r="J1319" s="37"/>
      <c r="K1319" s="37"/>
      <c r="L1319" s="40"/>
      <c r="M1319" s="191"/>
      <c r="N1319" s="192"/>
      <c r="O1319" s="65"/>
      <c r="P1319" s="65"/>
      <c r="Q1319" s="65"/>
      <c r="R1319" s="65"/>
      <c r="S1319" s="65"/>
      <c r="T1319" s="66"/>
      <c r="U1319" s="35"/>
      <c r="V1319" s="35"/>
      <c r="W1319" s="35"/>
      <c r="X1319" s="35"/>
      <c r="Y1319" s="35"/>
      <c r="Z1319" s="35"/>
      <c r="AA1319" s="35"/>
      <c r="AB1319" s="35"/>
      <c r="AC1319" s="35"/>
      <c r="AD1319" s="35"/>
      <c r="AE1319" s="35"/>
      <c r="AT1319" s="18" t="s">
        <v>437</v>
      </c>
      <c r="AU1319" s="18" t="s">
        <v>83</v>
      </c>
    </row>
    <row r="1320" spans="1:65" s="2" customFormat="1" ht="16.5" customHeight="1">
      <c r="A1320" s="35"/>
      <c r="B1320" s="36"/>
      <c r="C1320" s="175" t="s">
        <v>1926</v>
      </c>
      <c r="D1320" s="175" t="s">
        <v>173</v>
      </c>
      <c r="E1320" s="176" t="s">
        <v>1927</v>
      </c>
      <c r="F1320" s="177" t="s">
        <v>1928</v>
      </c>
      <c r="G1320" s="178" t="s">
        <v>402</v>
      </c>
      <c r="H1320" s="179">
        <v>4</v>
      </c>
      <c r="I1320" s="180"/>
      <c r="J1320" s="181">
        <f>ROUND(I1320*H1320,2)</f>
        <v>0</v>
      </c>
      <c r="K1320" s="177" t="s">
        <v>19</v>
      </c>
      <c r="L1320" s="40"/>
      <c r="M1320" s="182" t="s">
        <v>19</v>
      </c>
      <c r="N1320" s="183" t="s">
        <v>44</v>
      </c>
      <c r="O1320" s="65"/>
      <c r="P1320" s="184">
        <f>O1320*H1320</f>
        <v>0</v>
      </c>
      <c r="Q1320" s="184">
        <v>0</v>
      </c>
      <c r="R1320" s="184">
        <f>Q1320*H1320</f>
        <v>0</v>
      </c>
      <c r="S1320" s="184">
        <v>0</v>
      </c>
      <c r="T1320" s="185">
        <f>S1320*H1320</f>
        <v>0</v>
      </c>
      <c r="U1320" s="35"/>
      <c r="V1320" s="35"/>
      <c r="W1320" s="35"/>
      <c r="X1320" s="35"/>
      <c r="Y1320" s="35"/>
      <c r="Z1320" s="35"/>
      <c r="AA1320" s="35"/>
      <c r="AB1320" s="35"/>
      <c r="AC1320" s="35"/>
      <c r="AD1320" s="35"/>
      <c r="AE1320" s="35"/>
      <c r="AR1320" s="186" t="s">
        <v>311</v>
      </c>
      <c r="AT1320" s="186" t="s">
        <v>173</v>
      </c>
      <c r="AU1320" s="186" t="s">
        <v>83</v>
      </c>
      <c r="AY1320" s="18" t="s">
        <v>171</v>
      </c>
      <c r="BE1320" s="187">
        <f>IF(N1320="základní",J1320,0)</f>
        <v>0</v>
      </c>
      <c r="BF1320" s="187">
        <f>IF(N1320="snížená",J1320,0)</f>
        <v>0</v>
      </c>
      <c r="BG1320" s="187">
        <f>IF(N1320="zákl. přenesená",J1320,0)</f>
        <v>0</v>
      </c>
      <c r="BH1320" s="187">
        <f>IF(N1320="sníž. přenesená",J1320,0)</f>
        <v>0</v>
      </c>
      <c r="BI1320" s="187">
        <f>IF(N1320="nulová",J1320,0)</f>
        <v>0</v>
      </c>
      <c r="BJ1320" s="18" t="s">
        <v>81</v>
      </c>
      <c r="BK1320" s="187">
        <f>ROUND(I1320*H1320,2)</f>
        <v>0</v>
      </c>
      <c r="BL1320" s="18" t="s">
        <v>311</v>
      </c>
      <c r="BM1320" s="186" t="s">
        <v>1929</v>
      </c>
    </row>
    <row r="1321" spans="1:47" s="2" customFormat="1" ht="78">
      <c r="A1321" s="35"/>
      <c r="B1321" s="36"/>
      <c r="C1321" s="37"/>
      <c r="D1321" s="195" t="s">
        <v>437</v>
      </c>
      <c r="E1321" s="37"/>
      <c r="F1321" s="236" t="s">
        <v>1930</v>
      </c>
      <c r="G1321" s="37"/>
      <c r="H1321" s="37"/>
      <c r="I1321" s="190"/>
      <c r="J1321" s="37"/>
      <c r="K1321" s="37"/>
      <c r="L1321" s="40"/>
      <c r="M1321" s="191"/>
      <c r="N1321" s="192"/>
      <c r="O1321" s="65"/>
      <c r="P1321" s="65"/>
      <c r="Q1321" s="65"/>
      <c r="R1321" s="65"/>
      <c r="S1321" s="65"/>
      <c r="T1321" s="66"/>
      <c r="U1321" s="35"/>
      <c r="V1321" s="35"/>
      <c r="W1321" s="35"/>
      <c r="X1321" s="35"/>
      <c r="Y1321" s="35"/>
      <c r="Z1321" s="35"/>
      <c r="AA1321" s="35"/>
      <c r="AB1321" s="35"/>
      <c r="AC1321" s="35"/>
      <c r="AD1321" s="35"/>
      <c r="AE1321" s="35"/>
      <c r="AT1321" s="18" t="s">
        <v>437</v>
      </c>
      <c r="AU1321" s="18" t="s">
        <v>83</v>
      </c>
    </row>
    <row r="1322" spans="1:65" s="2" customFormat="1" ht="16.5" customHeight="1">
      <c r="A1322" s="35"/>
      <c r="B1322" s="36"/>
      <c r="C1322" s="175" t="s">
        <v>1931</v>
      </c>
      <c r="D1322" s="175" t="s">
        <v>173</v>
      </c>
      <c r="E1322" s="176" t="s">
        <v>1932</v>
      </c>
      <c r="F1322" s="177" t="s">
        <v>1933</v>
      </c>
      <c r="G1322" s="178" t="s">
        <v>402</v>
      </c>
      <c r="H1322" s="179">
        <v>55</v>
      </c>
      <c r="I1322" s="180"/>
      <c r="J1322" s="181">
        <f>ROUND(I1322*H1322,2)</f>
        <v>0</v>
      </c>
      <c r="K1322" s="177" t="s">
        <v>19</v>
      </c>
      <c r="L1322" s="40"/>
      <c r="M1322" s="182" t="s">
        <v>19</v>
      </c>
      <c r="N1322" s="183" t="s">
        <v>44</v>
      </c>
      <c r="O1322" s="65"/>
      <c r="P1322" s="184">
        <f>O1322*H1322</f>
        <v>0</v>
      </c>
      <c r="Q1322" s="184">
        <v>0</v>
      </c>
      <c r="R1322" s="184">
        <f>Q1322*H1322</f>
        <v>0</v>
      </c>
      <c r="S1322" s="184">
        <v>0</v>
      </c>
      <c r="T1322" s="185">
        <f>S1322*H1322</f>
        <v>0</v>
      </c>
      <c r="U1322" s="35"/>
      <c r="V1322" s="35"/>
      <c r="W1322" s="35"/>
      <c r="X1322" s="35"/>
      <c r="Y1322" s="35"/>
      <c r="Z1322" s="35"/>
      <c r="AA1322" s="35"/>
      <c r="AB1322" s="35"/>
      <c r="AC1322" s="35"/>
      <c r="AD1322" s="35"/>
      <c r="AE1322" s="35"/>
      <c r="AR1322" s="186" t="s">
        <v>311</v>
      </c>
      <c r="AT1322" s="186" t="s">
        <v>173</v>
      </c>
      <c r="AU1322" s="186" t="s">
        <v>83</v>
      </c>
      <c r="AY1322" s="18" t="s">
        <v>171</v>
      </c>
      <c r="BE1322" s="187">
        <f>IF(N1322="základní",J1322,0)</f>
        <v>0</v>
      </c>
      <c r="BF1322" s="187">
        <f>IF(N1322="snížená",J1322,0)</f>
        <v>0</v>
      </c>
      <c r="BG1322" s="187">
        <f>IF(N1322="zákl. přenesená",J1322,0)</f>
        <v>0</v>
      </c>
      <c r="BH1322" s="187">
        <f>IF(N1322="sníž. přenesená",J1322,0)</f>
        <v>0</v>
      </c>
      <c r="BI1322" s="187">
        <f>IF(N1322="nulová",J1322,0)</f>
        <v>0</v>
      </c>
      <c r="BJ1322" s="18" t="s">
        <v>81</v>
      </c>
      <c r="BK1322" s="187">
        <f>ROUND(I1322*H1322,2)</f>
        <v>0</v>
      </c>
      <c r="BL1322" s="18" t="s">
        <v>311</v>
      </c>
      <c r="BM1322" s="186" t="s">
        <v>1934</v>
      </c>
    </row>
    <row r="1323" spans="1:47" s="2" customFormat="1" ht="78">
      <c r="A1323" s="35"/>
      <c r="B1323" s="36"/>
      <c r="C1323" s="37"/>
      <c r="D1323" s="195" t="s">
        <v>437</v>
      </c>
      <c r="E1323" s="37"/>
      <c r="F1323" s="236" t="s">
        <v>1935</v>
      </c>
      <c r="G1323" s="37"/>
      <c r="H1323" s="37"/>
      <c r="I1323" s="190"/>
      <c r="J1323" s="37"/>
      <c r="K1323" s="37"/>
      <c r="L1323" s="40"/>
      <c r="M1323" s="191"/>
      <c r="N1323" s="192"/>
      <c r="O1323" s="65"/>
      <c r="P1323" s="65"/>
      <c r="Q1323" s="65"/>
      <c r="R1323" s="65"/>
      <c r="S1323" s="65"/>
      <c r="T1323" s="66"/>
      <c r="U1323" s="35"/>
      <c r="V1323" s="35"/>
      <c r="W1323" s="35"/>
      <c r="X1323" s="35"/>
      <c r="Y1323" s="35"/>
      <c r="Z1323" s="35"/>
      <c r="AA1323" s="35"/>
      <c r="AB1323" s="35"/>
      <c r="AC1323" s="35"/>
      <c r="AD1323" s="35"/>
      <c r="AE1323" s="35"/>
      <c r="AT1323" s="18" t="s">
        <v>437</v>
      </c>
      <c r="AU1323" s="18" t="s">
        <v>83</v>
      </c>
    </row>
    <row r="1324" spans="1:65" s="2" customFormat="1" ht="16.5" customHeight="1">
      <c r="A1324" s="35"/>
      <c r="B1324" s="36"/>
      <c r="C1324" s="175" t="s">
        <v>1936</v>
      </c>
      <c r="D1324" s="175" t="s">
        <v>173</v>
      </c>
      <c r="E1324" s="176" t="s">
        <v>1937</v>
      </c>
      <c r="F1324" s="177" t="s">
        <v>1938</v>
      </c>
      <c r="G1324" s="178" t="s">
        <v>402</v>
      </c>
      <c r="H1324" s="179">
        <v>1</v>
      </c>
      <c r="I1324" s="180"/>
      <c r="J1324" s="181">
        <f>ROUND(I1324*H1324,2)</f>
        <v>0</v>
      </c>
      <c r="K1324" s="177" t="s">
        <v>19</v>
      </c>
      <c r="L1324" s="40"/>
      <c r="M1324" s="182" t="s">
        <v>19</v>
      </c>
      <c r="N1324" s="183" t="s">
        <v>44</v>
      </c>
      <c r="O1324" s="65"/>
      <c r="P1324" s="184">
        <f>O1324*H1324</f>
        <v>0</v>
      </c>
      <c r="Q1324" s="184">
        <v>0</v>
      </c>
      <c r="R1324" s="184">
        <f>Q1324*H1324</f>
        <v>0</v>
      </c>
      <c r="S1324" s="184">
        <v>0</v>
      </c>
      <c r="T1324" s="185">
        <f>S1324*H1324</f>
        <v>0</v>
      </c>
      <c r="U1324" s="35"/>
      <c r="V1324" s="35"/>
      <c r="W1324" s="35"/>
      <c r="X1324" s="35"/>
      <c r="Y1324" s="35"/>
      <c r="Z1324" s="35"/>
      <c r="AA1324" s="35"/>
      <c r="AB1324" s="35"/>
      <c r="AC1324" s="35"/>
      <c r="AD1324" s="35"/>
      <c r="AE1324" s="35"/>
      <c r="AR1324" s="186" t="s">
        <v>311</v>
      </c>
      <c r="AT1324" s="186" t="s">
        <v>173</v>
      </c>
      <c r="AU1324" s="186" t="s">
        <v>83</v>
      </c>
      <c r="AY1324" s="18" t="s">
        <v>171</v>
      </c>
      <c r="BE1324" s="187">
        <f>IF(N1324="základní",J1324,0)</f>
        <v>0</v>
      </c>
      <c r="BF1324" s="187">
        <f>IF(N1324="snížená",J1324,0)</f>
        <v>0</v>
      </c>
      <c r="BG1324" s="187">
        <f>IF(N1324="zákl. přenesená",J1324,0)</f>
        <v>0</v>
      </c>
      <c r="BH1324" s="187">
        <f>IF(N1324="sníž. přenesená",J1324,0)</f>
        <v>0</v>
      </c>
      <c r="BI1324" s="187">
        <f>IF(N1324="nulová",J1324,0)</f>
        <v>0</v>
      </c>
      <c r="BJ1324" s="18" t="s">
        <v>81</v>
      </c>
      <c r="BK1324" s="187">
        <f>ROUND(I1324*H1324,2)</f>
        <v>0</v>
      </c>
      <c r="BL1324" s="18" t="s">
        <v>311</v>
      </c>
      <c r="BM1324" s="186" t="s">
        <v>1939</v>
      </c>
    </row>
    <row r="1325" spans="1:47" s="2" customFormat="1" ht="78">
      <c r="A1325" s="35"/>
      <c r="B1325" s="36"/>
      <c r="C1325" s="37"/>
      <c r="D1325" s="195" t="s">
        <v>437</v>
      </c>
      <c r="E1325" s="37"/>
      <c r="F1325" s="236" t="s">
        <v>1940</v>
      </c>
      <c r="G1325" s="37"/>
      <c r="H1325" s="37"/>
      <c r="I1325" s="190"/>
      <c r="J1325" s="37"/>
      <c r="K1325" s="37"/>
      <c r="L1325" s="40"/>
      <c r="M1325" s="191"/>
      <c r="N1325" s="192"/>
      <c r="O1325" s="65"/>
      <c r="P1325" s="65"/>
      <c r="Q1325" s="65"/>
      <c r="R1325" s="65"/>
      <c r="S1325" s="65"/>
      <c r="T1325" s="66"/>
      <c r="U1325" s="35"/>
      <c r="V1325" s="35"/>
      <c r="W1325" s="35"/>
      <c r="X1325" s="35"/>
      <c r="Y1325" s="35"/>
      <c r="Z1325" s="35"/>
      <c r="AA1325" s="35"/>
      <c r="AB1325" s="35"/>
      <c r="AC1325" s="35"/>
      <c r="AD1325" s="35"/>
      <c r="AE1325" s="35"/>
      <c r="AT1325" s="18" t="s">
        <v>437</v>
      </c>
      <c r="AU1325" s="18" t="s">
        <v>83</v>
      </c>
    </row>
    <row r="1326" spans="1:65" s="2" customFormat="1" ht="16.5" customHeight="1">
      <c r="A1326" s="35"/>
      <c r="B1326" s="36"/>
      <c r="C1326" s="175" t="s">
        <v>1941</v>
      </c>
      <c r="D1326" s="175" t="s">
        <v>173</v>
      </c>
      <c r="E1326" s="176" t="s">
        <v>1942</v>
      </c>
      <c r="F1326" s="177" t="s">
        <v>1943</v>
      </c>
      <c r="G1326" s="178" t="s">
        <v>402</v>
      </c>
      <c r="H1326" s="179">
        <v>1</v>
      </c>
      <c r="I1326" s="180"/>
      <c r="J1326" s="181">
        <f>ROUND(I1326*H1326,2)</f>
        <v>0</v>
      </c>
      <c r="K1326" s="177" t="s">
        <v>19</v>
      </c>
      <c r="L1326" s="40"/>
      <c r="M1326" s="182" t="s">
        <v>19</v>
      </c>
      <c r="N1326" s="183" t="s">
        <v>44</v>
      </c>
      <c r="O1326" s="65"/>
      <c r="P1326" s="184">
        <f>O1326*H1326</f>
        <v>0</v>
      </c>
      <c r="Q1326" s="184">
        <v>0</v>
      </c>
      <c r="R1326" s="184">
        <f>Q1326*H1326</f>
        <v>0</v>
      </c>
      <c r="S1326" s="184">
        <v>0</v>
      </c>
      <c r="T1326" s="185">
        <f>S1326*H1326</f>
        <v>0</v>
      </c>
      <c r="U1326" s="35"/>
      <c r="V1326" s="35"/>
      <c r="W1326" s="35"/>
      <c r="X1326" s="35"/>
      <c r="Y1326" s="35"/>
      <c r="Z1326" s="35"/>
      <c r="AA1326" s="35"/>
      <c r="AB1326" s="35"/>
      <c r="AC1326" s="35"/>
      <c r="AD1326" s="35"/>
      <c r="AE1326" s="35"/>
      <c r="AR1326" s="186" t="s">
        <v>311</v>
      </c>
      <c r="AT1326" s="186" t="s">
        <v>173</v>
      </c>
      <c r="AU1326" s="186" t="s">
        <v>83</v>
      </c>
      <c r="AY1326" s="18" t="s">
        <v>171</v>
      </c>
      <c r="BE1326" s="187">
        <f>IF(N1326="základní",J1326,0)</f>
        <v>0</v>
      </c>
      <c r="BF1326" s="187">
        <f>IF(N1326="snížená",J1326,0)</f>
        <v>0</v>
      </c>
      <c r="BG1326" s="187">
        <f>IF(N1326="zákl. přenesená",J1326,0)</f>
        <v>0</v>
      </c>
      <c r="BH1326" s="187">
        <f>IF(N1326="sníž. přenesená",J1326,0)</f>
        <v>0</v>
      </c>
      <c r="BI1326" s="187">
        <f>IF(N1326="nulová",J1326,0)</f>
        <v>0</v>
      </c>
      <c r="BJ1326" s="18" t="s">
        <v>81</v>
      </c>
      <c r="BK1326" s="187">
        <f>ROUND(I1326*H1326,2)</f>
        <v>0</v>
      </c>
      <c r="BL1326" s="18" t="s">
        <v>311</v>
      </c>
      <c r="BM1326" s="186" t="s">
        <v>1944</v>
      </c>
    </row>
    <row r="1327" spans="1:47" s="2" customFormat="1" ht="39">
      <c r="A1327" s="35"/>
      <c r="B1327" s="36"/>
      <c r="C1327" s="37"/>
      <c r="D1327" s="195" t="s">
        <v>437</v>
      </c>
      <c r="E1327" s="37"/>
      <c r="F1327" s="236" t="s">
        <v>1945</v>
      </c>
      <c r="G1327" s="37"/>
      <c r="H1327" s="37"/>
      <c r="I1327" s="190"/>
      <c r="J1327" s="37"/>
      <c r="K1327" s="37"/>
      <c r="L1327" s="40"/>
      <c r="M1327" s="191"/>
      <c r="N1327" s="192"/>
      <c r="O1327" s="65"/>
      <c r="P1327" s="65"/>
      <c r="Q1327" s="65"/>
      <c r="R1327" s="65"/>
      <c r="S1327" s="65"/>
      <c r="T1327" s="66"/>
      <c r="U1327" s="35"/>
      <c r="V1327" s="35"/>
      <c r="W1327" s="35"/>
      <c r="X1327" s="35"/>
      <c r="Y1327" s="35"/>
      <c r="Z1327" s="35"/>
      <c r="AA1327" s="35"/>
      <c r="AB1327" s="35"/>
      <c r="AC1327" s="35"/>
      <c r="AD1327" s="35"/>
      <c r="AE1327" s="35"/>
      <c r="AT1327" s="18" t="s">
        <v>437</v>
      </c>
      <c r="AU1327" s="18" t="s">
        <v>83</v>
      </c>
    </row>
    <row r="1328" spans="1:65" s="2" customFormat="1" ht="16.5" customHeight="1">
      <c r="A1328" s="35"/>
      <c r="B1328" s="36"/>
      <c r="C1328" s="175" t="s">
        <v>1946</v>
      </c>
      <c r="D1328" s="175" t="s">
        <v>173</v>
      </c>
      <c r="E1328" s="176" t="s">
        <v>1947</v>
      </c>
      <c r="F1328" s="177" t="s">
        <v>1948</v>
      </c>
      <c r="G1328" s="178" t="s">
        <v>402</v>
      </c>
      <c r="H1328" s="179">
        <v>1</v>
      </c>
      <c r="I1328" s="180"/>
      <c r="J1328" s="181">
        <f>ROUND(I1328*H1328,2)</f>
        <v>0</v>
      </c>
      <c r="K1328" s="177" t="s">
        <v>19</v>
      </c>
      <c r="L1328" s="40"/>
      <c r="M1328" s="182" t="s">
        <v>19</v>
      </c>
      <c r="N1328" s="183" t="s">
        <v>44</v>
      </c>
      <c r="O1328" s="65"/>
      <c r="P1328" s="184">
        <f>O1328*H1328</f>
        <v>0</v>
      </c>
      <c r="Q1328" s="184">
        <v>0</v>
      </c>
      <c r="R1328" s="184">
        <f>Q1328*H1328</f>
        <v>0</v>
      </c>
      <c r="S1328" s="184">
        <v>0</v>
      </c>
      <c r="T1328" s="185">
        <f>S1328*H1328</f>
        <v>0</v>
      </c>
      <c r="U1328" s="35"/>
      <c r="V1328" s="35"/>
      <c r="W1328" s="35"/>
      <c r="X1328" s="35"/>
      <c r="Y1328" s="35"/>
      <c r="Z1328" s="35"/>
      <c r="AA1328" s="35"/>
      <c r="AB1328" s="35"/>
      <c r="AC1328" s="35"/>
      <c r="AD1328" s="35"/>
      <c r="AE1328" s="35"/>
      <c r="AR1328" s="186" t="s">
        <v>311</v>
      </c>
      <c r="AT1328" s="186" t="s">
        <v>173</v>
      </c>
      <c r="AU1328" s="186" t="s">
        <v>83</v>
      </c>
      <c r="AY1328" s="18" t="s">
        <v>171</v>
      </c>
      <c r="BE1328" s="187">
        <f>IF(N1328="základní",J1328,0)</f>
        <v>0</v>
      </c>
      <c r="BF1328" s="187">
        <f>IF(N1328="snížená",J1328,0)</f>
        <v>0</v>
      </c>
      <c r="BG1328" s="187">
        <f>IF(N1328="zákl. přenesená",J1328,0)</f>
        <v>0</v>
      </c>
      <c r="BH1328" s="187">
        <f>IF(N1328="sníž. přenesená",J1328,0)</f>
        <v>0</v>
      </c>
      <c r="BI1328" s="187">
        <f>IF(N1328="nulová",J1328,0)</f>
        <v>0</v>
      </c>
      <c r="BJ1328" s="18" t="s">
        <v>81</v>
      </c>
      <c r="BK1328" s="187">
        <f>ROUND(I1328*H1328,2)</f>
        <v>0</v>
      </c>
      <c r="BL1328" s="18" t="s">
        <v>311</v>
      </c>
      <c r="BM1328" s="186" t="s">
        <v>1949</v>
      </c>
    </row>
    <row r="1329" spans="1:47" s="2" customFormat="1" ht="97.5">
      <c r="A1329" s="35"/>
      <c r="B1329" s="36"/>
      <c r="C1329" s="37"/>
      <c r="D1329" s="195" t="s">
        <v>437</v>
      </c>
      <c r="E1329" s="37"/>
      <c r="F1329" s="236" t="s">
        <v>1950</v>
      </c>
      <c r="G1329" s="37"/>
      <c r="H1329" s="37"/>
      <c r="I1329" s="190"/>
      <c r="J1329" s="37"/>
      <c r="K1329" s="37"/>
      <c r="L1329" s="40"/>
      <c r="M1329" s="191"/>
      <c r="N1329" s="192"/>
      <c r="O1329" s="65"/>
      <c r="P1329" s="65"/>
      <c r="Q1329" s="65"/>
      <c r="R1329" s="65"/>
      <c r="S1329" s="65"/>
      <c r="T1329" s="66"/>
      <c r="U1329" s="35"/>
      <c r="V1329" s="35"/>
      <c r="W1329" s="35"/>
      <c r="X1329" s="35"/>
      <c r="Y1329" s="35"/>
      <c r="Z1329" s="35"/>
      <c r="AA1329" s="35"/>
      <c r="AB1329" s="35"/>
      <c r="AC1329" s="35"/>
      <c r="AD1329" s="35"/>
      <c r="AE1329" s="35"/>
      <c r="AT1329" s="18" t="s">
        <v>437</v>
      </c>
      <c r="AU1329" s="18" t="s">
        <v>83</v>
      </c>
    </row>
    <row r="1330" spans="1:65" s="2" customFormat="1" ht="16.5" customHeight="1">
      <c r="A1330" s="35"/>
      <c r="B1330" s="36"/>
      <c r="C1330" s="175" t="s">
        <v>1951</v>
      </c>
      <c r="D1330" s="175" t="s">
        <v>173</v>
      </c>
      <c r="E1330" s="176" t="s">
        <v>1952</v>
      </c>
      <c r="F1330" s="177" t="s">
        <v>1953</v>
      </c>
      <c r="G1330" s="178" t="s">
        <v>402</v>
      </c>
      <c r="H1330" s="179">
        <v>1</v>
      </c>
      <c r="I1330" s="180"/>
      <c r="J1330" s="181">
        <f>ROUND(I1330*H1330,2)</f>
        <v>0</v>
      </c>
      <c r="K1330" s="177" t="s">
        <v>19</v>
      </c>
      <c r="L1330" s="40"/>
      <c r="M1330" s="182" t="s">
        <v>19</v>
      </c>
      <c r="N1330" s="183" t="s">
        <v>44</v>
      </c>
      <c r="O1330" s="65"/>
      <c r="P1330" s="184">
        <f>O1330*H1330</f>
        <v>0</v>
      </c>
      <c r="Q1330" s="184">
        <v>0</v>
      </c>
      <c r="R1330" s="184">
        <f>Q1330*H1330</f>
        <v>0</v>
      </c>
      <c r="S1330" s="184">
        <v>0</v>
      </c>
      <c r="T1330" s="185">
        <f>S1330*H1330</f>
        <v>0</v>
      </c>
      <c r="U1330" s="35"/>
      <c r="V1330" s="35"/>
      <c r="W1330" s="35"/>
      <c r="X1330" s="35"/>
      <c r="Y1330" s="35"/>
      <c r="Z1330" s="35"/>
      <c r="AA1330" s="35"/>
      <c r="AB1330" s="35"/>
      <c r="AC1330" s="35"/>
      <c r="AD1330" s="35"/>
      <c r="AE1330" s="35"/>
      <c r="AR1330" s="186" t="s">
        <v>311</v>
      </c>
      <c r="AT1330" s="186" t="s">
        <v>173</v>
      </c>
      <c r="AU1330" s="186" t="s">
        <v>83</v>
      </c>
      <c r="AY1330" s="18" t="s">
        <v>171</v>
      </c>
      <c r="BE1330" s="187">
        <f>IF(N1330="základní",J1330,0)</f>
        <v>0</v>
      </c>
      <c r="BF1330" s="187">
        <f>IF(N1330="snížená",J1330,0)</f>
        <v>0</v>
      </c>
      <c r="BG1330" s="187">
        <f>IF(N1330="zákl. přenesená",J1330,0)</f>
        <v>0</v>
      </c>
      <c r="BH1330" s="187">
        <f>IF(N1330="sníž. přenesená",J1330,0)</f>
        <v>0</v>
      </c>
      <c r="BI1330" s="187">
        <f>IF(N1330="nulová",J1330,0)</f>
        <v>0</v>
      </c>
      <c r="BJ1330" s="18" t="s">
        <v>81</v>
      </c>
      <c r="BK1330" s="187">
        <f>ROUND(I1330*H1330,2)</f>
        <v>0</v>
      </c>
      <c r="BL1330" s="18" t="s">
        <v>311</v>
      </c>
      <c r="BM1330" s="186" t="s">
        <v>1954</v>
      </c>
    </row>
    <row r="1331" spans="1:47" s="2" customFormat="1" ht="107.25">
      <c r="A1331" s="35"/>
      <c r="B1331" s="36"/>
      <c r="C1331" s="37"/>
      <c r="D1331" s="195" t="s">
        <v>437</v>
      </c>
      <c r="E1331" s="37"/>
      <c r="F1331" s="236" t="s">
        <v>1955</v>
      </c>
      <c r="G1331" s="37"/>
      <c r="H1331" s="37"/>
      <c r="I1331" s="190"/>
      <c r="J1331" s="37"/>
      <c r="K1331" s="37"/>
      <c r="L1331" s="40"/>
      <c r="M1331" s="191"/>
      <c r="N1331" s="192"/>
      <c r="O1331" s="65"/>
      <c r="P1331" s="65"/>
      <c r="Q1331" s="65"/>
      <c r="R1331" s="65"/>
      <c r="S1331" s="65"/>
      <c r="T1331" s="66"/>
      <c r="U1331" s="35"/>
      <c r="V1331" s="35"/>
      <c r="W1331" s="35"/>
      <c r="X1331" s="35"/>
      <c r="Y1331" s="35"/>
      <c r="Z1331" s="35"/>
      <c r="AA1331" s="35"/>
      <c r="AB1331" s="35"/>
      <c r="AC1331" s="35"/>
      <c r="AD1331" s="35"/>
      <c r="AE1331" s="35"/>
      <c r="AT1331" s="18" t="s">
        <v>437</v>
      </c>
      <c r="AU1331" s="18" t="s">
        <v>83</v>
      </c>
    </row>
    <row r="1332" spans="1:65" s="2" customFormat="1" ht="44.25" customHeight="1">
      <c r="A1332" s="35"/>
      <c r="B1332" s="36"/>
      <c r="C1332" s="175" t="s">
        <v>1956</v>
      </c>
      <c r="D1332" s="175" t="s">
        <v>173</v>
      </c>
      <c r="E1332" s="176" t="s">
        <v>1957</v>
      </c>
      <c r="F1332" s="177" t="s">
        <v>1901</v>
      </c>
      <c r="G1332" s="178" t="s">
        <v>983</v>
      </c>
      <c r="H1332" s="237"/>
      <c r="I1332" s="180"/>
      <c r="J1332" s="181">
        <f>ROUND(I1332*H1332,2)</f>
        <v>0</v>
      </c>
      <c r="K1332" s="177" t="s">
        <v>177</v>
      </c>
      <c r="L1332" s="40"/>
      <c r="M1332" s="182" t="s">
        <v>19</v>
      </c>
      <c r="N1332" s="183" t="s">
        <v>44</v>
      </c>
      <c r="O1332" s="65"/>
      <c r="P1332" s="184">
        <f>O1332*H1332</f>
        <v>0</v>
      </c>
      <c r="Q1332" s="184">
        <v>0</v>
      </c>
      <c r="R1332" s="184">
        <f>Q1332*H1332</f>
        <v>0</v>
      </c>
      <c r="S1332" s="184">
        <v>0</v>
      </c>
      <c r="T1332" s="185">
        <f>S1332*H1332</f>
        <v>0</v>
      </c>
      <c r="U1332" s="35"/>
      <c r="V1332" s="35"/>
      <c r="W1332" s="35"/>
      <c r="X1332" s="35"/>
      <c r="Y1332" s="35"/>
      <c r="Z1332" s="35"/>
      <c r="AA1332" s="35"/>
      <c r="AB1332" s="35"/>
      <c r="AC1332" s="35"/>
      <c r="AD1332" s="35"/>
      <c r="AE1332" s="35"/>
      <c r="AR1332" s="186" t="s">
        <v>311</v>
      </c>
      <c r="AT1332" s="186" t="s">
        <v>173</v>
      </c>
      <c r="AU1332" s="186" t="s">
        <v>83</v>
      </c>
      <c r="AY1332" s="18" t="s">
        <v>171</v>
      </c>
      <c r="BE1332" s="187">
        <f>IF(N1332="základní",J1332,0)</f>
        <v>0</v>
      </c>
      <c r="BF1332" s="187">
        <f>IF(N1332="snížená",J1332,0)</f>
        <v>0</v>
      </c>
      <c r="BG1332" s="187">
        <f>IF(N1332="zákl. přenesená",J1332,0)</f>
        <v>0</v>
      </c>
      <c r="BH1332" s="187">
        <f>IF(N1332="sníž. přenesená",J1332,0)</f>
        <v>0</v>
      </c>
      <c r="BI1332" s="187">
        <f>IF(N1332="nulová",J1332,0)</f>
        <v>0</v>
      </c>
      <c r="BJ1332" s="18" t="s">
        <v>81</v>
      </c>
      <c r="BK1332" s="187">
        <f>ROUND(I1332*H1332,2)</f>
        <v>0</v>
      </c>
      <c r="BL1332" s="18" t="s">
        <v>311</v>
      </c>
      <c r="BM1332" s="186" t="s">
        <v>1958</v>
      </c>
    </row>
    <row r="1333" spans="1:47" s="2" customFormat="1" ht="12">
      <c r="A1333" s="35"/>
      <c r="B1333" s="36"/>
      <c r="C1333" s="37"/>
      <c r="D1333" s="188" t="s">
        <v>180</v>
      </c>
      <c r="E1333" s="37"/>
      <c r="F1333" s="189" t="s">
        <v>1959</v>
      </c>
      <c r="G1333" s="37"/>
      <c r="H1333" s="37"/>
      <c r="I1333" s="190"/>
      <c r="J1333" s="37"/>
      <c r="K1333" s="37"/>
      <c r="L1333" s="40"/>
      <c r="M1333" s="191"/>
      <c r="N1333" s="192"/>
      <c r="O1333" s="65"/>
      <c r="P1333" s="65"/>
      <c r="Q1333" s="65"/>
      <c r="R1333" s="65"/>
      <c r="S1333" s="65"/>
      <c r="T1333" s="66"/>
      <c r="U1333" s="35"/>
      <c r="V1333" s="35"/>
      <c r="W1333" s="35"/>
      <c r="X1333" s="35"/>
      <c r="Y1333" s="35"/>
      <c r="Z1333" s="35"/>
      <c r="AA1333" s="35"/>
      <c r="AB1333" s="35"/>
      <c r="AC1333" s="35"/>
      <c r="AD1333" s="35"/>
      <c r="AE1333" s="35"/>
      <c r="AT1333" s="18" t="s">
        <v>180</v>
      </c>
      <c r="AU1333" s="18" t="s">
        <v>83</v>
      </c>
    </row>
    <row r="1334" spans="1:65" s="2" customFormat="1" ht="49.15" customHeight="1">
      <c r="A1334" s="35"/>
      <c r="B1334" s="36"/>
      <c r="C1334" s="175" t="s">
        <v>1960</v>
      </c>
      <c r="D1334" s="175" t="s">
        <v>173</v>
      </c>
      <c r="E1334" s="176" t="s">
        <v>1961</v>
      </c>
      <c r="F1334" s="177" t="s">
        <v>1906</v>
      </c>
      <c r="G1334" s="178" t="s">
        <v>983</v>
      </c>
      <c r="H1334" s="237"/>
      <c r="I1334" s="180"/>
      <c r="J1334" s="181">
        <f>ROUND(I1334*H1334,2)</f>
        <v>0</v>
      </c>
      <c r="K1334" s="177" t="s">
        <v>177</v>
      </c>
      <c r="L1334" s="40"/>
      <c r="M1334" s="182" t="s">
        <v>19</v>
      </c>
      <c r="N1334" s="183" t="s">
        <v>44</v>
      </c>
      <c r="O1334" s="65"/>
      <c r="P1334" s="184">
        <f>O1334*H1334</f>
        <v>0</v>
      </c>
      <c r="Q1334" s="184">
        <v>0</v>
      </c>
      <c r="R1334" s="184">
        <f>Q1334*H1334</f>
        <v>0</v>
      </c>
      <c r="S1334" s="184">
        <v>0</v>
      </c>
      <c r="T1334" s="185">
        <f>S1334*H1334</f>
        <v>0</v>
      </c>
      <c r="U1334" s="35"/>
      <c r="V1334" s="35"/>
      <c r="W1334" s="35"/>
      <c r="X1334" s="35"/>
      <c r="Y1334" s="35"/>
      <c r="Z1334" s="35"/>
      <c r="AA1334" s="35"/>
      <c r="AB1334" s="35"/>
      <c r="AC1334" s="35"/>
      <c r="AD1334" s="35"/>
      <c r="AE1334" s="35"/>
      <c r="AR1334" s="186" t="s">
        <v>311</v>
      </c>
      <c r="AT1334" s="186" t="s">
        <v>173</v>
      </c>
      <c r="AU1334" s="186" t="s">
        <v>83</v>
      </c>
      <c r="AY1334" s="18" t="s">
        <v>171</v>
      </c>
      <c r="BE1334" s="187">
        <f>IF(N1334="základní",J1334,0)</f>
        <v>0</v>
      </c>
      <c r="BF1334" s="187">
        <f>IF(N1334="snížená",J1334,0)</f>
        <v>0</v>
      </c>
      <c r="BG1334" s="187">
        <f>IF(N1334="zákl. přenesená",J1334,0)</f>
        <v>0</v>
      </c>
      <c r="BH1334" s="187">
        <f>IF(N1334="sníž. přenesená",J1334,0)</f>
        <v>0</v>
      </c>
      <c r="BI1334" s="187">
        <f>IF(N1334="nulová",J1334,0)</f>
        <v>0</v>
      </c>
      <c r="BJ1334" s="18" t="s">
        <v>81</v>
      </c>
      <c r="BK1334" s="187">
        <f>ROUND(I1334*H1334,2)</f>
        <v>0</v>
      </c>
      <c r="BL1334" s="18" t="s">
        <v>311</v>
      </c>
      <c r="BM1334" s="186" t="s">
        <v>1962</v>
      </c>
    </row>
    <row r="1335" spans="1:47" s="2" customFormat="1" ht="12">
      <c r="A1335" s="35"/>
      <c r="B1335" s="36"/>
      <c r="C1335" s="37"/>
      <c r="D1335" s="188" t="s">
        <v>180</v>
      </c>
      <c r="E1335" s="37"/>
      <c r="F1335" s="189" t="s">
        <v>1963</v>
      </c>
      <c r="G1335" s="37"/>
      <c r="H1335" s="37"/>
      <c r="I1335" s="190"/>
      <c r="J1335" s="37"/>
      <c r="K1335" s="37"/>
      <c r="L1335" s="40"/>
      <c r="M1335" s="191"/>
      <c r="N1335" s="192"/>
      <c r="O1335" s="65"/>
      <c r="P1335" s="65"/>
      <c r="Q1335" s="65"/>
      <c r="R1335" s="65"/>
      <c r="S1335" s="65"/>
      <c r="T1335" s="66"/>
      <c r="U1335" s="35"/>
      <c r="V1335" s="35"/>
      <c r="W1335" s="35"/>
      <c r="X1335" s="35"/>
      <c r="Y1335" s="35"/>
      <c r="Z1335" s="35"/>
      <c r="AA1335" s="35"/>
      <c r="AB1335" s="35"/>
      <c r="AC1335" s="35"/>
      <c r="AD1335" s="35"/>
      <c r="AE1335" s="35"/>
      <c r="AT1335" s="18" t="s">
        <v>180</v>
      </c>
      <c r="AU1335" s="18" t="s">
        <v>83</v>
      </c>
    </row>
    <row r="1336" spans="2:63" s="12" customFormat="1" ht="22.9" customHeight="1">
      <c r="B1336" s="159"/>
      <c r="C1336" s="160"/>
      <c r="D1336" s="161" t="s">
        <v>72</v>
      </c>
      <c r="E1336" s="173" t="s">
        <v>1964</v>
      </c>
      <c r="F1336" s="173" t="s">
        <v>1965</v>
      </c>
      <c r="G1336" s="160"/>
      <c r="H1336" s="160"/>
      <c r="I1336" s="163"/>
      <c r="J1336" s="174">
        <f>BK1336</f>
        <v>0</v>
      </c>
      <c r="K1336" s="160"/>
      <c r="L1336" s="165"/>
      <c r="M1336" s="166"/>
      <c r="N1336" s="167"/>
      <c r="O1336" s="167"/>
      <c r="P1336" s="168">
        <f>SUM(P1337:P1385)</f>
        <v>0</v>
      </c>
      <c r="Q1336" s="167"/>
      <c r="R1336" s="168">
        <f>SUM(R1337:R1385)</f>
        <v>1.9315052</v>
      </c>
      <c r="S1336" s="167"/>
      <c r="T1336" s="169">
        <f>SUM(T1337:T1385)</f>
        <v>2.261625</v>
      </c>
      <c r="AR1336" s="170" t="s">
        <v>83</v>
      </c>
      <c r="AT1336" s="171" t="s">
        <v>72</v>
      </c>
      <c r="AU1336" s="171" t="s">
        <v>81</v>
      </c>
      <c r="AY1336" s="170" t="s">
        <v>171</v>
      </c>
      <c r="BK1336" s="172">
        <f>SUM(BK1337:BK1385)</f>
        <v>0</v>
      </c>
    </row>
    <row r="1337" spans="1:65" s="2" customFormat="1" ht="24.2" customHeight="1">
      <c r="A1337" s="35"/>
      <c r="B1337" s="36"/>
      <c r="C1337" s="175" t="s">
        <v>1966</v>
      </c>
      <c r="D1337" s="175" t="s">
        <v>173</v>
      </c>
      <c r="E1337" s="176" t="s">
        <v>1967</v>
      </c>
      <c r="F1337" s="177" t="s">
        <v>1968</v>
      </c>
      <c r="G1337" s="178" t="s">
        <v>272</v>
      </c>
      <c r="H1337" s="179">
        <v>123.432</v>
      </c>
      <c r="I1337" s="180"/>
      <c r="J1337" s="181">
        <f>ROUND(I1337*H1337,2)</f>
        <v>0</v>
      </c>
      <c r="K1337" s="177" t="s">
        <v>177</v>
      </c>
      <c r="L1337" s="40"/>
      <c r="M1337" s="182" t="s">
        <v>19</v>
      </c>
      <c r="N1337" s="183" t="s">
        <v>44</v>
      </c>
      <c r="O1337" s="65"/>
      <c r="P1337" s="184">
        <f>O1337*H1337</f>
        <v>0</v>
      </c>
      <c r="Q1337" s="184">
        <v>0</v>
      </c>
      <c r="R1337" s="184">
        <f>Q1337*H1337</f>
        <v>0</v>
      </c>
      <c r="S1337" s="184">
        <v>0</v>
      </c>
      <c r="T1337" s="185">
        <f>S1337*H1337</f>
        <v>0</v>
      </c>
      <c r="U1337" s="35"/>
      <c r="V1337" s="35"/>
      <c r="W1337" s="35"/>
      <c r="X1337" s="35"/>
      <c r="Y1337" s="35"/>
      <c r="Z1337" s="35"/>
      <c r="AA1337" s="35"/>
      <c r="AB1337" s="35"/>
      <c r="AC1337" s="35"/>
      <c r="AD1337" s="35"/>
      <c r="AE1337" s="35"/>
      <c r="AR1337" s="186" t="s">
        <v>311</v>
      </c>
      <c r="AT1337" s="186" t="s">
        <v>173</v>
      </c>
      <c r="AU1337" s="186" t="s">
        <v>83</v>
      </c>
      <c r="AY1337" s="18" t="s">
        <v>171</v>
      </c>
      <c r="BE1337" s="187">
        <f>IF(N1337="základní",J1337,0)</f>
        <v>0</v>
      </c>
      <c r="BF1337" s="187">
        <f>IF(N1337="snížená",J1337,0)</f>
        <v>0</v>
      </c>
      <c r="BG1337" s="187">
        <f>IF(N1337="zákl. přenesená",J1337,0)</f>
        <v>0</v>
      </c>
      <c r="BH1337" s="187">
        <f>IF(N1337="sníž. přenesená",J1337,0)</f>
        <v>0</v>
      </c>
      <c r="BI1337" s="187">
        <f>IF(N1337="nulová",J1337,0)</f>
        <v>0</v>
      </c>
      <c r="BJ1337" s="18" t="s">
        <v>81</v>
      </c>
      <c r="BK1337" s="187">
        <f>ROUND(I1337*H1337,2)</f>
        <v>0</v>
      </c>
      <c r="BL1337" s="18" t="s">
        <v>311</v>
      </c>
      <c r="BM1337" s="186" t="s">
        <v>1969</v>
      </c>
    </row>
    <row r="1338" spans="1:47" s="2" customFormat="1" ht="12">
      <c r="A1338" s="35"/>
      <c r="B1338" s="36"/>
      <c r="C1338" s="37"/>
      <c r="D1338" s="188" t="s">
        <v>180</v>
      </c>
      <c r="E1338" s="37"/>
      <c r="F1338" s="189" t="s">
        <v>1970</v>
      </c>
      <c r="G1338" s="37"/>
      <c r="H1338" s="37"/>
      <c r="I1338" s="190"/>
      <c r="J1338" s="37"/>
      <c r="K1338" s="37"/>
      <c r="L1338" s="40"/>
      <c r="M1338" s="191"/>
      <c r="N1338" s="192"/>
      <c r="O1338" s="65"/>
      <c r="P1338" s="65"/>
      <c r="Q1338" s="65"/>
      <c r="R1338" s="65"/>
      <c r="S1338" s="65"/>
      <c r="T1338" s="66"/>
      <c r="U1338" s="35"/>
      <c r="V1338" s="35"/>
      <c r="W1338" s="35"/>
      <c r="X1338" s="35"/>
      <c r="Y1338" s="35"/>
      <c r="Z1338" s="35"/>
      <c r="AA1338" s="35"/>
      <c r="AB1338" s="35"/>
      <c r="AC1338" s="35"/>
      <c r="AD1338" s="35"/>
      <c r="AE1338" s="35"/>
      <c r="AT1338" s="18" t="s">
        <v>180</v>
      </c>
      <c r="AU1338" s="18" t="s">
        <v>83</v>
      </c>
    </row>
    <row r="1339" spans="2:51" s="13" customFormat="1" ht="12">
      <c r="B1339" s="193"/>
      <c r="C1339" s="194"/>
      <c r="D1339" s="195" t="s">
        <v>182</v>
      </c>
      <c r="E1339" s="196" t="s">
        <v>19</v>
      </c>
      <c r="F1339" s="197" t="s">
        <v>492</v>
      </c>
      <c r="G1339" s="194"/>
      <c r="H1339" s="196" t="s">
        <v>19</v>
      </c>
      <c r="I1339" s="198"/>
      <c r="J1339" s="194"/>
      <c r="K1339" s="194"/>
      <c r="L1339" s="199"/>
      <c r="M1339" s="200"/>
      <c r="N1339" s="201"/>
      <c r="O1339" s="201"/>
      <c r="P1339" s="201"/>
      <c r="Q1339" s="201"/>
      <c r="R1339" s="201"/>
      <c r="S1339" s="201"/>
      <c r="T1339" s="202"/>
      <c r="AT1339" s="203" t="s">
        <v>182</v>
      </c>
      <c r="AU1339" s="203" t="s">
        <v>83</v>
      </c>
      <c r="AV1339" s="13" t="s">
        <v>81</v>
      </c>
      <c r="AW1339" s="13" t="s">
        <v>35</v>
      </c>
      <c r="AX1339" s="13" t="s">
        <v>73</v>
      </c>
      <c r="AY1339" s="203" t="s">
        <v>171</v>
      </c>
    </row>
    <row r="1340" spans="2:51" s="14" customFormat="1" ht="12">
      <c r="B1340" s="204"/>
      <c r="C1340" s="205"/>
      <c r="D1340" s="195" t="s">
        <v>182</v>
      </c>
      <c r="E1340" s="206" t="s">
        <v>19</v>
      </c>
      <c r="F1340" s="207" t="s">
        <v>1971</v>
      </c>
      <c r="G1340" s="205"/>
      <c r="H1340" s="208">
        <v>123.432</v>
      </c>
      <c r="I1340" s="209"/>
      <c r="J1340" s="205"/>
      <c r="K1340" s="205"/>
      <c r="L1340" s="210"/>
      <c r="M1340" s="211"/>
      <c r="N1340" s="212"/>
      <c r="O1340" s="212"/>
      <c r="P1340" s="212"/>
      <c r="Q1340" s="212"/>
      <c r="R1340" s="212"/>
      <c r="S1340" s="212"/>
      <c r="T1340" s="213"/>
      <c r="AT1340" s="214" t="s">
        <v>182</v>
      </c>
      <c r="AU1340" s="214" t="s">
        <v>83</v>
      </c>
      <c r="AV1340" s="14" t="s">
        <v>83</v>
      </c>
      <c r="AW1340" s="14" t="s">
        <v>35</v>
      </c>
      <c r="AX1340" s="14" t="s">
        <v>81</v>
      </c>
      <c r="AY1340" s="214" t="s">
        <v>171</v>
      </c>
    </row>
    <row r="1341" spans="1:65" s="2" customFormat="1" ht="24.2" customHeight="1">
      <c r="A1341" s="35"/>
      <c r="B1341" s="36"/>
      <c r="C1341" s="175" t="s">
        <v>1972</v>
      </c>
      <c r="D1341" s="175" t="s">
        <v>173</v>
      </c>
      <c r="E1341" s="176" t="s">
        <v>1973</v>
      </c>
      <c r="F1341" s="177" t="s">
        <v>1974</v>
      </c>
      <c r="G1341" s="178" t="s">
        <v>272</v>
      </c>
      <c r="H1341" s="179">
        <v>123.432</v>
      </c>
      <c r="I1341" s="180"/>
      <c r="J1341" s="181">
        <f>ROUND(I1341*H1341,2)</f>
        <v>0</v>
      </c>
      <c r="K1341" s="177" t="s">
        <v>177</v>
      </c>
      <c r="L1341" s="40"/>
      <c r="M1341" s="182" t="s">
        <v>19</v>
      </c>
      <c r="N1341" s="183" t="s">
        <v>44</v>
      </c>
      <c r="O1341" s="65"/>
      <c r="P1341" s="184">
        <f>O1341*H1341</f>
        <v>0</v>
      </c>
      <c r="Q1341" s="184">
        <v>0.0003</v>
      </c>
      <c r="R1341" s="184">
        <f>Q1341*H1341</f>
        <v>0.037029599999999996</v>
      </c>
      <c r="S1341" s="184">
        <v>0</v>
      </c>
      <c r="T1341" s="185">
        <f>S1341*H1341</f>
        <v>0</v>
      </c>
      <c r="U1341" s="35"/>
      <c r="V1341" s="35"/>
      <c r="W1341" s="35"/>
      <c r="X1341" s="35"/>
      <c r="Y1341" s="35"/>
      <c r="Z1341" s="35"/>
      <c r="AA1341" s="35"/>
      <c r="AB1341" s="35"/>
      <c r="AC1341" s="35"/>
      <c r="AD1341" s="35"/>
      <c r="AE1341" s="35"/>
      <c r="AR1341" s="186" t="s">
        <v>311</v>
      </c>
      <c r="AT1341" s="186" t="s">
        <v>173</v>
      </c>
      <c r="AU1341" s="186" t="s">
        <v>83</v>
      </c>
      <c r="AY1341" s="18" t="s">
        <v>171</v>
      </c>
      <c r="BE1341" s="187">
        <f>IF(N1341="základní",J1341,0)</f>
        <v>0</v>
      </c>
      <c r="BF1341" s="187">
        <f>IF(N1341="snížená",J1341,0)</f>
        <v>0</v>
      </c>
      <c r="BG1341" s="187">
        <f>IF(N1341="zákl. přenesená",J1341,0)</f>
        <v>0</v>
      </c>
      <c r="BH1341" s="187">
        <f>IF(N1341="sníž. přenesená",J1341,0)</f>
        <v>0</v>
      </c>
      <c r="BI1341" s="187">
        <f>IF(N1341="nulová",J1341,0)</f>
        <v>0</v>
      </c>
      <c r="BJ1341" s="18" t="s">
        <v>81</v>
      </c>
      <c r="BK1341" s="187">
        <f>ROUND(I1341*H1341,2)</f>
        <v>0</v>
      </c>
      <c r="BL1341" s="18" t="s">
        <v>311</v>
      </c>
      <c r="BM1341" s="186" t="s">
        <v>1975</v>
      </c>
    </row>
    <row r="1342" spans="1:47" s="2" customFormat="1" ht="12">
      <c r="A1342" s="35"/>
      <c r="B1342" s="36"/>
      <c r="C1342" s="37"/>
      <c r="D1342" s="188" t="s">
        <v>180</v>
      </c>
      <c r="E1342" s="37"/>
      <c r="F1342" s="189" t="s">
        <v>1976</v>
      </c>
      <c r="G1342" s="37"/>
      <c r="H1342" s="37"/>
      <c r="I1342" s="190"/>
      <c r="J1342" s="37"/>
      <c r="K1342" s="37"/>
      <c r="L1342" s="40"/>
      <c r="M1342" s="191"/>
      <c r="N1342" s="192"/>
      <c r="O1342" s="65"/>
      <c r="P1342" s="65"/>
      <c r="Q1342" s="65"/>
      <c r="R1342" s="65"/>
      <c r="S1342" s="65"/>
      <c r="T1342" s="66"/>
      <c r="U1342" s="35"/>
      <c r="V1342" s="35"/>
      <c r="W1342" s="35"/>
      <c r="X1342" s="35"/>
      <c r="Y1342" s="35"/>
      <c r="Z1342" s="35"/>
      <c r="AA1342" s="35"/>
      <c r="AB1342" s="35"/>
      <c r="AC1342" s="35"/>
      <c r="AD1342" s="35"/>
      <c r="AE1342" s="35"/>
      <c r="AT1342" s="18" t="s">
        <v>180</v>
      </c>
      <c r="AU1342" s="18" t="s">
        <v>83</v>
      </c>
    </row>
    <row r="1343" spans="2:51" s="13" customFormat="1" ht="12">
      <c r="B1343" s="193"/>
      <c r="C1343" s="194"/>
      <c r="D1343" s="195" t="s">
        <v>182</v>
      </c>
      <c r="E1343" s="196" t="s">
        <v>19</v>
      </c>
      <c r="F1343" s="197" t="s">
        <v>492</v>
      </c>
      <c r="G1343" s="194"/>
      <c r="H1343" s="196" t="s">
        <v>19</v>
      </c>
      <c r="I1343" s="198"/>
      <c r="J1343" s="194"/>
      <c r="K1343" s="194"/>
      <c r="L1343" s="199"/>
      <c r="M1343" s="200"/>
      <c r="N1343" s="201"/>
      <c r="O1343" s="201"/>
      <c r="P1343" s="201"/>
      <c r="Q1343" s="201"/>
      <c r="R1343" s="201"/>
      <c r="S1343" s="201"/>
      <c r="T1343" s="202"/>
      <c r="AT1343" s="203" t="s">
        <v>182</v>
      </c>
      <c r="AU1343" s="203" t="s">
        <v>83</v>
      </c>
      <c r="AV1343" s="13" t="s">
        <v>81</v>
      </c>
      <c r="AW1343" s="13" t="s">
        <v>35</v>
      </c>
      <c r="AX1343" s="13" t="s">
        <v>73</v>
      </c>
      <c r="AY1343" s="203" t="s">
        <v>171</v>
      </c>
    </row>
    <row r="1344" spans="2:51" s="14" customFormat="1" ht="12">
      <c r="B1344" s="204"/>
      <c r="C1344" s="205"/>
      <c r="D1344" s="195" t="s">
        <v>182</v>
      </c>
      <c r="E1344" s="206" t="s">
        <v>19</v>
      </c>
      <c r="F1344" s="207" t="s">
        <v>1971</v>
      </c>
      <c r="G1344" s="205"/>
      <c r="H1344" s="208">
        <v>123.432</v>
      </c>
      <c r="I1344" s="209"/>
      <c r="J1344" s="205"/>
      <c r="K1344" s="205"/>
      <c r="L1344" s="210"/>
      <c r="M1344" s="211"/>
      <c r="N1344" s="212"/>
      <c r="O1344" s="212"/>
      <c r="P1344" s="212"/>
      <c r="Q1344" s="212"/>
      <c r="R1344" s="212"/>
      <c r="S1344" s="212"/>
      <c r="T1344" s="213"/>
      <c r="AT1344" s="214" t="s">
        <v>182</v>
      </c>
      <c r="AU1344" s="214" t="s">
        <v>83</v>
      </c>
      <c r="AV1344" s="14" t="s">
        <v>83</v>
      </c>
      <c r="AW1344" s="14" t="s">
        <v>35</v>
      </c>
      <c r="AX1344" s="14" t="s">
        <v>81</v>
      </c>
      <c r="AY1344" s="214" t="s">
        <v>171</v>
      </c>
    </row>
    <row r="1345" spans="1:65" s="2" customFormat="1" ht="24.2" customHeight="1">
      <c r="A1345" s="35"/>
      <c r="B1345" s="36"/>
      <c r="C1345" s="175" t="s">
        <v>1977</v>
      </c>
      <c r="D1345" s="175" t="s">
        <v>173</v>
      </c>
      <c r="E1345" s="176" t="s">
        <v>1978</v>
      </c>
      <c r="F1345" s="177" t="s">
        <v>1979</v>
      </c>
      <c r="G1345" s="178" t="s">
        <v>272</v>
      </c>
      <c r="H1345" s="179">
        <v>123.432</v>
      </c>
      <c r="I1345" s="180"/>
      <c r="J1345" s="181">
        <f>ROUND(I1345*H1345,2)</f>
        <v>0</v>
      </c>
      <c r="K1345" s="177" t="s">
        <v>177</v>
      </c>
      <c r="L1345" s="40"/>
      <c r="M1345" s="182" t="s">
        <v>19</v>
      </c>
      <c r="N1345" s="183" t="s">
        <v>44</v>
      </c>
      <c r="O1345" s="65"/>
      <c r="P1345" s="184">
        <f>O1345*H1345</f>
        <v>0</v>
      </c>
      <c r="Q1345" s="184">
        <v>0.0015</v>
      </c>
      <c r="R1345" s="184">
        <f>Q1345*H1345</f>
        <v>0.185148</v>
      </c>
      <c r="S1345" s="184">
        <v>0</v>
      </c>
      <c r="T1345" s="185">
        <f>S1345*H1345</f>
        <v>0</v>
      </c>
      <c r="U1345" s="35"/>
      <c r="V1345" s="35"/>
      <c r="W1345" s="35"/>
      <c r="X1345" s="35"/>
      <c r="Y1345" s="35"/>
      <c r="Z1345" s="35"/>
      <c r="AA1345" s="35"/>
      <c r="AB1345" s="35"/>
      <c r="AC1345" s="35"/>
      <c r="AD1345" s="35"/>
      <c r="AE1345" s="35"/>
      <c r="AR1345" s="186" t="s">
        <v>311</v>
      </c>
      <c r="AT1345" s="186" t="s">
        <v>173</v>
      </c>
      <c r="AU1345" s="186" t="s">
        <v>83</v>
      </c>
      <c r="AY1345" s="18" t="s">
        <v>171</v>
      </c>
      <c r="BE1345" s="187">
        <f>IF(N1345="základní",J1345,0)</f>
        <v>0</v>
      </c>
      <c r="BF1345" s="187">
        <f>IF(N1345="snížená",J1345,0)</f>
        <v>0</v>
      </c>
      <c r="BG1345" s="187">
        <f>IF(N1345="zákl. přenesená",J1345,0)</f>
        <v>0</v>
      </c>
      <c r="BH1345" s="187">
        <f>IF(N1345="sníž. přenesená",J1345,0)</f>
        <v>0</v>
      </c>
      <c r="BI1345" s="187">
        <f>IF(N1345="nulová",J1345,0)</f>
        <v>0</v>
      </c>
      <c r="BJ1345" s="18" t="s">
        <v>81</v>
      </c>
      <c r="BK1345" s="187">
        <f>ROUND(I1345*H1345,2)</f>
        <v>0</v>
      </c>
      <c r="BL1345" s="18" t="s">
        <v>311</v>
      </c>
      <c r="BM1345" s="186" t="s">
        <v>1980</v>
      </c>
    </row>
    <row r="1346" spans="1:47" s="2" customFormat="1" ht="12">
      <c r="A1346" s="35"/>
      <c r="B1346" s="36"/>
      <c r="C1346" s="37"/>
      <c r="D1346" s="188" t="s">
        <v>180</v>
      </c>
      <c r="E1346" s="37"/>
      <c r="F1346" s="189" t="s">
        <v>1981</v>
      </c>
      <c r="G1346" s="37"/>
      <c r="H1346" s="37"/>
      <c r="I1346" s="190"/>
      <c r="J1346" s="37"/>
      <c r="K1346" s="37"/>
      <c r="L1346" s="40"/>
      <c r="M1346" s="191"/>
      <c r="N1346" s="192"/>
      <c r="O1346" s="65"/>
      <c r="P1346" s="65"/>
      <c r="Q1346" s="65"/>
      <c r="R1346" s="65"/>
      <c r="S1346" s="65"/>
      <c r="T1346" s="66"/>
      <c r="U1346" s="35"/>
      <c r="V1346" s="35"/>
      <c r="W1346" s="35"/>
      <c r="X1346" s="35"/>
      <c r="Y1346" s="35"/>
      <c r="Z1346" s="35"/>
      <c r="AA1346" s="35"/>
      <c r="AB1346" s="35"/>
      <c r="AC1346" s="35"/>
      <c r="AD1346" s="35"/>
      <c r="AE1346" s="35"/>
      <c r="AT1346" s="18" t="s">
        <v>180</v>
      </c>
      <c r="AU1346" s="18" t="s">
        <v>83</v>
      </c>
    </row>
    <row r="1347" spans="2:51" s="13" customFormat="1" ht="12">
      <c r="B1347" s="193"/>
      <c r="C1347" s="194"/>
      <c r="D1347" s="195" t="s">
        <v>182</v>
      </c>
      <c r="E1347" s="196" t="s">
        <v>19</v>
      </c>
      <c r="F1347" s="197" t="s">
        <v>492</v>
      </c>
      <c r="G1347" s="194"/>
      <c r="H1347" s="196" t="s">
        <v>19</v>
      </c>
      <c r="I1347" s="198"/>
      <c r="J1347" s="194"/>
      <c r="K1347" s="194"/>
      <c r="L1347" s="199"/>
      <c r="M1347" s="200"/>
      <c r="N1347" s="201"/>
      <c r="O1347" s="201"/>
      <c r="P1347" s="201"/>
      <c r="Q1347" s="201"/>
      <c r="R1347" s="201"/>
      <c r="S1347" s="201"/>
      <c r="T1347" s="202"/>
      <c r="AT1347" s="203" t="s">
        <v>182</v>
      </c>
      <c r="AU1347" s="203" t="s">
        <v>83</v>
      </c>
      <c r="AV1347" s="13" t="s">
        <v>81</v>
      </c>
      <c r="AW1347" s="13" t="s">
        <v>35</v>
      </c>
      <c r="AX1347" s="13" t="s">
        <v>73</v>
      </c>
      <c r="AY1347" s="203" t="s">
        <v>171</v>
      </c>
    </row>
    <row r="1348" spans="2:51" s="14" customFormat="1" ht="12">
      <c r="B1348" s="204"/>
      <c r="C1348" s="205"/>
      <c r="D1348" s="195" t="s">
        <v>182</v>
      </c>
      <c r="E1348" s="206" t="s">
        <v>19</v>
      </c>
      <c r="F1348" s="207" t="s">
        <v>1971</v>
      </c>
      <c r="G1348" s="205"/>
      <c r="H1348" s="208">
        <v>123.432</v>
      </c>
      <c r="I1348" s="209"/>
      <c r="J1348" s="205"/>
      <c r="K1348" s="205"/>
      <c r="L1348" s="210"/>
      <c r="M1348" s="211"/>
      <c r="N1348" s="212"/>
      <c r="O1348" s="212"/>
      <c r="P1348" s="212"/>
      <c r="Q1348" s="212"/>
      <c r="R1348" s="212"/>
      <c r="S1348" s="212"/>
      <c r="T1348" s="213"/>
      <c r="AT1348" s="214" t="s">
        <v>182</v>
      </c>
      <c r="AU1348" s="214" t="s">
        <v>83</v>
      </c>
      <c r="AV1348" s="14" t="s">
        <v>83</v>
      </c>
      <c r="AW1348" s="14" t="s">
        <v>35</v>
      </c>
      <c r="AX1348" s="14" t="s">
        <v>81</v>
      </c>
      <c r="AY1348" s="214" t="s">
        <v>171</v>
      </c>
    </row>
    <row r="1349" spans="1:65" s="2" customFormat="1" ht="24.2" customHeight="1">
      <c r="A1349" s="35"/>
      <c r="B1349" s="36"/>
      <c r="C1349" s="175" t="s">
        <v>1982</v>
      </c>
      <c r="D1349" s="175" t="s">
        <v>173</v>
      </c>
      <c r="E1349" s="176" t="s">
        <v>1983</v>
      </c>
      <c r="F1349" s="177" t="s">
        <v>1984</v>
      </c>
      <c r="G1349" s="178" t="s">
        <v>328</v>
      </c>
      <c r="H1349" s="179">
        <v>15</v>
      </c>
      <c r="I1349" s="180"/>
      <c r="J1349" s="181">
        <f>ROUND(I1349*H1349,2)</f>
        <v>0</v>
      </c>
      <c r="K1349" s="177" t="s">
        <v>177</v>
      </c>
      <c r="L1349" s="40"/>
      <c r="M1349" s="182" t="s">
        <v>19</v>
      </c>
      <c r="N1349" s="183" t="s">
        <v>44</v>
      </c>
      <c r="O1349" s="65"/>
      <c r="P1349" s="184">
        <f>O1349*H1349</f>
        <v>0</v>
      </c>
      <c r="Q1349" s="184">
        <v>0.00032</v>
      </c>
      <c r="R1349" s="184">
        <f>Q1349*H1349</f>
        <v>0.0048000000000000004</v>
      </c>
      <c r="S1349" s="184">
        <v>0</v>
      </c>
      <c r="T1349" s="185">
        <f>S1349*H1349</f>
        <v>0</v>
      </c>
      <c r="U1349" s="35"/>
      <c r="V1349" s="35"/>
      <c r="W1349" s="35"/>
      <c r="X1349" s="35"/>
      <c r="Y1349" s="35"/>
      <c r="Z1349" s="35"/>
      <c r="AA1349" s="35"/>
      <c r="AB1349" s="35"/>
      <c r="AC1349" s="35"/>
      <c r="AD1349" s="35"/>
      <c r="AE1349" s="35"/>
      <c r="AR1349" s="186" t="s">
        <v>311</v>
      </c>
      <c r="AT1349" s="186" t="s">
        <v>173</v>
      </c>
      <c r="AU1349" s="186" t="s">
        <v>83</v>
      </c>
      <c r="AY1349" s="18" t="s">
        <v>171</v>
      </c>
      <c r="BE1349" s="187">
        <f>IF(N1349="základní",J1349,0)</f>
        <v>0</v>
      </c>
      <c r="BF1349" s="187">
        <f>IF(N1349="snížená",J1349,0)</f>
        <v>0</v>
      </c>
      <c r="BG1349" s="187">
        <f>IF(N1349="zákl. přenesená",J1349,0)</f>
        <v>0</v>
      </c>
      <c r="BH1349" s="187">
        <f>IF(N1349="sníž. přenesená",J1349,0)</f>
        <v>0</v>
      </c>
      <c r="BI1349" s="187">
        <f>IF(N1349="nulová",J1349,0)</f>
        <v>0</v>
      </c>
      <c r="BJ1349" s="18" t="s">
        <v>81</v>
      </c>
      <c r="BK1349" s="187">
        <f>ROUND(I1349*H1349,2)</f>
        <v>0</v>
      </c>
      <c r="BL1349" s="18" t="s">
        <v>311</v>
      </c>
      <c r="BM1349" s="186" t="s">
        <v>1985</v>
      </c>
    </row>
    <row r="1350" spans="1:47" s="2" customFormat="1" ht="12">
      <c r="A1350" s="35"/>
      <c r="B1350" s="36"/>
      <c r="C1350" s="37"/>
      <c r="D1350" s="188" t="s">
        <v>180</v>
      </c>
      <c r="E1350" s="37"/>
      <c r="F1350" s="189" t="s">
        <v>1986</v>
      </c>
      <c r="G1350" s="37"/>
      <c r="H1350" s="37"/>
      <c r="I1350" s="190"/>
      <c r="J1350" s="37"/>
      <c r="K1350" s="37"/>
      <c r="L1350" s="40"/>
      <c r="M1350" s="191"/>
      <c r="N1350" s="192"/>
      <c r="O1350" s="65"/>
      <c r="P1350" s="65"/>
      <c r="Q1350" s="65"/>
      <c r="R1350" s="65"/>
      <c r="S1350" s="65"/>
      <c r="T1350" s="66"/>
      <c r="U1350" s="35"/>
      <c r="V1350" s="35"/>
      <c r="W1350" s="35"/>
      <c r="X1350" s="35"/>
      <c r="Y1350" s="35"/>
      <c r="Z1350" s="35"/>
      <c r="AA1350" s="35"/>
      <c r="AB1350" s="35"/>
      <c r="AC1350" s="35"/>
      <c r="AD1350" s="35"/>
      <c r="AE1350" s="35"/>
      <c r="AT1350" s="18" t="s">
        <v>180</v>
      </c>
      <c r="AU1350" s="18" t="s">
        <v>83</v>
      </c>
    </row>
    <row r="1351" spans="2:51" s="13" customFormat="1" ht="12">
      <c r="B1351" s="193"/>
      <c r="C1351" s="194"/>
      <c r="D1351" s="195" t="s">
        <v>182</v>
      </c>
      <c r="E1351" s="196" t="s">
        <v>19</v>
      </c>
      <c r="F1351" s="197" t="s">
        <v>1987</v>
      </c>
      <c r="G1351" s="194"/>
      <c r="H1351" s="196" t="s">
        <v>19</v>
      </c>
      <c r="I1351" s="198"/>
      <c r="J1351" s="194"/>
      <c r="K1351" s="194"/>
      <c r="L1351" s="199"/>
      <c r="M1351" s="200"/>
      <c r="N1351" s="201"/>
      <c r="O1351" s="201"/>
      <c r="P1351" s="201"/>
      <c r="Q1351" s="201"/>
      <c r="R1351" s="201"/>
      <c r="S1351" s="201"/>
      <c r="T1351" s="202"/>
      <c r="AT1351" s="203" t="s">
        <v>182</v>
      </c>
      <c r="AU1351" s="203" t="s">
        <v>83</v>
      </c>
      <c r="AV1351" s="13" t="s">
        <v>81</v>
      </c>
      <c r="AW1351" s="13" t="s">
        <v>35</v>
      </c>
      <c r="AX1351" s="13" t="s">
        <v>73</v>
      </c>
      <c r="AY1351" s="203" t="s">
        <v>171</v>
      </c>
    </row>
    <row r="1352" spans="2:51" s="14" customFormat="1" ht="12">
      <c r="B1352" s="204"/>
      <c r="C1352" s="205"/>
      <c r="D1352" s="195" t="s">
        <v>182</v>
      </c>
      <c r="E1352" s="206" t="s">
        <v>19</v>
      </c>
      <c r="F1352" s="207" t="s">
        <v>1988</v>
      </c>
      <c r="G1352" s="205"/>
      <c r="H1352" s="208">
        <v>15</v>
      </c>
      <c r="I1352" s="209"/>
      <c r="J1352" s="205"/>
      <c r="K1352" s="205"/>
      <c r="L1352" s="210"/>
      <c r="M1352" s="211"/>
      <c r="N1352" s="212"/>
      <c r="O1352" s="212"/>
      <c r="P1352" s="212"/>
      <c r="Q1352" s="212"/>
      <c r="R1352" s="212"/>
      <c r="S1352" s="212"/>
      <c r="T1352" s="213"/>
      <c r="AT1352" s="214" t="s">
        <v>182</v>
      </c>
      <c r="AU1352" s="214" t="s">
        <v>83</v>
      </c>
      <c r="AV1352" s="14" t="s">
        <v>83</v>
      </c>
      <c r="AW1352" s="14" t="s">
        <v>35</v>
      </c>
      <c r="AX1352" s="14" t="s">
        <v>81</v>
      </c>
      <c r="AY1352" s="214" t="s">
        <v>171</v>
      </c>
    </row>
    <row r="1353" spans="1:65" s="2" customFormat="1" ht="24.2" customHeight="1">
      <c r="A1353" s="35"/>
      <c r="B1353" s="36"/>
      <c r="C1353" s="175" t="s">
        <v>1989</v>
      </c>
      <c r="D1353" s="175" t="s">
        <v>173</v>
      </c>
      <c r="E1353" s="176" t="s">
        <v>1990</v>
      </c>
      <c r="F1353" s="177" t="s">
        <v>1991</v>
      </c>
      <c r="G1353" s="178" t="s">
        <v>272</v>
      </c>
      <c r="H1353" s="179">
        <v>27.75</v>
      </c>
      <c r="I1353" s="180"/>
      <c r="J1353" s="181">
        <f>ROUND(I1353*H1353,2)</f>
        <v>0</v>
      </c>
      <c r="K1353" s="177" t="s">
        <v>177</v>
      </c>
      <c r="L1353" s="40"/>
      <c r="M1353" s="182" t="s">
        <v>19</v>
      </c>
      <c r="N1353" s="183" t="s">
        <v>44</v>
      </c>
      <c r="O1353" s="65"/>
      <c r="P1353" s="184">
        <f>O1353*H1353</f>
        <v>0</v>
      </c>
      <c r="Q1353" s="184">
        <v>0</v>
      </c>
      <c r="R1353" s="184">
        <f>Q1353*H1353</f>
        <v>0</v>
      </c>
      <c r="S1353" s="184">
        <v>0.0815</v>
      </c>
      <c r="T1353" s="185">
        <f>S1353*H1353</f>
        <v>2.261625</v>
      </c>
      <c r="U1353" s="35"/>
      <c r="V1353" s="35"/>
      <c r="W1353" s="35"/>
      <c r="X1353" s="35"/>
      <c r="Y1353" s="35"/>
      <c r="Z1353" s="35"/>
      <c r="AA1353" s="35"/>
      <c r="AB1353" s="35"/>
      <c r="AC1353" s="35"/>
      <c r="AD1353" s="35"/>
      <c r="AE1353" s="35"/>
      <c r="AR1353" s="186" t="s">
        <v>311</v>
      </c>
      <c r="AT1353" s="186" t="s">
        <v>173</v>
      </c>
      <c r="AU1353" s="186" t="s">
        <v>83</v>
      </c>
      <c r="AY1353" s="18" t="s">
        <v>171</v>
      </c>
      <c r="BE1353" s="187">
        <f>IF(N1353="základní",J1353,0)</f>
        <v>0</v>
      </c>
      <c r="BF1353" s="187">
        <f>IF(N1353="snížená",J1353,0)</f>
        <v>0</v>
      </c>
      <c r="BG1353" s="187">
        <f>IF(N1353="zákl. přenesená",J1353,0)</f>
        <v>0</v>
      </c>
      <c r="BH1353" s="187">
        <f>IF(N1353="sníž. přenesená",J1353,0)</f>
        <v>0</v>
      </c>
      <c r="BI1353" s="187">
        <f>IF(N1353="nulová",J1353,0)</f>
        <v>0</v>
      </c>
      <c r="BJ1353" s="18" t="s">
        <v>81</v>
      </c>
      <c r="BK1353" s="187">
        <f>ROUND(I1353*H1353,2)</f>
        <v>0</v>
      </c>
      <c r="BL1353" s="18" t="s">
        <v>311</v>
      </c>
      <c r="BM1353" s="186" t="s">
        <v>1992</v>
      </c>
    </row>
    <row r="1354" spans="1:47" s="2" customFormat="1" ht="12">
      <c r="A1354" s="35"/>
      <c r="B1354" s="36"/>
      <c r="C1354" s="37"/>
      <c r="D1354" s="188" t="s">
        <v>180</v>
      </c>
      <c r="E1354" s="37"/>
      <c r="F1354" s="189" t="s">
        <v>1993</v>
      </c>
      <c r="G1354" s="37"/>
      <c r="H1354" s="37"/>
      <c r="I1354" s="190"/>
      <c r="J1354" s="37"/>
      <c r="K1354" s="37"/>
      <c r="L1354" s="40"/>
      <c r="M1354" s="191"/>
      <c r="N1354" s="192"/>
      <c r="O1354" s="65"/>
      <c r="P1354" s="65"/>
      <c r="Q1354" s="65"/>
      <c r="R1354" s="65"/>
      <c r="S1354" s="65"/>
      <c r="T1354" s="66"/>
      <c r="U1354" s="35"/>
      <c r="V1354" s="35"/>
      <c r="W1354" s="35"/>
      <c r="X1354" s="35"/>
      <c r="Y1354" s="35"/>
      <c r="Z1354" s="35"/>
      <c r="AA1354" s="35"/>
      <c r="AB1354" s="35"/>
      <c r="AC1354" s="35"/>
      <c r="AD1354" s="35"/>
      <c r="AE1354" s="35"/>
      <c r="AT1354" s="18" t="s">
        <v>180</v>
      </c>
      <c r="AU1354" s="18" t="s">
        <v>83</v>
      </c>
    </row>
    <row r="1355" spans="2:51" s="13" customFormat="1" ht="12">
      <c r="B1355" s="193"/>
      <c r="C1355" s="194"/>
      <c r="D1355" s="195" t="s">
        <v>182</v>
      </c>
      <c r="E1355" s="196" t="s">
        <v>19</v>
      </c>
      <c r="F1355" s="197" t="s">
        <v>746</v>
      </c>
      <c r="G1355" s="194"/>
      <c r="H1355" s="196" t="s">
        <v>19</v>
      </c>
      <c r="I1355" s="198"/>
      <c r="J1355" s="194"/>
      <c r="K1355" s="194"/>
      <c r="L1355" s="199"/>
      <c r="M1355" s="200"/>
      <c r="N1355" s="201"/>
      <c r="O1355" s="201"/>
      <c r="P1355" s="201"/>
      <c r="Q1355" s="201"/>
      <c r="R1355" s="201"/>
      <c r="S1355" s="201"/>
      <c r="T1355" s="202"/>
      <c r="AT1355" s="203" t="s">
        <v>182</v>
      </c>
      <c r="AU1355" s="203" t="s">
        <v>83</v>
      </c>
      <c r="AV1355" s="13" t="s">
        <v>81</v>
      </c>
      <c r="AW1355" s="13" t="s">
        <v>35</v>
      </c>
      <c r="AX1355" s="13" t="s">
        <v>73</v>
      </c>
      <c r="AY1355" s="203" t="s">
        <v>171</v>
      </c>
    </row>
    <row r="1356" spans="2:51" s="14" customFormat="1" ht="12">
      <c r="B1356" s="204"/>
      <c r="C1356" s="205"/>
      <c r="D1356" s="195" t="s">
        <v>182</v>
      </c>
      <c r="E1356" s="206" t="s">
        <v>19</v>
      </c>
      <c r="F1356" s="207" t="s">
        <v>1994</v>
      </c>
      <c r="G1356" s="205"/>
      <c r="H1356" s="208">
        <v>27.75</v>
      </c>
      <c r="I1356" s="209"/>
      <c r="J1356" s="205"/>
      <c r="K1356" s="205"/>
      <c r="L1356" s="210"/>
      <c r="M1356" s="211"/>
      <c r="N1356" s="212"/>
      <c r="O1356" s="212"/>
      <c r="P1356" s="212"/>
      <c r="Q1356" s="212"/>
      <c r="R1356" s="212"/>
      <c r="S1356" s="212"/>
      <c r="T1356" s="213"/>
      <c r="AT1356" s="214" t="s">
        <v>182</v>
      </c>
      <c r="AU1356" s="214" t="s">
        <v>83</v>
      </c>
      <c r="AV1356" s="14" t="s">
        <v>83</v>
      </c>
      <c r="AW1356" s="14" t="s">
        <v>35</v>
      </c>
      <c r="AX1356" s="14" t="s">
        <v>81</v>
      </c>
      <c r="AY1356" s="214" t="s">
        <v>171</v>
      </c>
    </row>
    <row r="1357" spans="1:65" s="2" customFormat="1" ht="44.25" customHeight="1">
      <c r="A1357" s="35"/>
      <c r="B1357" s="36"/>
      <c r="C1357" s="175" t="s">
        <v>1995</v>
      </c>
      <c r="D1357" s="175" t="s">
        <v>173</v>
      </c>
      <c r="E1357" s="176" t="s">
        <v>1996</v>
      </c>
      <c r="F1357" s="177" t="s">
        <v>1997</v>
      </c>
      <c r="G1357" s="178" t="s">
        <v>272</v>
      </c>
      <c r="H1357" s="179">
        <v>123.432</v>
      </c>
      <c r="I1357" s="180"/>
      <c r="J1357" s="181">
        <f>ROUND(I1357*H1357,2)</f>
        <v>0</v>
      </c>
      <c r="K1357" s="177" t="s">
        <v>177</v>
      </c>
      <c r="L1357" s="40"/>
      <c r="M1357" s="182" t="s">
        <v>19</v>
      </c>
      <c r="N1357" s="183" t="s">
        <v>44</v>
      </c>
      <c r="O1357" s="65"/>
      <c r="P1357" s="184">
        <f>O1357*H1357</f>
        <v>0</v>
      </c>
      <c r="Q1357" s="184">
        <v>0.009</v>
      </c>
      <c r="R1357" s="184">
        <f>Q1357*H1357</f>
        <v>1.1108879999999999</v>
      </c>
      <c r="S1357" s="184">
        <v>0</v>
      </c>
      <c r="T1357" s="185">
        <f>S1357*H1357</f>
        <v>0</v>
      </c>
      <c r="U1357" s="35"/>
      <c r="V1357" s="35"/>
      <c r="W1357" s="35"/>
      <c r="X1357" s="35"/>
      <c r="Y1357" s="35"/>
      <c r="Z1357" s="35"/>
      <c r="AA1357" s="35"/>
      <c r="AB1357" s="35"/>
      <c r="AC1357" s="35"/>
      <c r="AD1357" s="35"/>
      <c r="AE1357" s="35"/>
      <c r="AR1357" s="186" t="s">
        <v>311</v>
      </c>
      <c r="AT1357" s="186" t="s">
        <v>173</v>
      </c>
      <c r="AU1357" s="186" t="s">
        <v>83</v>
      </c>
      <c r="AY1357" s="18" t="s">
        <v>171</v>
      </c>
      <c r="BE1357" s="187">
        <f>IF(N1357="základní",J1357,0)</f>
        <v>0</v>
      </c>
      <c r="BF1357" s="187">
        <f>IF(N1357="snížená",J1357,0)</f>
        <v>0</v>
      </c>
      <c r="BG1357" s="187">
        <f>IF(N1357="zákl. přenesená",J1357,0)</f>
        <v>0</v>
      </c>
      <c r="BH1357" s="187">
        <f>IF(N1357="sníž. přenesená",J1357,0)</f>
        <v>0</v>
      </c>
      <c r="BI1357" s="187">
        <f>IF(N1357="nulová",J1357,0)</f>
        <v>0</v>
      </c>
      <c r="BJ1357" s="18" t="s">
        <v>81</v>
      </c>
      <c r="BK1357" s="187">
        <f>ROUND(I1357*H1357,2)</f>
        <v>0</v>
      </c>
      <c r="BL1357" s="18" t="s">
        <v>311</v>
      </c>
      <c r="BM1357" s="186" t="s">
        <v>1998</v>
      </c>
    </row>
    <row r="1358" spans="1:47" s="2" customFormat="1" ht="12">
      <c r="A1358" s="35"/>
      <c r="B1358" s="36"/>
      <c r="C1358" s="37"/>
      <c r="D1358" s="188" t="s">
        <v>180</v>
      </c>
      <c r="E1358" s="37"/>
      <c r="F1358" s="189" t="s">
        <v>1999</v>
      </c>
      <c r="G1358" s="37"/>
      <c r="H1358" s="37"/>
      <c r="I1358" s="190"/>
      <c r="J1358" s="37"/>
      <c r="K1358" s="37"/>
      <c r="L1358" s="40"/>
      <c r="M1358" s="191"/>
      <c r="N1358" s="192"/>
      <c r="O1358" s="65"/>
      <c r="P1358" s="65"/>
      <c r="Q1358" s="65"/>
      <c r="R1358" s="65"/>
      <c r="S1358" s="65"/>
      <c r="T1358" s="66"/>
      <c r="U1358" s="35"/>
      <c r="V1358" s="35"/>
      <c r="W1358" s="35"/>
      <c r="X1358" s="35"/>
      <c r="Y1358" s="35"/>
      <c r="Z1358" s="35"/>
      <c r="AA1358" s="35"/>
      <c r="AB1358" s="35"/>
      <c r="AC1358" s="35"/>
      <c r="AD1358" s="35"/>
      <c r="AE1358" s="35"/>
      <c r="AT1358" s="18" t="s">
        <v>180</v>
      </c>
      <c r="AU1358" s="18" t="s">
        <v>83</v>
      </c>
    </row>
    <row r="1359" spans="2:51" s="13" customFormat="1" ht="12">
      <c r="B1359" s="193"/>
      <c r="C1359" s="194"/>
      <c r="D1359" s="195" t="s">
        <v>182</v>
      </c>
      <c r="E1359" s="196" t="s">
        <v>19</v>
      </c>
      <c r="F1359" s="197" t="s">
        <v>492</v>
      </c>
      <c r="G1359" s="194"/>
      <c r="H1359" s="196" t="s">
        <v>19</v>
      </c>
      <c r="I1359" s="198"/>
      <c r="J1359" s="194"/>
      <c r="K1359" s="194"/>
      <c r="L1359" s="199"/>
      <c r="M1359" s="200"/>
      <c r="N1359" s="201"/>
      <c r="O1359" s="201"/>
      <c r="P1359" s="201"/>
      <c r="Q1359" s="201"/>
      <c r="R1359" s="201"/>
      <c r="S1359" s="201"/>
      <c r="T1359" s="202"/>
      <c r="AT1359" s="203" t="s">
        <v>182</v>
      </c>
      <c r="AU1359" s="203" t="s">
        <v>83</v>
      </c>
      <c r="AV1359" s="13" t="s">
        <v>81</v>
      </c>
      <c r="AW1359" s="13" t="s">
        <v>35</v>
      </c>
      <c r="AX1359" s="13" t="s">
        <v>73</v>
      </c>
      <c r="AY1359" s="203" t="s">
        <v>171</v>
      </c>
    </row>
    <row r="1360" spans="2:51" s="14" customFormat="1" ht="12">
      <c r="B1360" s="204"/>
      <c r="C1360" s="205"/>
      <c r="D1360" s="195" t="s">
        <v>182</v>
      </c>
      <c r="E1360" s="206" t="s">
        <v>19</v>
      </c>
      <c r="F1360" s="207" t="s">
        <v>1971</v>
      </c>
      <c r="G1360" s="205"/>
      <c r="H1360" s="208">
        <v>123.432</v>
      </c>
      <c r="I1360" s="209"/>
      <c r="J1360" s="205"/>
      <c r="K1360" s="205"/>
      <c r="L1360" s="210"/>
      <c r="M1360" s="211"/>
      <c r="N1360" s="212"/>
      <c r="O1360" s="212"/>
      <c r="P1360" s="212"/>
      <c r="Q1360" s="212"/>
      <c r="R1360" s="212"/>
      <c r="S1360" s="212"/>
      <c r="T1360" s="213"/>
      <c r="AT1360" s="214" t="s">
        <v>182</v>
      </c>
      <c r="AU1360" s="214" t="s">
        <v>83</v>
      </c>
      <c r="AV1360" s="14" t="s">
        <v>83</v>
      </c>
      <c r="AW1360" s="14" t="s">
        <v>35</v>
      </c>
      <c r="AX1360" s="14" t="s">
        <v>81</v>
      </c>
      <c r="AY1360" s="214" t="s">
        <v>171</v>
      </c>
    </row>
    <row r="1361" spans="1:65" s="2" customFormat="1" ht="21.75" customHeight="1">
      <c r="A1361" s="35"/>
      <c r="B1361" s="36"/>
      <c r="C1361" s="226" t="s">
        <v>2000</v>
      </c>
      <c r="D1361" s="226" t="s">
        <v>263</v>
      </c>
      <c r="E1361" s="227" t="s">
        <v>2001</v>
      </c>
      <c r="F1361" s="228" t="s">
        <v>2002</v>
      </c>
      <c r="G1361" s="229" t="s">
        <v>272</v>
      </c>
      <c r="H1361" s="230">
        <v>141.947</v>
      </c>
      <c r="I1361" s="231"/>
      <c r="J1361" s="232">
        <f>ROUND(I1361*H1361,2)</f>
        <v>0</v>
      </c>
      <c r="K1361" s="228" t="s">
        <v>177</v>
      </c>
      <c r="L1361" s="233"/>
      <c r="M1361" s="234" t="s">
        <v>19</v>
      </c>
      <c r="N1361" s="235" t="s">
        <v>44</v>
      </c>
      <c r="O1361" s="65"/>
      <c r="P1361" s="184">
        <f>O1361*H1361</f>
        <v>0</v>
      </c>
      <c r="Q1361" s="184">
        <v>0.004</v>
      </c>
      <c r="R1361" s="184">
        <f>Q1361*H1361</f>
        <v>0.5677880000000001</v>
      </c>
      <c r="S1361" s="184">
        <v>0</v>
      </c>
      <c r="T1361" s="185">
        <f>S1361*H1361</f>
        <v>0</v>
      </c>
      <c r="U1361" s="35"/>
      <c r="V1361" s="35"/>
      <c r="W1361" s="35"/>
      <c r="X1361" s="35"/>
      <c r="Y1361" s="35"/>
      <c r="Z1361" s="35"/>
      <c r="AA1361" s="35"/>
      <c r="AB1361" s="35"/>
      <c r="AC1361" s="35"/>
      <c r="AD1361" s="35"/>
      <c r="AE1361" s="35"/>
      <c r="AR1361" s="186" t="s">
        <v>454</v>
      </c>
      <c r="AT1361" s="186" t="s">
        <v>263</v>
      </c>
      <c r="AU1361" s="186" t="s">
        <v>83</v>
      </c>
      <c r="AY1361" s="18" t="s">
        <v>171</v>
      </c>
      <c r="BE1361" s="187">
        <f>IF(N1361="základní",J1361,0)</f>
        <v>0</v>
      </c>
      <c r="BF1361" s="187">
        <f>IF(N1361="snížená",J1361,0)</f>
        <v>0</v>
      </c>
      <c r="BG1361" s="187">
        <f>IF(N1361="zákl. přenesená",J1361,0)</f>
        <v>0</v>
      </c>
      <c r="BH1361" s="187">
        <f>IF(N1361="sníž. přenesená",J1361,0)</f>
        <v>0</v>
      </c>
      <c r="BI1361" s="187">
        <f>IF(N1361="nulová",J1361,0)</f>
        <v>0</v>
      </c>
      <c r="BJ1361" s="18" t="s">
        <v>81</v>
      </c>
      <c r="BK1361" s="187">
        <f>ROUND(I1361*H1361,2)</f>
        <v>0</v>
      </c>
      <c r="BL1361" s="18" t="s">
        <v>311</v>
      </c>
      <c r="BM1361" s="186" t="s">
        <v>2003</v>
      </c>
    </row>
    <row r="1362" spans="2:51" s="14" customFormat="1" ht="12">
      <c r="B1362" s="204"/>
      <c r="C1362" s="205"/>
      <c r="D1362" s="195" t="s">
        <v>182</v>
      </c>
      <c r="E1362" s="205"/>
      <c r="F1362" s="207" t="s">
        <v>2004</v>
      </c>
      <c r="G1362" s="205"/>
      <c r="H1362" s="208">
        <v>141.947</v>
      </c>
      <c r="I1362" s="209"/>
      <c r="J1362" s="205"/>
      <c r="K1362" s="205"/>
      <c r="L1362" s="210"/>
      <c r="M1362" s="211"/>
      <c r="N1362" s="212"/>
      <c r="O1362" s="212"/>
      <c r="P1362" s="212"/>
      <c r="Q1362" s="212"/>
      <c r="R1362" s="212"/>
      <c r="S1362" s="212"/>
      <c r="T1362" s="213"/>
      <c r="AT1362" s="214" t="s">
        <v>182</v>
      </c>
      <c r="AU1362" s="214" t="s">
        <v>83</v>
      </c>
      <c r="AV1362" s="14" t="s">
        <v>83</v>
      </c>
      <c r="AW1362" s="14" t="s">
        <v>4</v>
      </c>
      <c r="AX1362" s="14" t="s">
        <v>81</v>
      </c>
      <c r="AY1362" s="214" t="s">
        <v>171</v>
      </c>
    </row>
    <row r="1363" spans="1:65" s="2" customFormat="1" ht="33" customHeight="1">
      <c r="A1363" s="35"/>
      <c r="B1363" s="36"/>
      <c r="C1363" s="175" t="s">
        <v>2005</v>
      </c>
      <c r="D1363" s="175" t="s">
        <v>173</v>
      </c>
      <c r="E1363" s="176" t="s">
        <v>2006</v>
      </c>
      <c r="F1363" s="177" t="s">
        <v>2007</v>
      </c>
      <c r="G1363" s="178" t="s">
        <v>328</v>
      </c>
      <c r="H1363" s="179">
        <v>50.1</v>
      </c>
      <c r="I1363" s="180"/>
      <c r="J1363" s="181">
        <f>ROUND(I1363*H1363,2)</f>
        <v>0</v>
      </c>
      <c r="K1363" s="177" t="s">
        <v>177</v>
      </c>
      <c r="L1363" s="40"/>
      <c r="M1363" s="182" t="s">
        <v>19</v>
      </c>
      <c r="N1363" s="183" t="s">
        <v>44</v>
      </c>
      <c r="O1363" s="65"/>
      <c r="P1363" s="184">
        <f>O1363*H1363</f>
        <v>0</v>
      </c>
      <c r="Q1363" s="184">
        <v>0.00018</v>
      </c>
      <c r="R1363" s="184">
        <f>Q1363*H1363</f>
        <v>0.009018</v>
      </c>
      <c r="S1363" s="184">
        <v>0</v>
      </c>
      <c r="T1363" s="185">
        <f>S1363*H1363</f>
        <v>0</v>
      </c>
      <c r="U1363" s="35"/>
      <c r="V1363" s="35"/>
      <c r="W1363" s="35"/>
      <c r="X1363" s="35"/>
      <c r="Y1363" s="35"/>
      <c r="Z1363" s="35"/>
      <c r="AA1363" s="35"/>
      <c r="AB1363" s="35"/>
      <c r="AC1363" s="35"/>
      <c r="AD1363" s="35"/>
      <c r="AE1363" s="35"/>
      <c r="AR1363" s="186" t="s">
        <v>311</v>
      </c>
      <c r="AT1363" s="186" t="s">
        <v>173</v>
      </c>
      <c r="AU1363" s="186" t="s">
        <v>83</v>
      </c>
      <c r="AY1363" s="18" t="s">
        <v>171</v>
      </c>
      <c r="BE1363" s="187">
        <f>IF(N1363="základní",J1363,0)</f>
        <v>0</v>
      </c>
      <c r="BF1363" s="187">
        <f>IF(N1363="snížená",J1363,0)</f>
        <v>0</v>
      </c>
      <c r="BG1363" s="187">
        <f>IF(N1363="zákl. přenesená",J1363,0)</f>
        <v>0</v>
      </c>
      <c r="BH1363" s="187">
        <f>IF(N1363="sníž. přenesená",J1363,0)</f>
        <v>0</v>
      </c>
      <c r="BI1363" s="187">
        <f>IF(N1363="nulová",J1363,0)</f>
        <v>0</v>
      </c>
      <c r="BJ1363" s="18" t="s">
        <v>81</v>
      </c>
      <c r="BK1363" s="187">
        <f>ROUND(I1363*H1363,2)</f>
        <v>0</v>
      </c>
      <c r="BL1363" s="18" t="s">
        <v>311</v>
      </c>
      <c r="BM1363" s="186" t="s">
        <v>2008</v>
      </c>
    </row>
    <row r="1364" spans="1:47" s="2" customFormat="1" ht="12">
      <c r="A1364" s="35"/>
      <c r="B1364" s="36"/>
      <c r="C1364" s="37"/>
      <c r="D1364" s="188" t="s">
        <v>180</v>
      </c>
      <c r="E1364" s="37"/>
      <c r="F1364" s="189" t="s">
        <v>2009</v>
      </c>
      <c r="G1364" s="37"/>
      <c r="H1364" s="37"/>
      <c r="I1364" s="190"/>
      <c r="J1364" s="37"/>
      <c r="K1364" s="37"/>
      <c r="L1364" s="40"/>
      <c r="M1364" s="191"/>
      <c r="N1364" s="192"/>
      <c r="O1364" s="65"/>
      <c r="P1364" s="65"/>
      <c r="Q1364" s="65"/>
      <c r="R1364" s="65"/>
      <c r="S1364" s="65"/>
      <c r="T1364" s="66"/>
      <c r="U1364" s="35"/>
      <c r="V1364" s="35"/>
      <c r="W1364" s="35"/>
      <c r="X1364" s="35"/>
      <c r="Y1364" s="35"/>
      <c r="Z1364" s="35"/>
      <c r="AA1364" s="35"/>
      <c r="AB1364" s="35"/>
      <c r="AC1364" s="35"/>
      <c r="AD1364" s="35"/>
      <c r="AE1364" s="35"/>
      <c r="AT1364" s="18" t="s">
        <v>180</v>
      </c>
      <c r="AU1364" s="18" t="s">
        <v>83</v>
      </c>
    </row>
    <row r="1365" spans="2:51" s="13" customFormat="1" ht="12">
      <c r="B1365" s="193"/>
      <c r="C1365" s="194"/>
      <c r="D1365" s="195" t="s">
        <v>182</v>
      </c>
      <c r="E1365" s="196" t="s">
        <v>19</v>
      </c>
      <c r="F1365" s="197" t="s">
        <v>2010</v>
      </c>
      <c r="G1365" s="194"/>
      <c r="H1365" s="196" t="s">
        <v>19</v>
      </c>
      <c r="I1365" s="198"/>
      <c r="J1365" s="194"/>
      <c r="K1365" s="194"/>
      <c r="L1365" s="199"/>
      <c r="M1365" s="200"/>
      <c r="N1365" s="201"/>
      <c r="O1365" s="201"/>
      <c r="P1365" s="201"/>
      <c r="Q1365" s="201"/>
      <c r="R1365" s="201"/>
      <c r="S1365" s="201"/>
      <c r="T1365" s="202"/>
      <c r="AT1365" s="203" t="s">
        <v>182</v>
      </c>
      <c r="AU1365" s="203" t="s">
        <v>83</v>
      </c>
      <c r="AV1365" s="13" t="s">
        <v>81</v>
      </c>
      <c r="AW1365" s="13" t="s">
        <v>35</v>
      </c>
      <c r="AX1365" s="13" t="s">
        <v>73</v>
      </c>
      <c r="AY1365" s="203" t="s">
        <v>171</v>
      </c>
    </row>
    <row r="1366" spans="2:51" s="14" customFormat="1" ht="12">
      <c r="B1366" s="204"/>
      <c r="C1366" s="205"/>
      <c r="D1366" s="195" t="s">
        <v>182</v>
      </c>
      <c r="E1366" s="206" t="s">
        <v>19</v>
      </c>
      <c r="F1366" s="207" t="s">
        <v>2011</v>
      </c>
      <c r="G1366" s="205"/>
      <c r="H1366" s="208">
        <v>5.6</v>
      </c>
      <c r="I1366" s="209"/>
      <c r="J1366" s="205"/>
      <c r="K1366" s="205"/>
      <c r="L1366" s="210"/>
      <c r="M1366" s="211"/>
      <c r="N1366" s="212"/>
      <c r="O1366" s="212"/>
      <c r="P1366" s="212"/>
      <c r="Q1366" s="212"/>
      <c r="R1366" s="212"/>
      <c r="S1366" s="212"/>
      <c r="T1366" s="213"/>
      <c r="AT1366" s="214" t="s">
        <v>182</v>
      </c>
      <c r="AU1366" s="214" t="s">
        <v>83</v>
      </c>
      <c r="AV1366" s="14" t="s">
        <v>83</v>
      </c>
      <c r="AW1366" s="14" t="s">
        <v>35</v>
      </c>
      <c r="AX1366" s="14" t="s">
        <v>73</v>
      </c>
      <c r="AY1366" s="214" t="s">
        <v>171</v>
      </c>
    </row>
    <row r="1367" spans="2:51" s="13" customFormat="1" ht="12">
      <c r="B1367" s="193"/>
      <c r="C1367" s="194"/>
      <c r="D1367" s="195" t="s">
        <v>182</v>
      </c>
      <c r="E1367" s="196" t="s">
        <v>19</v>
      </c>
      <c r="F1367" s="197" t="s">
        <v>202</v>
      </c>
      <c r="G1367" s="194"/>
      <c r="H1367" s="196" t="s">
        <v>19</v>
      </c>
      <c r="I1367" s="198"/>
      <c r="J1367" s="194"/>
      <c r="K1367" s="194"/>
      <c r="L1367" s="199"/>
      <c r="M1367" s="200"/>
      <c r="N1367" s="201"/>
      <c r="O1367" s="201"/>
      <c r="P1367" s="201"/>
      <c r="Q1367" s="201"/>
      <c r="R1367" s="201"/>
      <c r="S1367" s="201"/>
      <c r="T1367" s="202"/>
      <c r="AT1367" s="203" t="s">
        <v>182</v>
      </c>
      <c r="AU1367" s="203" t="s">
        <v>83</v>
      </c>
      <c r="AV1367" s="13" t="s">
        <v>81</v>
      </c>
      <c r="AW1367" s="13" t="s">
        <v>35</v>
      </c>
      <c r="AX1367" s="13" t="s">
        <v>73</v>
      </c>
      <c r="AY1367" s="203" t="s">
        <v>171</v>
      </c>
    </row>
    <row r="1368" spans="2:51" s="14" customFormat="1" ht="12">
      <c r="B1368" s="204"/>
      <c r="C1368" s="205"/>
      <c r="D1368" s="195" t="s">
        <v>182</v>
      </c>
      <c r="E1368" s="206" t="s">
        <v>19</v>
      </c>
      <c r="F1368" s="207" t="s">
        <v>2012</v>
      </c>
      <c r="G1368" s="205"/>
      <c r="H1368" s="208">
        <v>5.1</v>
      </c>
      <c r="I1368" s="209"/>
      <c r="J1368" s="205"/>
      <c r="K1368" s="205"/>
      <c r="L1368" s="210"/>
      <c r="M1368" s="211"/>
      <c r="N1368" s="212"/>
      <c r="O1368" s="212"/>
      <c r="P1368" s="212"/>
      <c r="Q1368" s="212"/>
      <c r="R1368" s="212"/>
      <c r="S1368" s="212"/>
      <c r="T1368" s="213"/>
      <c r="AT1368" s="214" t="s">
        <v>182</v>
      </c>
      <c r="AU1368" s="214" t="s">
        <v>83</v>
      </c>
      <c r="AV1368" s="14" t="s">
        <v>83</v>
      </c>
      <c r="AW1368" s="14" t="s">
        <v>35</v>
      </c>
      <c r="AX1368" s="14" t="s">
        <v>73</v>
      </c>
      <c r="AY1368" s="214" t="s">
        <v>171</v>
      </c>
    </row>
    <row r="1369" spans="2:51" s="13" customFormat="1" ht="12">
      <c r="B1369" s="193"/>
      <c r="C1369" s="194"/>
      <c r="D1369" s="195" t="s">
        <v>182</v>
      </c>
      <c r="E1369" s="196" t="s">
        <v>19</v>
      </c>
      <c r="F1369" s="197" t="s">
        <v>204</v>
      </c>
      <c r="G1369" s="194"/>
      <c r="H1369" s="196" t="s">
        <v>19</v>
      </c>
      <c r="I1369" s="198"/>
      <c r="J1369" s="194"/>
      <c r="K1369" s="194"/>
      <c r="L1369" s="199"/>
      <c r="M1369" s="200"/>
      <c r="N1369" s="201"/>
      <c r="O1369" s="201"/>
      <c r="P1369" s="201"/>
      <c r="Q1369" s="201"/>
      <c r="R1369" s="201"/>
      <c r="S1369" s="201"/>
      <c r="T1369" s="202"/>
      <c r="AT1369" s="203" t="s">
        <v>182</v>
      </c>
      <c r="AU1369" s="203" t="s">
        <v>83</v>
      </c>
      <c r="AV1369" s="13" t="s">
        <v>81</v>
      </c>
      <c r="AW1369" s="13" t="s">
        <v>35</v>
      </c>
      <c r="AX1369" s="13" t="s">
        <v>73</v>
      </c>
      <c r="AY1369" s="203" t="s">
        <v>171</v>
      </c>
    </row>
    <row r="1370" spans="2:51" s="14" customFormat="1" ht="12">
      <c r="B1370" s="204"/>
      <c r="C1370" s="205"/>
      <c r="D1370" s="195" t="s">
        <v>182</v>
      </c>
      <c r="E1370" s="206" t="s">
        <v>19</v>
      </c>
      <c r="F1370" s="207" t="s">
        <v>2013</v>
      </c>
      <c r="G1370" s="205"/>
      <c r="H1370" s="208">
        <v>5.6</v>
      </c>
      <c r="I1370" s="209"/>
      <c r="J1370" s="205"/>
      <c r="K1370" s="205"/>
      <c r="L1370" s="210"/>
      <c r="M1370" s="211"/>
      <c r="N1370" s="212"/>
      <c r="O1370" s="212"/>
      <c r="P1370" s="212"/>
      <c r="Q1370" s="212"/>
      <c r="R1370" s="212"/>
      <c r="S1370" s="212"/>
      <c r="T1370" s="213"/>
      <c r="AT1370" s="214" t="s">
        <v>182</v>
      </c>
      <c r="AU1370" s="214" t="s">
        <v>83</v>
      </c>
      <c r="AV1370" s="14" t="s">
        <v>83</v>
      </c>
      <c r="AW1370" s="14" t="s">
        <v>35</v>
      </c>
      <c r="AX1370" s="14" t="s">
        <v>73</v>
      </c>
      <c r="AY1370" s="214" t="s">
        <v>171</v>
      </c>
    </row>
    <row r="1371" spans="2:51" s="13" customFormat="1" ht="12">
      <c r="B1371" s="193"/>
      <c r="C1371" s="194"/>
      <c r="D1371" s="195" t="s">
        <v>182</v>
      </c>
      <c r="E1371" s="196" t="s">
        <v>19</v>
      </c>
      <c r="F1371" s="197" t="s">
        <v>2014</v>
      </c>
      <c r="G1371" s="194"/>
      <c r="H1371" s="196" t="s">
        <v>19</v>
      </c>
      <c r="I1371" s="198"/>
      <c r="J1371" s="194"/>
      <c r="K1371" s="194"/>
      <c r="L1371" s="199"/>
      <c r="M1371" s="200"/>
      <c r="N1371" s="201"/>
      <c r="O1371" s="201"/>
      <c r="P1371" s="201"/>
      <c r="Q1371" s="201"/>
      <c r="R1371" s="201"/>
      <c r="S1371" s="201"/>
      <c r="T1371" s="202"/>
      <c r="AT1371" s="203" t="s">
        <v>182</v>
      </c>
      <c r="AU1371" s="203" t="s">
        <v>83</v>
      </c>
      <c r="AV1371" s="13" t="s">
        <v>81</v>
      </c>
      <c r="AW1371" s="13" t="s">
        <v>35</v>
      </c>
      <c r="AX1371" s="13" t="s">
        <v>73</v>
      </c>
      <c r="AY1371" s="203" t="s">
        <v>171</v>
      </c>
    </row>
    <row r="1372" spans="2:51" s="14" customFormat="1" ht="12">
      <c r="B1372" s="204"/>
      <c r="C1372" s="205"/>
      <c r="D1372" s="195" t="s">
        <v>182</v>
      </c>
      <c r="E1372" s="206" t="s">
        <v>19</v>
      </c>
      <c r="F1372" s="207" t="s">
        <v>245</v>
      </c>
      <c r="G1372" s="205"/>
      <c r="H1372" s="208">
        <v>8</v>
      </c>
      <c r="I1372" s="209"/>
      <c r="J1372" s="205"/>
      <c r="K1372" s="205"/>
      <c r="L1372" s="210"/>
      <c r="M1372" s="211"/>
      <c r="N1372" s="212"/>
      <c r="O1372" s="212"/>
      <c r="P1372" s="212"/>
      <c r="Q1372" s="212"/>
      <c r="R1372" s="212"/>
      <c r="S1372" s="212"/>
      <c r="T1372" s="213"/>
      <c r="AT1372" s="214" t="s">
        <v>182</v>
      </c>
      <c r="AU1372" s="214" t="s">
        <v>83</v>
      </c>
      <c r="AV1372" s="14" t="s">
        <v>83</v>
      </c>
      <c r="AW1372" s="14" t="s">
        <v>35</v>
      </c>
      <c r="AX1372" s="14" t="s">
        <v>73</v>
      </c>
      <c r="AY1372" s="214" t="s">
        <v>171</v>
      </c>
    </row>
    <row r="1373" spans="2:51" s="13" customFormat="1" ht="12">
      <c r="B1373" s="193"/>
      <c r="C1373" s="194"/>
      <c r="D1373" s="195" t="s">
        <v>182</v>
      </c>
      <c r="E1373" s="196" t="s">
        <v>19</v>
      </c>
      <c r="F1373" s="197" t="s">
        <v>348</v>
      </c>
      <c r="G1373" s="194"/>
      <c r="H1373" s="196" t="s">
        <v>19</v>
      </c>
      <c r="I1373" s="198"/>
      <c r="J1373" s="194"/>
      <c r="K1373" s="194"/>
      <c r="L1373" s="199"/>
      <c r="M1373" s="200"/>
      <c r="N1373" s="201"/>
      <c r="O1373" s="201"/>
      <c r="P1373" s="201"/>
      <c r="Q1373" s="201"/>
      <c r="R1373" s="201"/>
      <c r="S1373" s="201"/>
      <c r="T1373" s="202"/>
      <c r="AT1373" s="203" t="s">
        <v>182</v>
      </c>
      <c r="AU1373" s="203" t="s">
        <v>83</v>
      </c>
      <c r="AV1373" s="13" t="s">
        <v>81</v>
      </c>
      <c r="AW1373" s="13" t="s">
        <v>35</v>
      </c>
      <c r="AX1373" s="13" t="s">
        <v>73</v>
      </c>
      <c r="AY1373" s="203" t="s">
        <v>171</v>
      </c>
    </row>
    <row r="1374" spans="2:51" s="14" customFormat="1" ht="12">
      <c r="B1374" s="204"/>
      <c r="C1374" s="205"/>
      <c r="D1374" s="195" t="s">
        <v>182</v>
      </c>
      <c r="E1374" s="206" t="s">
        <v>19</v>
      </c>
      <c r="F1374" s="207" t="s">
        <v>2015</v>
      </c>
      <c r="G1374" s="205"/>
      <c r="H1374" s="208">
        <v>7.8</v>
      </c>
      <c r="I1374" s="209"/>
      <c r="J1374" s="205"/>
      <c r="K1374" s="205"/>
      <c r="L1374" s="210"/>
      <c r="M1374" s="211"/>
      <c r="N1374" s="212"/>
      <c r="O1374" s="212"/>
      <c r="P1374" s="212"/>
      <c r="Q1374" s="212"/>
      <c r="R1374" s="212"/>
      <c r="S1374" s="212"/>
      <c r="T1374" s="213"/>
      <c r="AT1374" s="214" t="s">
        <v>182</v>
      </c>
      <c r="AU1374" s="214" t="s">
        <v>83</v>
      </c>
      <c r="AV1374" s="14" t="s">
        <v>83</v>
      </c>
      <c r="AW1374" s="14" t="s">
        <v>35</v>
      </c>
      <c r="AX1374" s="14" t="s">
        <v>73</v>
      </c>
      <c r="AY1374" s="214" t="s">
        <v>171</v>
      </c>
    </row>
    <row r="1375" spans="2:51" s="13" customFormat="1" ht="12">
      <c r="B1375" s="193"/>
      <c r="C1375" s="194"/>
      <c r="D1375" s="195" t="s">
        <v>182</v>
      </c>
      <c r="E1375" s="196" t="s">
        <v>19</v>
      </c>
      <c r="F1375" s="197" t="s">
        <v>350</v>
      </c>
      <c r="G1375" s="194"/>
      <c r="H1375" s="196" t="s">
        <v>19</v>
      </c>
      <c r="I1375" s="198"/>
      <c r="J1375" s="194"/>
      <c r="K1375" s="194"/>
      <c r="L1375" s="199"/>
      <c r="M1375" s="200"/>
      <c r="N1375" s="201"/>
      <c r="O1375" s="201"/>
      <c r="P1375" s="201"/>
      <c r="Q1375" s="201"/>
      <c r="R1375" s="201"/>
      <c r="S1375" s="201"/>
      <c r="T1375" s="202"/>
      <c r="AT1375" s="203" t="s">
        <v>182</v>
      </c>
      <c r="AU1375" s="203" t="s">
        <v>83</v>
      </c>
      <c r="AV1375" s="13" t="s">
        <v>81</v>
      </c>
      <c r="AW1375" s="13" t="s">
        <v>35</v>
      </c>
      <c r="AX1375" s="13" t="s">
        <v>73</v>
      </c>
      <c r="AY1375" s="203" t="s">
        <v>171</v>
      </c>
    </row>
    <row r="1376" spans="2:51" s="14" customFormat="1" ht="12">
      <c r="B1376" s="204"/>
      <c r="C1376" s="205"/>
      <c r="D1376" s="195" t="s">
        <v>182</v>
      </c>
      <c r="E1376" s="206" t="s">
        <v>19</v>
      </c>
      <c r="F1376" s="207" t="s">
        <v>2016</v>
      </c>
      <c r="G1376" s="205"/>
      <c r="H1376" s="208">
        <v>6.4</v>
      </c>
      <c r="I1376" s="209"/>
      <c r="J1376" s="205"/>
      <c r="K1376" s="205"/>
      <c r="L1376" s="210"/>
      <c r="M1376" s="211"/>
      <c r="N1376" s="212"/>
      <c r="O1376" s="212"/>
      <c r="P1376" s="212"/>
      <c r="Q1376" s="212"/>
      <c r="R1376" s="212"/>
      <c r="S1376" s="212"/>
      <c r="T1376" s="213"/>
      <c r="AT1376" s="214" t="s">
        <v>182</v>
      </c>
      <c r="AU1376" s="214" t="s">
        <v>83</v>
      </c>
      <c r="AV1376" s="14" t="s">
        <v>83</v>
      </c>
      <c r="AW1376" s="14" t="s">
        <v>35</v>
      </c>
      <c r="AX1376" s="14" t="s">
        <v>73</v>
      </c>
      <c r="AY1376" s="214" t="s">
        <v>171</v>
      </c>
    </row>
    <row r="1377" spans="2:51" s="13" customFormat="1" ht="12">
      <c r="B1377" s="193"/>
      <c r="C1377" s="194"/>
      <c r="D1377" s="195" t="s">
        <v>182</v>
      </c>
      <c r="E1377" s="196" t="s">
        <v>19</v>
      </c>
      <c r="F1377" s="197" t="s">
        <v>342</v>
      </c>
      <c r="G1377" s="194"/>
      <c r="H1377" s="196" t="s">
        <v>19</v>
      </c>
      <c r="I1377" s="198"/>
      <c r="J1377" s="194"/>
      <c r="K1377" s="194"/>
      <c r="L1377" s="199"/>
      <c r="M1377" s="200"/>
      <c r="N1377" s="201"/>
      <c r="O1377" s="201"/>
      <c r="P1377" s="201"/>
      <c r="Q1377" s="201"/>
      <c r="R1377" s="201"/>
      <c r="S1377" s="201"/>
      <c r="T1377" s="202"/>
      <c r="AT1377" s="203" t="s">
        <v>182</v>
      </c>
      <c r="AU1377" s="203" t="s">
        <v>83</v>
      </c>
      <c r="AV1377" s="13" t="s">
        <v>81</v>
      </c>
      <c r="AW1377" s="13" t="s">
        <v>35</v>
      </c>
      <c r="AX1377" s="13" t="s">
        <v>73</v>
      </c>
      <c r="AY1377" s="203" t="s">
        <v>171</v>
      </c>
    </row>
    <row r="1378" spans="2:51" s="14" customFormat="1" ht="12">
      <c r="B1378" s="204"/>
      <c r="C1378" s="205"/>
      <c r="D1378" s="195" t="s">
        <v>182</v>
      </c>
      <c r="E1378" s="206" t="s">
        <v>19</v>
      </c>
      <c r="F1378" s="207" t="s">
        <v>2017</v>
      </c>
      <c r="G1378" s="205"/>
      <c r="H1378" s="208">
        <v>11.6</v>
      </c>
      <c r="I1378" s="209"/>
      <c r="J1378" s="205"/>
      <c r="K1378" s="205"/>
      <c r="L1378" s="210"/>
      <c r="M1378" s="211"/>
      <c r="N1378" s="212"/>
      <c r="O1378" s="212"/>
      <c r="P1378" s="212"/>
      <c r="Q1378" s="212"/>
      <c r="R1378" s="212"/>
      <c r="S1378" s="212"/>
      <c r="T1378" s="213"/>
      <c r="AT1378" s="214" t="s">
        <v>182</v>
      </c>
      <c r="AU1378" s="214" t="s">
        <v>83</v>
      </c>
      <c r="AV1378" s="14" t="s">
        <v>83</v>
      </c>
      <c r="AW1378" s="14" t="s">
        <v>35</v>
      </c>
      <c r="AX1378" s="14" t="s">
        <v>73</v>
      </c>
      <c r="AY1378" s="214" t="s">
        <v>171</v>
      </c>
    </row>
    <row r="1379" spans="2:51" s="15" customFormat="1" ht="12">
      <c r="B1379" s="215"/>
      <c r="C1379" s="216"/>
      <c r="D1379" s="195" t="s">
        <v>182</v>
      </c>
      <c r="E1379" s="217" t="s">
        <v>19</v>
      </c>
      <c r="F1379" s="218" t="s">
        <v>189</v>
      </c>
      <c r="G1379" s="216"/>
      <c r="H1379" s="219">
        <v>50.1</v>
      </c>
      <c r="I1379" s="220"/>
      <c r="J1379" s="216"/>
      <c r="K1379" s="216"/>
      <c r="L1379" s="221"/>
      <c r="M1379" s="222"/>
      <c r="N1379" s="223"/>
      <c r="O1379" s="223"/>
      <c r="P1379" s="223"/>
      <c r="Q1379" s="223"/>
      <c r="R1379" s="223"/>
      <c r="S1379" s="223"/>
      <c r="T1379" s="224"/>
      <c r="AT1379" s="225" t="s">
        <v>182</v>
      </c>
      <c r="AU1379" s="225" t="s">
        <v>83</v>
      </c>
      <c r="AV1379" s="15" t="s">
        <v>178</v>
      </c>
      <c r="AW1379" s="15" t="s">
        <v>35</v>
      </c>
      <c r="AX1379" s="15" t="s">
        <v>81</v>
      </c>
      <c r="AY1379" s="225" t="s">
        <v>171</v>
      </c>
    </row>
    <row r="1380" spans="1:65" s="2" customFormat="1" ht="16.5" customHeight="1">
      <c r="A1380" s="35"/>
      <c r="B1380" s="36"/>
      <c r="C1380" s="226" t="s">
        <v>2018</v>
      </c>
      <c r="D1380" s="226" t="s">
        <v>263</v>
      </c>
      <c r="E1380" s="227" t="s">
        <v>2019</v>
      </c>
      <c r="F1380" s="228" t="s">
        <v>2020</v>
      </c>
      <c r="G1380" s="229" t="s">
        <v>328</v>
      </c>
      <c r="H1380" s="230">
        <v>52.605</v>
      </c>
      <c r="I1380" s="231"/>
      <c r="J1380" s="232">
        <f>ROUND(I1380*H1380,2)</f>
        <v>0</v>
      </c>
      <c r="K1380" s="228" t="s">
        <v>177</v>
      </c>
      <c r="L1380" s="233"/>
      <c r="M1380" s="234" t="s">
        <v>19</v>
      </c>
      <c r="N1380" s="235" t="s">
        <v>44</v>
      </c>
      <c r="O1380" s="65"/>
      <c r="P1380" s="184">
        <f>O1380*H1380</f>
        <v>0</v>
      </c>
      <c r="Q1380" s="184">
        <v>0.00032</v>
      </c>
      <c r="R1380" s="184">
        <f>Q1380*H1380</f>
        <v>0.0168336</v>
      </c>
      <c r="S1380" s="184">
        <v>0</v>
      </c>
      <c r="T1380" s="185">
        <f>S1380*H1380</f>
        <v>0</v>
      </c>
      <c r="U1380" s="35"/>
      <c r="V1380" s="35"/>
      <c r="W1380" s="35"/>
      <c r="X1380" s="35"/>
      <c r="Y1380" s="35"/>
      <c r="Z1380" s="35"/>
      <c r="AA1380" s="35"/>
      <c r="AB1380" s="35"/>
      <c r="AC1380" s="35"/>
      <c r="AD1380" s="35"/>
      <c r="AE1380" s="35"/>
      <c r="AR1380" s="186" t="s">
        <v>454</v>
      </c>
      <c r="AT1380" s="186" t="s">
        <v>263</v>
      </c>
      <c r="AU1380" s="186" t="s">
        <v>83</v>
      </c>
      <c r="AY1380" s="18" t="s">
        <v>171</v>
      </c>
      <c r="BE1380" s="187">
        <f>IF(N1380="základní",J1380,0)</f>
        <v>0</v>
      </c>
      <c r="BF1380" s="187">
        <f>IF(N1380="snížená",J1380,0)</f>
        <v>0</v>
      </c>
      <c r="BG1380" s="187">
        <f>IF(N1380="zákl. přenesená",J1380,0)</f>
        <v>0</v>
      </c>
      <c r="BH1380" s="187">
        <f>IF(N1380="sníž. přenesená",J1380,0)</f>
        <v>0</v>
      </c>
      <c r="BI1380" s="187">
        <f>IF(N1380="nulová",J1380,0)</f>
        <v>0</v>
      </c>
      <c r="BJ1380" s="18" t="s">
        <v>81</v>
      </c>
      <c r="BK1380" s="187">
        <f>ROUND(I1380*H1380,2)</f>
        <v>0</v>
      </c>
      <c r="BL1380" s="18" t="s">
        <v>311</v>
      </c>
      <c r="BM1380" s="186" t="s">
        <v>2021</v>
      </c>
    </row>
    <row r="1381" spans="2:51" s="14" customFormat="1" ht="12">
      <c r="B1381" s="204"/>
      <c r="C1381" s="205"/>
      <c r="D1381" s="195" t="s">
        <v>182</v>
      </c>
      <c r="E1381" s="205"/>
      <c r="F1381" s="207" t="s">
        <v>2022</v>
      </c>
      <c r="G1381" s="205"/>
      <c r="H1381" s="208">
        <v>52.605</v>
      </c>
      <c r="I1381" s="209"/>
      <c r="J1381" s="205"/>
      <c r="K1381" s="205"/>
      <c r="L1381" s="210"/>
      <c r="M1381" s="211"/>
      <c r="N1381" s="212"/>
      <c r="O1381" s="212"/>
      <c r="P1381" s="212"/>
      <c r="Q1381" s="212"/>
      <c r="R1381" s="212"/>
      <c r="S1381" s="212"/>
      <c r="T1381" s="213"/>
      <c r="AT1381" s="214" t="s">
        <v>182</v>
      </c>
      <c r="AU1381" s="214" t="s">
        <v>83</v>
      </c>
      <c r="AV1381" s="14" t="s">
        <v>83</v>
      </c>
      <c r="AW1381" s="14" t="s">
        <v>4</v>
      </c>
      <c r="AX1381" s="14" t="s">
        <v>81</v>
      </c>
      <c r="AY1381" s="214" t="s">
        <v>171</v>
      </c>
    </row>
    <row r="1382" spans="1:65" s="2" customFormat="1" ht="37.9" customHeight="1">
      <c r="A1382" s="35"/>
      <c r="B1382" s="36"/>
      <c r="C1382" s="175" t="s">
        <v>2023</v>
      </c>
      <c r="D1382" s="175" t="s">
        <v>173</v>
      </c>
      <c r="E1382" s="176" t="s">
        <v>2024</v>
      </c>
      <c r="F1382" s="177" t="s">
        <v>2025</v>
      </c>
      <c r="G1382" s="178" t="s">
        <v>983</v>
      </c>
      <c r="H1382" s="237"/>
      <c r="I1382" s="180"/>
      <c r="J1382" s="181">
        <f>ROUND(I1382*H1382,2)</f>
        <v>0</v>
      </c>
      <c r="K1382" s="177" t="s">
        <v>177</v>
      </c>
      <c r="L1382" s="40"/>
      <c r="M1382" s="182" t="s">
        <v>19</v>
      </c>
      <c r="N1382" s="183" t="s">
        <v>44</v>
      </c>
      <c r="O1382" s="65"/>
      <c r="P1382" s="184">
        <f>O1382*H1382</f>
        <v>0</v>
      </c>
      <c r="Q1382" s="184">
        <v>0</v>
      </c>
      <c r="R1382" s="184">
        <f>Q1382*H1382</f>
        <v>0</v>
      </c>
      <c r="S1382" s="184">
        <v>0</v>
      </c>
      <c r="T1382" s="185">
        <f>S1382*H1382</f>
        <v>0</v>
      </c>
      <c r="U1382" s="35"/>
      <c r="V1382" s="35"/>
      <c r="W1382" s="35"/>
      <c r="X1382" s="35"/>
      <c r="Y1382" s="35"/>
      <c r="Z1382" s="35"/>
      <c r="AA1382" s="35"/>
      <c r="AB1382" s="35"/>
      <c r="AC1382" s="35"/>
      <c r="AD1382" s="35"/>
      <c r="AE1382" s="35"/>
      <c r="AR1382" s="186" t="s">
        <v>311</v>
      </c>
      <c r="AT1382" s="186" t="s">
        <v>173</v>
      </c>
      <c r="AU1382" s="186" t="s">
        <v>83</v>
      </c>
      <c r="AY1382" s="18" t="s">
        <v>171</v>
      </c>
      <c r="BE1382" s="187">
        <f>IF(N1382="základní",J1382,0)</f>
        <v>0</v>
      </c>
      <c r="BF1382" s="187">
        <f>IF(N1382="snížená",J1382,0)</f>
        <v>0</v>
      </c>
      <c r="BG1382" s="187">
        <f>IF(N1382="zákl. přenesená",J1382,0)</f>
        <v>0</v>
      </c>
      <c r="BH1382" s="187">
        <f>IF(N1382="sníž. přenesená",J1382,0)</f>
        <v>0</v>
      </c>
      <c r="BI1382" s="187">
        <f>IF(N1382="nulová",J1382,0)</f>
        <v>0</v>
      </c>
      <c r="BJ1382" s="18" t="s">
        <v>81</v>
      </c>
      <c r="BK1382" s="187">
        <f>ROUND(I1382*H1382,2)</f>
        <v>0</v>
      </c>
      <c r="BL1382" s="18" t="s">
        <v>311</v>
      </c>
      <c r="BM1382" s="186" t="s">
        <v>2026</v>
      </c>
    </row>
    <row r="1383" spans="1:47" s="2" customFormat="1" ht="12">
      <c r="A1383" s="35"/>
      <c r="B1383" s="36"/>
      <c r="C1383" s="37"/>
      <c r="D1383" s="188" t="s">
        <v>180</v>
      </c>
      <c r="E1383" s="37"/>
      <c r="F1383" s="189" t="s">
        <v>2027</v>
      </c>
      <c r="G1383" s="37"/>
      <c r="H1383" s="37"/>
      <c r="I1383" s="190"/>
      <c r="J1383" s="37"/>
      <c r="K1383" s="37"/>
      <c r="L1383" s="40"/>
      <c r="M1383" s="191"/>
      <c r="N1383" s="192"/>
      <c r="O1383" s="65"/>
      <c r="P1383" s="65"/>
      <c r="Q1383" s="65"/>
      <c r="R1383" s="65"/>
      <c r="S1383" s="65"/>
      <c r="T1383" s="66"/>
      <c r="U1383" s="35"/>
      <c r="V1383" s="35"/>
      <c r="W1383" s="35"/>
      <c r="X1383" s="35"/>
      <c r="Y1383" s="35"/>
      <c r="Z1383" s="35"/>
      <c r="AA1383" s="35"/>
      <c r="AB1383" s="35"/>
      <c r="AC1383" s="35"/>
      <c r="AD1383" s="35"/>
      <c r="AE1383" s="35"/>
      <c r="AT1383" s="18" t="s">
        <v>180</v>
      </c>
      <c r="AU1383" s="18" t="s">
        <v>83</v>
      </c>
    </row>
    <row r="1384" spans="1:65" s="2" customFormat="1" ht="49.15" customHeight="1">
      <c r="A1384" s="35"/>
      <c r="B1384" s="36"/>
      <c r="C1384" s="175" t="s">
        <v>2028</v>
      </c>
      <c r="D1384" s="175" t="s">
        <v>173</v>
      </c>
      <c r="E1384" s="176" t="s">
        <v>2029</v>
      </c>
      <c r="F1384" s="177" t="s">
        <v>2030</v>
      </c>
      <c r="G1384" s="178" t="s">
        <v>983</v>
      </c>
      <c r="H1384" s="237"/>
      <c r="I1384" s="180"/>
      <c r="J1384" s="181">
        <f>ROUND(I1384*H1384,2)</f>
        <v>0</v>
      </c>
      <c r="K1384" s="177" t="s">
        <v>177</v>
      </c>
      <c r="L1384" s="40"/>
      <c r="M1384" s="182" t="s">
        <v>19</v>
      </c>
      <c r="N1384" s="183" t="s">
        <v>44</v>
      </c>
      <c r="O1384" s="65"/>
      <c r="P1384" s="184">
        <f>O1384*H1384</f>
        <v>0</v>
      </c>
      <c r="Q1384" s="184">
        <v>0</v>
      </c>
      <c r="R1384" s="184">
        <f>Q1384*H1384</f>
        <v>0</v>
      </c>
      <c r="S1384" s="184">
        <v>0</v>
      </c>
      <c r="T1384" s="185">
        <f>S1384*H1384</f>
        <v>0</v>
      </c>
      <c r="U1384" s="35"/>
      <c r="V1384" s="35"/>
      <c r="W1384" s="35"/>
      <c r="X1384" s="35"/>
      <c r="Y1384" s="35"/>
      <c r="Z1384" s="35"/>
      <c r="AA1384" s="35"/>
      <c r="AB1384" s="35"/>
      <c r="AC1384" s="35"/>
      <c r="AD1384" s="35"/>
      <c r="AE1384" s="35"/>
      <c r="AR1384" s="186" t="s">
        <v>311</v>
      </c>
      <c r="AT1384" s="186" t="s">
        <v>173</v>
      </c>
      <c r="AU1384" s="186" t="s">
        <v>83</v>
      </c>
      <c r="AY1384" s="18" t="s">
        <v>171</v>
      </c>
      <c r="BE1384" s="187">
        <f>IF(N1384="základní",J1384,0)</f>
        <v>0</v>
      </c>
      <c r="BF1384" s="187">
        <f>IF(N1384="snížená",J1384,0)</f>
        <v>0</v>
      </c>
      <c r="BG1384" s="187">
        <f>IF(N1384="zákl. přenesená",J1384,0)</f>
        <v>0</v>
      </c>
      <c r="BH1384" s="187">
        <f>IF(N1384="sníž. přenesená",J1384,0)</f>
        <v>0</v>
      </c>
      <c r="BI1384" s="187">
        <f>IF(N1384="nulová",J1384,0)</f>
        <v>0</v>
      </c>
      <c r="BJ1384" s="18" t="s">
        <v>81</v>
      </c>
      <c r="BK1384" s="187">
        <f>ROUND(I1384*H1384,2)</f>
        <v>0</v>
      </c>
      <c r="BL1384" s="18" t="s">
        <v>311</v>
      </c>
      <c r="BM1384" s="186" t="s">
        <v>2031</v>
      </c>
    </row>
    <row r="1385" spans="1:47" s="2" customFormat="1" ht="12">
      <c r="A1385" s="35"/>
      <c r="B1385" s="36"/>
      <c r="C1385" s="37"/>
      <c r="D1385" s="188" t="s">
        <v>180</v>
      </c>
      <c r="E1385" s="37"/>
      <c r="F1385" s="189" t="s">
        <v>2032</v>
      </c>
      <c r="G1385" s="37"/>
      <c r="H1385" s="37"/>
      <c r="I1385" s="190"/>
      <c r="J1385" s="37"/>
      <c r="K1385" s="37"/>
      <c r="L1385" s="40"/>
      <c r="M1385" s="191"/>
      <c r="N1385" s="192"/>
      <c r="O1385" s="65"/>
      <c r="P1385" s="65"/>
      <c r="Q1385" s="65"/>
      <c r="R1385" s="65"/>
      <c r="S1385" s="65"/>
      <c r="T1385" s="66"/>
      <c r="U1385" s="35"/>
      <c r="V1385" s="35"/>
      <c r="W1385" s="35"/>
      <c r="X1385" s="35"/>
      <c r="Y1385" s="35"/>
      <c r="Z1385" s="35"/>
      <c r="AA1385" s="35"/>
      <c r="AB1385" s="35"/>
      <c r="AC1385" s="35"/>
      <c r="AD1385" s="35"/>
      <c r="AE1385" s="35"/>
      <c r="AT1385" s="18" t="s">
        <v>180</v>
      </c>
      <c r="AU1385" s="18" t="s">
        <v>83</v>
      </c>
    </row>
    <row r="1386" spans="2:63" s="12" customFormat="1" ht="22.9" customHeight="1">
      <c r="B1386" s="159"/>
      <c r="C1386" s="160"/>
      <c r="D1386" s="161" t="s">
        <v>72</v>
      </c>
      <c r="E1386" s="173" t="s">
        <v>2033</v>
      </c>
      <c r="F1386" s="173" t="s">
        <v>2034</v>
      </c>
      <c r="G1386" s="160"/>
      <c r="H1386" s="160"/>
      <c r="I1386" s="163"/>
      <c r="J1386" s="174">
        <f>BK1386</f>
        <v>0</v>
      </c>
      <c r="K1386" s="160"/>
      <c r="L1386" s="165"/>
      <c r="M1386" s="166"/>
      <c r="N1386" s="167"/>
      <c r="O1386" s="167"/>
      <c r="P1386" s="168">
        <f>SUM(P1387:P1399)</f>
        <v>0</v>
      </c>
      <c r="Q1386" s="167"/>
      <c r="R1386" s="168">
        <f>SUM(R1387:R1399)</f>
        <v>1.49941428</v>
      </c>
      <c r="S1386" s="167"/>
      <c r="T1386" s="169">
        <f>SUM(T1387:T1399)</f>
        <v>0</v>
      </c>
      <c r="AR1386" s="170" t="s">
        <v>83</v>
      </c>
      <c r="AT1386" s="171" t="s">
        <v>72</v>
      </c>
      <c r="AU1386" s="171" t="s">
        <v>81</v>
      </c>
      <c r="AY1386" s="170" t="s">
        <v>171</v>
      </c>
      <c r="BK1386" s="172">
        <f>SUM(BK1387:BK1399)</f>
        <v>0</v>
      </c>
    </row>
    <row r="1387" spans="1:65" s="2" customFormat="1" ht="24.2" customHeight="1">
      <c r="A1387" s="35"/>
      <c r="B1387" s="36"/>
      <c r="C1387" s="175" t="s">
        <v>2035</v>
      </c>
      <c r="D1387" s="175" t="s">
        <v>173</v>
      </c>
      <c r="E1387" s="176" t="s">
        <v>2036</v>
      </c>
      <c r="F1387" s="177" t="s">
        <v>2037</v>
      </c>
      <c r="G1387" s="178" t="s">
        <v>272</v>
      </c>
      <c r="H1387" s="179">
        <v>1785.017</v>
      </c>
      <c r="I1387" s="180"/>
      <c r="J1387" s="181">
        <f>ROUND(I1387*H1387,2)</f>
        <v>0</v>
      </c>
      <c r="K1387" s="177" t="s">
        <v>177</v>
      </c>
      <c r="L1387" s="40"/>
      <c r="M1387" s="182" t="s">
        <v>19</v>
      </c>
      <c r="N1387" s="183" t="s">
        <v>44</v>
      </c>
      <c r="O1387" s="65"/>
      <c r="P1387" s="184">
        <f>O1387*H1387</f>
        <v>0</v>
      </c>
      <c r="Q1387" s="184">
        <v>0</v>
      </c>
      <c r="R1387" s="184">
        <f>Q1387*H1387</f>
        <v>0</v>
      </c>
      <c r="S1387" s="184">
        <v>0</v>
      </c>
      <c r="T1387" s="185">
        <f>S1387*H1387</f>
        <v>0</v>
      </c>
      <c r="U1387" s="35"/>
      <c r="V1387" s="35"/>
      <c r="W1387" s="35"/>
      <c r="X1387" s="35"/>
      <c r="Y1387" s="35"/>
      <c r="Z1387" s="35"/>
      <c r="AA1387" s="35"/>
      <c r="AB1387" s="35"/>
      <c r="AC1387" s="35"/>
      <c r="AD1387" s="35"/>
      <c r="AE1387" s="35"/>
      <c r="AR1387" s="186" t="s">
        <v>311</v>
      </c>
      <c r="AT1387" s="186" t="s">
        <v>173</v>
      </c>
      <c r="AU1387" s="186" t="s">
        <v>83</v>
      </c>
      <c r="AY1387" s="18" t="s">
        <v>171</v>
      </c>
      <c r="BE1387" s="187">
        <f>IF(N1387="základní",J1387,0)</f>
        <v>0</v>
      </c>
      <c r="BF1387" s="187">
        <f>IF(N1387="snížená",J1387,0)</f>
        <v>0</v>
      </c>
      <c r="BG1387" s="187">
        <f>IF(N1387="zákl. přenesená",J1387,0)</f>
        <v>0</v>
      </c>
      <c r="BH1387" s="187">
        <f>IF(N1387="sníž. přenesená",J1387,0)</f>
        <v>0</v>
      </c>
      <c r="BI1387" s="187">
        <f>IF(N1387="nulová",J1387,0)</f>
        <v>0</v>
      </c>
      <c r="BJ1387" s="18" t="s">
        <v>81</v>
      </c>
      <c r="BK1387" s="187">
        <f>ROUND(I1387*H1387,2)</f>
        <v>0</v>
      </c>
      <c r="BL1387" s="18" t="s">
        <v>311</v>
      </c>
      <c r="BM1387" s="186" t="s">
        <v>2038</v>
      </c>
    </row>
    <row r="1388" spans="1:47" s="2" customFormat="1" ht="12">
      <c r="A1388" s="35"/>
      <c r="B1388" s="36"/>
      <c r="C1388" s="37"/>
      <c r="D1388" s="188" t="s">
        <v>180</v>
      </c>
      <c r="E1388" s="37"/>
      <c r="F1388" s="189" t="s">
        <v>2039</v>
      </c>
      <c r="G1388" s="37"/>
      <c r="H1388" s="37"/>
      <c r="I1388" s="190"/>
      <c r="J1388" s="37"/>
      <c r="K1388" s="37"/>
      <c r="L1388" s="40"/>
      <c r="M1388" s="191"/>
      <c r="N1388" s="192"/>
      <c r="O1388" s="65"/>
      <c r="P1388" s="65"/>
      <c r="Q1388" s="65"/>
      <c r="R1388" s="65"/>
      <c r="S1388" s="65"/>
      <c r="T1388" s="66"/>
      <c r="U1388" s="35"/>
      <c r="V1388" s="35"/>
      <c r="W1388" s="35"/>
      <c r="X1388" s="35"/>
      <c r="Y1388" s="35"/>
      <c r="Z1388" s="35"/>
      <c r="AA1388" s="35"/>
      <c r="AB1388" s="35"/>
      <c r="AC1388" s="35"/>
      <c r="AD1388" s="35"/>
      <c r="AE1388" s="35"/>
      <c r="AT1388" s="18" t="s">
        <v>180</v>
      </c>
      <c r="AU1388" s="18" t="s">
        <v>83</v>
      </c>
    </row>
    <row r="1389" spans="2:51" s="13" customFormat="1" ht="12">
      <c r="B1389" s="193"/>
      <c r="C1389" s="194"/>
      <c r="D1389" s="195" t="s">
        <v>182</v>
      </c>
      <c r="E1389" s="196" t="s">
        <v>19</v>
      </c>
      <c r="F1389" s="197" t="s">
        <v>2040</v>
      </c>
      <c r="G1389" s="194"/>
      <c r="H1389" s="196" t="s">
        <v>19</v>
      </c>
      <c r="I1389" s="198"/>
      <c r="J1389" s="194"/>
      <c r="K1389" s="194"/>
      <c r="L1389" s="199"/>
      <c r="M1389" s="200"/>
      <c r="N1389" s="201"/>
      <c r="O1389" s="201"/>
      <c r="P1389" s="201"/>
      <c r="Q1389" s="201"/>
      <c r="R1389" s="201"/>
      <c r="S1389" s="201"/>
      <c r="T1389" s="202"/>
      <c r="AT1389" s="203" t="s">
        <v>182</v>
      </c>
      <c r="AU1389" s="203" t="s">
        <v>83</v>
      </c>
      <c r="AV1389" s="13" t="s">
        <v>81</v>
      </c>
      <c r="AW1389" s="13" t="s">
        <v>35</v>
      </c>
      <c r="AX1389" s="13" t="s">
        <v>73</v>
      </c>
      <c r="AY1389" s="203" t="s">
        <v>171</v>
      </c>
    </row>
    <row r="1390" spans="2:51" s="14" customFormat="1" ht="12">
      <c r="B1390" s="204"/>
      <c r="C1390" s="205"/>
      <c r="D1390" s="195" t="s">
        <v>182</v>
      </c>
      <c r="E1390" s="206" t="s">
        <v>19</v>
      </c>
      <c r="F1390" s="207" t="s">
        <v>493</v>
      </c>
      <c r="G1390" s="205"/>
      <c r="H1390" s="208">
        <v>644.072</v>
      </c>
      <c r="I1390" s="209"/>
      <c r="J1390" s="205"/>
      <c r="K1390" s="205"/>
      <c r="L1390" s="210"/>
      <c r="M1390" s="211"/>
      <c r="N1390" s="212"/>
      <c r="O1390" s="212"/>
      <c r="P1390" s="212"/>
      <c r="Q1390" s="212"/>
      <c r="R1390" s="212"/>
      <c r="S1390" s="212"/>
      <c r="T1390" s="213"/>
      <c r="AT1390" s="214" t="s">
        <v>182</v>
      </c>
      <c r="AU1390" s="214" t="s">
        <v>83</v>
      </c>
      <c r="AV1390" s="14" t="s">
        <v>83</v>
      </c>
      <c r="AW1390" s="14" t="s">
        <v>35</v>
      </c>
      <c r="AX1390" s="14" t="s">
        <v>73</v>
      </c>
      <c r="AY1390" s="214" t="s">
        <v>171</v>
      </c>
    </row>
    <row r="1391" spans="2:51" s="13" customFormat="1" ht="12">
      <c r="B1391" s="193"/>
      <c r="C1391" s="194"/>
      <c r="D1391" s="195" t="s">
        <v>182</v>
      </c>
      <c r="E1391" s="196" t="s">
        <v>19</v>
      </c>
      <c r="F1391" s="197" t="s">
        <v>2041</v>
      </c>
      <c r="G1391" s="194"/>
      <c r="H1391" s="196" t="s">
        <v>19</v>
      </c>
      <c r="I1391" s="198"/>
      <c r="J1391" s="194"/>
      <c r="K1391" s="194"/>
      <c r="L1391" s="199"/>
      <c r="M1391" s="200"/>
      <c r="N1391" s="201"/>
      <c r="O1391" s="201"/>
      <c r="P1391" s="201"/>
      <c r="Q1391" s="201"/>
      <c r="R1391" s="201"/>
      <c r="S1391" s="201"/>
      <c r="T1391" s="202"/>
      <c r="AT1391" s="203" t="s">
        <v>182</v>
      </c>
      <c r="AU1391" s="203" t="s">
        <v>83</v>
      </c>
      <c r="AV1391" s="13" t="s">
        <v>81</v>
      </c>
      <c r="AW1391" s="13" t="s">
        <v>35</v>
      </c>
      <c r="AX1391" s="13" t="s">
        <v>73</v>
      </c>
      <c r="AY1391" s="203" t="s">
        <v>171</v>
      </c>
    </row>
    <row r="1392" spans="2:51" s="14" customFormat="1" ht="12">
      <c r="B1392" s="204"/>
      <c r="C1392" s="205"/>
      <c r="D1392" s="195" t="s">
        <v>182</v>
      </c>
      <c r="E1392" s="206" t="s">
        <v>19</v>
      </c>
      <c r="F1392" s="207" t="s">
        <v>2042</v>
      </c>
      <c r="G1392" s="205"/>
      <c r="H1392" s="208">
        <v>1264.377</v>
      </c>
      <c r="I1392" s="209"/>
      <c r="J1392" s="205"/>
      <c r="K1392" s="205"/>
      <c r="L1392" s="210"/>
      <c r="M1392" s="211"/>
      <c r="N1392" s="212"/>
      <c r="O1392" s="212"/>
      <c r="P1392" s="212"/>
      <c r="Q1392" s="212"/>
      <c r="R1392" s="212"/>
      <c r="S1392" s="212"/>
      <c r="T1392" s="213"/>
      <c r="AT1392" s="214" t="s">
        <v>182</v>
      </c>
      <c r="AU1392" s="214" t="s">
        <v>83</v>
      </c>
      <c r="AV1392" s="14" t="s">
        <v>83</v>
      </c>
      <c r="AW1392" s="14" t="s">
        <v>35</v>
      </c>
      <c r="AX1392" s="14" t="s">
        <v>73</v>
      </c>
      <c r="AY1392" s="214" t="s">
        <v>171</v>
      </c>
    </row>
    <row r="1393" spans="2:51" s="13" customFormat="1" ht="12">
      <c r="B1393" s="193"/>
      <c r="C1393" s="194"/>
      <c r="D1393" s="195" t="s">
        <v>182</v>
      </c>
      <c r="E1393" s="196" t="s">
        <v>19</v>
      </c>
      <c r="F1393" s="197" t="s">
        <v>2043</v>
      </c>
      <c r="G1393" s="194"/>
      <c r="H1393" s="196" t="s">
        <v>19</v>
      </c>
      <c r="I1393" s="198"/>
      <c r="J1393" s="194"/>
      <c r="K1393" s="194"/>
      <c r="L1393" s="199"/>
      <c r="M1393" s="200"/>
      <c r="N1393" s="201"/>
      <c r="O1393" s="201"/>
      <c r="P1393" s="201"/>
      <c r="Q1393" s="201"/>
      <c r="R1393" s="201"/>
      <c r="S1393" s="201"/>
      <c r="T1393" s="202"/>
      <c r="AT1393" s="203" t="s">
        <v>182</v>
      </c>
      <c r="AU1393" s="203" t="s">
        <v>83</v>
      </c>
      <c r="AV1393" s="13" t="s">
        <v>81</v>
      </c>
      <c r="AW1393" s="13" t="s">
        <v>35</v>
      </c>
      <c r="AX1393" s="13" t="s">
        <v>73</v>
      </c>
      <c r="AY1393" s="203" t="s">
        <v>171</v>
      </c>
    </row>
    <row r="1394" spans="2:51" s="14" customFormat="1" ht="12">
      <c r="B1394" s="204"/>
      <c r="C1394" s="205"/>
      <c r="D1394" s="195" t="s">
        <v>182</v>
      </c>
      <c r="E1394" s="206" t="s">
        <v>19</v>
      </c>
      <c r="F1394" s="207" t="s">
        <v>2044</v>
      </c>
      <c r="G1394" s="205"/>
      <c r="H1394" s="208">
        <v>-123.432</v>
      </c>
      <c r="I1394" s="209"/>
      <c r="J1394" s="205"/>
      <c r="K1394" s="205"/>
      <c r="L1394" s="210"/>
      <c r="M1394" s="211"/>
      <c r="N1394" s="212"/>
      <c r="O1394" s="212"/>
      <c r="P1394" s="212"/>
      <c r="Q1394" s="212"/>
      <c r="R1394" s="212"/>
      <c r="S1394" s="212"/>
      <c r="T1394" s="213"/>
      <c r="AT1394" s="214" t="s">
        <v>182</v>
      </c>
      <c r="AU1394" s="214" t="s">
        <v>83</v>
      </c>
      <c r="AV1394" s="14" t="s">
        <v>83</v>
      </c>
      <c r="AW1394" s="14" t="s">
        <v>35</v>
      </c>
      <c r="AX1394" s="14" t="s">
        <v>73</v>
      </c>
      <c r="AY1394" s="214" t="s">
        <v>171</v>
      </c>
    </row>
    <row r="1395" spans="2:51" s="15" customFormat="1" ht="12">
      <c r="B1395" s="215"/>
      <c r="C1395" s="216"/>
      <c r="D1395" s="195" t="s">
        <v>182</v>
      </c>
      <c r="E1395" s="217" t="s">
        <v>19</v>
      </c>
      <c r="F1395" s="218" t="s">
        <v>189</v>
      </c>
      <c r="G1395" s="216"/>
      <c r="H1395" s="219">
        <v>1785.017</v>
      </c>
      <c r="I1395" s="220"/>
      <c r="J1395" s="216"/>
      <c r="K1395" s="216"/>
      <c r="L1395" s="221"/>
      <c r="M1395" s="222"/>
      <c r="N1395" s="223"/>
      <c r="O1395" s="223"/>
      <c r="P1395" s="223"/>
      <c r="Q1395" s="223"/>
      <c r="R1395" s="223"/>
      <c r="S1395" s="223"/>
      <c r="T1395" s="224"/>
      <c r="AT1395" s="225" t="s">
        <v>182</v>
      </c>
      <c r="AU1395" s="225" t="s">
        <v>83</v>
      </c>
      <c r="AV1395" s="15" t="s">
        <v>178</v>
      </c>
      <c r="AW1395" s="15" t="s">
        <v>35</v>
      </c>
      <c r="AX1395" s="15" t="s">
        <v>81</v>
      </c>
      <c r="AY1395" s="225" t="s">
        <v>171</v>
      </c>
    </row>
    <row r="1396" spans="1:65" s="2" customFormat="1" ht="24.2" customHeight="1">
      <c r="A1396" s="35"/>
      <c r="B1396" s="36"/>
      <c r="C1396" s="175" t="s">
        <v>2045</v>
      </c>
      <c r="D1396" s="175" t="s">
        <v>173</v>
      </c>
      <c r="E1396" s="176" t="s">
        <v>2046</v>
      </c>
      <c r="F1396" s="177" t="s">
        <v>2047</v>
      </c>
      <c r="G1396" s="178" t="s">
        <v>272</v>
      </c>
      <c r="H1396" s="179">
        <v>1785.017</v>
      </c>
      <c r="I1396" s="180"/>
      <c r="J1396" s="181">
        <f>ROUND(I1396*H1396,2)</f>
        <v>0</v>
      </c>
      <c r="K1396" s="177" t="s">
        <v>177</v>
      </c>
      <c r="L1396" s="40"/>
      <c r="M1396" s="182" t="s">
        <v>19</v>
      </c>
      <c r="N1396" s="183" t="s">
        <v>44</v>
      </c>
      <c r="O1396" s="65"/>
      <c r="P1396" s="184">
        <f>O1396*H1396</f>
        <v>0</v>
      </c>
      <c r="Q1396" s="184">
        <v>0.00044</v>
      </c>
      <c r="R1396" s="184">
        <f>Q1396*H1396</f>
        <v>0.78540748</v>
      </c>
      <c r="S1396" s="184">
        <v>0</v>
      </c>
      <c r="T1396" s="185">
        <f>S1396*H1396</f>
        <v>0</v>
      </c>
      <c r="U1396" s="35"/>
      <c r="V1396" s="35"/>
      <c r="W1396" s="35"/>
      <c r="X1396" s="35"/>
      <c r="Y1396" s="35"/>
      <c r="Z1396" s="35"/>
      <c r="AA1396" s="35"/>
      <c r="AB1396" s="35"/>
      <c r="AC1396" s="35"/>
      <c r="AD1396" s="35"/>
      <c r="AE1396" s="35"/>
      <c r="AR1396" s="186" t="s">
        <v>311</v>
      </c>
      <c r="AT1396" s="186" t="s">
        <v>173</v>
      </c>
      <c r="AU1396" s="186" t="s">
        <v>83</v>
      </c>
      <c r="AY1396" s="18" t="s">
        <v>171</v>
      </c>
      <c r="BE1396" s="187">
        <f>IF(N1396="základní",J1396,0)</f>
        <v>0</v>
      </c>
      <c r="BF1396" s="187">
        <f>IF(N1396="snížená",J1396,0)</f>
        <v>0</v>
      </c>
      <c r="BG1396" s="187">
        <f>IF(N1396="zákl. přenesená",J1396,0)</f>
        <v>0</v>
      </c>
      <c r="BH1396" s="187">
        <f>IF(N1396="sníž. přenesená",J1396,0)</f>
        <v>0</v>
      </c>
      <c r="BI1396" s="187">
        <f>IF(N1396="nulová",J1396,0)</f>
        <v>0</v>
      </c>
      <c r="BJ1396" s="18" t="s">
        <v>81</v>
      </c>
      <c r="BK1396" s="187">
        <f>ROUND(I1396*H1396,2)</f>
        <v>0</v>
      </c>
      <c r="BL1396" s="18" t="s">
        <v>311</v>
      </c>
      <c r="BM1396" s="186" t="s">
        <v>2048</v>
      </c>
    </row>
    <row r="1397" spans="1:47" s="2" customFormat="1" ht="12">
      <c r="A1397" s="35"/>
      <c r="B1397" s="36"/>
      <c r="C1397" s="37"/>
      <c r="D1397" s="188" t="s">
        <v>180</v>
      </c>
      <c r="E1397" s="37"/>
      <c r="F1397" s="189" t="s">
        <v>2049</v>
      </c>
      <c r="G1397" s="37"/>
      <c r="H1397" s="37"/>
      <c r="I1397" s="190"/>
      <c r="J1397" s="37"/>
      <c r="K1397" s="37"/>
      <c r="L1397" s="40"/>
      <c r="M1397" s="191"/>
      <c r="N1397" s="192"/>
      <c r="O1397" s="65"/>
      <c r="P1397" s="65"/>
      <c r="Q1397" s="65"/>
      <c r="R1397" s="65"/>
      <c r="S1397" s="65"/>
      <c r="T1397" s="66"/>
      <c r="U1397" s="35"/>
      <c r="V1397" s="35"/>
      <c r="W1397" s="35"/>
      <c r="X1397" s="35"/>
      <c r="Y1397" s="35"/>
      <c r="Z1397" s="35"/>
      <c r="AA1397" s="35"/>
      <c r="AB1397" s="35"/>
      <c r="AC1397" s="35"/>
      <c r="AD1397" s="35"/>
      <c r="AE1397" s="35"/>
      <c r="AT1397" s="18" t="s">
        <v>180</v>
      </c>
      <c r="AU1397" s="18" t="s">
        <v>83</v>
      </c>
    </row>
    <row r="1398" spans="1:65" s="2" customFormat="1" ht="24.2" customHeight="1">
      <c r="A1398" s="35"/>
      <c r="B1398" s="36"/>
      <c r="C1398" s="175" t="s">
        <v>2050</v>
      </c>
      <c r="D1398" s="175" t="s">
        <v>173</v>
      </c>
      <c r="E1398" s="176" t="s">
        <v>2051</v>
      </c>
      <c r="F1398" s="177" t="s">
        <v>2052</v>
      </c>
      <c r="G1398" s="178" t="s">
        <v>272</v>
      </c>
      <c r="H1398" s="179">
        <v>1785.017</v>
      </c>
      <c r="I1398" s="180"/>
      <c r="J1398" s="181">
        <f>ROUND(I1398*H1398,2)</f>
        <v>0</v>
      </c>
      <c r="K1398" s="177" t="s">
        <v>177</v>
      </c>
      <c r="L1398" s="40"/>
      <c r="M1398" s="182" t="s">
        <v>19</v>
      </c>
      <c r="N1398" s="183" t="s">
        <v>44</v>
      </c>
      <c r="O1398" s="65"/>
      <c r="P1398" s="184">
        <f>O1398*H1398</f>
        <v>0</v>
      </c>
      <c r="Q1398" s="184">
        <v>0.0004</v>
      </c>
      <c r="R1398" s="184">
        <f>Q1398*H1398</f>
        <v>0.7140068</v>
      </c>
      <c r="S1398" s="184">
        <v>0</v>
      </c>
      <c r="T1398" s="185">
        <f>S1398*H1398</f>
        <v>0</v>
      </c>
      <c r="U1398" s="35"/>
      <c r="V1398" s="35"/>
      <c r="W1398" s="35"/>
      <c r="X1398" s="35"/>
      <c r="Y1398" s="35"/>
      <c r="Z1398" s="35"/>
      <c r="AA1398" s="35"/>
      <c r="AB1398" s="35"/>
      <c r="AC1398" s="35"/>
      <c r="AD1398" s="35"/>
      <c r="AE1398" s="35"/>
      <c r="AR1398" s="186" t="s">
        <v>311</v>
      </c>
      <c r="AT1398" s="186" t="s">
        <v>173</v>
      </c>
      <c r="AU1398" s="186" t="s">
        <v>83</v>
      </c>
      <c r="AY1398" s="18" t="s">
        <v>171</v>
      </c>
      <c r="BE1398" s="187">
        <f>IF(N1398="základní",J1398,0)</f>
        <v>0</v>
      </c>
      <c r="BF1398" s="187">
        <f>IF(N1398="snížená",J1398,0)</f>
        <v>0</v>
      </c>
      <c r="BG1398" s="187">
        <f>IF(N1398="zákl. přenesená",J1398,0)</f>
        <v>0</v>
      </c>
      <c r="BH1398" s="187">
        <f>IF(N1398="sníž. přenesená",J1398,0)</f>
        <v>0</v>
      </c>
      <c r="BI1398" s="187">
        <f>IF(N1398="nulová",J1398,0)</f>
        <v>0</v>
      </c>
      <c r="BJ1398" s="18" t="s">
        <v>81</v>
      </c>
      <c r="BK1398" s="187">
        <f>ROUND(I1398*H1398,2)</f>
        <v>0</v>
      </c>
      <c r="BL1398" s="18" t="s">
        <v>311</v>
      </c>
      <c r="BM1398" s="186" t="s">
        <v>2053</v>
      </c>
    </row>
    <row r="1399" spans="1:47" s="2" customFormat="1" ht="12">
      <c r="A1399" s="35"/>
      <c r="B1399" s="36"/>
      <c r="C1399" s="37"/>
      <c r="D1399" s="188" t="s">
        <v>180</v>
      </c>
      <c r="E1399" s="37"/>
      <c r="F1399" s="189" t="s">
        <v>2054</v>
      </c>
      <c r="G1399" s="37"/>
      <c r="H1399" s="37"/>
      <c r="I1399" s="190"/>
      <c r="J1399" s="37"/>
      <c r="K1399" s="37"/>
      <c r="L1399" s="40"/>
      <c r="M1399" s="191"/>
      <c r="N1399" s="192"/>
      <c r="O1399" s="65"/>
      <c r="P1399" s="65"/>
      <c r="Q1399" s="65"/>
      <c r="R1399" s="65"/>
      <c r="S1399" s="65"/>
      <c r="T1399" s="66"/>
      <c r="U1399" s="35"/>
      <c r="V1399" s="35"/>
      <c r="W1399" s="35"/>
      <c r="X1399" s="35"/>
      <c r="Y1399" s="35"/>
      <c r="Z1399" s="35"/>
      <c r="AA1399" s="35"/>
      <c r="AB1399" s="35"/>
      <c r="AC1399" s="35"/>
      <c r="AD1399" s="35"/>
      <c r="AE1399" s="35"/>
      <c r="AT1399" s="18" t="s">
        <v>180</v>
      </c>
      <c r="AU1399" s="18" t="s">
        <v>83</v>
      </c>
    </row>
    <row r="1400" spans="2:63" s="12" customFormat="1" ht="22.9" customHeight="1">
      <c r="B1400" s="159"/>
      <c r="C1400" s="160"/>
      <c r="D1400" s="161" t="s">
        <v>72</v>
      </c>
      <c r="E1400" s="173" t="s">
        <v>2055</v>
      </c>
      <c r="F1400" s="173" t="s">
        <v>2056</v>
      </c>
      <c r="G1400" s="160"/>
      <c r="H1400" s="160"/>
      <c r="I1400" s="163"/>
      <c r="J1400" s="174">
        <f>BK1400</f>
        <v>0</v>
      </c>
      <c r="K1400" s="160"/>
      <c r="L1400" s="165"/>
      <c r="M1400" s="166"/>
      <c r="N1400" s="167"/>
      <c r="O1400" s="167"/>
      <c r="P1400" s="168">
        <f>SUM(P1401:P1436)</f>
        <v>0</v>
      </c>
      <c r="Q1400" s="167"/>
      <c r="R1400" s="168">
        <f>SUM(R1401:R1436)</f>
        <v>9.682799999999999</v>
      </c>
      <c r="S1400" s="167"/>
      <c r="T1400" s="169">
        <f>SUM(T1401:T1436)</f>
        <v>0</v>
      </c>
      <c r="AR1400" s="170" t="s">
        <v>83</v>
      </c>
      <c r="AT1400" s="171" t="s">
        <v>72</v>
      </c>
      <c r="AU1400" s="171" t="s">
        <v>81</v>
      </c>
      <c r="AY1400" s="170" t="s">
        <v>171</v>
      </c>
      <c r="BK1400" s="172">
        <f>SUM(BK1401:BK1436)</f>
        <v>0</v>
      </c>
    </row>
    <row r="1401" spans="1:65" s="2" customFormat="1" ht="37.9" customHeight="1">
      <c r="A1401" s="35"/>
      <c r="B1401" s="36"/>
      <c r="C1401" s="175" t="s">
        <v>2057</v>
      </c>
      <c r="D1401" s="175" t="s">
        <v>173</v>
      </c>
      <c r="E1401" s="176" t="s">
        <v>957</v>
      </c>
      <c r="F1401" s="177" t="s">
        <v>958</v>
      </c>
      <c r="G1401" s="178" t="s">
        <v>272</v>
      </c>
      <c r="H1401" s="179">
        <v>600</v>
      </c>
      <c r="I1401" s="180"/>
      <c r="J1401" s="181">
        <f>ROUND(I1401*H1401,2)</f>
        <v>0</v>
      </c>
      <c r="K1401" s="177" t="s">
        <v>177</v>
      </c>
      <c r="L1401" s="40"/>
      <c r="M1401" s="182" t="s">
        <v>19</v>
      </c>
      <c r="N1401" s="183" t="s">
        <v>44</v>
      </c>
      <c r="O1401" s="65"/>
      <c r="P1401" s="184">
        <f>O1401*H1401</f>
        <v>0</v>
      </c>
      <c r="Q1401" s="184">
        <v>0</v>
      </c>
      <c r="R1401" s="184">
        <f>Q1401*H1401</f>
        <v>0</v>
      </c>
      <c r="S1401" s="184">
        <v>0</v>
      </c>
      <c r="T1401" s="185">
        <f>S1401*H1401</f>
        <v>0</v>
      </c>
      <c r="U1401" s="35"/>
      <c r="V1401" s="35"/>
      <c r="W1401" s="35"/>
      <c r="X1401" s="35"/>
      <c r="Y1401" s="35"/>
      <c r="Z1401" s="35"/>
      <c r="AA1401" s="35"/>
      <c r="AB1401" s="35"/>
      <c r="AC1401" s="35"/>
      <c r="AD1401" s="35"/>
      <c r="AE1401" s="35"/>
      <c r="AR1401" s="186" t="s">
        <v>311</v>
      </c>
      <c r="AT1401" s="186" t="s">
        <v>173</v>
      </c>
      <c r="AU1401" s="186" t="s">
        <v>83</v>
      </c>
      <c r="AY1401" s="18" t="s">
        <v>171</v>
      </c>
      <c r="BE1401" s="187">
        <f>IF(N1401="základní",J1401,0)</f>
        <v>0</v>
      </c>
      <c r="BF1401" s="187">
        <f>IF(N1401="snížená",J1401,0)</f>
        <v>0</v>
      </c>
      <c r="BG1401" s="187">
        <f>IF(N1401="zákl. přenesená",J1401,0)</f>
        <v>0</v>
      </c>
      <c r="BH1401" s="187">
        <f>IF(N1401="sníž. přenesená",J1401,0)</f>
        <v>0</v>
      </c>
      <c r="BI1401" s="187">
        <f>IF(N1401="nulová",J1401,0)</f>
        <v>0</v>
      </c>
      <c r="BJ1401" s="18" t="s">
        <v>81</v>
      </c>
      <c r="BK1401" s="187">
        <f>ROUND(I1401*H1401,2)</f>
        <v>0</v>
      </c>
      <c r="BL1401" s="18" t="s">
        <v>311</v>
      </c>
      <c r="BM1401" s="186" t="s">
        <v>2058</v>
      </c>
    </row>
    <row r="1402" spans="1:47" s="2" customFormat="1" ht="12">
      <c r="A1402" s="35"/>
      <c r="B1402" s="36"/>
      <c r="C1402" s="37"/>
      <c r="D1402" s="188" t="s">
        <v>180</v>
      </c>
      <c r="E1402" s="37"/>
      <c r="F1402" s="189" t="s">
        <v>960</v>
      </c>
      <c r="G1402" s="37"/>
      <c r="H1402" s="37"/>
      <c r="I1402" s="190"/>
      <c r="J1402" s="37"/>
      <c r="K1402" s="37"/>
      <c r="L1402" s="40"/>
      <c r="M1402" s="191"/>
      <c r="N1402" s="192"/>
      <c r="O1402" s="65"/>
      <c r="P1402" s="65"/>
      <c r="Q1402" s="65"/>
      <c r="R1402" s="65"/>
      <c r="S1402" s="65"/>
      <c r="T1402" s="66"/>
      <c r="U1402" s="35"/>
      <c r="V1402" s="35"/>
      <c r="W1402" s="35"/>
      <c r="X1402" s="35"/>
      <c r="Y1402" s="35"/>
      <c r="Z1402" s="35"/>
      <c r="AA1402" s="35"/>
      <c r="AB1402" s="35"/>
      <c r="AC1402" s="35"/>
      <c r="AD1402" s="35"/>
      <c r="AE1402" s="35"/>
      <c r="AT1402" s="18" t="s">
        <v>180</v>
      </c>
      <c r="AU1402" s="18" t="s">
        <v>83</v>
      </c>
    </row>
    <row r="1403" spans="2:51" s="14" customFormat="1" ht="12">
      <c r="B1403" s="204"/>
      <c r="C1403" s="205"/>
      <c r="D1403" s="195" t="s">
        <v>182</v>
      </c>
      <c r="E1403" s="205"/>
      <c r="F1403" s="207" t="s">
        <v>2059</v>
      </c>
      <c r="G1403" s="205"/>
      <c r="H1403" s="208">
        <v>600</v>
      </c>
      <c r="I1403" s="209"/>
      <c r="J1403" s="205"/>
      <c r="K1403" s="205"/>
      <c r="L1403" s="210"/>
      <c r="M1403" s="211"/>
      <c r="N1403" s="212"/>
      <c r="O1403" s="212"/>
      <c r="P1403" s="212"/>
      <c r="Q1403" s="212"/>
      <c r="R1403" s="212"/>
      <c r="S1403" s="212"/>
      <c r="T1403" s="213"/>
      <c r="AT1403" s="214" t="s">
        <v>182</v>
      </c>
      <c r="AU1403" s="214" t="s">
        <v>83</v>
      </c>
      <c r="AV1403" s="14" t="s">
        <v>83</v>
      </c>
      <c r="AW1403" s="14" t="s">
        <v>4</v>
      </c>
      <c r="AX1403" s="14" t="s">
        <v>81</v>
      </c>
      <c r="AY1403" s="214" t="s">
        <v>171</v>
      </c>
    </row>
    <row r="1404" spans="1:65" s="2" customFormat="1" ht="24.2" customHeight="1">
      <c r="A1404" s="35"/>
      <c r="B1404" s="36"/>
      <c r="C1404" s="226" t="s">
        <v>2060</v>
      </c>
      <c r="D1404" s="226" t="s">
        <v>263</v>
      </c>
      <c r="E1404" s="227" t="s">
        <v>2061</v>
      </c>
      <c r="F1404" s="228" t="s">
        <v>2062</v>
      </c>
      <c r="G1404" s="229" t="s">
        <v>272</v>
      </c>
      <c r="H1404" s="230">
        <v>220</v>
      </c>
      <c r="I1404" s="231"/>
      <c r="J1404" s="232">
        <f>ROUND(I1404*H1404,2)</f>
        <v>0</v>
      </c>
      <c r="K1404" s="228" t="s">
        <v>177</v>
      </c>
      <c r="L1404" s="233"/>
      <c r="M1404" s="234" t="s">
        <v>19</v>
      </c>
      <c r="N1404" s="235" t="s">
        <v>44</v>
      </c>
      <c r="O1404" s="65"/>
      <c r="P1404" s="184">
        <f>O1404*H1404</f>
        <v>0</v>
      </c>
      <c r="Q1404" s="184">
        <v>0.0005</v>
      </c>
      <c r="R1404" s="184">
        <f>Q1404*H1404</f>
        <v>0.11</v>
      </c>
      <c r="S1404" s="184">
        <v>0</v>
      </c>
      <c r="T1404" s="185">
        <f>S1404*H1404</f>
        <v>0</v>
      </c>
      <c r="U1404" s="35"/>
      <c r="V1404" s="35"/>
      <c r="W1404" s="35"/>
      <c r="X1404" s="35"/>
      <c r="Y1404" s="35"/>
      <c r="Z1404" s="35"/>
      <c r="AA1404" s="35"/>
      <c r="AB1404" s="35"/>
      <c r="AC1404" s="35"/>
      <c r="AD1404" s="35"/>
      <c r="AE1404" s="35"/>
      <c r="AR1404" s="186" t="s">
        <v>454</v>
      </c>
      <c r="AT1404" s="186" t="s">
        <v>263</v>
      </c>
      <c r="AU1404" s="186" t="s">
        <v>83</v>
      </c>
      <c r="AY1404" s="18" t="s">
        <v>171</v>
      </c>
      <c r="BE1404" s="187">
        <f>IF(N1404="základní",J1404,0)</f>
        <v>0</v>
      </c>
      <c r="BF1404" s="187">
        <f>IF(N1404="snížená",J1404,0)</f>
        <v>0</v>
      </c>
      <c r="BG1404" s="187">
        <f>IF(N1404="zákl. přenesená",J1404,0)</f>
        <v>0</v>
      </c>
      <c r="BH1404" s="187">
        <f>IF(N1404="sníž. přenesená",J1404,0)</f>
        <v>0</v>
      </c>
      <c r="BI1404" s="187">
        <f>IF(N1404="nulová",J1404,0)</f>
        <v>0</v>
      </c>
      <c r="BJ1404" s="18" t="s">
        <v>81</v>
      </c>
      <c r="BK1404" s="187">
        <f>ROUND(I1404*H1404,2)</f>
        <v>0</v>
      </c>
      <c r="BL1404" s="18" t="s">
        <v>311</v>
      </c>
      <c r="BM1404" s="186" t="s">
        <v>2063</v>
      </c>
    </row>
    <row r="1405" spans="2:51" s="14" customFormat="1" ht="12">
      <c r="B1405" s="204"/>
      <c r="C1405" s="205"/>
      <c r="D1405" s="195" t="s">
        <v>182</v>
      </c>
      <c r="E1405" s="205"/>
      <c r="F1405" s="207" t="s">
        <v>2064</v>
      </c>
      <c r="G1405" s="205"/>
      <c r="H1405" s="208">
        <v>220</v>
      </c>
      <c r="I1405" s="209"/>
      <c r="J1405" s="205"/>
      <c r="K1405" s="205"/>
      <c r="L1405" s="210"/>
      <c r="M1405" s="211"/>
      <c r="N1405" s="212"/>
      <c r="O1405" s="212"/>
      <c r="P1405" s="212"/>
      <c r="Q1405" s="212"/>
      <c r="R1405" s="212"/>
      <c r="S1405" s="212"/>
      <c r="T1405" s="213"/>
      <c r="AT1405" s="214" t="s">
        <v>182</v>
      </c>
      <c r="AU1405" s="214" t="s">
        <v>83</v>
      </c>
      <c r="AV1405" s="14" t="s">
        <v>83</v>
      </c>
      <c r="AW1405" s="14" t="s">
        <v>4</v>
      </c>
      <c r="AX1405" s="14" t="s">
        <v>81</v>
      </c>
      <c r="AY1405" s="214" t="s">
        <v>171</v>
      </c>
    </row>
    <row r="1406" spans="1:65" s="2" customFormat="1" ht="24.2" customHeight="1">
      <c r="A1406" s="35"/>
      <c r="B1406" s="36"/>
      <c r="C1406" s="226" t="s">
        <v>2065</v>
      </c>
      <c r="D1406" s="226" t="s">
        <v>263</v>
      </c>
      <c r="E1406" s="227" t="s">
        <v>2066</v>
      </c>
      <c r="F1406" s="228" t="s">
        <v>2067</v>
      </c>
      <c r="G1406" s="229" t="s">
        <v>272</v>
      </c>
      <c r="H1406" s="230">
        <v>440</v>
      </c>
      <c r="I1406" s="231"/>
      <c r="J1406" s="232">
        <f>ROUND(I1406*H1406,2)</f>
        <v>0</v>
      </c>
      <c r="K1406" s="228" t="s">
        <v>177</v>
      </c>
      <c r="L1406" s="233"/>
      <c r="M1406" s="234" t="s">
        <v>19</v>
      </c>
      <c r="N1406" s="235" t="s">
        <v>44</v>
      </c>
      <c r="O1406" s="65"/>
      <c r="P1406" s="184">
        <f>O1406*H1406</f>
        <v>0</v>
      </c>
      <c r="Q1406" s="184">
        <v>0.0002</v>
      </c>
      <c r="R1406" s="184">
        <f>Q1406*H1406</f>
        <v>0.08800000000000001</v>
      </c>
      <c r="S1406" s="184">
        <v>0</v>
      </c>
      <c r="T1406" s="185">
        <f>S1406*H1406</f>
        <v>0</v>
      </c>
      <c r="U1406" s="35"/>
      <c r="V1406" s="35"/>
      <c r="W1406" s="35"/>
      <c r="X1406" s="35"/>
      <c r="Y1406" s="35"/>
      <c r="Z1406" s="35"/>
      <c r="AA1406" s="35"/>
      <c r="AB1406" s="35"/>
      <c r="AC1406" s="35"/>
      <c r="AD1406" s="35"/>
      <c r="AE1406" s="35"/>
      <c r="AR1406" s="186" t="s">
        <v>454</v>
      </c>
      <c r="AT1406" s="186" t="s">
        <v>263</v>
      </c>
      <c r="AU1406" s="186" t="s">
        <v>83</v>
      </c>
      <c r="AY1406" s="18" t="s">
        <v>171</v>
      </c>
      <c r="BE1406" s="187">
        <f>IF(N1406="základní",J1406,0)</f>
        <v>0</v>
      </c>
      <c r="BF1406" s="187">
        <f>IF(N1406="snížená",J1406,0)</f>
        <v>0</v>
      </c>
      <c r="BG1406" s="187">
        <f>IF(N1406="zákl. přenesená",J1406,0)</f>
        <v>0</v>
      </c>
      <c r="BH1406" s="187">
        <f>IF(N1406="sníž. přenesená",J1406,0)</f>
        <v>0</v>
      </c>
      <c r="BI1406" s="187">
        <f>IF(N1406="nulová",J1406,0)</f>
        <v>0</v>
      </c>
      <c r="BJ1406" s="18" t="s">
        <v>81</v>
      </c>
      <c r="BK1406" s="187">
        <f>ROUND(I1406*H1406,2)</f>
        <v>0</v>
      </c>
      <c r="BL1406" s="18" t="s">
        <v>311</v>
      </c>
      <c r="BM1406" s="186" t="s">
        <v>2068</v>
      </c>
    </row>
    <row r="1407" spans="2:51" s="14" customFormat="1" ht="12">
      <c r="B1407" s="204"/>
      <c r="C1407" s="205"/>
      <c r="D1407" s="195" t="s">
        <v>182</v>
      </c>
      <c r="E1407" s="205"/>
      <c r="F1407" s="207" t="s">
        <v>2069</v>
      </c>
      <c r="G1407" s="205"/>
      <c r="H1407" s="208">
        <v>440</v>
      </c>
      <c r="I1407" s="209"/>
      <c r="J1407" s="205"/>
      <c r="K1407" s="205"/>
      <c r="L1407" s="210"/>
      <c r="M1407" s="211"/>
      <c r="N1407" s="212"/>
      <c r="O1407" s="212"/>
      <c r="P1407" s="212"/>
      <c r="Q1407" s="212"/>
      <c r="R1407" s="212"/>
      <c r="S1407" s="212"/>
      <c r="T1407" s="213"/>
      <c r="AT1407" s="214" t="s">
        <v>182</v>
      </c>
      <c r="AU1407" s="214" t="s">
        <v>83</v>
      </c>
      <c r="AV1407" s="14" t="s">
        <v>83</v>
      </c>
      <c r="AW1407" s="14" t="s">
        <v>4</v>
      </c>
      <c r="AX1407" s="14" t="s">
        <v>81</v>
      </c>
      <c r="AY1407" s="214" t="s">
        <v>171</v>
      </c>
    </row>
    <row r="1408" spans="1:65" s="2" customFormat="1" ht="37.9" customHeight="1">
      <c r="A1408" s="35"/>
      <c r="B1408" s="36"/>
      <c r="C1408" s="175" t="s">
        <v>2070</v>
      </c>
      <c r="D1408" s="175" t="s">
        <v>173</v>
      </c>
      <c r="E1408" s="176" t="s">
        <v>2071</v>
      </c>
      <c r="F1408" s="177" t="s">
        <v>2072</v>
      </c>
      <c r="G1408" s="178" t="s">
        <v>272</v>
      </c>
      <c r="H1408" s="179">
        <v>200</v>
      </c>
      <c r="I1408" s="180"/>
      <c r="J1408" s="181">
        <f>ROUND(I1408*H1408,2)</f>
        <v>0</v>
      </c>
      <c r="K1408" s="177" t="s">
        <v>177</v>
      </c>
      <c r="L1408" s="40"/>
      <c r="M1408" s="182" t="s">
        <v>19</v>
      </c>
      <c r="N1408" s="183" t="s">
        <v>44</v>
      </c>
      <c r="O1408" s="65"/>
      <c r="P1408" s="184">
        <f>O1408*H1408</f>
        <v>0</v>
      </c>
      <c r="Q1408" s="184">
        <v>0</v>
      </c>
      <c r="R1408" s="184">
        <f>Q1408*H1408</f>
        <v>0</v>
      </c>
      <c r="S1408" s="184">
        <v>0</v>
      </c>
      <c r="T1408" s="185">
        <f>S1408*H1408</f>
        <v>0</v>
      </c>
      <c r="U1408" s="35"/>
      <c r="V1408" s="35"/>
      <c r="W1408" s="35"/>
      <c r="X1408" s="35"/>
      <c r="Y1408" s="35"/>
      <c r="Z1408" s="35"/>
      <c r="AA1408" s="35"/>
      <c r="AB1408" s="35"/>
      <c r="AC1408" s="35"/>
      <c r="AD1408" s="35"/>
      <c r="AE1408" s="35"/>
      <c r="AR1408" s="186" t="s">
        <v>311</v>
      </c>
      <c r="AT1408" s="186" t="s">
        <v>173</v>
      </c>
      <c r="AU1408" s="186" t="s">
        <v>83</v>
      </c>
      <c r="AY1408" s="18" t="s">
        <v>171</v>
      </c>
      <c r="BE1408" s="187">
        <f>IF(N1408="základní",J1408,0)</f>
        <v>0</v>
      </c>
      <c r="BF1408" s="187">
        <f>IF(N1408="snížená",J1408,0)</f>
        <v>0</v>
      </c>
      <c r="BG1408" s="187">
        <f>IF(N1408="zákl. přenesená",J1408,0)</f>
        <v>0</v>
      </c>
      <c r="BH1408" s="187">
        <f>IF(N1408="sníž. přenesená",J1408,0)</f>
        <v>0</v>
      </c>
      <c r="BI1408" s="187">
        <f>IF(N1408="nulová",J1408,0)</f>
        <v>0</v>
      </c>
      <c r="BJ1408" s="18" t="s">
        <v>81</v>
      </c>
      <c r="BK1408" s="187">
        <f>ROUND(I1408*H1408,2)</f>
        <v>0</v>
      </c>
      <c r="BL1408" s="18" t="s">
        <v>311</v>
      </c>
      <c r="BM1408" s="186" t="s">
        <v>2073</v>
      </c>
    </row>
    <row r="1409" spans="1:47" s="2" customFormat="1" ht="12">
      <c r="A1409" s="35"/>
      <c r="B1409" s="36"/>
      <c r="C1409" s="37"/>
      <c r="D1409" s="188" t="s">
        <v>180</v>
      </c>
      <c r="E1409" s="37"/>
      <c r="F1409" s="189" t="s">
        <v>2074</v>
      </c>
      <c r="G1409" s="37"/>
      <c r="H1409" s="37"/>
      <c r="I1409" s="190"/>
      <c r="J1409" s="37"/>
      <c r="K1409" s="37"/>
      <c r="L1409" s="40"/>
      <c r="M1409" s="191"/>
      <c r="N1409" s="192"/>
      <c r="O1409" s="65"/>
      <c r="P1409" s="65"/>
      <c r="Q1409" s="65"/>
      <c r="R1409" s="65"/>
      <c r="S1409" s="65"/>
      <c r="T1409" s="66"/>
      <c r="U1409" s="35"/>
      <c r="V1409" s="35"/>
      <c r="W1409" s="35"/>
      <c r="X1409" s="35"/>
      <c r="Y1409" s="35"/>
      <c r="Z1409" s="35"/>
      <c r="AA1409" s="35"/>
      <c r="AB1409" s="35"/>
      <c r="AC1409" s="35"/>
      <c r="AD1409" s="35"/>
      <c r="AE1409" s="35"/>
      <c r="AT1409" s="18" t="s">
        <v>180</v>
      </c>
      <c r="AU1409" s="18" t="s">
        <v>83</v>
      </c>
    </row>
    <row r="1410" spans="1:65" s="2" customFormat="1" ht="16.5" customHeight="1">
      <c r="A1410" s="35"/>
      <c r="B1410" s="36"/>
      <c r="C1410" s="226" t="s">
        <v>2075</v>
      </c>
      <c r="D1410" s="226" t="s">
        <v>263</v>
      </c>
      <c r="E1410" s="227" t="s">
        <v>2076</v>
      </c>
      <c r="F1410" s="228" t="s">
        <v>2077</v>
      </c>
      <c r="G1410" s="229" t="s">
        <v>176</v>
      </c>
      <c r="H1410" s="230">
        <v>28.8</v>
      </c>
      <c r="I1410" s="231"/>
      <c r="J1410" s="232">
        <f>ROUND(I1410*H1410,2)</f>
        <v>0</v>
      </c>
      <c r="K1410" s="228" t="s">
        <v>177</v>
      </c>
      <c r="L1410" s="233"/>
      <c r="M1410" s="234" t="s">
        <v>19</v>
      </c>
      <c r="N1410" s="235" t="s">
        <v>44</v>
      </c>
      <c r="O1410" s="65"/>
      <c r="P1410" s="184">
        <f>O1410*H1410</f>
        <v>0</v>
      </c>
      <c r="Q1410" s="184">
        <v>0.001</v>
      </c>
      <c r="R1410" s="184">
        <f>Q1410*H1410</f>
        <v>0.028800000000000003</v>
      </c>
      <c r="S1410" s="184">
        <v>0</v>
      </c>
      <c r="T1410" s="185">
        <f>S1410*H1410</f>
        <v>0</v>
      </c>
      <c r="U1410" s="35"/>
      <c r="V1410" s="35"/>
      <c r="W1410" s="35"/>
      <c r="X1410" s="35"/>
      <c r="Y1410" s="35"/>
      <c r="Z1410" s="35"/>
      <c r="AA1410" s="35"/>
      <c r="AB1410" s="35"/>
      <c r="AC1410" s="35"/>
      <c r="AD1410" s="35"/>
      <c r="AE1410" s="35"/>
      <c r="AR1410" s="186" t="s">
        <v>454</v>
      </c>
      <c r="AT1410" s="186" t="s">
        <v>263</v>
      </c>
      <c r="AU1410" s="186" t="s">
        <v>83</v>
      </c>
      <c r="AY1410" s="18" t="s">
        <v>171</v>
      </c>
      <c r="BE1410" s="187">
        <f>IF(N1410="základní",J1410,0)</f>
        <v>0</v>
      </c>
      <c r="BF1410" s="187">
        <f>IF(N1410="snížená",J1410,0)</f>
        <v>0</v>
      </c>
      <c r="BG1410" s="187">
        <f>IF(N1410="zákl. přenesená",J1410,0)</f>
        <v>0</v>
      </c>
      <c r="BH1410" s="187">
        <f>IF(N1410="sníž. přenesená",J1410,0)</f>
        <v>0</v>
      </c>
      <c r="BI1410" s="187">
        <f>IF(N1410="nulová",J1410,0)</f>
        <v>0</v>
      </c>
      <c r="BJ1410" s="18" t="s">
        <v>81</v>
      </c>
      <c r="BK1410" s="187">
        <f>ROUND(I1410*H1410,2)</f>
        <v>0</v>
      </c>
      <c r="BL1410" s="18" t="s">
        <v>311</v>
      </c>
      <c r="BM1410" s="186" t="s">
        <v>2078</v>
      </c>
    </row>
    <row r="1411" spans="2:51" s="14" customFormat="1" ht="12">
      <c r="B1411" s="204"/>
      <c r="C1411" s="205"/>
      <c r="D1411" s="195" t="s">
        <v>182</v>
      </c>
      <c r="E1411" s="206" t="s">
        <v>19</v>
      </c>
      <c r="F1411" s="207" t="s">
        <v>2079</v>
      </c>
      <c r="G1411" s="205"/>
      <c r="H1411" s="208">
        <v>36</v>
      </c>
      <c r="I1411" s="209"/>
      <c r="J1411" s="205"/>
      <c r="K1411" s="205"/>
      <c r="L1411" s="210"/>
      <c r="M1411" s="211"/>
      <c r="N1411" s="212"/>
      <c r="O1411" s="212"/>
      <c r="P1411" s="212"/>
      <c r="Q1411" s="212"/>
      <c r="R1411" s="212"/>
      <c r="S1411" s="212"/>
      <c r="T1411" s="213"/>
      <c r="AT1411" s="214" t="s">
        <v>182</v>
      </c>
      <c r="AU1411" s="214" t="s">
        <v>83</v>
      </c>
      <c r="AV1411" s="14" t="s">
        <v>83</v>
      </c>
      <c r="AW1411" s="14" t="s">
        <v>35</v>
      </c>
      <c r="AX1411" s="14" t="s">
        <v>73</v>
      </c>
      <c r="AY1411" s="214" t="s">
        <v>171</v>
      </c>
    </row>
    <row r="1412" spans="2:51" s="14" customFormat="1" ht="12">
      <c r="B1412" s="204"/>
      <c r="C1412" s="205"/>
      <c r="D1412" s="195" t="s">
        <v>182</v>
      </c>
      <c r="E1412" s="206" t="s">
        <v>19</v>
      </c>
      <c r="F1412" s="207" t="s">
        <v>2080</v>
      </c>
      <c r="G1412" s="205"/>
      <c r="H1412" s="208">
        <v>-7.2</v>
      </c>
      <c r="I1412" s="209"/>
      <c r="J1412" s="205"/>
      <c r="K1412" s="205"/>
      <c r="L1412" s="210"/>
      <c r="M1412" s="211"/>
      <c r="N1412" s="212"/>
      <c r="O1412" s="212"/>
      <c r="P1412" s="212"/>
      <c r="Q1412" s="212"/>
      <c r="R1412" s="212"/>
      <c r="S1412" s="212"/>
      <c r="T1412" s="213"/>
      <c r="AT1412" s="214" t="s">
        <v>182</v>
      </c>
      <c r="AU1412" s="214" t="s">
        <v>83</v>
      </c>
      <c r="AV1412" s="14" t="s">
        <v>83</v>
      </c>
      <c r="AW1412" s="14" t="s">
        <v>35</v>
      </c>
      <c r="AX1412" s="14" t="s">
        <v>73</v>
      </c>
      <c r="AY1412" s="214" t="s">
        <v>171</v>
      </c>
    </row>
    <row r="1413" spans="2:51" s="15" customFormat="1" ht="12">
      <c r="B1413" s="215"/>
      <c r="C1413" s="216"/>
      <c r="D1413" s="195" t="s">
        <v>182</v>
      </c>
      <c r="E1413" s="217" t="s">
        <v>19</v>
      </c>
      <c r="F1413" s="218" t="s">
        <v>189</v>
      </c>
      <c r="G1413" s="216"/>
      <c r="H1413" s="219">
        <v>28.8</v>
      </c>
      <c r="I1413" s="220"/>
      <c r="J1413" s="216"/>
      <c r="K1413" s="216"/>
      <c r="L1413" s="221"/>
      <c r="M1413" s="222"/>
      <c r="N1413" s="223"/>
      <c r="O1413" s="223"/>
      <c r="P1413" s="223"/>
      <c r="Q1413" s="223"/>
      <c r="R1413" s="223"/>
      <c r="S1413" s="223"/>
      <c r="T1413" s="224"/>
      <c r="AT1413" s="225" t="s">
        <v>182</v>
      </c>
      <c r="AU1413" s="225" t="s">
        <v>83</v>
      </c>
      <c r="AV1413" s="15" t="s">
        <v>178</v>
      </c>
      <c r="AW1413" s="15" t="s">
        <v>35</v>
      </c>
      <c r="AX1413" s="15" t="s">
        <v>81</v>
      </c>
      <c r="AY1413" s="225" t="s">
        <v>171</v>
      </c>
    </row>
    <row r="1414" spans="1:65" s="2" customFormat="1" ht="37.9" customHeight="1">
      <c r="A1414" s="35"/>
      <c r="B1414" s="36"/>
      <c r="C1414" s="175" t="s">
        <v>2081</v>
      </c>
      <c r="D1414" s="175" t="s">
        <v>173</v>
      </c>
      <c r="E1414" s="176" t="s">
        <v>2082</v>
      </c>
      <c r="F1414" s="177" t="s">
        <v>2083</v>
      </c>
      <c r="G1414" s="178" t="s">
        <v>272</v>
      </c>
      <c r="H1414" s="179">
        <v>200</v>
      </c>
      <c r="I1414" s="180"/>
      <c r="J1414" s="181">
        <f>ROUND(I1414*H1414,2)</f>
        <v>0</v>
      </c>
      <c r="K1414" s="177" t="s">
        <v>177</v>
      </c>
      <c r="L1414" s="40"/>
      <c r="M1414" s="182" t="s">
        <v>19</v>
      </c>
      <c r="N1414" s="183" t="s">
        <v>44</v>
      </c>
      <c r="O1414" s="65"/>
      <c r="P1414" s="184">
        <f>O1414*H1414</f>
        <v>0</v>
      </c>
      <c r="Q1414" s="184">
        <v>0</v>
      </c>
      <c r="R1414" s="184">
        <f>Q1414*H1414</f>
        <v>0</v>
      </c>
      <c r="S1414" s="184">
        <v>0</v>
      </c>
      <c r="T1414" s="185">
        <f>S1414*H1414</f>
        <v>0</v>
      </c>
      <c r="U1414" s="35"/>
      <c r="V1414" s="35"/>
      <c r="W1414" s="35"/>
      <c r="X1414" s="35"/>
      <c r="Y1414" s="35"/>
      <c r="Z1414" s="35"/>
      <c r="AA1414" s="35"/>
      <c r="AB1414" s="35"/>
      <c r="AC1414" s="35"/>
      <c r="AD1414" s="35"/>
      <c r="AE1414" s="35"/>
      <c r="AR1414" s="186" t="s">
        <v>311</v>
      </c>
      <c r="AT1414" s="186" t="s">
        <v>173</v>
      </c>
      <c r="AU1414" s="186" t="s">
        <v>83</v>
      </c>
      <c r="AY1414" s="18" t="s">
        <v>171</v>
      </c>
      <c r="BE1414" s="187">
        <f>IF(N1414="základní",J1414,0)</f>
        <v>0</v>
      </c>
      <c r="BF1414" s="187">
        <f>IF(N1414="snížená",J1414,0)</f>
        <v>0</v>
      </c>
      <c r="BG1414" s="187">
        <f>IF(N1414="zákl. přenesená",J1414,0)</f>
        <v>0</v>
      </c>
      <c r="BH1414" s="187">
        <f>IF(N1414="sníž. přenesená",J1414,0)</f>
        <v>0</v>
      </c>
      <c r="BI1414" s="187">
        <f>IF(N1414="nulová",J1414,0)</f>
        <v>0</v>
      </c>
      <c r="BJ1414" s="18" t="s">
        <v>81</v>
      </c>
      <c r="BK1414" s="187">
        <f>ROUND(I1414*H1414,2)</f>
        <v>0</v>
      </c>
      <c r="BL1414" s="18" t="s">
        <v>311</v>
      </c>
      <c r="BM1414" s="186" t="s">
        <v>2084</v>
      </c>
    </row>
    <row r="1415" spans="1:47" s="2" customFormat="1" ht="12">
      <c r="A1415" s="35"/>
      <c r="B1415" s="36"/>
      <c r="C1415" s="37"/>
      <c r="D1415" s="188" t="s">
        <v>180</v>
      </c>
      <c r="E1415" s="37"/>
      <c r="F1415" s="189" t="s">
        <v>2085</v>
      </c>
      <c r="G1415" s="37"/>
      <c r="H1415" s="37"/>
      <c r="I1415" s="190"/>
      <c r="J1415" s="37"/>
      <c r="K1415" s="37"/>
      <c r="L1415" s="40"/>
      <c r="M1415" s="191"/>
      <c r="N1415" s="192"/>
      <c r="O1415" s="65"/>
      <c r="P1415" s="65"/>
      <c r="Q1415" s="65"/>
      <c r="R1415" s="65"/>
      <c r="S1415" s="65"/>
      <c r="T1415" s="66"/>
      <c r="U1415" s="35"/>
      <c r="V1415" s="35"/>
      <c r="W1415" s="35"/>
      <c r="X1415" s="35"/>
      <c r="Y1415" s="35"/>
      <c r="Z1415" s="35"/>
      <c r="AA1415" s="35"/>
      <c r="AB1415" s="35"/>
      <c r="AC1415" s="35"/>
      <c r="AD1415" s="35"/>
      <c r="AE1415" s="35"/>
      <c r="AT1415" s="18" t="s">
        <v>180</v>
      </c>
      <c r="AU1415" s="18" t="s">
        <v>83</v>
      </c>
    </row>
    <row r="1416" spans="1:65" s="2" customFormat="1" ht="16.5" customHeight="1">
      <c r="A1416" s="35"/>
      <c r="B1416" s="36"/>
      <c r="C1416" s="226" t="s">
        <v>2086</v>
      </c>
      <c r="D1416" s="226" t="s">
        <v>263</v>
      </c>
      <c r="E1416" s="227" t="s">
        <v>2076</v>
      </c>
      <c r="F1416" s="228" t="s">
        <v>2077</v>
      </c>
      <c r="G1416" s="229" t="s">
        <v>176</v>
      </c>
      <c r="H1416" s="230">
        <v>60</v>
      </c>
      <c r="I1416" s="231"/>
      <c r="J1416" s="232">
        <f>ROUND(I1416*H1416,2)</f>
        <v>0</v>
      </c>
      <c r="K1416" s="228" t="s">
        <v>177</v>
      </c>
      <c r="L1416" s="233"/>
      <c r="M1416" s="234" t="s">
        <v>19</v>
      </c>
      <c r="N1416" s="235" t="s">
        <v>44</v>
      </c>
      <c r="O1416" s="65"/>
      <c r="P1416" s="184">
        <f>O1416*H1416</f>
        <v>0</v>
      </c>
      <c r="Q1416" s="184">
        <v>0.001</v>
      </c>
      <c r="R1416" s="184">
        <f>Q1416*H1416</f>
        <v>0.06</v>
      </c>
      <c r="S1416" s="184">
        <v>0</v>
      </c>
      <c r="T1416" s="185">
        <f>S1416*H1416</f>
        <v>0</v>
      </c>
      <c r="U1416" s="35"/>
      <c r="V1416" s="35"/>
      <c r="W1416" s="35"/>
      <c r="X1416" s="35"/>
      <c r="Y1416" s="35"/>
      <c r="Z1416" s="35"/>
      <c r="AA1416" s="35"/>
      <c r="AB1416" s="35"/>
      <c r="AC1416" s="35"/>
      <c r="AD1416" s="35"/>
      <c r="AE1416" s="35"/>
      <c r="AR1416" s="186" t="s">
        <v>454</v>
      </c>
      <c r="AT1416" s="186" t="s">
        <v>263</v>
      </c>
      <c r="AU1416" s="186" t="s">
        <v>83</v>
      </c>
      <c r="AY1416" s="18" t="s">
        <v>171</v>
      </c>
      <c r="BE1416" s="187">
        <f>IF(N1416="základní",J1416,0)</f>
        <v>0</v>
      </c>
      <c r="BF1416" s="187">
        <f>IF(N1416="snížená",J1416,0)</f>
        <v>0</v>
      </c>
      <c r="BG1416" s="187">
        <f>IF(N1416="zákl. přenesená",J1416,0)</f>
        <v>0</v>
      </c>
      <c r="BH1416" s="187">
        <f>IF(N1416="sníž. přenesená",J1416,0)</f>
        <v>0</v>
      </c>
      <c r="BI1416" s="187">
        <f>IF(N1416="nulová",J1416,0)</f>
        <v>0</v>
      </c>
      <c r="BJ1416" s="18" t="s">
        <v>81</v>
      </c>
      <c r="BK1416" s="187">
        <f>ROUND(I1416*H1416,2)</f>
        <v>0</v>
      </c>
      <c r="BL1416" s="18" t="s">
        <v>311</v>
      </c>
      <c r="BM1416" s="186" t="s">
        <v>2087</v>
      </c>
    </row>
    <row r="1417" spans="2:51" s="14" customFormat="1" ht="12">
      <c r="B1417" s="204"/>
      <c r="C1417" s="205"/>
      <c r="D1417" s="195" t="s">
        <v>182</v>
      </c>
      <c r="E1417" s="206" t="s">
        <v>19</v>
      </c>
      <c r="F1417" s="207" t="s">
        <v>2088</v>
      </c>
      <c r="G1417" s="205"/>
      <c r="H1417" s="208">
        <v>60</v>
      </c>
      <c r="I1417" s="209"/>
      <c r="J1417" s="205"/>
      <c r="K1417" s="205"/>
      <c r="L1417" s="210"/>
      <c r="M1417" s="211"/>
      <c r="N1417" s="212"/>
      <c r="O1417" s="212"/>
      <c r="P1417" s="212"/>
      <c r="Q1417" s="212"/>
      <c r="R1417" s="212"/>
      <c r="S1417" s="212"/>
      <c r="T1417" s="213"/>
      <c r="AT1417" s="214" t="s">
        <v>182</v>
      </c>
      <c r="AU1417" s="214" t="s">
        <v>83</v>
      </c>
      <c r="AV1417" s="14" t="s">
        <v>83</v>
      </c>
      <c r="AW1417" s="14" t="s">
        <v>35</v>
      </c>
      <c r="AX1417" s="14" t="s">
        <v>81</v>
      </c>
      <c r="AY1417" s="214" t="s">
        <v>171</v>
      </c>
    </row>
    <row r="1418" spans="1:65" s="2" customFormat="1" ht="24.2" customHeight="1">
      <c r="A1418" s="35"/>
      <c r="B1418" s="36"/>
      <c r="C1418" s="175" t="s">
        <v>2089</v>
      </c>
      <c r="D1418" s="175" t="s">
        <v>173</v>
      </c>
      <c r="E1418" s="176" t="s">
        <v>2090</v>
      </c>
      <c r="F1418" s="177" t="s">
        <v>2091</v>
      </c>
      <c r="G1418" s="178" t="s">
        <v>176</v>
      </c>
      <c r="H1418" s="179">
        <v>7.92</v>
      </c>
      <c r="I1418" s="180"/>
      <c r="J1418" s="181">
        <f>ROUND(I1418*H1418,2)</f>
        <v>0</v>
      </c>
      <c r="K1418" s="177" t="s">
        <v>177</v>
      </c>
      <c r="L1418" s="40"/>
      <c r="M1418" s="182" t="s">
        <v>19</v>
      </c>
      <c r="N1418" s="183" t="s">
        <v>44</v>
      </c>
      <c r="O1418" s="65"/>
      <c r="P1418" s="184">
        <f>O1418*H1418</f>
        <v>0</v>
      </c>
      <c r="Q1418" s="184">
        <v>0</v>
      </c>
      <c r="R1418" s="184">
        <f>Q1418*H1418</f>
        <v>0</v>
      </c>
      <c r="S1418" s="184">
        <v>0</v>
      </c>
      <c r="T1418" s="185">
        <f>S1418*H1418</f>
        <v>0</v>
      </c>
      <c r="U1418" s="35"/>
      <c r="V1418" s="35"/>
      <c r="W1418" s="35"/>
      <c r="X1418" s="35"/>
      <c r="Y1418" s="35"/>
      <c r="Z1418" s="35"/>
      <c r="AA1418" s="35"/>
      <c r="AB1418" s="35"/>
      <c r="AC1418" s="35"/>
      <c r="AD1418" s="35"/>
      <c r="AE1418" s="35"/>
      <c r="AR1418" s="186" t="s">
        <v>311</v>
      </c>
      <c r="AT1418" s="186" t="s">
        <v>173</v>
      </c>
      <c r="AU1418" s="186" t="s">
        <v>83</v>
      </c>
      <c r="AY1418" s="18" t="s">
        <v>171</v>
      </c>
      <c r="BE1418" s="187">
        <f>IF(N1418="základní",J1418,0)</f>
        <v>0</v>
      </c>
      <c r="BF1418" s="187">
        <f>IF(N1418="snížená",J1418,0)</f>
        <v>0</v>
      </c>
      <c r="BG1418" s="187">
        <f>IF(N1418="zákl. přenesená",J1418,0)</f>
        <v>0</v>
      </c>
      <c r="BH1418" s="187">
        <f>IF(N1418="sníž. přenesená",J1418,0)</f>
        <v>0</v>
      </c>
      <c r="BI1418" s="187">
        <f>IF(N1418="nulová",J1418,0)</f>
        <v>0</v>
      </c>
      <c r="BJ1418" s="18" t="s">
        <v>81</v>
      </c>
      <c r="BK1418" s="187">
        <f>ROUND(I1418*H1418,2)</f>
        <v>0</v>
      </c>
      <c r="BL1418" s="18" t="s">
        <v>311</v>
      </c>
      <c r="BM1418" s="186" t="s">
        <v>2092</v>
      </c>
    </row>
    <row r="1419" spans="1:47" s="2" customFormat="1" ht="12">
      <c r="A1419" s="35"/>
      <c r="B1419" s="36"/>
      <c r="C1419" s="37"/>
      <c r="D1419" s="188" t="s">
        <v>180</v>
      </c>
      <c r="E1419" s="37"/>
      <c r="F1419" s="189" t="s">
        <v>2093</v>
      </c>
      <c r="G1419" s="37"/>
      <c r="H1419" s="37"/>
      <c r="I1419" s="190"/>
      <c r="J1419" s="37"/>
      <c r="K1419" s="37"/>
      <c r="L1419" s="40"/>
      <c r="M1419" s="191"/>
      <c r="N1419" s="192"/>
      <c r="O1419" s="65"/>
      <c r="P1419" s="65"/>
      <c r="Q1419" s="65"/>
      <c r="R1419" s="65"/>
      <c r="S1419" s="65"/>
      <c r="T1419" s="66"/>
      <c r="U1419" s="35"/>
      <c r="V1419" s="35"/>
      <c r="W1419" s="35"/>
      <c r="X1419" s="35"/>
      <c r="Y1419" s="35"/>
      <c r="Z1419" s="35"/>
      <c r="AA1419" s="35"/>
      <c r="AB1419" s="35"/>
      <c r="AC1419" s="35"/>
      <c r="AD1419" s="35"/>
      <c r="AE1419" s="35"/>
      <c r="AT1419" s="18" t="s">
        <v>180</v>
      </c>
      <c r="AU1419" s="18" t="s">
        <v>83</v>
      </c>
    </row>
    <row r="1420" spans="2:51" s="14" customFormat="1" ht="12">
      <c r="B1420" s="204"/>
      <c r="C1420" s="205"/>
      <c r="D1420" s="195" t="s">
        <v>182</v>
      </c>
      <c r="E1420" s="206" t="s">
        <v>19</v>
      </c>
      <c r="F1420" s="207" t="s">
        <v>2094</v>
      </c>
      <c r="G1420" s="205"/>
      <c r="H1420" s="208">
        <v>7.92</v>
      </c>
      <c r="I1420" s="209"/>
      <c r="J1420" s="205"/>
      <c r="K1420" s="205"/>
      <c r="L1420" s="210"/>
      <c r="M1420" s="211"/>
      <c r="N1420" s="212"/>
      <c r="O1420" s="212"/>
      <c r="P1420" s="212"/>
      <c r="Q1420" s="212"/>
      <c r="R1420" s="212"/>
      <c r="S1420" s="212"/>
      <c r="T1420" s="213"/>
      <c r="AT1420" s="214" t="s">
        <v>182</v>
      </c>
      <c r="AU1420" s="214" t="s">
        <v>83</v>
      </c>
      <c r="AV1420" s="14" t="s">
        <v>83</v>
      </c>
      <c r="AW1420" s="14" t="s">
        <v>35</v>
      </c>
      <c r="AX1420" s="14" t="s">
        <v>81</v>
      </c>
      <c r="AY1420" s="214" t="s">
        <v>171</v>
      </c>
    </row>
    <row r="1421" spans="1:65" s="2" customFormat="1" ht="24.2" customHeight="1">
      <c r="A1421" s="35"/>
      <c r="B1421" s="36"/>
      <c r="C1421" s="175" t="s">
        <v>2095</v>
      </c>
      <c r="D1421" s="175" t="s">
        <v>173</v>
      </c>
      <c r="E1421" s="176" t="s">
        <v>2096</v>
      </c>
      <c r="F1421" s="177" t="s">
        <v>2097</v>
      </c>
      <c r="G1421" s="178" t="s">
        <v>328</v>
      </c>
      <c r="H1421" s="179">
        <v>400</v>
      </c>
      <c r="I1421" s="180"/>
      <c r="J1421" s="181">
        <f>ROUND(I1421*H1421,2)</f>
        <v>0</v>
      </c>
      <c r="K1421" s="177" t="s">
        <v>177</v>
      </c>
      <c r="L1421" s="40"/>
      <c r="M1421" s="182" t="s">
        <v>19</v>
      </c>
      <c r="N1421" s="183" t="s">
        <v>44</v>
      </c>
      <c r="O1421" s="65"/>
      <c r="P1421" s="184">
        <f>O1421*H1421</f>
        <v>0</v>
      </c>
      <c r="Q1421" s="184">
        <v>1E-05</v>
      </c>
      <c r="R1421" s="184">
        <f>Q1421*H1421</f>
        <v>0.004</v>
      </c>
      <c r="S1421" s="184">
        <v>0</v>
      </c>
      <c r="T1421" s="185">
        <f>S1421*H1421</f>
        <v>0</v>
      </c>
      <c r="U1421" s="35"/>
      <c r="V1421" s="35"/>
      <c r="W1421" s="35"/>
      <c r="X1421" s="35"/>
      <c r="Y1421" s="35"/>
      <c r="Z1421" s="35"/>
      <c r="AA1421" s="35"/>
      <c r="AB1421" s="35"/>
      <c r="AC1421" s="35"/>
      <c r="AD1421" s="35"/>
      <c r="AE1421" s="35"/>
      <c r="AR1421" s="186" t="s">
        <v>311</v>
      </c>
      <c r="AT1421" s="186" t="s">
        <v>173</v>
      </c>
      <c r="AU1421" s="186" t="s">
        <v>83</v>
      </c>
      <c r="AY1421" s="18" t="s">
        <v>171</v>
      </c>
      <c r="BE1421" s="187">
        <f>IF(N1421="základní",J1421,0)</f>
        <v>0</v>
      </c>
      <c r="BF1421" s="187">
        <f>IF(N1421="snížená",J1421,0)</f>
        <v>0</v>
      </c>
      <c r="BG1421" s="187">
        <f>IF(N1421="zákl. přenesená",J1421,0)</f>
        <v>0</v>
      </c>
      <c r="BH1421" s="187">
        <f>IF(N1421="sníž. přenesená",J1421,0)</f>
        <v>0</v>
      </c>
      <c r="BI1421" s="187">
        <f>IF(N1421="nulová",J1421,0)</f>
        <v>0</v>
      </c>
      <c r="BJ1421" s="18" t="s">
        <v>81</v>
      </c>
      <c r="BK1421" s="187">
        <f>ROUND(I1421*H1421,2)</f>
        <v>0</v>
      </c>
      <c r="BL1421" s="18" t="s">
        <v>311</v>
      </c>
      <c r="BM1421" s="186" t="s">
        <v>2098</v>
      </c>
    </row>
    <row r="1422" spans="1:47" s="2" customFormat="1" ht="12">
      <c r="A1422" s="35"/>
      <c r="B1422" s="36"/>
      <c r="C1422" s="37"/>
      <c r="D1422" s="188" t="s">
        <v>180</v>
      </c>
      <c r="E1422" s="37"/>
      <c r="F1422" s="189" t="s">
        <v>2099</v>
      </c>
      <c r="G1422" s="37"/>
      <c r="H1422" s="37"/>
      <c r="I1422" s="190"/>
      <c r="J1422" s="37"/>
      <c r="K1422" s="37"/>
      <c r="L1422" s="40"/>
      <c r="M1422" s="191"/>
      <c r="N1422" s="192"/>
      <c r="O1422" s="65"/>
      <c r="P1422" s="65"/>
      <c r="Q1422" s="65"/>
      <c r="R1422" s="65"/>
      <c r="S1422" s="65"/>
      <c r="T1422" s="66"/>
      <c r="U1422" s="35"/>
      <c r="V1422" s="35"/>
      <c r="W1422" s="35"/>
      <c r="X1422" s="35"/>
      <c r="Y1422" s="35"/>
      <c r="Z1422" s="35"/>
      <c r="AA1422" s="35"/>
      <c r="AB1422" s="35"/>
      <c r="AC1422" s="35"/>
      <c r="AD1422" s="35"/>
      <c r="AE1422" s="35"/>
      <c r="AT1422" s="18" t="s">
        <v>180</v>
      </c>
      <c r="AU1422" s="18" t="s">
        <v>83</v>
      </c>
    </row>
    <row r="1423" spans="2:51" s="14" customFormat="1" ht="12">
      <c r="B1423" s="204"/>
      <c r="C1423" s="205"/>
      <c r="D1423" s="195" t="s">
        <v>182</v>
      </c>
      <c r="E1423" s="205"/>
      <c r="F1423" s="207" t="s">
        <v>2100</v>
      </c>
      <c r="G1423" s="205"/>
      <c r="H1423" s="208">
        <v>400</v>
      </c>
      <c r="I1423" s="209"/>
      <c r="J1423" s="205"/>
      <c r="K1423" s="205"/>
      <c r="L1423" s="210"/>
      <c r="M1423" s="211"/>
      <c r="N1423" s="212"/>
      <c r="O1423" s="212"/>
      <c r="P1423" s="212"/>
      <c r="Q1423" s="212"/>
      <c r="R1423" s="212"/>
      <c r="S1423" s="212"/>
      <c r="T1423" s="213"/>
      <c r="AT1423" s="214" t="s">
        <v>182</v>
      </c>
      <c r="AU1423" s="214" t="s">
        <v>83</v>
      </c>
      <c r="AV1423" s="14" t="s">
        <v>83</v>
      </c>
      <c r="AW1423" s="14" t="s">
        <v>4</v>
      </c>
      <c r="AX1423" s="14" t="s">
        <v>81</v>
      </c>
      <c r="AY1423" s="214" t="s">
        <v>171</v>
      </c>
    </row>
    <row r="1424" spans="1:65" s="2" customFormat="1" ht="21.75" customHeight="1">
      <c r="A1424" s="35"/>
      <c r="B1424" s="36"/>
      <c r="C1424" s="226" t="s">
        <v>2101</v>
      </c>
      <c r="D1424" s="226" t="s">
        <v>263</v>
      </c>
      <c r="E1424" s="227" t="s">
        <v>2102</v>
      </c>
      <c r="F1424" s="228" t="s">
        <v>2103</v>
      </c>
      <c r="G1424" s="229" t="s">
        <v>176</v>
      </c>
      <c r="H1424" s="230">
        <v>7.92</v>
      </c>
      <c r="I1424" s="231"/>
      <c r="J1424" s="232">
        <f>ROUND(I1424*H1424,2)</f>
        <v>0</v>
      </c>
      <c r="K1424" s="228" t="s">
        <v>177</v>
      </c>
      <c r="L1424" s="233"/>
      <c r="M1424" s="234" t="s">
        <v>19</v>
      </c>
      <c r="N1424" s="235" t="s">
        <v>44</v>
      </c>
      <c r="O1424" s="65"/>
      <c r="P1424" s="184">
        <f>O1424*H1424</f>
        <v>0</v>
      </c>
      <c r="Q1424" s="184">
        <v>0.55</v>
      </c>
      <c r="R1424" s="184">
        <f>Q1424*H1424</f>
        <v>4.356</v>
      </c>
      <c r="S1424" s="184">
        <v>0</v>
      </c>
      <c r="T1424" s="185">
        <f>S1424*H1424</f>
        <v>0</v>
      </c>
      <c r="U1424" s="35"/>
      <c r="V1424" s="35"/>
      <c r="W1424" s="35"/>
      <c r="X1424" s="35"/>
      <c r="Y1424" s="35"/>
      <c r="Z1424" s="35"/>
      <c r="AA1424" s="35"/>
      <c r="AB1424" s="35"/>
      <c r="AC1424" s="35"/>
      <c r="AD1424" s="35"/>
      <c r="AE1424" s="35"/>
      <c r="AR1424" s="186" t="s">
        <v>454</v>
      </c>
      <c r="AT1424" s="186" t="s">
        <v>263</v>
      </c>
      <c r="AU1424" s="186" t="s">
        <v>83</v>
      </c>
      <c r="AY1424" s="18" t="s">
        <v>171</v>
      </c>
      <c r="BE1424" s="187">
        <f>IF(N1424="základní",J1424,0)</f>
        <v>0</v>
      </c>
      <c r="BF1424" s="187">
        <f>IF(N1424="snížená",J1424,0)</f>
        <v>0</v>
      </c>
      <c r="BG1424" s="187">
        <f>IF(N1424="zákl. přenesená",J1424,0)</f>
        <v>0</v>
      </c>
      <c r="BH1424" s="187">
        <f>IF(N1424="sníž. přenesená",J1424,0)</f>
        <v>0</v>
      </c>
      <c r="BI1424" s="187">
        <f>IF(N1424="nulová",J1424,0)</f>
        <v>0</v>
      </c>
      <c r="BJ1424" s="18" t="s">
        <v>81</v>
      </c>
      <c r="BK1424" s="187">
        <f>ROUND(I1424*H1424,2)</f>
        <v>0</v>
      </c>
      <c r="BL1424" s="18" t="s">
        <v>311</v>
      </c>
      <c r="BM1424" s="186" t="s">
        <v>2104</v>
      </c>
    </row>
    <row r="1425" spans="2:51" s="14" customFormat="1" ht="12">
      <c r="B1425" s="204"/>
      <c r="C1425" s="205"/>
      <c r="D1425" s="195" t="s">
        <v>182</v>
      </c>
      <c r="E1425" s="206" t="s">
        <v>19</v>
      </c>
      <c r="F1425" s="207" t="s">
        <v>2094</v>
      </c>
      <c r="G1425" s="205"/>
      <c r="H1425" s="208">
        <v>7.92</v>
      </c>
      <c r="I1425" s="209"/>
      <c r="J1425" s="205"/>
      <c r="K1425" s="205"/>
      <c r="L1425" s="210"/>
      <c r="M1425" s="211"/>
      <c r="N1425" s="212"/>
      <c r="O1425" s="212"/>
      <c r="P1425" s="212"/>
      <c r="Q1425" s="212"/>
      <c r="R1425" s="212"/>
      <c r="S1425" s="212"/>
      <c r="T1425" s="213"/>
      <c r="AT1425" s="214" t="s">
        <v>182</v>
      </c>
      <c r="AU1425" s="214" t="s">
        <v>83</v>
      </c>
      <c r="AV1425" s="14" t="s">
        <v>83</v>
      </c>
      <c r="AW1425" s="14" t="s">
        <v>35</v>
      </c>
      <c r="AX1425" s="14" t="s">
        <v>81</v>
      </c>
      <c r="AY1425" s="214" t="s">
        <v>171</v>
      </c>
    </row>
    <row r="1426" spans="1:65" s="2" customFormat="1" ht="21.75" customHeight="1">
      <c r="A1426" s="35"/>
      <c r="B1426" s="36"/>
      <c r="C1426" s="175" t="s">
        <v>2105</v>
      </c>
      <c r="D1426" s="175" t="s">
        <v>173</v>
      </c>
      <c r="E1426" s="176" t="s">
        <v>2106</v>
      </c>
      <c r="F1426" s="177" t="s">
        <v>2107</v>
      </c>
      <c r="G1426" s="178" t="s">
        <v>272</v>
      </c>
      <c r="H1426" s="179">
        <v>200</v>
      </c>
      <c r="I1426" s="180"/>
      <c r="J1426" s="181">
        <f>ROUND(I1426*H1426,2)</f>
        <v>0</v>
      </c>
      <c r="K1426" s="177" t="s">
        <v>177</v>
      </c>
      <c r="L1426" s="40"/>
      <c r="M1426" s="182" t="s">
        <v>19</v>
      </c>
      <c r="N1426" s="183" t="s">
        <v>44</v>
      </c>
      <c r="O1426" s="65"/>
      <c r="P1426" s="184">
        <f>O1426*H1426</f>
        <v>0</v>
      </c>
      <c r="Q1426" s="184">
        <v>0</v>
      </c>
      <c r="R1426" s="184">
        <f>Q1426*H1426</f>
        <v>0</v>
      </c>
      <c r="S1426" s="184">
        <v>0</v>
      </c>
      <c r="T1426" s="185">
        <f>S1426*H1426</f>
        <v>0</v>
      </c>
      <c r="U1426" s="35"/>
      <c r="V1426" s="35"/>
      <c r="W1426" s="35"/>
      <c r="X1426" s="35"/>
      <c r="Y1426" s="35"/>
      <c r="Z1426" s="35"/>
      <c r="AA1426" s="35"/>
      <c r="AB1426" s="35"/>
      <c r="AC1426" s="35"/>
      <c r="AD1426" s="35"/>
      <c r="AE1426" s="35"/>
      <c r="AR1426" s="186" t="s">
        <v>311</v>
      </c>
      <c r="AT1426" s="186" t="s">
        <v>173</v>
      </c>
      <c r="AU1426" s="186" t="s">
        <v>83</v>
      </c>
      <c r="AY1426" s="18" t="s">
        <v>171</v>
      </c>
      <c r="BE1426" s="187">
        <f>IF(N1426="základní",J1426,0)</f>
        <v>0</v>
      </c>
      <c r="BF1426" s="187">
        <f>IF(N1426="snížená",J1426,0)</f>
        <v>0</v>
      </c>
      <c r="BG1426" s="187">
        <f>IF(N1426="zákl. přenesená",J1426,0)</f>
        <v>0</v>
      </c>
      <c r="BH1426" s="187">
        <f>IF(N1426="sníž. přenesená",J1426,0)</f>
        <v>0</v>
      </c>
      <c r="BI1426" s="187">
        <f>IF(N1426="nulová",J1426,0)</f>
        <v>0</v>
      </c>
      <c r="BJ1426" s="18" t="s">
        <v>81</v>
      </c>
      <c r="BK1426" s="187">
        <f>ROUND(I1426*H1426,2)</f>
        <v>0</v>
      </c>
      <c r="BL1426" s="18" t="s">
        <v>311</v>
      </c>
      <c r="BM1426" s="186" t="s">
        <v>2108</v>
      </c>
    </row>
    <row r="1427" spans="1:47" s="2" customFormat="1" ht="12">
      <c r="A1427" s="35"/>
      <c r="B1427" s="36"/>
      <c r="C1427" s="37"/>
      <c r="D1427" s="188" t="s">
        <v>180</v>
      </c>
      <c r="E1427" s="37"/>
      <c r="F1427" s="189" t="s">
        <v>2109</v>
      </c>
      <c r="G1427" s="37"/>
      <c r="H1427" s="37"/>
      <c r="I1427" s="190"/>
      <c r="J1427" s="37"/>
      <c r="K1427" s="37"/>
      <c r="L1427" s="40"/>
      <c r="M1427" s="191"/>
      <c r="N1427" s="192"/>
      <c r="O1427" s="65"/>
      <c r="P1427" s="65"/>
      <c r="Q1427" s="65"/>
      <c r="R1427" s="65"/>
      <c r="S1427" s="65"/>
      <c r="T1427" s="66"/>
      <c r="U1427" s="35"/>
      <c r="V1427" s="35"/>
      <c r="W1427" s="35"/>
      <c r="X1427" s="35"/>
      <c r="Y1427" s="35"/>
      <c r="Z1427" s="35"/>
      <c r="AA1427" s="35"/>
      <c r="AB1427" s="35"/>
      <c r="AC1427" s="35"/>
      <c r="AD1427" s="35"/>
      <c r="AE1427" s="35"/>
      <c r="AT1427" s="18" t="s">
        <v>180</v>
      </c>
      <c r="AU1427" s="18" t="s">
        <v>83</v>
      </c>
    </row>
    <row r="1428" spans="2:51" s="13" customFormat="1" ht="12">
      <c r="B1428" s="193"/>
      <c r="C1428" s="194"/>
      <c r="D1428" s="195" t="s">
        <v>182</v>
      </c>
      <c r="E1428" s="196" t="s">
        <v>19</v>
      </c>
      <c r="F1428" s="197" t="s">
        <v>2110</v>
      </c>
      <c r="G1428" s="194"/>
      <c r="H1428" s="196" t="s">
        <v>19</v>
      </c>
      <c r="I1428" s="198"/>
      <c r="J1428" s="194"/>
      <c r="K1428" s="194"/>
      <c r="L1428" s="199"/>
      <c r="M1428" s="200"/>
      <c r="N1428" s="201"/>
      <c r="O1428" s="201"/>
      <c r="P1428" s="201"/>
      <c r="Q1428" s="201"/>
      <c r="R1428" s="201"/>
      <c r="S1428" s="201"/>
      <c r="T1428" s="202"/>
      <c r="AT1428" s="203" t="s">
        <v>182</v>
      </c>
      <c r="AU1428" s="203" t="s">
        <v>83</v>
      </c>
      <c r="AV1428" s="13" t="s">
        <v>81</v>
      </c>
      <c r="AW1428" s="13" t="s">
        <v>35</v>
      </c>
      <c r="AX1428" s="13" t="s">
        <v>73</v>
      </c>
      <c r="AY1428" s="203" t="s">
        <v>171</v>
      </c>
    </row>
    <row r="1429" spans="2:51" s="14" customFormat="1" ht="12">
      <c r="B1429" s="204"/>
      <c r="C1429" s="205"/>
      <c r="D1429" s="195" t="s">
        <v>182</v>
      </c>
      <c r="E1429" s="206" t="s">
        <v>19</v>
      </c>
      <c r="F1429" s="207" t="s">
        <v>2111</v>
      </c>
      <c r="G1429" s="205"/>
      <c r="H1429" s="208">
        <v>200</v>
      </c>
      <c r="I1429" s="209"/>
      <c r="J1429" s="205"/>
      <c r="K1429" s="205"/>
      <c r="L1429" s="210"/>
      <c r="M1429" s="211"/>
      <c r="N1429" s="212"/>
      <c r="O1429" s="212"/>
      <c r="P1429" s="212"/>
      <c r="Q1429" s="212"/>
      <c r="R1429" s="212"/>
      <c r="S1429" s="212"/>
      <c r="T1429" s="213"/>
      <c r="AT1429" s="214" t="s">
        <v>182</v>
      </c>
      <c r="AU1429" s="214" t="s">
        <v>83</v>
      </c>
      <c r="AV1429" s="14" t="s">
        <v>83</v>
      </c>
      <c r="AW1429" s="14" t="s">
        <v>35</v>
      </c>
      <c r="AX1429" s="14" t="s">
        <v>81</v>
      </c>
      <c r="AY1429" s="214" t="s">
        <v>171</v>
      </c>
    </row>
    <row r="1430" spans="1:65" s="2" customFormat="1" ht="16.5" customHeight="1">
      <c r="A1430" s="35"/>
      <c r="B1430" s="36"/>
      <c r="C1430" s="226" t="s">
        <v>2112</v>
      </c>
      <c r="D1430" s="226" t="s">
        <v>263</v>
      </c>
      <c r="E1430" s="227" t="s">
        <v>2113</v>
      </c>
      <c r="F1430" s="228" t="s">
        <v>2114</v>
      </c>
      <c r="G1430" s="229" t="s">
        <v>176</v>
      </c>
      <c r="H1430" s="230">
        <v>10</v>
      </c>
      <c r="I1430" s="231"/>
      <c r="J1430" s="232">
        <f>ROUND(I1430*H1430,2)</f>
        <v>0</v>
      </c>
      <c r="K1430" s="228" t="s">
        <v>177</v>
      </c>
      <c r="L1430" s="233"/>
      <c r="M1430" s="234" t="s">
        <v>19</v>
      </c>
      <c r="N1430" s="235" t="s">
        <v>44</v>
      </c>
      <c r="O1430" s="65"/>
      <c r="P1430" s="184">
        <f>O1430*H1430</f>
        <v>0</v>
      </c>
      <c r="Q1430" s="184">
        <v>0.5</v>
      </c>
      <c r="R1430" s="184">
        <f>Q1430*H1430</f>
        <v>5</v>
      </c>
      <c r="S1430" s="184">
        <v>0</v>
      </c>
      <c r="T1430" s="185">
        <f>S1430*H1430</f>
        <v>0</v>
      </c>
      <c r="U1430" s="35"/>
      <c r="V1430" s="35"/>
      <c r="W1430" s="35"/>
      <c r="X1430" s="35"/>
      <c r="Y1430" s="35"/>
      <c r="Z1430" s="35"/>
      <c r="AA1430" s="35"/>
      <c r="AB1430" s="35"/>
      <c r="AC1430" s="35"/>
      <c r="AD1430" s="35"/>
      <c r="AE1430" s="35"/>
      <c r="AR1430" s="186" t="s">
        <v>454</v>
      </c>
      <c r="AT1430" s="186" t="s">
        <v>263</v>
      </c>
      <c r="AU1430" s="186" t="s">
        <v>83</v>
      </c>
      <c r="AY1430" s="18" t="s">
        <v>171</v>
      </c>
      <c r="BE1430" s="187">
        <f>IF(N1430="základní",J1430,0)</f>
        <v>0</v>
      </c>
      <c r="BF1430" s="187">
        <f>IF(N1430="snížená",J1430,0)</f>
        <v>0</v>
      </c>
      <c r="BG1430" s="187">
        <f>IF(N1430="zákl. přenesená",J1430,0)</f>
        <v>0</v>
      </c>
      <c r="BH1430" s="187">
        <f>IF(N1430="sníž. přenesená",J1430,0)</f>
        <v>0</v>
      </c>
      <c r="BI1430" s="187">
        <f>IF(N1430="nulová",J1430,0)</f>
        <v>0</v>
      </c>
      <c r="BJ1430" s="18" t="s">
        <v>81</v>
      </c>
      <c r="BK1430" s="187">
        <f>ROUND(I1430*H1430,2)</f>
        <v>0</v>
      </c>
      <c r="BL1430" s="18" t="s">
        <v>311</v>
      </c>
      <c r="BM1430" s="186" t="s">
        <v>2115</v>
      </c>
    </row>
    <row r="1431" spans="2:51" s="14" customFormat="1" ht="12">
      <c r="B1431" s="204"/>
      <c r="C1431" s="205"/>
      <c r="D1431" s="195" t="s">
        <v>182</v>
      </c>
      <c r="E1431" s="206" t="s">
        <v>19</v>
      </c>
      <c r="F1431" s="207" t="s">
        <v>2116</v>
      </c>
      <c r="G1431" s="205"/>
      <c r="H1431" s="208">
        <v>10</v>
      </c>
      <c r="I1431" s="209"/>
      <c r="J1431" s="205"/>
      <c r="K1431" s="205"/>
      <c r="L1431" s="210"/>
      <c r="M1431" s="211"/>
      <c r="N1431" s="212"/>
      <c r="O1431" s="212"/>
      <c r="P1431" s="212"/>
      <c r="Q1431" s="212"/>
      <c r="R1431" s="212"/>
      <c r="S1431" s="212"/>
      <c r="T1431" s="213"/>
      <c r="AT1431" s="214" t="s">
        <v>182</v>
      </c>
      <c r="AU1431" s="214" t="s">
        <v>83</v>
      </c>
      <c r="AV1431" s="14" t="s">
        <v>83</v>
      </c>
      <c r="AW1431" s="14" t="s">
        <v>35</v>
      </c>
      <c r="AX1431" s="14" t="s">
        <v>81</v>
      </c>
      <c r="AY1431" s="214" t="s">
        <v>171</v>
      </c>
    </row>
    <row r="1432" spans="1:65" s="2" customFormat="1" ht="24.2" customHeight="1">
      <c r="A1432" s="35"/>
      <c r="B1432" s="36"/>
      <c r="C1432" s="175" t="s">
        <v>2117</v>
      </c>
      <c r="D1432" s="175" t="s">
        <v>173</v>
      </c>
      <c r="E1432" s="176" t="s">
        <v>2118</v>
      </c>
      <c r="F1432" s="177" t="s">
        <v>2119</v>
      </c>
      <c r="G1432" s="178" t="s">
        <v>272</v>
      </c>
      <c r="H1432" s="179">
        <v>200</v>
      </c>
      <c r="I1432" s="180"/>
      <c r="J1432" s="181">
        <f>ROUND(I1432*H1432,2)</f>
        <v>0</v>
      </c>
      <c r="K1432" s="177" t="s">
        <v>177</v>
      </c>
      <c r="L1432" s="40"/>
      <c r="M1432" s="182" t="s">
        <v>19</v>
      </c>
      <c r="N1432" s="183" t="s">
        <v>44</v>
      </c>
      <c r="O1432" s="65"/>
      <c r="P1432" s="184">
        <f>O1432*H1432</f>
        <v>0</v>
      </c>
      <c r="Q1432" s="184">
        <v>0.00018</v>
      </c>
      <c r="R1432" s="184">
        <f>Q1432*H1432</f>
        <v>0.036000000000000004</v>
      </c>
      <c r="S1432" s="184">
        <v>0</v>
      </c>
      <c r="T1432" s="185">
        <f>S1432*H1432</f>
        <v>0</v>
      </c>
      <c r="U1432" s="35"/>
      <c r="V1432" s="35"/>
      <c r="W1432" s="35"/>
      <c r="X1432" s="35"/>
      <c r="Y1432" s="35"/>
      <c r="Z1432" s="35"/>
      <c r="AA1432" s="35"/>
      <c r="AB1432" s="35"/>
      <c r="AC1432" s="35"/>
      <c r="AD1432" s="35"/>
      <c r="AE1432" s="35"/>
      <c r="AR1432" s="186" t="s">
        <v>311</v>
      </c>
      <c r="AT1432" s="186" t="s">
        <v>173</v>
      </c>
      <c r="AU1432" s="186" t="s">
        <v>83</v>
      </c>
      <c r="AY1432" s="18" t="s">
        <v>171</v>
      </c>
      <c r="BE1432" s="187">
        <f>IF(N1432="základní",J1432,0)</f>
        <v>0</v>
      </c>
      <c r="BF1432" s="187">
        <f>IF(N1432="snížená",J1432,0)</f>
        <v>0</v>
      </c>
      <c r="BG1432" s="187">
        <f>IF(N1432="zákl. přenesená",J1432,0)</f>
        <v>0</v>
      </c>
      <c r="BH1432" s="187">
        <f>IF(N1432="sníž. přenesená",J1432,0)</f>
        <v>0</v>
      </c>
      <c r="BI1432" s="187">
        <f>IF(N1432="nulová",J1432,0)</f>
        <v>0</v>
      </c>
      <c r="BJ1432" s="18" t="s">
        <v>81</v>
      </c>
      <c r="BK1432" s="187">
        <f>ROUND(I1432*H1432,2)</f>
        <v>0</v>
      </c>
      <c r="BL1432" s="18" t="s">
        <v>311</v>
      </c>
      <c r="BM1432" s="186" t="s">
        <v>2120</v>
      </c>
    </row>
    <row r="1433" spans="1:47" s="2" customFormat="1" ht="12">
      <c r="A1433" s="35"/>
      <c r="B1433" s="36"/>
      <c r="C1433" s="37"/>
      <c r="D1433" s="188" t="s">
        <v>180</v>
      </c>
      <c r="E1433" s="37"/>
      <c r="F1433" s="189" t="s">
        <v>2121</v>
      </c>
      <c r="G1433" s="37"/>
      <c r="H1433" s="37"/>
      <c r="I1433" s="190"/>
      <c r="J1433" s="37"/>
      <c r="K1433" s="37"/>
      <c r="L1433" s="40"/>
      <c r="M1433" s="191"/>
      <c r="N1433" s="192"/>
      <c r="O1433" s="65"/>
      <c r="P1433" s="65"/>
      <c r="Q1433" s="65"/>
      <c r="R1433" s="65"/>
      <c r="S1433" s="65"/>
      <c r="T1433" s="66"/>
      <c r="U1433" s="35"/>
      <c r="V1433" s="35"/>
      <c r="W1433" s="35"/>
      <c r="X1433" s="35"/>
      <c r="Y1433" s="35"/>
      <c r="Z1433" s="35"/>
      <c r="AA1433" s="35"/>
      <c r="AB1433" s="35"/>
      <c r="AC1433" s="35"/>
      <c r="AD1433" s="35"/>
      <c r="AE1433" s="35"/>
      <c r="AT1433" s="18" t="s">
        <v>180</v>
      </c>
      <c r="AU1433" s="18" t="s">
        <v>83</v>
      </c>
    </row>
    <row r="1434" spans="1:65" s="2" customFormat="1" ht="21.75" customHeight="1">
      <c r="A1434" s="35"/>
      <c r="B1434" s="36"/>
      <c r="C1434" s="175" t="s">
        <v>2122</v>
      </c>
      <c r="D1434" s="175" t="s">
        <v>173</v>
      </c>
      <c r="E1434" s="176" t="s">
        <v>2123</v>
      </c>
      <c r="F1434" s="177" t="s">
        <v>2124</v>
      </c>
      <c r="G1434" s="178" t="s">
        <v>272</v>
      </c>
      <c r="H1434" s="179">
        <v>200</v>
      </c>
      <c r="I1434" s="180"/>
      <c r="J1434" s="181">
        <f>ROUND(I1434*H1434,2)</f>
        <v>0</v>
      </c>
      <c r="K1434" s="177" t="s">
        <v>19</v>
      </c>
      <c r="L1434" s="40"/>
      <c r="M1434" s="182" t="s">
        <v>19</v>
      </c>
      <c r="N1434" s="183" t="s">
        <v>44</v>
      </c>
      <c r="O1434" s="65"/>
      <c r="P1434" s="184">
        <f>O1434*H1434</f>
        <v>0</v>
      </c>
      <c r="Q1434" s="184">
        <v>0</v>
      </c>
      <c r="R1434" s="184">
        <f>Q1434*H1434</f>
        <v>0</v>
      </c>
      <c r="S1434" s="184">
        <v>0</v>
      </c>
      <c r="T1434" s="185">
        <f>S1434*H1434</f>
        <v>0</v>
      </c>
      <c r="U1434" s="35"/>
      <c r="V1434" s="35"/>
      <c r="W1434" s="35"/>
      <c r="X1434" s="35"/>
      <c r="Y1434" s="35"/>
      <c r="Z1434" s="35"/>
      <c r="AA1434" s="35"/>
      <c r="AB1434" s="35"/>
      <c r="AC1434" s="35"/>
      <c r="AD1434" s="35"/>
      <c r="AE1434" s="35"/>
      <c r="AR1434" s="186" t="s">
        <v>311</v>
      </c>
      <c r="AT1434" s="186" t="s">
        <v>173</v>
      </c>
      <c r="AU1434" s="186" t="s">
        <v>83</v>
      </c>
      <c r="AY1434" s="18" t="s">
        <v>171</v>
      </c>
      <c r="BE1434" s="187">
        <f>IF(N1434="základní",J1434,0)</f>
        <v>0</v>
      </c>
      <c r="BF1434" s="187">
        <f>IF(N1434="snížená",J1434,0)</f>
        <v>0</v>
      </c>
      <c r="BG1434" s="187">
        <f>IF(N1434="zákl. přenesená",J1434,0)</f>
        <v>0</v>
      </c>
      <c r="BH1434" s="187">
        <f>IF(N1434="sníž. přenesená",J1434,0)</f>
        <v>0</v>
      </c>
      <c r="BI1434" s="187">
        <f>IF(N1434="nulová",J1434,0)</f>
        <v>0</v>
      </c>
      <c r="BJ1434" s="18" t="s">
        <v>81</v>
      </c>
      <c r="BK1434" s="187">
        <f>ROUND(I1434*H1434,2)</f>
        <v>0</v>
      </c>
      <c r="BL1434" s="18" t="s">
        <v>311</v>
      </c>
      <c r="BM1434" s="186" t="s">
        <v>2125</v>
      </c>
    </row>
    <row r="1435" spans="1:65" s="2" customFormat="1" ht="55.5" customHeight="1">
      <c r="A1435" s="35"/>
      <c r="B1435" s="36"/>
      <c r="C1435" s="175" t="s">
        <v>2126</v>
      </c>
      <c r="D1435" s="175" t="s">
        <v>173</v>
      </c>
      <c r="E1435" s="176" t="s">
        <v>2127</v>
      </c>
      <c r="F1435" s="177" t="s">
        <v>2128</v>
      </c>
      <c r="G1435" s="178" t="s">
        <v>266</v>
      </c>
      <c r="H1435" s="179">
        <v>9.683</v>
      </c>
      <c r="I1435" s="180"/>
      <c r="J1435" s="181">
        <f>ROUND(I1435*H1435,2)</f>
        <v>0</v>
      </c>
      <c r="K1435" s="177" t="s">
        <v>177</v>
      </c>
      <c r="L1435" s="40"/>
      <c r="M1435" s="182" t="s">
        <v>19</v>
      </c>
      <c r="N1435" s="183" t="s">
        <v>44</v>
      </c>
      <c r="O1435" s="65"/>
      <c r="P1435" s="184">
        <f>O1435*H1435</f>
        <v>0</v>
      </c>
      <c r="Q1435" s="184">
        <v>0</v>
      </c>
      <c r="R1435" s="184">
        <f>Q1435*H1435</f>
        <v>0</v>
      </c>
      <c r="S1435" s="184">
        <v>0</v>
      </c>
      <c r="T1435" s="185">
        <f>S1435*H1435</f>
        <v>0</v>
      </c>
      <c r="U1435" s="35"/>
      <c r="V1435" s="35"/>
      <c r="W1435" s="35"/>
      <c r="X1435" s="35"/>
      <c r="Y1435" s="35"/>
      <c r="Z1435" s="35"/>
      <c r="AA1435" s="35"/>
      <c r="AB1435" s="35"/>
      <c r="AC1435" s="35"/>
      <c r="AD1435" s="35"/>
      <c r="AE1435" s="35"/>
      <c r="AR1435" s="186" t="s">
        <v>311</v>
      </c>
      <c r="AT1435" s="186" t="s">
        <v>173</v>
      </c>
      <c r="AU1435" s="186" t="s">
        <v>83</v>
      </c>
      <c r="AY1435" s="18" t="s">
        <v>171</v>
      </c>
      <c r="BE1435" s="187">
        <f>IF(N1435="základní",J1435,0)</f>
        <v>0</v>
      </c>
      <c r="BF1435" s="187">
        <f>IF(N1435="snížená",J1435,0)</f>
        <v>0</v>
      </c>
      <c r="BG1435" s="187">
        <f>IF(N1435="zákl. přenesená",J1435,0)</f>
        <v>0</v>
      </c>
      <c r="BH1435" s="187">
        <f>IF(N1435="sníž. přenesená",J1435,0)</f>
        <v>0</v>
      </c>
      <c r="BI1435" s="187">
        <f>IF(N1435="nulová",J1435,0)</f>
        <v>0</v>
      </c>
      <c r="BJ1435" s="18" t="s">
        <v>81</v>
      </c>
      <c r="BK1435" s="187">
        <f>ROUND(I1435*H1435,2)</f>
        <v>0</v>
      </c>
      <c r="BL1435" s="18" t="s">
        <v>311</v>
      </c>
      <c r="BM1435" s="186" t="s">
        <v>2129</v>
      </c>
    </row>
    <row r="1436" spans="1:47" s="2" customFormat="1" ht="12">
      <c r="A1436" s="35"/>
      <c r="B1436" s="36"/>
      <c r="C1436" s="37"/>
      <c r="D1436" s="188" t="s">
        <v>180</v>
      </c>
      <c r="E1436" s="37"/>
      <c r="F1436" s="189" t="s">
        <v>2130</v>
      </c>
      <c r="G1436" s="37"/>
      <c r="H1436" s="37"/>
      <c r="I1436" s="190"/>
      <c r="J1436" s="37"/>
      <c r="K1436" s="37"/>
      <c r="L1436" s="40"/>
      <c r="M1436" s="191"/>
      <c r="N1436" s="192"/>
      <c r="O1436" s="65"/>
      <c r="P1436" s="65"/>
      <c r="Q1436" s="65"/>
      <c r="R1436" s="65"/>
      <c r="S1436" s="65"/>
      <c r="T1436" s="66"/>
      <c r="U1436" s="35"/>
      <c r="V1436" s="35"/>
      <c r="W1436" s="35"/>
      <c r="X1436" s="35"/>
      <c r="Y1436" s="35"/>
      <c r="Z1436" s="35"/>
      <c r="AA1436" s="35"/>
      <c r="AB1436" s="35"/>
      <c r="AC1436" s="35"/>
      <c r="AD1436" s="35"/>
      <c r="AE1436" s="35"/>
      <c r="AT1436" s="18" t="s">
        <v>180</v>
      </c>
      <c r="AU1436" s="18" t="s">
        <v>83</v>
      </c>
    </row>
    <row r="1437" spans="2:63" s="12" customFormat="1" ht="22.9" customHeight="1">
      <c r="B1437" s="159"/>
      <c r="C1437" s="160"/>
      <c r="D1437" s="161" t="s">
        <v>72</v>
      </c>
      <c r="E1437" s="173" t="s">
        <v>2131</v>
      </c>
      <c r="F1437" s="173" t="s">
        <v>2132</v>
      </c>
      <c r="G1437" s="160"/>
      <c r="H1437" s="160"/>
      <c r="I1437" s="163"/>
      <c r="J1437" s="174">
        <f>BK1437</f>
        <v>0</v>
      </c>
      <c r="K1437" s="160"/>
      <c r="L1437" s="165"/>
      <c r="M1437" s="166"/>
      <c r="N1437" s="167"/>
      <c r="O1437" s="167"/>
      <c r="P1437" s="168">
        <f>SUM(P1438:P1474)</f>
        <v>0</v>
      </c>
      <c r="Q1437" s="167"/>
      <c r="R1437" s="168">
        <f>SUM(R1438:R1474)</f>
        <v>5.87346563</v>
      </c>
      <c r="S1437" s="167"/>
      <c r="T1437" s="169">
        <f>SUM(T1438:T1474)</f>
        <v>0</v>
      </c>
      <c r="AR1437" s="170" t="s">
        <v>83</v>
      </c>
      <c r="AT1437" s="171" t="s">
        <v>72</v>
      </c>
      <c r="AU1437" s="171" t="s">
        <v>81</v>
      </c>
      <c r="AY1437" s="170" t="s">
        <v>171</v>
      </c>
      <c r="BK1437" s="172">
        <f>SUM(BK1438:BK1474)</f>
        <v>0</v>
      </c>
    </row>
    <row r="1438" spans="1:65" s="2" customFormat="1" ht="33" customHeight="1">
      <c r="A1438" s="35"/>
      <c r="B1438" s="36"/>
      <c r="C1438" s="175" t="s">
        <v>2133</v>
      </c>
      <c r="D1438" s="175" t="s">
        <v>173</v>
      </c>
      <c r="E1438" s="176" t="s">
        <v>2134</v>
      </c>
      <c r="F1438" s="177" t="s">
        <v>2135</v>
      </c>
      <c r="G1438" s="178" t="s">
        <v>176</v>
      </c>
      <c r="H1438" s="179">
        <v>2.02</v>
      </c>
      <c r="I1438" s="180"/>
      <c r="J1438" s="181">
        <f>ROUND(I1438*H1438,2)</f>
        <v>0</v>
      </c>
      <c r="K1438" s="177" t="s">
        <v>177</v>
      </c>
      <c r="L1438" s="40"/>
      <c r="M1438" s="182" t="s">
        <v>19</v>
      </c>
      <c r="N1438" s="183" t="s">
        <v>44</v>
      </c>
      <c r="O1438" s="65"/>
      <c r="P1438" s="184">
        <f>O1438*H1438</f>
        <v>0</v>
      </c>
      <c r="Q1438" s="184">
        <v>2.50187</v>
      </c>
      <c r="R1438" s="184">
        <f>Q1438*H1438</f>
        <v>5.0537773999999995</v>
      </c>
      <c r="S1438" s="184">
        <v>0</v>
      </c>
      <c r="T1438" s="185">
        <f>S1438*H1438</f>
        <v>0</v>
      </c>
      <c r="U1438" s="35"/>
      <c r="V1438" s="35"/>
      <c r="W1438" s="35"/>
      <c r="X1438" s="35"/>
      <c r="Y1438" s="35"/>
      <c r="Z1438" s="35"/>
      <c r="AA1438" s="35"/>
      <c r="AB1438" s="35"/>
      <c r="AC1438" s="35"/>
      <c r="AD1438" s="35"/>
      <c r="AE1438" s="35"/>
      <c r="AR1438" s="186" t="s">
        <v>311</v>
      </c>
      <c r="AT1438" s="186" t="s">
        <v>173</v>
      </c>
      <c r="AU1438" s="186" t="s">
        <v>83</v>
      </c>
      <c r="AY1438" s="18" t="s">
        <v>171</v>
      </c>
      <c r="BE1438" s="187">
        <f>IF(N1438="základní",J1438,0)</f>
        <v>0</v>
      </c>
      <c r="BF1438" s="187">
        <f>IF(N1438="snížená",J1438,0)</f>
        <v>0</v>
      </c>
      <c r="BG1438" s="187">
        <f>IF(N1438="zákl. přenesená",J1438,0)</f>
        <v>0</v>
      </c>
      <c r="BH1438" s="187">
        <f>IF(N1438="sníž. přenesená",J1438,0)</f>
        <v>0</v>
      </c>
      <c r="BI1438" s="187">
        <f>IF(N1438="nulová",J1438,0)</f>
        <v>0</v>
      </c>
      <c r="BJ1438" s="18" t="s">
        <v>81</v>
      </c>
      <c r="BK1438" s="187">
        <f>ROUND(I1438*H1438,2)</f>
        <v>0</v>
      </c>
      <c r="BL1438" s="18" t="s">
        <v>311</v>
      </c>
      <c r="BM1438" s="186" t="s">
        <v>2136</v>
      </c>
    </row>
    <row r="1439" spans="1:47" s="2" customFormat="1" ht="12">
      <c r="A1439" s="35"/>
      <c r="B1439" s="36"/>
      <c r="C1439" s="37"/>
      <c r="D1439" s="188" t="s">
        <v>180</v>
      </c>
      <c r="E1439" s="37"/>
      <c r="F1439" s="189" t="s">
        <v>2137</v>
      </c>
      <c r="G1439" s="37"/>
      <c r="H1439" s="37"/>
      <c r="I1439" s="190"/>
      <c r="J1439" s="37"/>
      <c r="K1439" s="37"/>
      <c r="L1439" s="40"/>
      <c r="M1439" s="191"/>
      <c r="N1439" s="192"/>
      <c r="O1439" s="65"/>
      <c r="P1439" s="65"/>
      <c r="Q1439" s="65"/>
      <c r="R1439" s="65"/>
      <c r="S1439" s="65"/>
      <c r="T1439" s="66"/>
      <c r="U1439" s="35"/>
      <c r="V1439" s="35"/>
      <c r="W1439" s="35"/>
      <c r="X1439" s="35"/>
      <c r="Y1439" s="35"/>
      <c r="Z1439" s="35"/>
      <c r="AA1439" s="35"/>
      <c r="AB1439" s="35"/>
      <c r="AC1439" s="35"/>
      <c r="AD1439" s="35"/>
      <c r="AE1439" s="35"/>
      <c r="AT1439" s="18" t="s">
        <v>180</v>
      </c>
      <c r="AU1439" s="18" t="s">
        <v>83</v>
      </c>
    </row>
    <row r="1440" spans="2:51" s="14" customFormat="1" ht="12">
      <c r="B1440" s="204"/>
      <c r="C1440" s="205"/>
      <c r="D1440" s="195" t="s">
        <v>182</v>
      </c>
      <c r="E1440" s="206" t="s">
        <v>19</v>
      </c>
      <c r="F1440" s="207" t="s">
        <v>2138</v>
      </c>
      <c r="G1440" s="205"/>
      <c r="H1440" s="208">
        <v>2.02</v>
      </c>
      <c r="I1440" s="209"/>
      <c r="J1440" s="205"/>
      <c r="K1440" s="205"/>
      <c r="L1440" s="210"/>
      <c r="M1440" s="211"/>
      <c r="N1440" s="212"/>
      <c r="O1440" s="212"/>
      <c r="P1440" s="212"/>
      <c r="Q1440" s="212"/>
      <c r="R1440" s="212"/>
      <c r="S1440" s="212"/>
      <c r="T1440" s="213"/>
      <c r="AT1440" s="214" t="s">
        <v>182</v>
      </c>
      <c r="AU1440" s="214" t="s">
        <v>83</v>
      </c>
      <c r="AV1440" s="14" t="s">
        <v>83</v>
      </c>
      <c r="AW1440" s="14" t="s">
        <v>35</v>
      </c>
      <c r="AX1440" s="14" t="s">
        <v>81</v>
      </c>
      <c r="AY1440" s="214" t="s">
        <v>171</v>
      </c>
    </row>
    <row r="1441" spans="1:65" s="2" customFormat="1" ht="37.9" customHeight="1">
      <c r="A1441" s="35"/>
      <c r="B1441" s="36"/>
      <c r="C1441" s="175" t="s">
        <v>2139</v>
      </c>
      <c r="D1441" s="175" t="s">
        <v>173</v>
      </c>
      <c r="E1441" s="176" t="s">
        <v>2140</v>
      </c>
      <c r="F1441" s="177" t="s">
        <v>2141</v>
      </c>
      <c r="G1441" s="178" t="s">
        <v>176</v>
      </c>
      <c r="H1441" s="179">
        <v>2.02</v>
      </c>
      <c r="I1441" s="180"/>
      <c r="J1441" s="181">
        <f>ROUND(I1441*H1441,2)</f>
        <v>0</v>
      </c>
      <c r="K1441" s="177" t="s">
        <v>177</v>
      </c>
      <c r="L1441" s="40"/>
      <c r="M1441" s="182" t="s">
        <v>19</v>
      </c>
      <c r="N1441" s="183" t="s">
        <v>44</v>
      </c>
      <c r="O1441" s="65"/>
      <c r="P1441" s="184">
        <f>O1441*H1441</f>
        <v>0</v>
      </c>
      <c r="Q1441" s="184">
        <v>0</v>
      </c>
      <c r="R1441" s="184">
        <f>Q1441*H1441</f>
        <v>0</v>
      </c>
      <c r="S1441" s="184">
        <v>0</v>
      </c>
      <c r="T1441" s="185">
        <f>S1441*H1441</f>
        <v>0</v>
      </c>
      <c r="U1441" s="35"/>
      <c r="V1441" s="35"/>
      <c r="W1441" s="35"/>
      <c r="X1441" s="35"/>
      <c r="Y1441" s="35"/>
      <c r="Z1441" s="35"/>
      <c r="AA1441" s="35"/>
      <c r="AB1441" s="35"/>
      <c r="AC1441" s="35"/>
      <c r="AD1441" s="35"/>
      <c r="AE1441" s="35"/>
      <c r="AR1441" s="186" t="s">
        <v>311</v>
      </c>
      <c r="AT1441" s="186" t="s">
        <v>173</v>
      </c>
      <c r="AU1441" s="186" t="s">
        <v>83</v>
      </c>
      <c r="AY1441" s="18" t="s">
        <v>171</v>
      </c>
      <c r="BE1441" s="187">
        <f>IF(N1441="základní",J1441,0)</f>
        <v>0</v>
      </c>
      <c r="BF1441" s="187">
        <f>IF(N1441="snížená",J1441,0)</f>
        <v>0</v>
      </c>
      <c r="BG1441" s="187">
        <f>IF(N1441="zákl. přenesená",J1441,0)</f>
        <v>0</v>
      </c>
      <c r="BH1441" s="187">
        <f>IF(N1441="sníž. přenesená",J1441,0)</f>
        <v>0</v>
      </c>
      <c r="BI1441" s="187">
        <f>IF(N1441="nulová",J1441,0)</f>
        <v>0</v>
      </c>
      <c r="BJ1441" s="18" t="s">
        <v>81</v>
      </c>
      <c r="BK1441" s="187">
        <f>ROUND(I1441*H1441,2)</f>
        <v>0</v>
      </c>
      <c r="BL1441" s="18" t="s">
        <v>311</v>
      </c>
      <c r="BM1441" s="186" t="s">
        <v>2142</v>
      </c>
    </row>
    <row r="1442" spans="1:47" s="2" customFormat="1" ht="12">
      <c r="A1442" s="35"/>
      <c r="B1442" s="36"/>
      <c r="C1442" s="37"/>
      <c r="D1442" s="188" t="s">
        <v>180</v>
      </c>
      <c r="E1442" s="37"/>
      <c r="F1442" s="189" t="s">
        <v>2143</v>
      </c>
      <c r="G1442" s="37"/>
      <c r="H1442" s="37"/>
      <c r="I1442" s="190"/>
      <c r="J1442" s="37"/>
      <c r="K1442" s="37"/>
      <c r="L1442" s="40"/>
      <c r="M1442" s="191"/>
      <c r="N1442" s="192"/>
      <c r="O1442" s="65"/>
      <c r="P1442" s="65"/>
      <c r="Q1442" s="65"/>
      <c r="R1442" s="65"/>
      <c r="S1442" s="65"/>
      <c r="T1442" s="66"/>
      <c r="U1442" s="35"/>
      <c r="V1442" s="35"/>
      <c r="W1442" s="35"/>
      <c r="X1442" s="35"/>
      <c r="Y1442" s="35"/>
      <c r="Z1442" s="35"/>
      <c r="AA1442" s="35"/>
      <c r="AB1442" s="35"/>
      <c r="AC1442" s="35"/>
      <c r="AD1442" s="35"/>
      <c r="AE1442" s="35"/>
      <c r="AT1442" s="18" t="s">
        <v>180</v>
      </c>
      <c r="AU1442" s="18" t="s">
        <v>83</v>
      </c>
    </row>
    <row r="1443" spans="2:51" s="14" customFormat="1" ht="12">
      <c r="B1443" s="204"/>
      <c r="C1443" s="205"/>
      <c r="D1443" s="195" t="s">
        <v>182</v>
      </c>
      <c r="E1443" s="206" t="s">
        <v>19</v>
      </c>
      <c r="F1443" s="207" t="s">
        <v>2138</v>
      </c>
      <c r="G1443" s="205"/>
      <c r="H1443" s="208">
        <v>2.02</v>
      </c>
      <c r="I1443" s="209"/>
      <c r="J1443" s="205"/>
      <c r="K1443" s="205"/>
      <c r="L1443" s="210"/>
      <c r="M1443" s="211"/>
      <c r="N1443" s="212"/>
      <c r="O1443" s="212"/>
      <c r="P1443" s="212"/>
      <c r="Q1443" s="212"/>
      <c r="R1443" s="212"/>
      <c r="S1443" s="212"/>
      <c r="T1443" s="213"/>
      <c r="AT1443" s="214" t="s">
        <v>182</v>
      </c>
      <c r="AU1443" s="214" t="s">
        <v>83</v>
      </c>
      <c r="AV1443" s="14" t="s">
        <v>83</v>
      </c>
      <c r="AW1443" s="14" t="s">
        <v>35</v>
      </c>
      <c r="AX1443" s="14" t="s">
        <v>81</v>
      </c>
      <c r="AY1443" s="214" t="s">
        <v>171</v>
      </c>
    </row>
    <row r="1444" spans="1:65" s="2" customFormat="1" ht="33" customHeight="1">
      <c r="A1444" s="35"/>
      <c r="B1444" s="36"/>
      <c r="C1444" s="175" t="s">
        <v>2144</v>
      </c>
      <c r="D1444" s="175" t="s">
        <v>173</v>
      </c>
      <c r="E1444" s="176" t="s">
        <v>2145</v>
      </c>
      <c r="F1444" s="177" t="s">
        <v>2146</v>
      </c>
      <c r="G1444" s="178" t="s">
        <v>176</v>
      </c>
      <c r="H1444" s="179">
        <v>2.02</v>
      </c>
      <c r="I1444" s="180"/>
      <c r="J1444" s="181">
        <f>ROUND(I1444*H1444,2)</f>
        <v>0</v>
      </c>
      <c r="K1444" s="177" t="s">
        <v>177</v>
      </c>
      <c r="L1444" s="40"/>
      <c r="M1444" s="182" t="s">
        <v>19</v>
      </c>
      <c r="N1444" s="183" t="s">
        <v>44</v>
      </c>
      <c r="O1444" s="65"/>
      <c r="P1444" s="184">
        <f>O1444*H1444</f>
        <v>0</v>
      </c>
      <c r="Q1444" s="184">
        <v>0</v>
      </c>
      <c r="R1444" s="184">
        <f>Q1444*H1444</f>
        <v>0</v>
      </c>
      <c r="S1444" s="184">
        <v>0</v>
      </c>
      <c r="T1444" s="185">
        <f>S1444*H1444</f>
        <v>0</v>
      </c>
      <c r="U1444" s="35"/>
      <c r="V1444" s="35"/>
      <c r="W1444" s="35"/>
      <c r="X1444" s="35"/>
      <c r="Y1444" s="35"/>
      <c r="Z1444" s="35"/>
      <c r="AA1444" s="35"/>
      <c r="AB1444" s="35"/>
      <c r="AC1444" s="35"/>
      <c r="AD1444" s="35"/>
      <c r="AE1444" s="35"/>
      <c r="AR1444" s="186" t="s">
        <v>311</v>
      </c>
      <c r="AT1444" s="186" t="s">
        <v>173</v>
      </c>
      <c r="AU1444" s="186" t="s">
        <v>83</v>
      </c>
      <c r="AY1444" s="18" t="s">
        <v>171</v>
      </c>
      <c r="BE1444" s="187">
        <f>IF(N1444="základní",J1444,0)</f>
        <v>0</v>
      </c>
      <c r="BF1444" s="187">
        <f>IF(N1444="snížená",J1444,0)</f>
        <v>0</v>
      </c>
      <c r="BG1444" s="187">
        <f>IF(N1444="zákl. přenesená",J1444,0)</f>
        <v>0</v>
      </c>
      <c r="BH1444" s="187">
        <f>IF(N1444="sníž. přenesená",J1444,0)</f>
        <v>0</v>
      </c>
      <c r="BI1444" s="187">
        <f>IF(N1444="nulová",J1444,0)</f>
        <v>0</v>
      </c>
      <c r="BJ1444" s="18" t="s">
        <v>81</v>
      </c>
      <c r="BK1444" s="187">
        <f>ROUND(I1444*H1444,2)</f>
        <v>0</v>
      </c>
      <c r="BL1444" s="18" t="s">
        <v>311</v>
      </c>
      <c r="BM1444" s="186" t="s">
        <v>2147</v>
      </c>
    </row>
    <row r="1445" spans="1:47" s="2" customFormat="1" ht="12">
      <c r="A1445" s="35"/>
      <c r="B1445" s="36"/>
      <c r="C1445" s="37"/>
      <c r="D1445" s="188" t="s">
        <v>180</v>
      </c>
      <c r="E1445" s="37"/>
      <c r="F1445" s="189" t="s">
        <v>2148</v>
      </c>
      <c r="G1445" s="37"/>
      <c r="H1445" s="37"/>
      <c r="I1445" s="190"/>
      <c r="J1445" s="37"/>
      <c r="K1445" s="37"/>
      <c r="L1445" s="40"/>
      <c r="M1445" s="191"/>
      <c r="N1445" s="192"/>
      <c r="O1445" s="65"/>
      <c r="P1445" s="65"/>
      <c r="Q1445" s="65"/>
      <c r="R1445" s="65"/>
      <c r="S1445" s="65"/>
      <c r="T1445" s="66"/>
      <c r="U1445" s="35"/>
      <c r="V1445" s="35"/>
      <c r="W1445" s="35"/>
      <c r="X1445" s="35"/>
      <c r="Y1445" s="35"/>
      <c r="Z1445" s="35"/>
      <c r="AA1445" s="35"/>
      <c r="AB1445" s="35"/>
      <c r="AC1445" s="35"/>
      <c r="AD1445" s="35"/>
      <c r="AE1445" s="35"/>
      <c r="AT1445" s="18" t="s">
        <v>180</v>
      </c>
      <c r="AU1445" s="18" t="s">
        <v>83</v>
      </c>
    </row>
    <row r="1446" spans="1:65" s="2" customFormat="1" ht="21.75" customHeight="1">
      <c r="A1446" s="35"/>
      <c r="B1446" s="36"/>
      <c r="C1446" s="175" t="s">
        <v>2149</v>
      </c>
      <c r="D1446" s="175" t="s">
        <v>173</v>
      </c>
      <c r="E1446" s="176" t="s">
        <v>2150</v>
      </c>
      <c r="F1446" s="177" t="s">
        <v>2151</v>
      </c>
      <c r="G1446" s="178" t="s">
        <v>266</v>
      </c>
      <c r="H1446" s="179">
        <v>0.099</v>
      </c>
      <c r="I1446" s="180"/>
      <c r="J1446" s="181">
        <f>ROUND(I1446*H1446,2)</f>
        <v>0</v>
      </c>
      <c r="K1446" s="177" t="s">
        <v>177</v>
      </c>
      <c r="L1446" s="40"/>
      <c r="M1446" s="182" t="s">
        <v>19</v>
      </c>
      <c r="N1446" s="183" t="s">
        <v>44</v>
      </c>
      <c r="O1446" s="65"/>
      <c r="P1446" s="184">
        <f>O1446*H1446</f>
        <v>0</v>
      </c>
      <c r="Q1446" s="184">
        <v>1.06277</v>
      </c>
      <c r="R1446" s="184">
        <f>Q1446*H1446</f>
        <v>0.10521423</v>
      </c>
      <c r="S1446" s="184">
        <v>0</v>
      </c>
      <c r="T1446" s="185">
        <f>S1446*H1446</f>
        <v>0</v>
      </c>
      <c r="U1446" s="35"/>
      <c r="V1446" s="35"/>
      <c r="W1446" s="35"/>
      <c r="X1446" s="35"/>
      <c r="Y1446" s="35"/>
      <c r="Z1446" s="35"/>
      <c r="AA1446" s="35"/>
      <c r="AB1446" s="35"/>
      <c r="AC1446" s="35"/>
      <c r="AD1446" s="35"/>
      <c r="AE1446" s="35"/>
      <c r="AR1446" s="186" t="s">
        <v>311</v>
      </c>
      <c r="AT1446" s="186" t="s">
        <v>173</v>
      </c>
      <c r="AU1446" s="186" t="s">
        <v>83</v>
      </c>
      <c r="AY1446" s="18" t="s">
        <v>171</v>
      </c>
      <c r="BE1446" s="187">
        <f>IF(N1446="základní",J1446,0)</f>
        <v>0</v>
      </c>
      <c r="BF1446" s="187">
        <f>IF(N1446="snížená",J1446,0)</f>
        <v>0</v>
      </c>
      <c r="BG1446" s="187">
        <f>IF(N1446="zákl. přenesená",J1446,0)</f>
        <v>0</v>
      </c>
      <c r="BH1446" s="187">
        <f>IF(N1446="sníž. přenesená",J1446,0)</f>
        <v>0</v>
      </c>
      <c r="BI1446" s="187">
        <f>IF(N1446="nulová",J1446,0)</f>
        <v>0</v>
      </c>
      <c r="BJ1446" s="18" t="s">
        <v>81</v>
      </c>
      <c r="BK1446" s="187">
        <f>ROUND(I1446*H1446,2)</f>
        <v>0</v>
      </c>
      <c r="BL1446" s="18" t="s">
        <v>311</v>
      </c>
      <c r="BM1446" s="186" t="s">
        <v>2152</v>
      </c>
    </row>
    <row r="1447" spans="1:47" s="2" customFormat="1" ht="12">
      <c r="A1447" s="35"/>
      <c r="B1447" s="36"/>
      <c r="C1447" s="37"/>
      <c r="D1447" s="188" t="s">
        <v>180</v>
      </c>
      <c r="E1447" s="37"/>
      <c r="F1447" s="189" t="s">
        <v>2153</v>
      </c>
      <c r="G1447" s="37"/>
      <c r="H1447" s="37"/>
      <c r="I1447" s="190"/>
      <c r="J1447" s="37"/>
      <c r="K1447" s="37"/>
      <c r="L1447" s="40"/>
      <c r="M1447" s="191"/>
      <c r="N1447" s="192"/>
      <c r="O1447" s="65"/>
      <c r="P1447" s="65"/>
      <c r="Q1447" s="65"/>
      <c r="R1447" s="65"/>
      <c r="S1447" s="65"/>
      <c r="T1447" s="66"/>
      <c r="U1447" s="35"/>
      <c r="V1447" s="35"/>
      <c r="W1447" s="35"/>
      <c r="X1447" s="35"/>
      <c r="Y1447" s="35"/>
      <c r="Z1447" s="35"/>
      <c r="AA1447" s="35"/>
      <c r="AB1447" s="35"/>
      <c r="AC1447" s="35"/>
      <c r="AD1447" s="35"/>
      <c r="AE1447" s="35"/>
      <c r="AT1447" s="18" t="s">
        <v>180</v>
      </c>
      <c r="AU1447" s="18" t="s">
        <v>83</v>
      </c>
    </row>
    <row r="1448" spans="2:51" s="13" customFormat="1" ht="12">
      <c r="B1448" s="193"/>
      <c r="C1448" s="194"/>
      <c r="D1448" s="195" t="s">
        <v>182</v>
      </c>
      <c r="E1448" s="196" t="s">
        <v>19</v>
      </c>
      <c r="F1448" s="197" t="s">
        <v>2154</v>
      </c>
      <c r="G1448" s="194"/>
      <c r="H1448" s="196" t="s">
        <v>19</v>
      </c>
      <c r="I1448" s="198"/>
      <c r="J1448" s="194"/>
      <c r="K1448" s="194"/>
      <c r="L1448" s="199"/>
      <c r="M1448" s="200"/>
      <c r="N1448" s="201"/>
      <c r="O1448" s="201"/>
      <c r="P1448" s="201"/>
      <c r="Q1448" s="201"/>
      <c r="R1448" s="201"/>
      <c r="S1448" s="201"/>
      <c r="T1448" s="202"/>
      <c r="AT1448" s="203" t="s">
        <v>182</v>
      </c>
      <c r="AU1448" s="203" t="s">
        <v>83</v>
      </c>
      <c r="AV1448" s="13" t="s">
        <v>81</v>
      </c>
      <c r="AW1448" s="13" t="s">
        <v>35</v>
      </c>
      <c r="AX1448" s="13" t="s">
        <v>73</v>
      </c>
      <c r="AY1448" s="203" t="s">
        <v>171</v>
      </c>
    </row>
    <row r="1449" spans="2:51" s="14" customFormat="1" ht="12">
      <c r="B1449" s="204"/>
      <c r="C1449" s="205"/>
      <c r="D1449" s="195" t="s">
        <v>182</v>
      </c>
      <c r="E1449" s="206" t="s">
        <v>19</v>
      </c>
      <c r="F1449" s="207" t="s">
        <v>2155</v>
      </c>
      <c r="G1449" s="205"/>
      <c r="H1449" s="208">
        <v>0.099</v>
      </c>
      <c r="I1449" s="209"/>
      <c r="J1449" s="205"/>
      <c r="K1449" s="205"/>
      <c r="L1449" s="210"/>
      <c r="M1449" s="211"/>
      <c r="N1449" s="212"/>
      <c r="O1449" s="212"/>
      <c r="P1449" s="212"/>
      <c r="Q1449" s="212"/>
      <c r="R1449" s="212"/>
      <c r="S1449" s="212"/>
      <c r="T1449" s="213"/>
      <c r="AT1449" s="214" t="s">
        <v>182</v>
      </c>
      <c r="AU1449" s="214" t="s">
        <v>83</v>
      </c>
      <c r="AV1449" s="14" t="s">
        <v>83</v>
      </c>
      <c r="AW1449" s="14" t="s">
        <v>35</v>
      </c>
      <c r="AX1449" s="14" t="s">
        <v>81</v>
      </c>
      <c r="AY1449" s="214" t="s">
        <v>171</v>
      </c>
    </row>
    <row r="1450" spans="1:65" s="2" customFormat="1" ht="37.9" customHeight="1">
      <c r="A1450" s="35"/>
      <c r="B1450" s="36"/>
      <c r="C1450" s="175" t="s">
        <v>2156</v>
      </c>
      <c r="D1450" s="175" t="s">
        <v>173</v>
      </c>
      <c r="E1450" s="176" t="s">
        <v>957</v>
      </c>
      <c r="F1450" s="177" t="s">
        <v>958</v>
      </c>
      <c r="G1450" s="178" t="s">
        <v>272</v>
      </c>
      <c r="H1450" s="179">
        <v>40.4</v>
      </c>
      <c r="I1450" s="180"/>
      <c r="J1450" s="181">
        <f>ROUND(I1450*H1450,2)</f>
        <v>0</v>
      </c>
      <c r="K1450" s="177" t="s">
        <v>177</v>
      </c>
      <c r="L1450" s="40"/>
      <c r="M1450" s="182" t="s">
        <v>19</v>
      </c>
      <c r="N1450" s="183" t="s">
        <v>44</v>
      </c>
      <c r="O1450" s="65"/>
      <c r="P1450" s="184">
        <f>O1450*H1450</f>
        <v>0</v>
      </c>
      <c r="Q1450" s="184">
        <v>0</v>
      </c>
      <c r="R1450" s="184">
        <f>Q1450*H1450</f>
        <v>0</v>
      </c>
      <c r="S1450" s="184">
        <v>0</v>
      </c>
      <c r="T1450" s="185">
        <f>S1450*H1450</f>
        <v>0</v>
      </c>
      <c r="U1450" s="35"/>
      <c r="V1450" s="35"/>
      <c r="W1450" s="35"/>
      <c r="X1450" s="35"/>
      <c r="Y1450" s="35"/>
      <c r="Z1450" s="35"/>
      <c r="AA1450" s="35"/>
      <c r="AB1450" s="35"/>
      <c r="AC1450" s="35"/>
      <c r="AD1450" s="35"/>
      <c r="AE1450" s="35"/>
      <c r="AR1450" s="186" t="s">
        <v>311</v>
      </c>
      <c r="AT1450" s="186" t="s">
        <v>173</v>
      </c>
      <c r="AU1450" s="186" t="s">
        <v>83</v>
      </c>
      <c r="AY1450" s="18" t="s">
        <v>171</v>
      </c>
      <c r="BE1450" s="187">
        <f>IF(N1450="základní",J1450,0)</f>
        <v>0</v>
      </c>
      <c r="BF1450" s="187">
        <f>IF(N1450="snížená",J1450,0)</f>
        <v>0</v>
      </c>
      <c r="BG1450" s="187">
        <f>IF(N1450="zákl. přenesená",J1450,0)</f>
        <v>0</v>
      </c>
      <c r="BH1450" s="187">
        <f>IF(N1450="sníž. přenesená",J1450,0)</f>
        <v>0</v>
      </c>
      <c r="BI1450" s="187">
        <f>IF(N1450="nulová",J1450,0)</f>
        <v>0</v>
      </c>
      <c r="BJ1450" s="18" t="s">
        <v>81</v>
      </c>
      <c r="BK1450" s="187">
        <f>ROUND(I1450*H1450,2)</f>
        <v>0</v>
      </c>
      <c r="BL1450" s="18" t="s">
        <v>311</v>
      </c>
      <c r="BM1450" s="186" t="s">
        <v>2157</v>
      </c>
    </row>
    <row r="1451" spans="1:47" s="2" customFormat="1" ht="12">
      <c r="A1451" s="35"/>
      <c r="B1451" s="36"/>
      <c r="C1451" s="37"/>
      <c r="D1451" s="188" t="s">
        <v>180</v>
      </c>
      <c r="E1451" s="37"/>
      <c r="F1451" s="189" t="s">
        <v>960</v>
      </c>
      <c r="G1451" s="37"/>
      <c r="H1451" s="37"/>
      <c r="I1451" s="190"/>
      <c r="J1451" s="37"/>
      <c r="K1451" s="37"/>
      <c r="L1451" s="40"/>
      <c r="M1451" s="191"/>
      <c r="N1451" s="192"/>
      <c r="O1451" s="65"/>
      <c r="P1451" s="65"/>
      <c r="Q1451" s="65"/>
      <c r="R1451" s="65"/>
      <c r="S1451" s="65"/>
      <c r="T1451" s="66"/>
      <c r="U1451" s="35"/>
      <c r="V1451" s="35"/>
      <c r="W1451" s="35"/>
      <c r="X1451" s="35"/>
      <c r="Y1451" s="35"/>
      <c r="Z1451" s="35"/>
      <c r="AA1451" s="35"/>
      <c r="AB1451" s="35"/>
      <c r="AC1451" s="35"/>
      <c r="AD1451" s="35"/>
      <c r="AE1451" s="35"/>
      <c r="AT1451" s="18" t="s">
        <v>180</v>
      </c>
      <c r="AU1451" s="18" t="s">
        <v>83</v>
      </c>
    </row>
    <row r="1452" spans="2:51" s="14" customFormat="1" ht="12">
      <c r="B1452" s="204"/>
      <c r="C1452" s="205"/>
      <c r="D1452" s="195" t="s">
        <v>182</v>
      </c>
      <c r="E1452" s="205"/>
      <c r="F1452" s="207" t="s">
        <v>2158</v>
      </c>
      <c r="G1452" s="205"/>
      <c r="H1452" s="208">
        <v>40.4</v>
      </c>
      <c r="I1452" s="209"/>
      <c r="J1452" s="205"/>
      <c r="K1452" s="205"/>
      <c r="L1452" s="210"/>
      <c r="M1452" s="211"/>
      <c r="N1452" s="212"/>
      <c r="O1452" s="212"/>
      <c r="P1452" s="212"/>
      <c r="Q1452" s="212"/>
      <c r="R1452" s="212"/>
      <c r="S1452" s="212"/>
      <c r="T1452" s="213"/>
      <c r="AT1452" s="214" t="s">
        <v>182</v>
      </c>
      <c r="AU1452" s="214" t="s">
        <v>83</v>
      </c>
      <c r="AV1452" s="14" t="s">
        <v>83</v>
      </c>
      <c r="AW1452" s="14" t="s">
        <v>4</v>
      </c>
      <c r="AX1452" s="14" t="s">
        <v>81</v>
      </c>
      <c r="AY1452" s="214" t="s">
        <v>171</v>
      </c>
    </row>
    <row r="1453" spans="1:65" s="2" customFormat="1" ht="24.2" customHeight="1">
      <c r="A1453" s="35"/>
      <c r="B1453" s="36"/>
      <c r="C1453" s="226" t="s">
        <v>2159</v>
      </c>
      <c r="D1453" s="226" t="s">
        <v>263</v>
      </c>
      <c r="E1453" s="227" t="s">
        <v>2061</v>
      </c>
      <c r="F1453" s="228" t="s">
        <v>2062</v>
      </c>
      <c r="G1453" s="229" t="s">
        <v>272</v>
      </c>
      <c r="H1453" s="230">
        <v>22.22</v>
      </c>
      <c r="I1453" s="231"/>
      <c r="J1453" s="232">
        <f>ROUND(I1453*H1453,2)</f>
        <v>0</v>
      </c>
      <c r="K1453" s="228" t="s">
        <v>177</v>
      </c>
      <c r="L1453" s="233"/>
      <c r="M1453" s="234" t="s">
        <v>19</v>
      </c>
      <c r="N1453" s="235" t="s">
        <v>44</v>
      </c>
      <c r="O1453" s="65"/>
      <c r="P1453" s="184">
        <f>O1453*H1453</f>
        <v>0</v>
      </c>
      <c r="Q1453" s="184">
        <v>0.0005</v>
      </c>
      <c r="R1453" s="184">
        <f>Q1453*H1453</f>
        <v>0.01111</v>
      </c>
      <c r="S1453" s="184">
        <v>0</v>
      </c>
      <c r="T1453" s="185">
        <f>S1453*H1453</f>
        <v>0</v>
      </c>
      <c r="U1453" s="35"/>
      <c r="V1453" s="35"/>
      <c r="W1453" s="35"/>
      <c r="X1453" s="35"/>
      <c r="Y1453" s="35"/>
      <c r="Z1453" s="35"/>
      <c r="AA1453" s="35"/>
      <c r="AB1453" s="35"/>
      <c r="AC1453" s="35"/>
      <c r="AD1453" s="35"/>
      <c r="AE1453" s="35"/>
      <c r="AR1453" s="186" t="s">
        <v>454</v>
      </c>
      <c r="AT1453" s="186" t="s">
        <v>263</v>
      </c>
      <c r="AU1453" s="186" t="s">
        <v>83</v>
      </c>
      <c r="AY1453" s="18" t="s">
        <v>171</v>
      </c>
      <c r="BE1453" s="187">
        <f>IF(N1453="základní",J1453,0)</f>
        <v>0</v>
      </c>
      <c r="BF1453" s="187">
        <f>IF(N1453="snížená",J1453,0)</f>
        <v>0</v>
      </c>
      <c r="BG1453" s="187">
        <f>IF(N1453="zákl. přenesená",J1453,0)</f>
        <v>0</v>
      </c>
      <c r="BH1453" s="187">
        <f>IF(N1453="sníž. přenesená",J1453,0)</f>
        <v>0</v>
      </c>
      <c r="BI1453" s="187">
        <f>IF(N1453="nulová",J1453,0)</f>
        <v>0</v>
      </c>
      <c r="BJ1453" s="18" t="s">
        <v>81</v>
      </c>
      <c r="BK1453" s="187">
        <f>ROUND(I1453*H1453,2)</f>
        <v>0</v>
      </c>
      <c r="BL1453" s="18" t="s">
        <v>311</v>
      </c>
      <c r="BM1453" s="186" t="s">
        <v>2160</v>
      </c>
    </row>
    <row r="1454" spans="2:51" s="14" customFormat="1" ht="12">
      <c r="B1454" s="204"/>
      <c r="C1454" s="205"/>
      <c r="D1454" s="195" t="s">
        <v>182</v>
      </c>
      <c r="E1454" s="205"/>
      <c r="F1454" s="207" t="s">
        <v>2161</v>
      </c>
      <c r="G1454" s="205"/>
      <c r="H1454" s="208">
        <v>22.22</v>
      </c>
      <c r="I1454" s="209"/>
      <c r="J1454" s="205"/>
      <c r="K1454" s="205"/>
      <c r="L1454" s="210"/>
      <c r="M1454" s="211"/>
      <c r="N1454" s="212"/>
      <c r="O1454" s="212"/>
      <c r="P1454" s="212"/>
      <c r="Q1454" s="212"/>
      <c r="R1454" s="212"/>
      <c r="S1454" s="212"/>
      <c r="T1454" s="213"/>
      <c r="AT1454" s="214" t="s">
        <v>182</v>
      </c>
      <c r="AU1454" s="214" t="s">
        <v>83</v>
      </c>
      <c r="AV1454" s="14" t="s">
        <v>83</v>
      </c>
      <c r="AW1454" s="14" t="s">
        <v>4</v>
      </c>
      <c r="AX1454" s="14" t="s">
        <v>81</v>
      </c>
      <c r="AY1454" s="214" t="s">
        <v>171</v>
      </c>
    </row>
    <row r="1455" spans="1:65" s="2" customFormat="1" ht="24.2" customHeight="1">
      <c r="A1455" s="35"/>
      <c r="B1455" s="36"/>
      <c r="C1455" s="226" t="s">
        <v>2162</v>
      </c>
      <c r="D1455" s="226" t="s">
        <v>263</v>
      </c>
      <c r="E1455" s="227" t="s">
        <v>2066</v>
      </c>
      <c r="F1455" s="228" t="s">
        <v>2067</v>
      </c>
      <c r="G1455" s="229" t="s">
        <v>272</v>
      </c>
      <c r="H1455" s="230">
        <v>22.22</v>
      </c>
      <c r="I1455" s="231"/>
      <c r="J1455" s="232">
        <f>ROUND(I1455*H1455,2)</f>
        <v>0</v>
      </c>
      <c r="K1455" s="228" t="s">
        <v>177</v>
      </c>
      <c r="L1455" s="233"/>
      <c r="M1455" s="234" t="s">
        <v>19</v>
      </c>
      <c r="N1455" s="235" t="s">
        <v>44</v>
      </c>
      <c r="O1455" s="65"/>
      <c r="P1455" s="184">
        <f>O1455*H1455</f>
        <v>0</v>
      </c>
      <c r="Q1455" s="184">
        <v>0.0002</v>
      </c>
      <c r="R1455" s="184">
        <f>Q1455*H1455</f>
        <v>0.004444</v>
      </c>
      <c r="S1455" s="184">
        <v>0</v>
      </c>
      <c r="T1455" s="185">
        <f>S1455*H1455</f>
        <v>0</v>
      </c>
      <c r="U1455" s="35"/>
      <c r="V1455" s="35"/>
      <c r="W1455" s="35"/>
      <c r="X1455" s="35"/>
      <c r="Y1455" s="35"/>
      <c r="Z1455" s="35"/>
      <c r="AA1455" s="35"/>
      <c r="AB1455" s="35"/>
      <c r="AC1455" s="35"/>
      <c r="AD1455" s="35"/>
      <c r="AE1455" s="35"/>
      <c r="AR1455" s="186" t="s">
        <v>454</v>
      </c>
      <c r="AT1455" s="186" t="s">
        <v>263</v>
      </c>
      <c r="AU1455" s="186" t="s">
        <v>83</v>
      </c>
      <c r="AY1455" s="18" t="s">
        <v>171</v>
      </c>
      <c r="BE1455" s="187">
        <f>IF(N1455="základní",J1455,0)</f>
        <v>0</v>
      </c>
      <c r="BF1455" s="187">
        <f>IF(N1455="snížená",J1455,0)</f>
        <v>0</v>
      </c>
      <c r="BG1455" s="187">
        <f>IF(N1455="zákl. přenesená",J1455,0)</f>
        <v>0</v>
      </c>
      <c r="BH1455" s="187">
        <f>IF(N1455="sníž. přenesená",J1455,0)</f>
        <v>0</v>
      </c>
      <c r="BI1455" s="187">
        <f>IF(N1455="nulová",J1455,0)</f>
        <v>0</v>
      </c>
      <c r="BJ1455" s="18" t="s">
        <v>81</v>
      </c>
      <c r="BK1455" s="187">
        <f>ROUND(I1455*H1455,2)</f>
        <v>0</v>
      </c>
      <c r="BL1455" s="18" t="s">
        <v>311</v>
      </c>
      <c r="BM1455" s="186" t="s">
        <v>2163</v>
      </c>
    </row>
    <row r="1456" spans="2:51" s="14" customFormat="1" ht="12">
      <c r="B1456" s="204"/>
      <c r="C1456" s="205"/>
      <c r="D1456" s="195" t="s">
        <v>182</v>
      </c>
      <c r="E1456" s="205"/>
      <c r="F1456" s="207" t="s">
        <v>2161</v>
      </c>
      <c r="G1456" s="205"/>
      <c r="H1456" s="208">
        <v>22.22</v>
      </c>
      <c r="I1456" s="209"/>
      <c r="J1456" s="205"/>
      <c r="K1456" s="205"/>
      <c r="L1456" s="210"/>
      <c r="M1456" s="211"/>
      <c r="N1456" s="212"/>
      <c r="O1456" s="212"/>
      <c r="P1456" s="212"/>
      <c r="Q1456" s="212"/>
      <c r="R1456" s="212"/>
      <c r="S1456" s="212"/>
      <c r="T1456" s="213"/>
      <c r="AT1456" s="214" t="s">
        <v>182</v>
      </c>
      <c r="AU1456" s="214" t="s">
        <v>83</v>
      </c>
      <c r="AV1456" s="14" t="s">
        <v>83</v>
      </c>
      <c r="AW1456" s="14" t="s">
        <v>4</v>
      </c>
      <c r="AX1456" s="14" t="s">
        <v>81</v>
      </c>
      <c r="AY1456" s="214" t="s">
        <v>171</v>
      </c>
    </row>
    <row r="1457" spans="1:65" s="2" customFormat="1" ht="37.9" customHeight="1">
      <c r="A1457" s="35"/>
      <c r="B1457" s="36"/>
      <c r="C1457" s="175" t="s">
        <v>2164</v>
      </c>
      <c r="D1457" s="175" t="s">
        <v>173</v>
      </c>
      <c r="E1457" s="176" t="s">
        <v>2082</v>
      </c>
      <c r="F1457" s="177" t="s">
        <v>2083</v>
      </c>
      <c r="G1457" s="178" t="s">
        <v>272</v>
      </c>
      <c r="H1457" s="179">
        <v>20.2</v>
      </c>
      <c r="I1457" s="180"/>
      <c r="J1457" s="181">
        <f>ROUND(I1457*H1457,2)</f>
        <v>0</v>
      </c>
      <c r="K1457" s="177" t="s">
        <v>177</v>
      </c>
      <c r="L1457" s="40"/>
      <c r="M1457" s="182" t="s">
        <v>19</v>
      </c>
      <c r="N1457" s="183" t="s">
        <v>44</v>
      </c>
      <c r="O1457" s="65"/>
      <c r="P1457" s="184">
        <f>O1457*H1457</f>
        <v>0</v>
      </c>
      <c r="Q1457" s="184">
        <v>0</v>
      </c>
      <c r="R1457" s="184">
        <f>Q1457*H1457</f>
        <v>0</v>
      </c>
      <c r="S1457" s="184">
        <v>0</v>
      </c>
      <c r="T1457" s="185">
        <f>S1457*H1457</f>
        <v>0</v>
      </c>
      <c r="U1457" s="35"/>
      <c r="V1457" s="35"/>
      <c r="W1457" s="35"/>
      <c r="X1457" s="35"/>
      <c r="Y1457" s="35"/>
      <c r="Z1457" s="35"/>
      <c r="AA1457" s="35"/>
      <c r="AB1457" s="35"/>
      <c r="AC1457" s="35"/>
      <c r="AD1457" s="35"/>
      <c r="AE1457" s="35"/>
      <c r="AR1457" s="186" t="s">
        <v>311</v>
      </c>
      <c r="AT1457" s="186" t="s">
        <v>173</v>
      </c>
      <c r="AU1457" s="186" t="s">
        <v>83</v>
      </c>
      <c r="AY1457" s="18" t="s">
        <v>171</v>
      </c>
      <c r="BE1457" s="187">
        <f>IF(N1457="základní",J1457,0)</f>
        <v>0</v>
      </c>
      <c r="BF1457" s="187">
        <f>IF(N1457="snížená",J1457,0)</f>
        <v>0</v>
      </c>
      <c r="BG1457" s="187">
        <f>IF(N1457="zákl. přenesená",J1457,0)</f>
        <v>0</v>
      </c>
      <c r="BH1457" s="187">
        <f>IF(N1457="sníž. přenesená",J1457,0)</f>
        <v>0</v>
      </c>
      <c r="BI1457" s="187">
        <f>IF(N1457="nulová",J1457,0)</f>
        <v>0</v>
      </c>
      <c r="BJ1457" s="18" t="s">
        <v>81</v>
      </c>
      <c r="BK1457" s="187">
        <f>ROUND(I1457*H1457,2)</f>
        <v>0</v>
      </c>
      <c r="BL1457" s="18" t="s">
        <v>311</v>
      </c>
      <c r="BM1457" s="186" t="s">
        <v>2165</v>
      </c>
    </row>
    <row r="1458" spans="1:47" s="2" customFormat="1" ht="12">
      <c r="A1458" s="35"/>
      <c r="B1458" s="36"/>
      <c r="C1458" s="37"/>
      <c r="D1458" s="188" t="s">
        <v>180</v>
      </c>
      <c r="E1458" s="37"/>
      <c r="F1458" s="189" t="s">
        <v>2085</v>
      </c>
      <c r="G1458" s="37"/>
      <c r="H1458" s="37"/>
      <c r="I1458" s="190"/>
      <c r="J1458" s="37"/>
      <c r="K1458" s="37"/>
      <c r="L1458" s="40"/>
      <c r="M1458" s="191"/>
      <c r="N1458" s="192"/>
      <c r="O1458" s="65"/>
      <c r="P1458" s="65"/>
      <c r="Q1458" s="65"/>
      <c r="R1458" s="65"/>
      <c r="S1458" s="65"/>
      <c r="T1458" s="66"/>
      <c r="U1458" s="35"/>
      <c r="V1458" s="35"/>
      <c r="W1458" s="35"/>
      <c r="X1458" s="35"/>
      <c r="Y1458" s="35"/>
      <c r="Z1458" s="35"/>
      <c r="AA1458" s="35"/>
      <c r="AB1458" s="35"/>
      <c r="AC1458" s="35"/>
      <c r="AD1458" s="35"/>
      <c r="AE1458" s="35"/>
      <c r="AT1458" s="18" t="s">
        <v>180</v>
      </c>
      <c r="AU1458" s="18" t="s">
        <v>83</v>
      </c>
    </row>
    <row r="1459" spans="1:65" s="2" customFormat="1" ht="16.5" customHeight="1">
      <c r="A1459" s="35"/>
      <c r="B1459" s="36"/>
      <c r="C1459" s="226" t="s">
        <v>2166</v>
      </c>
      <c r="D1459" s="226" t="s">
        <v>263</v>
      </c>
      <c r="E1459" s="227" t="s">
        <v>2076</v>
      </c>
      <c r="F1459" s="228" t="s">
        <v>2077</v>
      </c>
      <c r="G1459" s="229" t="s">
        <v>176</v>
      </c>
      <c r="H1459" s="230">
        <v>8.08</v>
      </c>
      <c r="I1459" s="231"/>
      <c r="J1459" s="232">
        <f>ROUND(I1459*H1459,2)</f>
        <v>0</v>
      </c>
      <c r="K1459" s="228" t="s">
        <v>177</v>
      </c>
      <c r="L1459" s="233"/>
      <c r="M1459" s="234" t="s">
        <v>19</v>
      </c>
      <c r="N1459" s="235" t="s">
        <v>44</v>
      </c>
      <c r="O1459" s="65"/>
      <c r="P1459" s="184">
        <f>O1459*H1459</f>
        <v>0</v>
      </c>
      <c r="Q1459" s="184">
        <v>0.001</v>
      </c>
      <c r="R1459" s="184">
        <f>Q1459*H1459</f>
        <v>0.00808</v>
      </c>
      <c r="S1459" s="184">
        <v>0</v>
      </c>
      <c r="T1459" s="185">
        <f>S1459*H1459</f>
        <v>0</v>
      </c>
      <c r="U1459" s="35"/>
      <c r="V1459" s="35"/>
      <c r="W1459" s="35"/>
      <c r="X1459" s="35"/>
      <c r="Y1459" s="35"/>
      <c r="Z1459" s="35"/>
      <c r="AA1459" s="35"/>
      <c r="AB1459" s="35"/>
      <c r="AC1459" s="35"/>
      <c r="AD1459" s="35"/>
      <c r="AE1459" s="35"/>
      <c r="AR1459" s="186" t="s">
        <v>454</v>
      </c>
      <c r="AT1459" s="186" t="s">
        <v>263</v>
      </c>
      <c r="AU1459" s="186" t="s">
        <v>83</v>
      </c>
      <c r="AY1459" s="18" t="s">
        <v>171</v>
      </c>
      <c r="BE1459" s="187">
        <f>IF(N1459="základní",J1459,0)</f>
        <v>0</v>
      </c>
      <c r="BF1459" s="187">
        <f>IF(N1459="snížená",J1459,0)</f>
        <v>0</v>
      </c>
      <c r="BG1459" s="187">
        <f>IF(N1459="zákl. přenesená",J1459,0)</f>
        <v>0</v>
      </c>
      <c r="BH1459" s="187">
        <f>IF(N1459="sníž. přenesená",J1459,0)</f>
        <v>0</v>
      </c>
      <c r="BI1459" s="187">
        <f>IF(N1459="nulová",J1459,0)</f>
        <v>0</v>
      </c>
      <c r="BJ1459" s="18" t="s">
        <v>81</v>
      </c>
      <c r="BK1459" s="187">
        <f>ROUND(I1459*H1459,2)</f>
        <v>0</v>
      </c>
      <c r="BL1459" s="18" t="s">
        <v>311</v>
      </c>
      <c r="BM1459" s="186" t="s">
        <v>2167</v>
      </c>
    </row>
    <row r="1460" spans="2:51" s="14" customFormat="1" ht="12">
      <c r="B1460" s="204"/>
      <c r="C1460" s="205"/>
      <c r="D1460" s="195" t="s">
        <v>182</v>
      </c>
      <c r="E1460" s="206" t="s">
        <v>19</v>
      </c>
      <c r="F1460" s="207" t="s">
        <v>2168</v>
      </c>
      <c r="G1460" s="205"/>
      <c r="H1460" s="208">
        <v>8.08</v>
      </c>
      <c r="I1460" s="209"/>
      <c r="J1460" s="205"/>
      <c r="K1460" s="205"/>
      <c r="L1460" s="210"/>
      <c r="M1460" s="211"/>
      <c r="N1460" s="212"/>
      <c r="O1460" s="212"/>
      <c r="P1460" s="212"/>
      <c r="Q1460" s="212"/>
      <c r="R1460" s="212"/>
      <c r="S1460" s="212"/>
      <c r="T1460" s="213"/>
      <c r="AT1460" s="214" t="s">
        <v>182</v>
      </c>
      <c r="AU1460" s="214" t="s">
        <v>83</v>
      </c>
      <c r="AV1460" s="14" t="s">
        <v>83</v>
      </c>
      <c r="AW1460" s="14" t="s">
        <v>35</v>
      </c>
      <c r="AX1460" s="14" t="s">
        <v>81</v>
      </c>
      <c r="AY1460" s="214" t="s">
        <v>171</v>
      </c>
    </row>
    <row r="1461" spans="1:65" s="2" customFormat="1" ht="24.2" customHeight="1">
      <c r="A1461" s="35"/>
      <c r="B1461" s="36"/>
      <c r="C1461" s="175" t="s">
        <v>2169</v>
      </c>
      <c r="D1461" s="175" t="s">
        <v>173</v>
      </c>
      <c r="E1461" s="176" t="s">
        <v>2170</v>
      </c>
      <c r="F1461" s="177" t="s">
        <v>2171</v>
      </c>
      <c r="G1461" s="178" t="s">
        <v>272</v>
      </c>
      <c r="H1461" s="179">
        <v>20.2</v>
      </c>
      <c r="I1461" s="180"/>
      <c r="J1461" s="181">
        <f>ROUND(I1461*H1461,2)</f>
        <v>0</v>
      </c>
      <c r="K1461" s="177" t="s">
        <v>177</v>
      </c>
      <c r="L1461" s="40"/>
      <c r="M1461" s="182" t="s">
        <v>19</v>
      </c>
      <c r="N1461" s="183" t="s">
        <v>44</v>
      </c>
      <c r="O1461" s="65"/>
      <c r="P1461" s="184">
        <f>O1461*H1461</f>
        <v>0</v>
      </c>
      <c r="Q1461" s="184">
        <v>0</v>
      </c>
      <c r="R1461" s="184">
        <f>Q1461*H1461</f>
        <v>0</v>
      </c>
      <c r="S1461" s="184">
        <v>0</v>
      </c>
      <c r="T1461" s="185">
        <f>S1461*H1461</f>
        <v>0</v>
      </c>
      <c r="U1461" s="35"/>
      <c r="V1461" s="35"/>
      <c r="W1461" s="35"/>
      <c r="X1461" s="35"/>
      <c r="Y1461" s="35"/>
      <c r="Z1461" s="35"/>
      <c r="AA1461" s="35"/>
      <c r="AB1461" s="35"/>
      <c r="AC1461" s="35"/>
      <c r="AD1461" s="35"/>
      <c r="AE1461" s="35"/>
      <c r="AR1461" s="186" t="s">
        <v>311</v>
      </c>
      <c r="AT1461" s="186" t="s">
        <v>173</v>
      </c>
      <c r="AU1461" s="186" t="s">
        <v>83</v>
      </c>
      <c r="AY1461" s="18" t="s">
        <v>171</v>
      </c>
      <c r="BE1461" s="187">
        <f>IF(N1461="základní",J1461,0)</f>
        <v>0</v>
      </c>
      <c r="BF1461" s="187">
        <f>IF(N1461="snížená",J1461,0)</f>
        <v>0</v>
      </c>
      <c r="BG1461" s="187">
        <f>IF(N1461="zákl. přenesená",J1461,0)</f>
        <v>0</v>
      </c>
      <c r="BH1461" s="187">
        <f>IF(N1461="sníž. přenesená",J1461,0)</f>
        <v>0</v>
      </c>
      <c r="BI1461" s="187">
        <f>IF(N1461="nulová",J1461,0)</f>
        <v>0</v>
      </c>
      <c r="BJ1461" s="18" t="s">
        <v>81</v>
      </c>
      <c r="BK1461" s="187">
        <f>ROUND(I1461*H1461,2)</f>
        <v>0</v>
      </c>
      <c r="BL1461" s="18" t="s">
        <v>311</v>
      </c>
      <c r="BM1461" s="186" t="s">
        <v>2172</v>
      </c>
    </row>
    <row r="1462" spans="1:47" s="2" customFormat="1" ht="12">
      <c r="A1462" s="35"/>
      <c r="B1462" s="36"/>
      <c r="C1462" s="37"/>
      <c r="D1462" s="188" t="s">
        <v>180</v>
      </c>
      <c r="E1462" s="37"/>
      <c r="F1462" s="189" t="s">
        <v>2173</v>
      </c>
      <c r="G1462" s="37"/>
      <c r="H1462" s="37"/>
      <c r="I1462" s="190"/>
      <c r="J1462" s="37"/>
      <c r="K1462" s="37"/>
      <c r="L1462" s="40"/>
      <c r="M1462" s="191"/>
      <c r="N1462" s="192"/>
      <c r="O1462" s="65"/>
      <c r="P1462" s="65"/>
      <c r="Q1462" s="65"/>
      <c r="R1462" s="65"/>
      <c r="S1462" s="65"/>
      <c r="T1462" s="66"/>
      <c r="U1462" s="35"/>
      <c r="V1462" s="35"/>
      <c r="W1462" s="35"/>
      <c r="X1462" s="35"/>
      <c r="Y1462" s="35"/>
      <c r="Z1462" s="35"/>
      <c r="AA1462" s="35"/>
      <c r="AB1462" s="35"/>
      <c r="AC1462" s="35"/>
      <c r="AD1462" s="35"/>
      <c r="AE1462" s="35"/>
      <c r="AT1462" s="18" t="s">
        <v>180</v>
      </c>
      <c r="AU1462" s="18" t="s">
        <v>83</v>
      </c>
    </row>
    <row r="1463" spans="2:51" s="13" customFormat="1" ht="12">
      <c r="B1463" s="193"/>
      <c r="C1463" s="194"/>
      <c r="D1463" s="195" t="s">
        <v>182</v>
      </c>
      <c r="E1463" s="196" t="s">
        <v>19</v>
      </c>
      <c r="F1463" s="197" t="s">
        <v>2174</v>
      </c>
      <c r="G1463" s="194"/>
      <c r="H1463" s="196" t="s">
        <v>19</v>
      </c>
      <c r="I1463" s="198"/>
      <c r="J1463" s="194"/>
      <c r="K1463" s="194"/>
      <c r="L1463" s="199"/>
      <c r="M1463" s="200"/>
      <c r="N1463" s="201"/>
      <c r="O1463" s="201"/>
      <c r="P1463" s="201"/>
      <c r="Q1463" s="201"/>
      <c r="R1463" s="201"/>
      <c r="S1463" s="201"/>
      <c r="T1463" s="202"/>
      <c r="AT1463" s="203" t="s">
        <v>182</v>
      </c>
      <c r="AU1463" s="203" t="s">
        <v>83</v>
      </c>
      <c r="AV1463" s="13" t="s">
        <v>81</v>
      </c>
      <c r="AW1463" s="13" t="s">
        <v>35</v>
      </c>
      <c r="AX1463" s="13" t="s">
        <v>73</v>
      </c>
      <c r="AY1463" s="203" t="s">
        <v>171</v>
      </c>
    </row>
    <row r="1464" spans="2:51" s="14" customFormat="1" ht="12">
      <c r="B1464" s="204"/>
      <c r="C1464" s="205"/>
      <c r="D1464" s="195" t="s">
        <v>182</v>
      </c>
      <c r="E1464" s="206" t="s">
        <v>19</v>
      </c>
      <c r="F1464" s="207" t="s">
        <v>2175</v>
      </c>
      <c r="G1464" s="205"/>
      <c r="H1464" s="208">
        <v>20.2</v>
      </c>
      <c r="I1464" s="209"/>
      <c r="J1464" s="205"/>
      <c r="K1464" s="205"/>
      <c r="L1464" s="210"/>
      <c r="M1464" s="211"/>
      <c r="N1464" s="212"/>
      <c r="O1464" s="212"/>
      <c r="P1464" s="212"/>
      <c r="Q1464" s="212"/>
      <c r="R1464" s="212"/>
      <c r="S1464" s="212"/>
      <c r="T1464" s="213"/>
      <c r="AT1464" s="214" t="s">
        <v>182</v>
      </c>
      <c r="AU1464" s="214" t="s">
        <v>83</v>
      </c>
      <c r="AV1464" s="14" t="s">
        <v>83</v>
      </c>
      <c r="AW1464" s="14" t="s">
        <v>35</v>
      </c>
      <c r="AX1464" s="14" t="s">
        <v>81</v>
      </c>
      <c r="AY1464" s="214" t="s">
        <v>171</v>
      </c>
    </row>
    <row r="1465" spans="1:65" s="2" customFormat="1" ht="24.2" customHeight="1">
      <c r="A1465" s="35"/>
      <c r="B1465" s="36"/>
      <c r="C1465" s="175" t="s">
        <v>2176</v>
      </c>
      <c r="D1465" s="175" t="s">
        <v>173</v>
      </c>
      <c r="E1465" s="176" t="s">
        <v>2177</v>
      </c>
      <c r="F1465" s="177" t="s">
        <v>2178</v>
      </c>
      <c r="G1465" s="178" t="s">
        <v>272</v>
      </c>
      <c r="H1465" s="179">
        <v>20.2</v>
      </c>
      <c r="I1465" s="180"/>
      <c r="J1465" s="181">
        <f>ROUND(I1465*H1465,2)</f>
        <v>0</v>
      </c>
      <c r="K1465" s="177" t="s">
        <v>177</v>
      </c>
      <c r="L1465" s="40"/>
      <c r="M1465" s="182" t="s">
        <v>19</v>
      </c>
      <c r="N1465" s="183" t="s">
        <v>44</v>
      </c>
      <c r="O1465" s="65"/>
      <c r="P1465" s="184">
        <f>O1465*H1465</f>
        <v>0</v>
      </c>
      <c r="Q1465" s="184">
        <v>0.0003</v>
      </c>
      <c r="R1465" s="184">
        <f>Q1465*H1465</f>
        <v>0.006059999999999999</v>
      </c>
      <c r="S1465" s="184">
        <v>0</v>
      </c>
      <c r="T1465" s="185">
        <f>S1465*H1465</f>
        <v>0</v>
      </c>
      <c r="U1465" s="35"/>
      <c r="V1465" s="35"/>
      <c r="W1465" s="35"/>
      <c r="X1465" s="35"/>
      <c r="Y1465" s="35"/>
      <c r="Z1465" s="35"/>
      <c r="AA1465" s="35"/>
      <c r="AB1465" s="35"/>
      <c r="AC1465" s="35"/>
      <c r="AD1465" s="35"/>
      <c r="AE1465" s="35"/>
      <c r="AR1465" s="186" t="s">
        <v>311</v>
      </c>
      <c r="AT1465" s="186" t="s">
        <v>173</v>
      </c>
      <c r="AU1465" s="186" t="s">
        <v>83</v>
      </c>
      <c r="AY1465" s="18" t="s">
        <v>171</v>
      </c>
      <c r="BE1465" s="187">
        <f>IF(N1465="základní",J1465,0)</f>
        <v>0</v>
      </c>
      <c r="BF1465" s="187">
        <f>IF(N1465="snížená",J1465,0)</f>
        <v>0</v>
      </c>
      <c r="BG1465" s="187">
        <f>IF(N1465="zákl. přenesená",J1465,0)</f>
        <v>0</v>
      </c>
      <c r="BH1465" s="187">
        <f>IF(N1465="sníž. přenesená",J1465,0)</f>
        <v>0</v>
      </c>
      <c r="BI1465" s="187">
        <f>IF(N1465="nulová",J1465,0)</f>
        <v>0</v>
      </c>
      <c r="BJ1465" s="18" t="s">
        <v>81</v>
      </c>
      <c r="BK1465" s="187">
        <f>ROUND(I1465*H1465,2)</f>
        <v>0</v>
      </c>
      <c r="BL1465" s="18" t="s">
        <v>311</v>
      </c>
      <c r="BM1465" s="186" t="s">
        <v>2179</v>
      </c>
    </row>
    <row r="1466" spans="1:47" s="2" customFormat="1" ht="12">
      <c r="A1466" s="35"/>
      <c r="B1466" s="36"/>
      <c r="C1466" s="37"/>
      <c r="D1466" s="188" t="s">
        <v>180</v>
      </c>
      <c r="E1466" s="37"/>
      <c r="F1466" s="189" t="s">
        <v>2180</v>
      </c>
      <c r="G1466" s="37"/>
      <c r="H1466" s="37"/>
      <c r="I1466" s="190"/>
      <c r="J1466" s="37"/>
      <c r="K1466" s="37"/>
      <c r="L1466" s="40"/>
      <c r="M1466" s="191"/>
      <c r="N1466" s="192"/>
      <c r="O1466" s="65"/>
      <c r="P1466" s="65"/>
      <c r="Q1466" s="65"/>
      <c r="R1466" s="65"/>
      <c r="S1466" s="65"/>
      <c r="T1466" s="66"/>
      <c r="U1466" s="35"/>
      <c r="V1466" s="35"/>
      <c r="W1466" s="35"/>
      <c r="X1466" s="35"/>
      <c r="Y1466" s="35"/>
      <c r="Z1466" s="35"/>
      <c r="AA1466" s="35"/>
      <c r="AB1466" s="35"/>
      <c r="AC1466" s="35"/>
      <c r="AD1466" s="35"/>
      <c r="AE1466" s="35"/>
      <c r="AT1466" s="18" t="s">
        <v>180</v>
      </c>
      <c r="AU1466" s="18" t="s">
        <v>83</v>
      </c>
    </row>
    <row r="1467" spans="1:65" s="2" customFormat="1" ht="49.15" customHeight="1">
      <c r="A1467" s="35"/>
      <c r="B1467" s="36"/>
      <c r="C1467" s="175" t="s">
        <v>2181</v>
      </c>
      <c r="D1467" s="175" t="s">
        <v>173</v>
      </c>
      <c r="E1467" s="176" t="s">
        <v>2182</v>
      </c>
      <c r="F1467" s="177" t="s">
        <v>2183</v>
      </c>
      <c r="G1467" s="178" t="s">
        <v>272</v>
      </c>
      <c r="H1467" s="179">
        <v>20.2</v>
      </c>
      <c r="I1467" s="180"/>
      <c r="J1467" s="181">
        <f>ROUND(I1467*H1467,2)</f>
        <v>0</v>
      </c>
      <c r="K1467" s="177" t="s">
        <v>2184</v>
      </c>
      <c r="L1467" s="40"/>
      <c r="M1467" s="182" t="s">
        <v>19</v>
      </c>
      <c r="N1467" s="183" t="s">
        <v>44</v>
      </c>
      <c r="O1467" s="65"/>
      <c r="P1467" s="184">
        <f>O1467*H1467</f>
        <v>0</v>
      </c>
      <c r="Q1467" s="184">
        <v>0.009</v>
      </c>
      <c r="R1467" s="184">
        <f>Q1467*H1467</f>
        <v>0.1818</v>
      </c>
      <c r="S1467" s="184">
        <v>0</v>
      </c>
      <c r="T1467" s="185">
        <f>S1467*H1467</f>
        <v>0</v>
      </c>
      <c r="U1467" s="35"/>
      <c r="V1467" s="35"/>
      <c r="W1467" s="35"/>
      <c r="X1467" s="35"/>
      <c r="Y1467" s="35"/>
      <c r="Z1467" s="35"/>
      <c r="AA1467" s="35"/>
      <c r="AB1467" s="35"/>
      <c r="AC1467" s="35"/>
      <c r="AD1467" s="35"/>
      <c r="AE1467" s="35"/>
      <c r="AR1467" s="186" t="s">
        <v>311</v>
      </c>
      <c r="AT1467" s="186" t="s">
        <v>173</v>
      </c>
      <c r="AU1467" s="186" t="s">
        <v>83</v>
      </c>
      <c r="AY1467" s="18" t="s">
        <v>171</v>
      </c>
      <c r="BE1467" s="187">
        <f>IF(N1467="základní",J1467,0)</f>
        <v>0</v>
      </c>
      <c r="BF1467" s="187">
        <f>IF(N1467="snížená",J1467,0)</f>
        <v>0</v>
      </c>
      <c r="BG1467" s="187">
        <f>IF(N1467="zákl. přenesená",J1467,0)</f>
        <v>0</v>
      </c>
      <c r="BH1467" s="187">
        <f>IF(N1467="sníž. přenesená",J1467,0)</f>
        <v>0</v>
      </c>
      <c r="BI1467" s="187">
        <f>IF(N1467="nulová",J1467,0)</f>
        <v>0</v>
      </c>
      <c r="BJ1467" s="18" t="s">
        <v>81</v>
      </c>
      <c r="BK1467" s="187">
        <f>ROUND(I1467*H1467,2)</f>
        <v>0</v>
      </c>
      <c r="BL1467" s="18" t="s">
        <v>311</v>
      </c>
      <c r="BM1467" s="186" t="s">
        <v>2185</v>
      </c>
    </row>
    <row r="1468" spans="1:47" s="2" customFormat="1" ht="12">
      <c r="A1468" s="35"/>
      <c r="B1468" s="36"/>
      <c r="C1468" s="37"/>
      <c r="D1468" s="188" t="s">
        <v>180</v>
      </c>
      <c r="E1468" s="37"/>
      <c r="F1468" s="189" t="s">
        <v>2186</v>
      </c>
      <c r="G1468" s="37"/>
      <c r="H1468" s="37"/>
      <c r="I1468" s="190"/>
      <c r="J1468" s="37"/>
      <c r="K1468" s="37"/>
      <c r="L1468" s="40"/>
      <c r="M1468" s="191"/>
      <c r="N1468" s="192"/>
      <c r="O1468" s="65"/>
      <c r="P1468" s="65"/>
      <c r="Q1468" s="65"/>
      <c r="R1468" s="65"/>
      <c r="S1468" s="65"/>
      <c r="T1468" s="66"/>
      <c r="U1468" s="35"/>
      <c r="V1468" s="35"/>
      <c r="W1468" s="35"/>
      <c r="X1468" s="35"/>
      <c r="Y1468" s="35"/>
      <c r="Z1468" s="35"/>
      <c r="AA1468" s="35"/>
      <c r="AB1468" s="35"/>
      <c r="AC1468" s="35"/>
      <c r="AD1468" s="35"/>
      <c r="AE1468" s="35"/>
      <c r="AT1468" s="18" t="s">
        <v>180</v>
      </c>
      <c r="AU1468" s="18" t="s">
        <v>83</v>
      </c>
    </row>
    <row r="1469" spans="1:65" s="2" customFormat="1" ht="33" customHeight="1">
      <c r="A1469" s="35"/>
      <c r="B1469" s="36"/>
      <c r="C1469" s="226" t="s">
        <v>2187</v>
      </c>
      <c r="D1469" s="226" t="s">
        <v>263</v>
      </c>
      <c r="E1469" s="227" t="s">
        <v>2188</v>
      </c>
      <c r="F1469" s="228" t="s">
        <v>2189</v>
      </c>
      <c r="G1469" s="229" t="s">
        <v>272</v>
      </c>
      <c r="H1469" s="230">
        <v>24.24</v>
      </c>
      <c r="I1469" s="231"/>
      <c r="J1469" s="232">
        <f>ROUND(I1469*H1469,2)</f>
        <v>0</v>
      </c>
      <c r="K1469" s="228" t="s">
        <v>2184</v>
      </c>
      <c r="L1469" s="233"/>
      <c r="M1469" s="234" t="s">
        <v>19</v>
      </c>
      <c r="N1469" s="235" t="s">
        <v>44</v>
      </c>
      <c r="O1469" s="65"/>
      <c r="P1469" s="184">
        <f>O1469*H1469</f>
        <v>0</v>
      </c>
      <c r="Q1469" s="184">
        <v>0.0195</v>
      </c>
      <c r="R1469" s="184">
        <f>Q1469*H1469</f>
        <v>0.47268</v>
      </c>
      <c r="S1469" s="184">
        <v>0</v>
      </c>
      <c r="T1469" s="185">
        <f>S1469*H1469</f>
        <v>0</v>
      </c>
      <c r="U1469" s="35"/>
      <c r="V1469" s="35"/>
      <c r="W1469" s="35"/>
      <c r="X1469" s="35"/>
      <c r="Y1469" s="35"/>
      <c r="Z1469" s="35"/>
      <c r="AA1469" s="35"/>
      <c r="AB1469" s="35"/>
      <c r="AC1469" s="35"/>
      <c r="AD1469" s="35"/>
      <c r="AE1469" s="35"/>
      <c r="AR1469" s="186" t="s">
        <v>454</v>
      </c>
      <c r="AT1469" s="186" t="s">
        <v>263</v>
      </c>
      <c r="AU1469" s="186" t="s">
        <v>83</v>
      </c>
      <c r="AY1469" s="18" t="s">
        <v>171</v>
      </c>
      <c r="BE1469" s="187">
        <f>IF(N1469="základní",J1469,0)</f>
        <v>0</v>
      </c>
      <c r="BF1469" s="187">
        <f>IF(N1469="snížená",J1469,0)</f>
        <v>0</v>
      </c>
      <c r="BG1469" s="187">
        <f>IF(N1469="zákl. přenesená",J1469,0)</f>
        <v>0</v>
      </c>
      <c r="BH1469" s="187">
        <f>IF(N1469="sníž. přenesená",J1469,0)</f>
        <v>0</v>
      </c>
      <c r="BI1469" s="187">
        <f>IF(N1469="nulová",J1469,0)</f>
        <v>0</v>
      </c>
      <c r="BJ1469" s="18" t="s">
        <v>81</v>
      </c>
      <c r="BK1469" s="187">
        <f>ROUND(I1469*H1469,2)</f>
        <v>0</v>
      </c>
      <c r="BL1469" s="18" t="s">
        <v>311</v>
      </c>
      <c r="BM1469" s="186" t="s">
        <v>2190</v>
      </c>
    </row>
    <row r="1470" spans="2:51" s="14" customFormat="1" ht="12">
      <c r="B1470" s="204"/>
      <c r="C1470" s="205"/>
      <c r="D1470" s="195" t="s">
        <v>182</v>
      </c>
      <c r="E1470" s="205"/>
      <c r="F1470" s="207" t="s">
        <v>2191</v>
      </c>
      <c r="G1470" s="205"/>
      <c r="H1470" s="208">
        <v>24.24</v>
      </c>
      <c r="I1470" s="209"/>
      <c r="J1470" s="205"/>
      <c r="K1470" s="205"/>
      <c r="L1470" s="210"/>
      <c r="M1470" s="211"/>
      <c r="N1470" s="212"/>
      <c r="O1470" s="212"/>
      <c r="P1470" s="212"/>
      <c r="Q1470" s="212"/>
      <c r="R1470" s="212"/>
      <c r="S1470" s="212"/>
      <c r="T1470" s="213"/>
      <c r="AT1470" s="214" t="s">
        <v>182</v>
      </c>
      <c r="AU1470" s="214" t="s">
        <v>83</v>
      </c>
      <c r="AV1470" s="14" t="s">
        <v>83</v>
      </c>
      <c r="AW1470" s="14" t="s">
        <v>4</v>
      </c>
      <c r="AX1470" s="14" t="s">
        <v>81</v>
      </c>
      <c r="AY1470" s="214" t="s">
        <v>171</v>
      </c>
    </row>
    <row r="1471" spans="1:65" s="2" customFormat="1" ht="24.2" customHeight="1">
      <c r="A1471" s="35"/>
      <c r="B1471" s="36"/>
      <c r="C1471" s="175" t="s">
        <v>2192</v>
      </c>
      <c r="D1471" s="175" t="s">
        <v>173</v>
      </c>
      <c r="E1471" s="176" t="s">
        <v>2193</v>
      </c>
      <c r="F1471" s="177" t="s">
        <v>2194</v>
      </c>
      <c r="G1471" s="178" t="s">
        <v>272</v>
      </c>
      <c r="H1471" s="179">
        <v>20.2</v>
      </c>
      <c r="I1471" s="180"/>
      <c r="J1471" s="181">
        <f>ROUND(I1471*H1471,2)</f>
        <v>0</v>
      </c>
      <c r="K1471" s="177" t="s">
        <v>177</v>
      </c>
      <c r="L1471" s="40"/>
      <c r="M1471" s="182" t="s">
        <v>19</v>
      </c>
      <c r="N1471" s="183" t="s">
        <v>44</v>
      </c>
      <c r="O1471" s="65"/>
      <c r="P1471" s="184">
        <f>O1471*H1471</f>
        <v>0</v>
      </c>
      <c r="Q1471" s="184">
        <v>0.0015</v>
      </c>
      <c r="R1471" s="184">
        <f>Q1471*H1471</f>
        <v>0.0303</v>
      </c>
      <c r="S1471" s="184">
        <v>0</v>
      </c>
      <c r="T1471" s="185">
        <f>S1471*H1471</f>
        <v>0</v>
      </c>
      <c r="U1471" s="35"/>
      <c r="V1471" s="35"/>
      <c r="W1471" s="35"/>
      <c r="X1471" s="35"/>
      <c r="Y1471" s="35"/>
      <c r="Z1471" s="35"/>
      <c r="AA1471" s="35"/>
      <c r="AB1471" s="35"/>
      <c r="AC1471" s="35"/>
      <c r="AD1471" s="35"/>
      <c r="AE1471" s="35"/>
      <c r="AR1471" s="186" t="s">
        <v>311</v>
      </c>
      <c r="AT1471" s="186" t="s">
        <v>173</v>
      </c>
      <c r="AU1471" s="186" t="s">
        <v>83</v>
      </c>
      <c r="AY1471" s="18" t="s">
        <v>171</v>
      </c>
      <c r="BE1471" s="187">
        <f>IF(N1471="základní",J1471,0)</f>
        <v>0</v>
      </c>
      <c r="BF1471" s="187">
        <f>IF(N1471="snížená",J1471,0)</f>
        <v>0</v>
      </c>
      <c r="BG1471" s="187">
        <f>IF(N1471="zákl. přenesená",J1471,0)</f>
        <v>0</v>
      </c>
      <c r="BH1471" s="187">
        <f>IF(N1471="sníž. přenesená",J1471,0)</f>
        <v>0</v>
      </c>
      <c r="BI1471" s="187">
        <f>IF(N1471="nulová",J1471,0)</f>
        <v>0</v>
      </c>
      <c r="BJ1471" s="18" t="s">
        <v>81</v>
      </c>
      <c r="BK1471" s="187">
        <f>ROUND(I1471*H1471,2)</f>
        <v>0</v>
      </c>
      <c r="BL1471" s="18" t="s">
        <v>311</v>
      </c>
      <c r="BM1471" s="186" t="s">
        <v>2195</v>
      </c>
    </row>
    <row r="1472" spans="1:47" s="2" customFormat="1" ht="12">
      <c r="A1472" s="35"/>
      <c r="B1472" s="36"/>
      <c r="C1472" s="37"/>
      <c r="D1472" s="188" t="s">
        <v>180</v>
      </c>
      <c r="E1472" s="37"/>
      <c r="F1472" s="189" t="s">
        <v>2196</v>
      </c>
      <c r="G1472" s="37"/>
      <c r="H1472" s="37"/>
      <c r="I1472" s="190"/>
      <c r="J1472" s="37"/>
      <c r="K1472" s="37"/>
      <c r="L1472" s="40"/>
      <c r="M1472" s="191"/>
      <c r="N1472" s="192"/>
      <c r="O1472" s="65"/>
      <c r="P1472" s="65"/>
      <c r="Q1472" s="65"/>
      <c r="R1472" s="65"/>
      <c r="S1472" s="65"/>
      <c r="T1472" s="66"/>
      <c r="U1472" s="35"/>
      <c r="V1472" s="35"/>
      <c r="W1472" s="35"/>
      <c r="X1472" s="35"/>
      <c r="Y1472" s="35"/>
      <c r="Z1472" s="35"/>
      <c r="AA1472" s="35"/>
      <c r="AB1472" s="35"/>
      <c r="AC1472" s="35"/>
      <c r="AD1472" s="35"/>
      <c r="AE1472" s="35"/>
      <c r="AT1472" s="18" t="s">
        <v>180</v>
      </c>
      <c r="AU1472" s="18" t="s">
        <v>83</v>
      </c>
    </row>
    <row r="1473" spans="1:65" s="2" customFormat="1" ht="55.5" customHeight="1">
      <c r="A1473" s="35"/>
      <c r="B1473" s="36"/>
      <c r="C1473" s="175" t="s">
        <v>2197</v>
      </c>
      <c r="D1473" s="175" t="s">
        <v>173</v>
      </c>
      <c r="E1473" s="176" t="s">
        <v>2127</v>
      </c>
      <c r="F1473" s="177" t="s">
        <v>2128</v>
      </c>
      <c r="G1473" s="178" t="s">
        <v>266</v>
      </c>
      <c r="H1473" s="179">
        <v>5.873</v>
      </c>
      <c r="I1473" s="180"/>
      <c r="J1473" s="181">
        <f>ROUND(I1473*H1473,2)</f>
        <v>0</v>
      </c>
      <c r="K1473" s="177" t="s">
        <v>177</v>
      </c>
      <c r="L1473" s="40"/>
      <c r="M1473" s="182" t="s">
        <v>19</v>
      </c>
      <c r="N1473" s="183" t="s">
        <v>44</v>
      </c>
      <c r="O1473" s="65"/>
      <c r="P1473" s="184">
        <f>O1473*H1473</f>
        <v>0</v>
      </c>
      <c r="Q1473" s="184">
        <v>0</v>
      </c>
      <c r="R1473" s="184">
        <f>Q1473*H1473</f>
        <v>0</v>
      </c>
      <c r="S1473" s="184">
        <v>0</v>
      </c>
      <c r="T1473" s="185">
        <f>S1473*H1473</f>
        <v>0</v>
      </c>
      <c r="U1473" s="35"/>
      <c r="V1473" s="35"/>
      <c r="W1473" s="35"/>
      <c r="X1473" s="35"/>
      <c r="Y1473" s="35"/>
      <c r="Z1473" s="35"/>
      <c r="AA1473" s="35"/>
      <c r="AB1473" s="35"/>
      <c r="AC1473" s="35"/>
      <c r="AD1473" s="35"/>
      <c r="AE1473" s="35"/>
      <c r="AR1473" s="186" t="s">
        <v>311</v>
      </c>
      <c r="AT1473" s="186" t="s">
        <v>173</v>
      </c>
      <c r="AU1473" s="186" t="s">
        <v>83</v>
      </c>
      <c r="AY1473" s="18" t="s">
        <v>171</v>
      </c>
      <c r="BE1473" s="187">
        <f>IF(N1473="základní",J1473,0)</f>
        <v>0</v>
      </c>
      <c r="BF1473" s="187">
        <f>IF(N1473="snížená",J1473,0)</f>
        <v>0</v>
      </c>
      <c r="BG1473" s="187">
        <f>IF(N1473="zákl. přenesená",J1473,0)</f>
        <v>0</v>
      </c>
      <c r="BH1473" s="187">
        <f>IF(N1473="sníž. přenesená",J1473,0)</f>
        <v>0</v>
      </c>
      <c r="BI1473" s="187">
        <f>IF(N1473="nulová",J1473,0)</f>
        <v>0</v>
      </c>
      <c r="BJ1473" s="18" t="s">
        <v>81</v>
      </c>
      <c r="BK1473" s="187">
        <f>ROUND(I1473*H1473,2)</f>
        <v>0</v>
      </c>
      <c r="BL1473" s="18" t="s">
        <v>311</v>
      </c>
      <c r="BM1473" s="186" t="s">
        <v>2198</v>
      </c>
    </row>
    <row r="1474" spans="1:47" s="2" customFormat="1" ht="12">
      <c r="A1474" s="35"/>
      <c r="B1474" s="36"/>
      <c r="C1474" s="37"/>
      <c r="D1474" s="188" t="s">
        <v>180</v>
      </c>
      <c r="E1474" s="37"/>
      <c r="F1474" s="189" t="s">
        <v>2130</v>
      </c>
      <c r="G1474" s="37"/>
      <c r="H1474" s="37"/>
      <c r="I1474" s="190"/>
      <c r="J1474" s="37"/>
      <c r="K1474" s="37"/>
      <c r="L1474" s="40"/>
      <c r="M1474" s="191"/>
      <c r="N1474" s="192"/>
      <c r="O1474" s="65"/>
      <c r="P1474" s="65"/>
      <c r="Q1474" s="65"/>
      <c r="R1474" s="65"/>
      <c r="S1474" s="65"/>
      <c r="T1474" s="66"/>
      <c r="U1474" s="35"/>
      <c r="V1474" s="35"/>
      <c r="W1474" s="35"/>
      <c r="X1474" s="35"/>
      <c r="Y1474" s="35"/>
      <c r="Z1474" s="35"/>
      <c r="AA1474" s="35"/>
      <c r="AB1474" s="35"/>
      <c r="AC1474" s="35"/>
      <c r="AD1474" s="35"/>
      <c r="AE1474" s="35"/>
      <c r="AT1474" s="18" t="s">
        <v>180</v>
      </c>
      <c r="AU1474" s="18" t="s">
        <v>83</v>
      </c>
    </row>
    <row r="1475" spans="2:63" s="12" customFormat="1" ht="22.9" customHeight="1">
      <c r="B1475" s="159"/>
      <c r="C1475" s="160"/>
      <c r="D1475" s="161" t="s">
        <v>72</v>
      </c>
      <c r="E1475" s="173" t="s">
        <v>2199</v>
      </c>
      <c r="F1475" s="173" t="s">
        <v>2200</v>
      </c>
      <c r="G1475" s="160"/>
      <c r="H1475" s="160"/>
      <c r="I1475" s="163"/>
      <c r="J1475" s="174">
        <f>BK1475</f>
        <v>0</v>
      </c>
      <c r="K1475" s="160"/>
      <c r="L1475" s="165"/>
      <c r="M1475" s="166"/>
      <c r="N1475" s="167"/>
      <c r="O1475" s="167"/>
      <c r="P1475" s="168">
        <f>SUM(P1476:P1503)</f>
        <v>0</v>
      </c>
      <c r="Q1475" s="167"/>
      <c r="R1475" s="168">
        <f>SUM(R1476:R1503)</f>
        <v>6.676023919999998</v>
      </c>
      <c r="S1475" s="167"/>
      <c r="T1475" s="169">
        <f>SUM(T1476:T1503)</f>
        <v>0</v>
      </c>
      <c r="AR1475" s="170" t="s">
        <v>83</v>
      </c>
      <c r="AT1475" s="171" t="s">
        <v>72</v>
      </c>
      <c r="AU1475" s="171" t="s">
        <v>81</v>
      </c>
      <c r="AY1475" s="170" t="s">
        <v>171</v>
      </c>
      <c r="BK1475" s="172">
        <f>SUM(BK1476:BK1503)</f>
        <v>0</v>
      </c>
    </row>
    <row r="1476" spans="1:65" s="2" customFormat="1" ht="33" customHeight="1">
      <c r="A1476" s="35"/>
      <c r="B1476" s="36"/>
      <c r="C1476" s="175" t="s">
        <v>2201</v>
      </c>
      <c r="D1476" s="175" t="s">
        <v>173</v>
      </c>
      <c r="E1476" s="176" t="s">
        <v>2134</v>
      </c>
      <c r="F1476" s="177" t="s">
        <v>2135</v>
      </c>
      <c r="G1476" s="178" t="s">
        <v>176</v>
      </c>
      <c r="H1476" s="179">
        <v>2.57</v>
      </c>
      <c r="I1476" s="180"/>
      <c r="J1476" s="181">
        <f>ROUND(I1476*H1476,2)</f>
        <v>0</v>
      </c>
      <c r="K1476" s="177" t="s">
        <v>177</v>
      </c>
      <c r="L1476" s="40"/>
      <c r="M1476" s="182" t="s">
        <v>19</v>
      </c>
      <c r="N1476" s="183" t="s">
        <v>44</v>
      </c>
      <c r="O1476" s="65"/>
      <c r="P1476" s="184">
        <f>O1476*H1476</f>
        <v>0</v>
      </c>
      <c r="Q1476" s="184">
        <v>2.50187</v>
      </c>
      <c r="R1476" s="184">
        <f>Q1476*H1476</f>
        <v>6.429805899999999</v>
      </c>
      <c r="S1476" s="184">
        <v>0</v>
      </c>
      <c r="T1476" s="185">
        <f>S1476*H1476</f>
        <v>0</v>
      </c>
      <c r="U1476" s="35"/>
      <c r="V1476" s="35"/>
      <c r="W1476" s="35"/>
      <c r="X1476" s="35"/>
      <c r="Y1476" s="35"/>
      <c r="Z1476" s="35"/>
      <c r="AA1476" s="35"/>
      <c r="AB1476" s="35"/>
      <c r="AC1476" s="35"/>
      <c r="AD1476" s="35"/>
      <c r="AE1476" s="35"/>
      <c r="AR1476" s="186" t="s">
        <v>311</v>
      </c>
      <c r="AT1476" s="186" t="s">
        <v>173</v>
      </c>
      <c r="AU1476" s="186" t="s">
        <v>83</v>
      </c>
      <c r="AY1476" s="18" t="s">
        <v>171</v>
      </c>
      <c r="BE1476" s="187">
        <f>IF(N1476="základní",J1476,0)</f>
        <v>0</v>
      </c>
      <c r="BF1476" s="187">
        <f>IF(N1476="snížená",J1476,0)</f>
        <v>0</v>
      </c>
      <c r="BG1476" s="187">
        <f>IF(N1476="zákl. přenesená",J1476,0)</f>
        <v>0</v>
      </c>
      <c r="BH1476" s="187">
        <f>IF(N1476="sníž. přenesená",J1476,0)</f>
        <v>0</v>
      </c>
      <c r="BI1476" s="187">
        <f>IF(N1476="nulová",J1476,0)</f>
        <v>0</v>
      </c>
      <c r="BJ1476" s="18" t="s">
        <v>81</v>
      </c>
      <c r="BK1476" s="187">
        <f>ROUND(I1476*H1476,2)</f>
        <v>0</v>
      </c>
      <c r="BL1476" s="18" t="s">
        <v>311</v>
      </c>
      <c r="BM1476" s="186" t="s">
        <v>2202</v>
      </c>
    </row>
    <row r="1477" spans="1:47" s="2" customFormat="1" ht="12">
      <c r="A1477" s="35"/>
      <c r="B1477" s="36"/>
      <c r="C1477" s="37"/>
      <c r="D1477" s="188" t="s">
        <v>180</v>
      </c>
      <c r="E1477" s="37"/>
      <c r="F1477" s="189" t="s">
        <v>2137</v>
      </c>
      <c r="G1477" s="37"/>
      <c r="H1477" s="37"/>
      <c r="I1477" s="190"/>
      <c r="J1477" s="37"/>
      <c r="K1477" s="37"/>
      <c r="L1477" s="40"/>
      <c r="M1477" s="191"/>
      <c r="N1477" s="192"/>
      <c r="O1477" s="65"/>
      <c r="P1477" s="65"/>
      <c r="Q1477" s="65"/>
      <c r="R1477" s="65"/>
      <c r="S1477" s="65"/>
      <c r="T1477" s="66"/>
      <c r="U1477" s="35"/>
      <c r="V1477" s="35"/>
      <c r="W1477" s="35"/>
      <c r="X1477" s="35"/>
      <c r="Y1477" s="35"/>
      <c r="Z1477" s="35"/>
      <c r="AA1477" s="35"/>
      <c r="AB1477" s="35"/>
      <c r="AC1477" s="35"/>
      <c r="AD1477" s="35"/>
      <c r="AE1477" s="35"/>
      <c r="AT1477" s="18" t="s">
        <v>180</v>
      </c>
      <c r="AU1477" s="18" t="s">
        <v>83</v>
      </c>
    </row>
    <row r="1478" spans="2:51" s="13" customFormat="1" ht="12">
      <c r="B1478" s="193"/>
      <c r="C1478" s="194"/>
      <c r="D1478" s="195" t="s">
        <v>182</v>
      </c>
      <c r="E1478" s="196" t="s">
        <v>19</v>
      </c>
      <c r="F1478" s="197" t="s">
        <v>2203</v>
      </c>
      <c r="G1478" s="194"/>
      <c r="H1478" s="196" t="s">
        <v>19</v>
      </c>
      <c r="I1478" s="198"/>
      <c r="J1478" s="194"/>
      <c r="K1478" s="194"/>
      <c r="L1478" s="199"/>
      <c r="M1478" s="200"/>
      <c r="N1478" s="201"/>
      <c r="O1478" s="201"/>
      <c r="P1478" s="201"/>
      <c r="Q1478" s="201"/>
      <c r="R1478" s="201"/>
      <c r="S1478" s="201"/>
      <c r="T1478" s="202"/>
      <c r="AT1478" s="203" t="s">
        <v>182</v>
      </c>
      <c r="AU1478" s="203" t="s">
        <v>83</v>
      </c>
      <c r="AV1478" s="13" t="s">
        <v>81</v>
      </c>
      <c r="AW1478" s="13" t="s">
        <v>35</v>
      </c>
      <c r="AX1478" s="13" t="s">
        <v>73</v>
      </c>
      <c r="AY1478" s="203" t="s">
        <v>171</v>
      </c>
    </row>
    <row r="1479" spans="2:51" s="14" customFormat="1" ht="12">
      <c r="B1479" s="204"/>
      <c r="C1479" s="205"/>
      <c r="D1479" s="195" t="s">
        <v>182</v>
      </c>
      <c r="E1479" s="206" t="s">
        <v>19</v>
      </c>
      <c r="F1479" s="207" t="s">
        <v>2204</v>
      </c>
      <c r="G1479" s="205"/>
      <c r="H1479" s="208">
        <v>2.57</v>
      </c>
      <c r="I1479" s="209"/>
      <c r="J1479" s="205"/>
      <c r="K1479" s="205"/>
      <c r="L1479" s="210"/>
      <c r="M1479" s="211"/>
      <c r="N1479" s="212"/>
      <c r="O1479" s="212"/>
      <c r="P1479" s="212"/>
      <c r="Q1479" s="212"/>
      <c r="R1479" s="212"/>
      <c r="S1479" s="212"/>
      <c r="T1479" s="213"/>
      <c r="AT1479" s="214" t="s">
        <v>182</v>
      </c>
      <c r="AU1479" s="214" t="s">
        <v>83</v>
      </c>
      <c r="AV1479" s="14" t="s">
        <v>83</v>
      </c>
      <c r="AW1479" s="14" t="s">
        <v>35</v>
      </c>
      <c r="AX1479" s="14" t="s">
        <v>81</v>
      </c>
      <c r="AY1479" s="214" t="s">
        <v>171</v>
      </c>
    </row>
    <row r="1480" spans="1:65" s="2" customFormat="1" ht="37.9" customHeight="1">
      <c r="A1480" s="35"/>
      <c r="B1480" s="36"/>
      <c r="C1480" s="175" t="s">
        <v>2205</v>
      </c>
      <c r="D1480" s="175" t="s">
        <v>173</v>
      </c>
      <c r="E1480" s="176" t="s">
        <v>2140</v>
      </c>
      <c r="F1480" s="177" t="s">
        <v>2141</v>
      </c>
      <c r="G1480" s="178" t="s">
        <v>176</v>
      </c>
      <c r="H1480" s="179">
        <v>2.57</v>
      </c>
      <c r="I1480" s="180"/>
      <c r="J1480" s="181">
        <f>ROUND(I1480*H1480,2)</f>
        <v>0</v>
      </c>
      <c r="K1480" s="177" t="s">
        <v>177</v>
      </c>
      <c r="L1480" s="40"/>
      <c r="M1480" s="182" t="s">
        <v>19</v>
      </c>
      <c r="N1480" s="183" t="s">
        <v>44</v>
      </c>
      <c r="O1480" s="65"/>
      <c r="P1480" s="184">
        <f>O1480*H1480</f>
        <v>0</v>
      </c>
      <c r="Q1480" s="184">
        <v>0</v>
      </c>
      <c r="R1480" s="184">
        <f>Q1480*H1480</f>
        <v>0</v>
      </c>
      <c r="S1480" s="184">
        <v>0</v>
      </c>
      <c r="T1480" s="185">
        <f>S1480*H1480</f>
        <v>0</v>
      </c>
      <c r="U1480" s="35"/>
      <c r="V1480" s="35"/>
      <c r="W1480" s="35"/>
      <c r="X1480" s="35"/>
      <c r="Y1480" s="35"/>
      <c r="Z1480" s="35"/>
      <c r="AA1480" s="35"/>
      <c r="AB1480" s="35"/>
      <c r="AC1480" s="35"/>
      <c r="AD1480" s="35"/>
      <c r="AE1480" s="35"/>
      <c r="AR1480" s="186" t="s">
        <v>311</v>
      </c>
      <c r="AT1480" s="186" t="s">
        <v>173</v>
      </c>
      <c r="AU1480" s="186" t="s">
        <v>83</v>
      </c>
      <c r="AY1480" s="18" t="s">
        <v>171</v>
      </c>
      <c r="BE1480" s="187">
        <f>IF(N1480="základní",J1480,0)</f>
        <v>0</v>
      </c>
      <c r="BF1480" s="187">
        <f>IF(N1480="snížená",J1480,0)</f>
        <v>0</v>
      </c>
      <c r="BG1480" s="187">
        <f>IF(N1480="zákl. přenesená",J1480,0)</f>
        <v>0</v>
      </c>
      <c r="BH1480" s="187">
        <f>IF(N1480="sníž. přenesená",J1480,0)</f>
        <v>0</v>
      </c>
      <c r="BI1480" s="187">
        <f>IF(N1480="nulová",J1480,0)</f>
        <v>0</v>
      </c>
      <c r="BJ1480" s="18" t="s">
        <v>81</v>
      </c>
      <c r="BK1480" s="187">
        <f>ROUND(I1480*H1480,2)</f>
        <v>0</v>
      </c>
      <c r="BL1480" s="18" t="s">
        <v>311</v>
      </c>
      <c r="BM1480" s="186" t="s">
        <v>2206</v>
      </c>
    </row>
    <row r="1481" spans="1:47" s="2" customFormat="1" ht="12">
      <c r="A1481" s="35"/>
      <c r="B1481" s="36"/>
      <c r="C1481" s="37"/>
      <c r="D1481" s="188" t="s">
        <v>180</v>
      </c>
      <c r="E1481" s="37"/>
      <c r="F1481" s="189" t="s">
        <v>2143</v>
      </c>
      <c r="G1481" s="37"/>
      <c r="H1481" s="37"/>
      <c r="I1481" s="190"/>
      <c r="J1481" s="37"/>
      <c r="K1481" s="37"/>
      <c r="L1481" s="40"/>
      <c r="M1481" s="191"/>
      <c r="N1481" s="192"/>
      <c r="O1481" s="65"/>
      <c r="P1481" s="65"/>
      <c r="Q1481" s="65"/>
      <c r="R1481" s="65"/>
      <c r="S1481" s="65"/>
      <c r="T1481" s="66"/>
      <c r="U1481" s="35"/>
      <c r="V1481" s="35"/>
      <c r="W1481" s="35"/>
      <c r="X1481" s="35"/>
      <c r="Y1481" s="35"/>
      <c r="Z1481" s="35"/>
      <c r="AA1481" s="35"/>
      <c r="AB1481" s="35"/>
      <c r="AC1481" s="35"/>
      <c r="AD1481" s="35"/>
      <c r="AE1481" s="35"/>
      <c r="AT1481" s="18" t="s">
        <v>180</v>
      </c>
      <c r="AU1481" s="18" t="s">
        <v>83</v>
      </c>
    </row>
    <row r="1482" spans="2:51" s="14" customFormat="1" ht="12">
      <c r="B1482" s="204"/>
      <c r="C1482" s="205"/>
      <c r="D1482" s="195" t="s">
        <v>182</v>
      </c>
      <c r="E1482" s="206" t="s">
        <v>19</v>
      </c>
      <c r="F1482" s="207" t="s">
        <v>2204</v>
      </c>
      <c r="G1482" s="205"/>
      <c r="H1482" s="208">
        <v>2.57</v>
      </c>
      <c r="I1482" s="209"/>
      <c r="J1482" s="205"/>
      <c r="K1482" s="205"/>
      <c r="L1482" s="210"/>
      <c r="M1482" s="211"/>
      <c r="N1482" s="212"/>
      <c r="O1482" s="212"/>
      <c r="P1482" s="212"/>
      <c r="Q1482" s="212"/>
      <c r="R1482" s="212"/>
      <c r="S1482" s="212"/>
      <c r="T1482" s="213"/>
      <c r="AT1482" s="214" t="s">
        <v>182</v>
      </c>
      <c r="AU1482" s="214" t="s">
        <v>83</v>
      </c>
      <c r="AV1482" s="14" t="s">
        <v>83</v>
      </c>
      <c r="AW1482" s="14" t="s">
        <v>35</v>
      </c>
      <c r="AX1482" s="14" t="s">
        <v>81</v>
      </c>
      <c r="AY1482" s="214" t="s">
        <v>171</v>
      </c>
    </row>
    <row r="1483" spans="1:65" s="2" customFormat="1" ht="33" customHeight="1">
      <c r="A1483" s="35"/>
      <c r="B1483" s="36"/>
      <c r="C1483" s="175" t="s">
        <v>2207</v>
      </c>
      <c r="D1483" s="175" t="s">
        <v>173</v>
      </c>
      <c r="E1483" s="176" t="s">
        <v>2145</v>
      </c>
      <c r="F1483" s="177" t="s">
        <v>2146</v>
      </c>
      <c r="G1483" s="178" t="s">
        <v>176</v>
      </c>
      <c r="H1483" s="179">
        <v>2.57</v>
      </c>
      <c r="I1483" s="180"/>
      <c r="J1483" s="181">
        <f>ROUND(I1483*H1483,2)</f>
        <v>0</v>
      </c>
      <c r="K1483" s="177" t="s">
        <v>177</v>
      </c>
      <c r="L1483" s="40"/>
      <c r="M1483" s="182" t="s">
        <v>19</v>
      </c>
      <c r="N1483" s="183" t="s">
        <v>44</v>
      </c>
      <c r="O1483" s="65"/>
      <c r="P1483" s="184">
        <f>O1483*H1483</f>
        <v>0</v>
      </c>
      <c r="Q1483" s="184">
        <v>0</v>
      </c>
      <c r="R1483" s="184">
        <f>Q1483*H1483</f>
        <v>0</v>
      </c>
      <c r="S1483" s="184">
        <v>0</v>
      </c>
      <c r="T1483" s="185">
        <f>S1483*H1483</f>
        <v>0</v>
      </c>
      <c r="U1483" s="35"/>
      <c r="V1483" s="35"/>
      <c r="W1483" s="35"/>
      <c r="X1483" s="35"/>
      <c r="Y1483" s="35"/>
      <c r="Z1483" s="35"/>
      <c r="AA1483" s="35"/>
      <c r="AB1483" s="35"/>
      <c r="AC1483" s="35"/>
      <c r="AD1483" s="35"/>
      <c r="AE1483" s="35"/>
      <c r="AR1483" s="186" t="s">
        <v>311</v>
      </c>
      <c r="AT1483" s="186" t="s">
        <v>173</v>
      </c>
      <c r="AU1483" s="186" t="s">
        <v>83</v>
      </c>
      <c r="AY1483" s="18" t="s">
        <v>171</v>
      </c>
      <c r="BE1483" s="187">
        <f>IF(N1483="základní",J1483,0)</f>
        <v>0</v>
      </c>
      <c r="BF1483" s="187">
        <f>IF(N1483="snížená",J1483,0)</f>
        <v>0</v>
      </c>
      <c r="BG1483" s="187">
        <f>IF(N1483="zákl. přenesená",J1483,0)</f>
        <v>0</v>
      </c>
      <c r="BH1483" s="187">
        <f>IF(N1483="sníž. přenesená",J1483,0)</f>
        <v>0</v>
      </c>
      <c r="BI1483" s="187">
        <f>IF(N1483="nulová",J1483,0)</f>
        <v>0</v>
      </c>
      <c r="BJ1483" s="18" t="s">
        <v>81</v>
      </c>
      <c r="BK1483" s="187">
        <f>ROUND(I1483*H1483,2)</f>
        <v>0</v>
      </c>
      <c r="BL1483" s="18" t="s">
        <v>311</v>
      </c>
      <c r="BM1483" s="186" t="s">
        <v>2208</v>
      </c>
    </row>
    <row r="1484" spans="1:47" s="2" customFormat="1" ht="12">
      <c r="A1484" s="35"/>
      <c r="B1484" s="36"/>
      <c r="C1484" s="37"/>
      <c r="D1484" s="188" t="s">
        <v>180</v>
      </c>
      <c r="E1484" s="37"/>
      <c r="F1484" s="189" t="s">
        <v>2148</v>
      </c>
      <c r="G1484" s="37"/>
      <c r="H1484" s="37"/>
      <c r="I1484" s="190"/>
      <c r="J1484" s="37"/>
      <c r="K1484" s="37"/>
      <c r="L1484" s="40"/>
      <c r="M1484" s="191"/>
      <c r="N1484" s="192"/>
      <c r="O1484" s="65"/>
      <c r="P1484" s="65"/>
      <c r="Q1484" s="65"/>
      <c r="R1484" s="65"/>
      <c r="S1484" s="65"/>
      <c r="T1484" s="66"/>
      <c r="U1484" s="35"/>
      <c r="V1484" s="35"/>
      <c r="W1484" s="35"/>
      <c r="X1484" s="35"/>
      <c r="Y1484" s="35"/>
      <c r="Z1484" s="35"/>
      <c r="AA1484" s="35"/>
      <c r="AB1484" s="35"/>
      <c r="AC1484" s="35"/>
      <c r="AD1484" s="35"/>
      <c r="AE1484" s="35"/>
      <c r="AT1484" s="18" t="s">
        <v>180</v>
      </c>
      <c r="AU1484" s="18" t="s">
        <v>83</v>
      </c>
    </row>
    <row r="1485" spans="1:65" s="2" customFormat="1" ht="21.75" customHeight="1">
      <c r="A1485" s="35"/>
      <c r="B1485" s="36"/>
      <c r="C1485" s="175" t="s">
        <v>2209</v>
      </c>
      <c r="D1485" s="175" t="s">
        <v>173</v>
      </c>
      <c r="E1485" s="176" t="s">
        <v>2150</v>
      </c>
      <c r="F1485" s="177" t="s">
        <v>2151</v>
      </c>
      <c r="G1485" s="178" t="s">
        <v>266</v>
      </c>
      <c r="H1485" s="179">
        <v>0.126</v>
      </c>
      <c r="I1485" s="180"/>
      <c r="J1485" s="181">
        <f>ROUND(I1485*H1485,2)</f>
        <v>0</v>
      </c>
      <c r="K1485" s="177" t="s">
        <v>177</v>
      </c>
      <c r="L1485" s="40"/>
      <c r="M1485" s="182" t="s">
        <v>19</v>
      </c>
      <c r="N1485" s="183" t="s">
        <v>44</v>
      </c>
      <c r="O1485" s="65"/>
      <c r="P1485" s="184">
        <f>O1485*H1485</f>
        <v>0</v>
      </c>
      <c r="Q1485" s="184">
        <v>1.06277</v>
      </c>
      <c r="R1485" s="184">
        <f>Q1485*H1485</f>
        <v>0.13390902</v>
      </c>
      <c r="S1485" s="184">
        <v>0</v>
      </c>
      <c r="T1485" s="185">
        <f>S1485*H1485</f>
        <v>0</v>
      </c>
      <c r="U1485" s="35"/>
      <c r="V1485" s="35"/>
      <c r="W1485" s="35"/>
      <c r="X1485" s="35"/>
      <c r="Y1485" s="35"/>
      <c r="Z1485" s="35"/>
      <c r="AA1485" s="35"/>
      <c r="AB1485" s="35"/>
      <c r="AC1485" s="35"/>
      <c r="AD1485" s="35"/>
      <c r="AE1485" s="35"/>
      <c r="AR1485" s="186" t="s">
        <v>311</v>
      </c>
      <c r="AT1485" s="186" t="s">
        <v>173</v>
      </c>
      <c r="AU1485" s="186" t="s">
        <v>83</v>
      </c>
      <c r="AY1485" s="18" t="s">
        <v>171</v>
      </c>
      <c r="BE1485" s="187">
        <f>IF(N1485="základní",J1485,0)</f>
        <v>0</v>
      </c>
      <c r="BF1485" s="187">
        <f>IF(N1485="snížená",J1485,0)</f>
        <v>0</v>
      </c>
      <c r="BG1485" s="187">
        <f>IF(N1485="zákl. přenesená",J1485,0)</f>
        <v>0</v>
      </c>
      <c r="BH1485" s="187">
        <f>IF(N1485="sníž. přenesená",J1485,0)</f>
        <v>0</v>
      </c>
      <c r="BI1485" s="187">
        <f>IF(N1485="nulová",J1485,0)</f>
        <v>0</v>
      </c>
      <c r="BJ1485" s="18" t="s">
        <v>81</v>
      </c>
      <c r="BK1485" s="187">
        <f>ROUND(I1485*H1485,2)</f>
        <v>0</v>
      </c>
      <c r="BL1485" s="18" t="s">
        <v>311</v>
      </c>
      <c r="BM1485" s="186" t="s">
        <v>2210</v>
      </c>
    </row>
    <row r="1486" spans="1:47" s="2" customFormat="1" ht="12">
      <c r="A1486" s="35"/>
      <c r="B1486" s="36"/>
      <c r="C1486" s="37"/>
      <c r="D1486" s="188" t="s">
        <v>180</v>
      </c>
      <c r="E1486" s="37"/>
      <c r="F1486" s="189" t="s">
        <v>2153</v>
      </c>
      <c r="G1486" s="37"/>
      <c r="H1486" s="37"/>
      <c r="I1486" s="190"/>
      <c r="J1486" s="37"/>
      <c r="K1486" s="37"/>
      <c r="L1486" s="40"/>
      <c r="M1486" s="191"/>
      <c r="N1486" s="192"/>
      <c r="O1486" s="65"/>
      <c r="P1486" s="65"/>
      <c r="Q1486" s="65"/>
      <c r="R1486" s="65"/>
      <c r="S1486" s="65"/>
      <c r="T1486" s="66"/>
      <c r="U1486" s="35"/>
      <c r="V1486" s="35"/>
      <c r="W1486" s="35"/>
      <c r="X1486" s="35"/>
      <c r="Y1486" s="35"/>
      <c r="Z1486" s="35"/>
      <c r="AA1486" s="35"/>
      <c r="AB1486" s="35"/>
      <c r="AC1486" s="35"/>
      <c r="AD1486" s="35"/>
      <c r="AE1486" s="35"/>
      <c r="AT1486" s="18" t="s">
        <v>180</v>
      </c>
      <c r="AU1486" s="18" t="s">
        <v>83</v>
      </c>
    </row>
    <row r="1487" spans="2:51" s="13" customFormat="1" ht="12">
      <c r="B1487" s="193"/>
      <c r="C1487" s="194"/>
      <c r="D1487" s="195" t="s">
        <v>182</v>
      </c>
      <c r="E1487" s="196" t="s">
        <v>19</v>
      </c>
      <c r="F1487" s="197" t="s">
        <v>2154</v>
      </c>
      <c r="G1487" s="194"/>
      <c r="H1487" s="196" t="s">
        <v>19</v>
      </c>
      <c r="I1487" s="198"/>
      <c r="J1487" s="194"/>
      <c r="K1487" s="194"/>
      <c r="L1487" s="199"/>
      <c r="M1487" s="200"/>
      <c r="N1487" s="201"/>
      <c r="O1487" s="201"/>
      <c r="P1487" s="201"/>
      <c r="Q1487" s="201"/>
      <c r="R1487" s="201"/>
      <c r="S1487" s="201"/>
      <c r="T1487" s="202"/>
      <c r="AT1487" s="203" t="s">
        <v>182</v>
      </c>
      <c r="AU1487" s="203" t="s">
        <v>83</v>
      </c>
      <c r="AV1487" s="13" t="s">
        <v>81</v>
      </c>
      <c r="AW1487" s="13" t="s">
        <v>35</v>
      </c>
      <c r="AX1487" s="13" t="s">
        <v>73</v>
      </c>
      <c r="AY1487" s="203" t="s">
        <v>171</v>
      </c>
    </row>
    <row r="1488" spans="2:51" s="14" customFormat="1" ht="12">
      <c r="B1488" s="204"/>
      <c r="C1488" s="205"/>
      <c r="D1488" s="195" t="s">
        <v>182</v>
      </c>
      <c r="E1488" s="206" t="s">
        <v>19</v>
      </c>
      <c r="F1488" s="207" t="s">
        <v>2211</v>
      </c>
      <c r="G1488" s="205"/>
      <c r="H1488" s="208">
        <v>0.126</v>
      </c>
      <c r="I1488" s="209"/>
      <c r="J1488" s="205"/>
      <c r="K1488" s="205"/>
      <c r="L1488" s="210"/>
      <c r="M1488" s="211"/>
      <c r="N1488" s="212"/>
      <c r="O1488" s="212"/>
      <c r="P1488" s="212"/>
      <c r="Q1488" s="212"/>
      <c r="R1488" s="212"/>
      <c r="S1488" s="212"/>
      <c r="T1488" s="213"/>
      <c r="AT1488" s="214" t="s">
        <v>182</v>
      </c>
      <c r="AU1488" s="214" t="s">
        <v>83</v>
      </c>
      <c r="AV1488" s="14" t="s">
        <v>83</v>
      </c>
      <c r="AW1488" s="14" t="s">
        <v>35</v>
      </c>
      <c r="AX1488" s="14" t="s">
        <v>81</v>
      </c>
      <c r="AY1488" s="214" t="s">
        <v>171</v>
      </c>
    </row>
    <row r="1489" spans="1:65" s="2" customFormat="1" ht="37.9" customHeight="1">
      <c r="A1489" s="35"/>
      <c r="B1489" s="36"/>
      <c r="C1489" s="175" t="s">
        <v>2212</v>
      </c>
      <c r="D1489" s="175" t="s">
        <v>173</v>
      </c>
      <c r="E1489" s="176" t="s">
        <v>2213</v>
      </c>
      <c r="F1489" s="177" t="s">
        <v>2214</v>
      </c>
      <c r="G1489" s="178" t="s">
        <v>272</v>
      </c>
      <c r="H1489" s="179">
        <v>25.7</v>
      </c>
      <c r="I1489" s="180"/>
      <c r="J1489" s="181">
        <f>ROUND(I1489*H1489,2)</f>
        <v>0</v>
      </c>
      <c r="K1489" s="177" t="s">
        <v>177</v>
      </c>
      <c r="L1489" s="40"/>
      <c r="M1489" s="182" t="s">
        <v>19</v>
      </c>
      <c r="N1489" s="183" t="s">
        <v>44</v>
      </c>
      <c r="O1489" s="65"/>
      <c r="P1489" s="184">
        <f>O1489*H1489</f>
        <v>0</v>
      </c>
      <c r="Q1489" s="184">
        <v>0.0032</v>
      </c>
      <c r="R1489" s="184">
        <f>Q1489*H1489</f>
        <v>0.08224000000000001</v>
      </c>
      <c r="S1489" s="184">
        <v>0</v>
      </c>
      <c r="T1489" s="185">
        <f>S1489*H1489</f>
        <v>0</v>
      </c>
      <c r="U1489" s="35"/>
      <c r="V1489" s="35"/>
      <c r="W1489" s="35"/>
      <c r="X1489" s="35"/>
      <c r="Y1489" s="35"/>
      <c r="Z1489" s="35"/>
      <c r="AA1489" s="35"/>
      <c r="AB1489" s="35"/>
      <c r="AC1489" s="35"/>
      <c r="AD1489" s="35"/>
      <c r="AE1489" s="35"/>
      <c r="AR1489" s="186" t="s">
        <v>311</v>
      </c>
      <c r="AT1489" s="186" t="s">
        <v>173</v>
      </c>
      <c r="AU1489" s="186" t="s">
        <v>83</v>
      </c>
      <c r="AY1489" s="18" t="s">
        <v>171</v>
      </c>
      <c r="BE1489" s="187">
        <f>IF(N1489="základní",J1489,0)</f>
        <v>0</v>
      </c>
      <c r="BF1489" s="187">
        <f>IF(N1489="snížená",J1489,0)</f>
        <v>0</v>
      </c>
      <c r="BG1489" s="187">
        <f>IF(N1489="zákl. přenesená",J1489,0)</f>
        <v>0</v>
      </c>
      <c r="BH1489" s="187">
        <f>IF(N1489="sníž. přenesená",J1489,0)</f>
        <v>0</v>
      </c>
      <c r="BI1489" s="187">
        <f>IF(N1489="nulová",J1489,0)</f>
        <v>0</v>
      </c>
      <c r="BJ1489" s="18" t="s">
        <v>81</v>
      </c>
      <c r="BK1489" s="187">
        <f>ROUND(I1489*H1489,2)</f>
        <v>0</v>
      </c>
      <c r="BL1489" s="18" t="s">
        <v>311</v>
      </c>
      <c r="BM1489" s="186" t="s">
        <v>2215</v>
      </c>
    </row>
    <row r="1490" spans="1:47" s="2" customFormat="1" ht="12">
      <c r="A1490" s="35"/>
      <c r="B1490" s="36"/>
      <c r="C1490" s="37"/>
      <c r="D1490" s="188" t="s">
        <v>180</v>
      </c>
      <c r="E1490" s="37"/>
      <c r="F1490" s="189" t="s">
        <v>2216</v>
      </c>
      <c r="G1490" s="37"/>
      <c r="H1490" s="37"/>
      <c r="I1490" s="190"/>
      <c r="J1490" s="37"/>
      <c r="K1490" s="37"/>
      <c r="L1490" s="40"/>
      <c r="M1490" s="191"/>
      <c r="N1490" s="192"/>
      <c r="O1490" s="65"/>
      <c r="P1490" s="65"/>
      <c r="Q1490" s="65"/>
      <c r="R1490" s="65"/>
      <c r="S1490" s="65"/>
      <c r="T1490" s="66"/>
      <c r="U1490" s="35"/>
      <c r="V1490" s="35"/>
      <c r="W1490" s="35"/>
      <c r="X1490" s="35"/>
      <c r="Y1490" s="35"/>
      <c r="Z1490" s="35"/>
      <c r="AA1490" s="35"/>
      <c r="AB1490" s="35"/>
      <c r="AC1490" s="35"/>
      <c r="AD1490" s="35"/>
      <c r="AE1490" s="35"/>
      <c r="AT1490" s="18" t="s">
        <v>180</v>
      </c>
      <c r="AU1490" s="18" t="s">
        <v>83</v>
      </c>
    </row>
    <row r="1491" spans="1:65" s="2" customFormat="1" ht="37.9" customHeight="1">
      <c r="A1491" s="35"/>
      <c r="B1491" s="36"/>
      <c r="C1491" s="175" t="s">
        <v>2217</v>
      </c>
      <c r="D1491" s="175" t="s">
        <v>173</v>
      </c>
      <c r="E1491" s="176" t="s">
        <v>957</v>
      </c>
      <c r="F1491" s="177" t="s">
        <v>958</v>
      </c>
      <c r="G1491" s="178" t="s">
        <v>272</v>
      </c>
      <c r="H1491" s="179">
        <v>51.4</v>
      </c>
      <c r="I1491" s="180"/>
      <c r="J1491" s="181">
        <f>ROUND(I1491*H1491,2)</f>
        <v>0</v>
      </c>
      <c r="K1491" s="177" t="s">
        <v>177</v>
      </c>
      <c r="L1491" s="40"/>
      <c r="M1491" s="182" t="s">
        <v>19</v>
      </c>
      <c r="N1491" s="183" t="s">
        <v>44</v>
      </c>
      <c r="O1491" s="65"/>
      <c r="P1491" s="184">
        <f>O1491*H1491</f>
        <v>0</v>
      </c>
      <c r="Q1491" s="184">
        <v>0</v>
      </c>
      <c r="R1491" s="184">
        <f>Q1491*H1491</f>
        <v>0</v>
      </c>
      <c r="S1491" s="184">
        <v>0</v>
      </c>
      <c r="T1491" s="185">
        <f>S1491*H1491</f>
        <v>0</v>
      </c>
      <c r="U1491" s="35"/>
      <c r="V1491" s="35"/>
      <c r="W1491" s="35"/>
      <c r="X1491" s="35"/>
      <c r="Y1491" s="35"/>
      <c r="Z1491" s="35"/>
      <c r="AA1491" s="35"/>
      <c r="AB1491" s="35"/>
      <c r="AC1491" s="35"/>
      <c r="AD1491" s="35"/>
      <c r="AE1491" s="35"/>
      <c r="AR1491" s="186" t="s">
        <v>311</v>
      </c>
      <c r="AT1491" s="186" t="s">
        <v>173</v>
      </c>
      <c r="AU1491" s="186" t="s">
        <v>83</v>
      </c>
      <c r="AY1491" s="18" t="s">
        <v>171</v>
      </c>
      <c r="BE1491" s="187">
        <f>IF(N1491="základní",J1491,0)</f>
        <v>0</v>
      </c>
      <c r="BF1491" s="187">
        <f>IF(N1491="snížená",J1491,0)</f>
        <v>0</v>
      </c>
      <c r="BG1491" s="187">
        <f>IF(N1491="zákl. přenesená",J1491,0)</f>
        <v>0</v>
      </c>
      <c r="BH1491" s="187">
        <f>IF(N1491="sníž. přenesená",J1491,0)</f>
        <v>0</v>
      </c>
      <c r="BI1491" s="187">
        <f>IF(N1491="nulová",J1491,0)</f>
        <v>0</v>
      </c>
      <c r="BJ1491" s="18" t="s">
        <v>81</v>
      </c>
      <c r="BK1491" s="187">
        <f>ROUND(I1491*H1491,2)</f>
        <v>0</v>
      </c>
      <c r="BL1491" s="18" t="s">
        <v>311</v>
      </c>
      <c r="BM1491" s="186" t="s">
        <v>2218</v>
      </c>
    </row>
    <row r="1492" spans="1:47" s="2" customFormat="1" ht="12">
      <c r="A1492" s="35"/>
      <c r="B1492" s="36"/>
      <c r="C1492" s="37"/>
      <c r="D1492" s="188" t="s">
        <v>180</v>
      </c>
      <c r="E1492" s="37"/>
      <c r="F1492" s="189" t="s">
        <v>960</v>
      </c>
      <c r="G1492" s="37"/>
      <c r="H1492" s="37"/>
      <c r="I1492" s="190"/>
      <c r="J1492" s="37"/>
      <c r="K1492" s="37"/>
      <c r="L1492" s="40"/>
      <c r="M1492" s="191"/>
      <c r="N1492" s="192"/>
      <c r="O1492" s="65"/>
      <c r="P1492" s="65"/>
      <c r="Q1492" s="65"/>
      <c r="R1492" s="65"/>
      <c r="S1492" s="65"/>
      <c r="T1492" s="66"/>
      <c r="U1492" s="35"/>
      <c r="V1492" s="35"/>
      <c r="W1492" s="35"/>
      <c r="X1492" s="35"/>
      <c r="Y1492" s="35"/>
      <c r="Z1492" s="35"/>
      <c r="AA1492" s="35"/>
      <c r="AB1492" s="35"/>
      <c r="AC1492" s="35"/>
      <c r="AD1492" s="35"/>
      <c r="AE1492" s="35"/>
      <c r="AT1492" s="18" t="s">
        <v>180</v>
      </c>
      <c r="AU1492" s="18" t="s">
        <v>83</v>
      </c>
    </row>
    <row r="1493" spans="2:51" s="14" customFormat="1" ht="12">
      <c r="B1493" s="204"/>
      <c r="C1493" s="205"/>
      <c r="D1493" s="195" t="s">
        <v>182</v>
      </c>
      <c r="E1493" s="205"/>
      <c r="F1493" s="207" t="s">
        <v>2219</v>
      </c>
      <c r="G1493" s="205"/>
      <c r="H1493" s="208">
        <v>51.4</v>
      </c>
      <c r="I1493" s="209"/>
      <c r="J1493" s="205"/>
      <c r="K1493" s="205"/>
      <c r="L1493" s="210"/>
      <c r="M1493" s="211"/>
      <c r="N1493" s="212"/>
      <c r="O1493" s="212"/>
      <c r="P1493" s="212"/>
      <c r="Q1493" s="212"/>
      <c r="R1493" s="212"/>
      <c r="S1493" s="212"/>
      <c r="T1493" s="213"/>
      <c r="AT1493" s="214" t="s">
        <v>182</v>
      </c>
      <c r="AU1493" s="214" t="s">
        <v>83</v>
      </c>
      <c r="AV1493" s="14" t="s">
        <v>83</v>
      </c>
      <c r="AW1493" s="14" t="s">
        <v>4</v>
      </c>
      <c r="AX1493" s="14" t="s">
        <v>81</v>
      </c>
      <c r="AY1493" s="214" t="s">
        <v>171</v>
      </c>
    </row>
    <row r="1494" spans="1:65" s="2" customFormat="1" ht="24.2" customHeight="1">
      <c r="A1494" s="35"/>
      <c r="B1494" s="36"/>
      <c r="C1494" s="226" t="s">
        <v>2220</v>
      </c>
      <c r="D1494" s="226" t="s">
        <v>263</v>
      </c>
      <c r="E1494" s="227" t="s">
        <v>2061</v>
      </c>
      <c r="F1494" s="228" t="s">
        <v>2062</v>
      </c>
      <c r="G1494" s="229" t="s">
        <v>272</v>
      </c>
      <c r="H1494" s="230">
        <v>28.27</v>
      </c>
      <c r="I1494" s="231"/>
      <c r="J1494" s="232">
        <f>ROUND(I1494*H1494,2)</f>
        <v>0</v>
      </c>
      <c r="K1494" s="228" t="s">
        <v>177</v>
      </c>
      <c r="L1494" s="233"/>
      <c r="M1494" s="234" t="s">
        <v>19</v>
      </c>
      <c r="N1494" s="235" t="s">
        <v>44</v>
      </c>
      <c r="O1494" s="65"/>
      <c r="P1494" s="184">
        <f>O1494*H1494</f>
        <v>0</v>
      </c>
      <c r="Q1494" s="184">
        <v>0.0005</v>
      </c>
      <c r="R1494" s="184">
        <f>Q1494*H1494</f>
        <v>0.014135</v>
      </c>
      <c r="S1494" s="184">
        <v>0</v>
      </c>
      <c r="T1494" s="185">
        <f>S1494*H1494</f>
        <v>0</v>
      </c>
      <c r="U1494" s="35"/>
      <c r="V1494" s="35"/>
      <c r="W1494" s="35"/>
      <c r="X1494" s="35"/>
      <c r="Y1494" s="35"/>
      <c r="Z1494" s="35"/>
      <c r="AA1494" s="35"/>
      <c r="AB1494" s="35"/>
      <c r="AC1494" s="35"/>
      <c r="AD1494" s="35"/>
      <c r="AE1494" s="35"/>
      <c r="AR1494" s="186" t="s">
        <v>454</v>
      </c>
      <c r="AT1494" s="186" t="s">
        <v>263</v>
      </c>
      <c r="AU1494" s="186" t="s">
        <v>83</v>
      </c>
      <c r="AY1494" s="18" t="s">
        <v>171</v>
      </c>
      <c r="BE1494" s="187">
        <f>IF(N1494="základní",J1494,0)</f>
        <v>0</v>
      </c>
      <c r="BF1494" s="187">
        <f>IF(N1494="snížená",J1494,0)</f>
        <v>0</v>
      </c>
      <c r="BG1494" s="187">
        <f>IF(N1494="zákl. přenesená",J1494,0)</f>
        <v>0</v>
      </c>
      <c r="BH1494" s="187">
        <f>IF(N1494="sníž. přenesená",J1494,0)</f>
        <v>0</v>
      </c>
      <c r="BI1494" s="187">
        <f>IF(N1494="nulová",J1494,0)</f>
        <v>0</v>
      </c>
      <c r="BJ1494" s="18" t="s">
        <v>81</v>
      </c>
      <c r="BK1494" s="187">
        <f>ROUND(I1494*H1494,2)</f>
        <v>0</v>
      </c>
      <c r="BL1494" s="18" t="s">
        <v>311</v>
      </c>
      <c r="BM1494" s="186" t="s">
        <v>2221</v>
      </c>
    </row>
    <row r="1495" spans="2:51" s="14" customFormat="1" ht="12">
      <c r="B1495" s="204"/>
      <c r="C1495" s="205"/>
      <c r="D1495" s="195" t="s">
        <v>182</v>
      </c>
      <c r="E1495" s="205"/>
      <c r="F1495" s="207" t="s">
        <v>2222</v>
      </c>
      <c r="G1495" s="205"/>
      <c r="H1495" s="208">
        <v>28.27</v>
      </c>
      <c r="I1495" s="209"/>
      <c r="J1495" s="205"/>
      <c r="K1495" s="205"/>
      <c r="L1495" s="210"/>
      <c r="M1495" s="211"/>
      <c r="N1495" s="212"/>
      <c r="O1495" s="212"/>
      <c r="P1495" s="212"/>
      <c r="Q1495" s="212"/>
      <c r="R1495" s="212"/>
      <c r="S1495" s="212"/>
      <c r="T1495" s="213"/>
      <c r="AT1495" s="214" t="s">
        <v>182</v>
      </c>
      <c r="AU1495" s="214" t="s">
        <v>83</v>
      </c>
      <c r="AV1495" s="14" t="s">
        <v>83</v>
      </c>
      <c r="AW1495" s="14" t="s">
        <v>4</v>
      </c>
      <c r="AX1495" s="14" t="s">
        <v>81</v>
      </c>
      <c r="AY1495" s="214" t="s">
        <v>171</v>
      </c>
    </row>
    <row r="1496" spans="1:65" s="2" customFormat="1" ht="24.2" customHeight="1">
      <c r="A1496" s="35"/>
      <c r="B1496" s="36"/>
      <c r="C1496" s="226" t="s">
        <v>2223</v>
      </c>
      <c r="D1496" s="226" t="s">
        <v>263</v>
      </c>
      <c r="E1496" s="227" t="s">
        <v>2066</v>
      </c>
      <c r="F1496" s="228" t="s">
        <v>2067</v>
      </c>
      <c r="G1496" s="229" t="s">
        <v>272</v>
      </c>
      <c r="H1496" s="230">
        <v>28.27</v>
      </c>
      <c r="I1496" s="231"/>
      <c r="J1496" s="232">
        <f>ROUND(I1496*H1496,2)</f>
        <v>0</v>
      </c>
      <c r="K1496" s="228" t="s">
        <v>177</v>
      </c>
      <c r="L1496" s="233"/>
      <c r="M1496" s="234" t="s">
        <v>19</v>
      </c>
      <c r="N1496" s="235" t="s">
        <v>44</v>
      </c>
      <c r="O1496" s="65"/>
      <c r="P1496" s="184">
        <f>O1496*H1496</f>
        <v>0</v>
      </c>
      <c r="Q1496" s="184">
        <v>0.0002</v>
      </c>
      <c r="R1496" s="184">
        <f>Q1496*H1496</f>
        <v>0.005654</v>
      </c>
      <c r="S1496" s="184">
        <v>0</v>
      </c>
      <c r="T1496" s="185">
        <f>S1496*H1496</f>
        <v>0</v>
      </c>
      <c r="U1496" s="35"/>
      <c r="V1496" s="35"/>
      <c r="W1496" s="35"/>
      <c r="X1496" s="35"/>
      <c r="Y1496" s="35"/>
      <c r="Z1496" s="35"/>
      <c r="AA1496" s="35"/>
      <c r="AB1496" s="35"/>
      <c r="AC1496" s="35"/>
      <c r="AD1496" s="35"/>
      <c r="AE1496" s="35"/>
      <c r="AR1496" s="186" t="s">
        <v>454</v>
      </c>
      <c r="AT1496" s="186" t="s">
        <v>263</v>
      </c>
      <c r="AU1496" s="186" t="s">
        <v>83</v>
      </c>
      <c r="AY1496" s="18" t="s">
        <v>171</v>
      </c>
      <c r="BE1496" s="187">
        <f>IF(N1496="základní",J1496,0)</f>
        <v>0</v>
      </c>
      <c r="BF1496" s="187">
        <f>IF(N1496="snížená",J1496,0)</f>
        <v>0</v>
      </c>
      <c r="BG1496" s="187">
        <f>IF(N1496="zákl. přenesená",J1496,0)</f>
        <v>0</v>
      </c>
      <c r="BH1496" s="187">
        <f>IF(N1496="sníž. přenesená",J1496,0)</f>
        <v>0</v>
      </c>
      <c r="BI1496" s="187">
        <f>IF(N1496="nulová",J1496,0)</f>
        <v>0</v>
      </c>
      <c r="BJ1496" s="18" t="s">
        <v>81</v>
      </c>
      <c r="BK1496" s="187">
        <f>ROUND(I1496*H1496,2)</f>
        <v>0</v>
      </c>
      <c r="BL1496" s="18" t="s">
        <v>311</v>
      </c>
      <c r="BM1496" s="186" t="s">
        <v>2224</v>
      </c>
    </row>
    <row r="1497" spans="2:51" s="14" customFormat="1" ht="12">
      <c r="B1497" s="204"/>
      <c r="C1497" s="205"/>
      <c r="D1497" s="195" t="s">
        <v>182</v>
      </c>
      <c r="E1497" s="205"/>
      <c r="F1497" s="207" t="s">
        <v>2222</v>
      </c>
      <c r="G1497" s="205"/>
      <c r="H1497" s="208">
        <v>28.27</v>
      </c>
      <c r="I1497" s="209"/>
      <c r="J1497" s="205"/>
      <c r="K1497" s="205"/>
      <c r="L1497" s="210"/>
      <c r="M1497" s="211"/>
      <c r="N1497" s="212"/>
      <c r="O1497" s="212"/>
      <c r="P1497" s="212"/>
      <c r="Q1497" s="212"/>
      <c r="R1497" s="212"/>
      <c r="S1497" s="212"/>
      <c r="T1497" s="213"/>
      <c r="AT1497" s="214" t="s">
        <v>182</v>
      </c>
      <c r="AU1497" s="214" t="s">
        <v>83</v>
      </c>
      <c r="AV1497" s="14" t="s">
        <v>83</v>
      </c>
      <c r="AW1497" s="14" t="s">
        <v>4</v>
      </c>
      <c r="AX1497" s="14" t="s">
        <v>81</v>
      </c>
      <c r="AY1497" s="214" t="s">
        <v>171</v>
      </c>
    </row>
    <row r="1498" spans="1:65" s="2" customFormat="1" ht="37.9" customHeight="1">
      <c r="A1498" s="35"/>
      <c r="B1498" s="36"/>
      <c r="C1498" s="175" t="s">
        <v>2225</v>
      </c>
      <c r="D1498" s="175" t="s">
        <v>173</v>
      </c>
      <c r="E1498" s="176" t="s">
        <v>2082</v>
      </c>
      <c r="F1498" s="177" t="s">
        <v>2083</v>
      </c>
      <c r="G1498" s="178" t="s">
        <v>272</v>
      </c>
      <c r="H1498" s="179">
        <v>25.7</v>
      </c>
      <c r="I1498" s="180"/>
      <c r="J1498" s="181">
        <f>ROUND(I1498*H1498,2)</f>
        <v>0</v>
      </c>
      <c r="K1498" s="177" t="s">
        <v>177</v>
      </c>
      <c r="L1498" s="40"/>
      <c r="M1498" s="182" t="s">
        <v>19</v>
      </c>
      <c r="N1498" s="183" t="s">
        <v>44</v>
      </c>
      <c r="O1498" s="65"/>
      <c r="P1498" s="184">
        <f>O1498*H1498</f>
        <v>0</v>
      </c>
      <c r="Q1498" s="184">
        <v>0</v>
      </c>
      <c r="R1498" s="184">
        <f>Q1498*H1498</f>
        <v>0</v>
      </c>
      <c r="S1498" s="184">
        <v>0</v>
      </c>
      <c r="T1498" s="185">
        <f>S1498*H1498</f>
        <v>0</v>
      </c>
      <c r="U1498" s="35"/>
      <c r="V1498" s="35"/>
      <c r="W1498" s="35"/>
      <c r="X1498" s="35"/>
      <c r="Y1498" s="35"/>
      <c r="Z1498" s="35"/>
      <c r="AA1498" s="35"/>
      <c r="AB1498" s="35"/>
      <c r="AC1498" s="35"/>
      <c r="AD1498" s="35"/>
      <c r="AE1498" s="35"/>
      <c r="AR1498" s="186" t="s">
        <v>311</v>
      </c>
      <c r="AT1498" s="186" t="s">
        <v>173</v>
      </c>
      <c r="AU1498" s="186" t="s">
        <v>83</v>
      </c>
      <c r="AY1498" s="18" t="s">
        <v>171</v>
      </c>
      <c r="BE1498" s="187">
        <f>IF(N1498="základní",J1498,0)</f>
        <v>0</v>
      </c>
      <c r="BF1498" s="187">
        <f>IF(N1498="snížená",J1498,0)</f>
        <v>0</v>
      </c>
      <c r="BG1498" s="187">
        <f>IF(N1498="zákl. přenesená",J1498,0)</f>
        <v>0</v>
      </c>
      <c r="BH1498" s="187">
        <f>IF(N1498="sníž. přenesená",J1498,0)</f>
        <v>0</v>
      </c>
      <c r="BI1498" s="187">
        <f>IF(N1498="nulová",J1498,0)</f>
        <v>0</v>
      </c>
      <c r="BJ1498" s="18" t="s">
        <v>81</v>
      </c>
      <c r="BK1498" s="187">
        <f>ROUND(I1498*H1498,2)</f>
        <v>0</v>
      </c>
      <c r="BL1498" s="18" t="s">
        <v>311</v>
      </c>
      <c r="BM1498" s="186" t="s">
        <v>2226</v>
      </c>
    </row>
    <row r="1499" spans="1:47" s="2" customFormat="1" ht="12">
      <c r="A1499" s="35"/>
      <c r="B1499" s="36"/>
      <c r="C1499" s="37"/>
      <c r="D1499" s="188" t="s">
        <v>180</v>
      </c>
      <c r="E1499" s="37"/>
      <c r="F1499" s="189" t="s">
        <v>2085</v>
      </c>
      <c r="G1499" s="37"/>
      <c r="H1499" s="37"/>
      <c r="I1499" s="190"/>
      <c r="J1499" s="37"/>
      <c r="K1499" s="37"/>
      <c r="L1499" s="40"/>
      <c r="M1499" s="191"/>
      <c r="N1499" s="192"/>
      <c r="O1499" s="65"/>
      <c r="P1499" s="65"/>
      <c r="Q1499" s="65"/>
      <c r="R1499" s="65"/>
      <c r="S1499" s="65"/>
      <c r="T1499" s="66"/>
      <c r="U1499" s="35"/>
      <c r="V1499" s="35"/>
      <c r="W1499" s="35"/>
      <c r="X1499" s="35"/>
      <c r="Y1499" s="35"/>
      <c r="Z1499" s="35"/>
      <c r="AA1499" s="35"/>
      <c r="AB1499" s="35"/>
      <c r="AC1499" s="35"/>
      <c r="AD1499" s="35"/>
      <c r="AE1499" s="35"/>
      <c r="AT1499" s="18" t="s">
        <v>180</v>
      </c>
      <c r="AU1499" s="18" t="s">
        <v>83</v>
      </c>
    </row>
    <row r="1500" spans="1:65" s="2" customFormat="1" ht="16.5" customHeight="1">
      <c r="A1500" s="35"/>
      <c r="B1500" s="36"/>
      <c r="C1500" s="226" t="s">
        <v>2227</v>
      </c>
      <c r="D1500" s="226" t="s">
        <v>263</v>
      </c>
      <c r="E1500" s="227" t="s">
        <v>2076</v>
      </c>
      <c r="F1500" s="228" t="s">
        <v>2077</v>
      </c>
      <c r="G1500" s="229" t="s">
        <v>176</v>
      </c>
      <c r="H1500" s="230">
        <v>10.28</v>
      </c>
      <c r="I1500" s="231"/>
      <c r="J1500" s="232">
        <f>ROUND(I1500*H1500,2)</f>
        <v>0</v>
      </c>
      <c r="K1500" s="228" t="s">
        <v>177</v>
      </c>
      <c r="L1500" s="233"/>
      <c r="M1500" s="234" t="s">
        <v>19</v>
      </c>
      <c r="N1500" s="235" t="s">
        <v>44</v>
      </c>
      <c r="O1500" s="65"/>
      <c r="P1500" s="184">
        <f>O1500*H1500</f>
        <v>0</v>
      </c>
      <c r="Q1500" s="184">
        <v>0.001</v>
      </c>
      <c r="R1500" s="184">
        <f>Q1500*H1500</f>
        <v>0.01028</v>
      </c>
      <c r="S1500" s="184">
        <v>0</v>
      </c>
      <c r="T1500" s="185">
        <f>S1500*H1500</f>
        <v>0</v>
      </c>
      <c r="U1500" s="35"/>
      <c r="V1500" s="35"/>
      <c r="W1500" s="35"/>
      <c r="X1500" s="35"/>
      <c r="Y1500" s="35"/>
      <c r="Z1500" s="35"/>
      <c r="AA1500" s="35"/>
      <c r="AB1500" s="35"/>
      <c r="AC1500" s="35"/>
      <c r="AD1500" s="35"/>
      <c r="AE1500" s="35"/>
      <c r="AR1500" s="186" t="s">
        <v>454</v>
      </c>
      <c r="AT1500" s="186" t="s">
        <v>263</v>
      </c>
      <c r="AU1500" s="186" t="s">
        <v>83</v>
      </c>
      <c r="AY1500" s="18" t="s">
        <v>171</v>
      </c>
      <c r="BE1500" s="187">
        <f>IF(N1500="základní",J1500,0)</f>
        <v>0</v>
      </c>
      <c r="BF1500" s="187">
        <f>IF(N1500="snížená",J1500,0)</f>
        <v>0</v>
      </c>
      <c r="BG1500" s="187">
        <f>IF(N1500="zákl. přenesená",J1500,0)</f>
        <v>0</v>
      </c>
      <c r="BH1500" s="187">
        <f>IF(N1500="sníž. přenesená",J1500,0)</f>
        <v>0</v>
      </c>
      <c r="BI1500" s="187">
        <f>IF(N1500="nulová",J1500,0)</f>
        <v>0</v>
      </c>
      <c r="BJ1500" s="18" t="s">
        <v>81</v>
      </c>
      <c r="BK1500" s="187">
        <f>ROUND(I1500*H1500,2)</f>
        <v>0</v>
      </c>
      <c r="BL1500" s="18" t="s">
        <v>311</v>
      </c>
      <c r="BM1500" s="186" t="s">
        <v>2228</v>
      </c>
    </row>
    <row r="1501" spans="2:51" s="14" customFormat="1" ht="12">
      <c r="B1501" s="204"/>
      <c r="C1501" s="205"/>
      <c r="D1501" s="195" t="s">
        <v>182</v>
      </c>
      <c r="E1501" s="206" t="s">
        <v>19</v>
      </c>
      <c r="F1501" s="207" t="s">
        <v>2229</v>
      </c>
      <c r="G1501" s="205"/>
      <c r="H1501" s="208">
        <v>10.28</v>
      </c>
      <c r="I1501" s="209"/>
      <c r="J1501" s="205"/>
      <c r="K1501" s="205"/>
      <c r="L1501" s="210"/>
      <c r="M1501" s="211"/>
      <c r="N1501" s="212"/>
      <c r="O1501" s="212"/>
      <c r="P1501" s="212"/>
      <c r="Q1501" s="212"/>
      <c r="R1501" s="212"/>
      <c r="S1501" s="212"/>
      <c r="T1501" s="213"/>
      <c r="AT1501" s="214" t="s">
        <v>182</v>
      </c>
      <c r="AU1501" s="214" t="s">
        <v>83</v>
      </c>
      <c r="AV1501" s="14" t="s">
        <v>83</v>
      </c>
      <c r="AW1501" s="14" t="s">
        <v>35</v>
      </c>
      <c r="AX1501" s="14" t="s">
        <v>81</v>
      </c>
      <c r="AY1501" s="214" t="s">
        <v>171</v>
      </c>
    </row>
    <row r="1502" spans="1:65" s="2" customFormat="1" ht="55.5" customHeight="1">
      <c r="A1502" s="35"/>
      <c r="B1502" s="36"/>
      <c r="C1502" s="175" t="s">
        <v>2230</v>
      </c>
      <c r="D1502" s="175" t="s">
        <v>173</v>
      </c>
      <c r="E1502" s="176" t="s">
        <v>2127</v>
      </c>
      <c r="F1502" s="177" t="s">
        <v>2128</v>
      </c>
      <c r="G1502" s="178" t="s">
        <v>266</v>
      </c>
      <c r="H1502" s="179">
        <v>6.676</v>
      </c>
      <c r="I1502" s="180"/>
      <c r="J1502" s="181">
        <f>ROUND(I1502*H1502,2)</f>
        <v>0</v>
      </c>
      <c r="K1502" s="177" t="s">
        <v>177</v>
      </c>
      <c r="L1502" s="40"/>
      <c r="M1502" s="182" t="s">
        <v>19</v>
      </c>
      <c r="N1502" s="183" t="s">
        <v>44</v>
      </c>
      <c r="O1502" s="65"/>
      <c r="P1502" s="184">
        <f>O1502*H1502</f>
        <v>0</v>
      </c>
      <c r="Q1502" s="184">
        <v>0</v>
      </c>
      <c r="R1502" s="184">
        <f>Q1502*H1502</f>
        <v>0</v>
      </c>
      <c r="S1502" s="184">
        <v>0</v>
      </c>
      <c r="T1502" s="185">
        <f>S1502*H1502</f>
        <v>0</v>
      </c>
      <c r="U1502" s="35"/>
      <c r="V1502" s="35"/>
      <c r="W1502" s="35"/>
      <c r="X1502" s="35"/>
      <c r="Y1502" s="35"/>
      <c r="Z1502" s="35"/>
      <c r="AA1502" s="35"/>
      <c r="AB1502" s="35"/>
      <c r="AC1502" s="35"/>
      <c r="AD1502" s="35"/>
      <c r="AE1502" s="35"/>
      <c r="AR1502" s="186" t="s">
        <v>311</v>
      </c>
      <c r="AT1502" s="186" t="s">
        <v>173</v>
      </c>
      <c r="AU1502" s="186" t="s">
        <v>83</v>
      </c>
      <c r="AY1502" s="18" t="s">
        <v>171</v>
      </c>
      <c r="BE1502" s="187">
        <f>IF(N1502="základní",J1502,0)</f>
        <v>0</v>
      </c>
      <c r="BF1502" s="187">
        <f>IF(N1502="snížená",J1502,0)</f>
        <v>0</v>
      </c>
      <c r="BG1502" s="187">
        <f>IF(N1502="zákl. přenesená",J1502,0)</f>
        <v>0</v>
      </c>
      <c r="BH1502" s="187">
        <f>IF(N1502="sníž. přenesená",J1502,0)</f>
        <v>0</v>
      </c>
      <c r="BI1502" s="187">
        <f>IF(N1502="nulová",J1502,0)</f>
        <v>0</v>
      </c>
      <c r="BJ1502" s="18" t="s">
        <v>81</v>
      </c>
      <c r="BK1502" s="187">
        <f>ROUND(I1502*H1502,2)</f>
        <v>0</v>
      </c>
      <c r="BL1502" s="18" t="s">
        <v>311</v>
      </c>
      <c r="BM1502" s="186" t="s">
        <v>2231</v>
      </c>
    </row>
    <row r="1503" spans="1:47" s="2" customFormat="1" ht="12">
      <c r="A1503" s="35"/>
      <c r="B1503" s="36"/>
      <c r="C1503" s="37"/>
      <c r="D1503" s="188" t="s">
        <v>180</v>
      </c>
      <c r="E1503" s="37"/>
      <c r="F1503" s="189" t="s">
        <v>2130</v>
      </c>
      <c r="G1503" s="37"/>
      <c r="H1503" s="37"/>
      <c r="I1503" s="190"/>
      <c r="J1503" s="37"/>
      <c r="K1503" s="37"/>
      <c r="L1503" s="40"/>
      <c r="M1503" s="191"/>
      <c r="N1503" s="192"/>
      <c r="O1503" s="65"/>
      <c r="P1503" s="65"/>
      <c r="Q1503" s="65"/>
      <c r="R1503" s="65"/>
      <c r="S1503" s="65"/>
      <c r="T1503" s="66"/>
      <c r="U1503" s="35"/>
      <c r="V1503" s="35"/>
      <c r="W1503" s="35"/>
      <c r="X1503" s="35"/>
      <c r="Y1503" s="35"/>
      <c r="Z1503" s="35"/>
      <c r="AA1503" s="35"/>
      <c r="AB1503" s="35"/>
      <c r="AC1503" s="35"/>
      <c r="AD1503" s="35"/>
      <c r="AE1503" s="35"/>
      <c r="AT1503" s="18" t="s">
        <v>180</v>
      </c>
      <c r="AU1503" s="18" t="s">
        <v>83</v>
      </c>
    </row>
    <row r="1504" spans="2:63" s="12" customFormat="1" ht="22.9" customHeight="1">
      <c r="B1504" s="159"/>
      <c r="C1504" s="160"/>
      <c r="D1504" s="161" t="s">
        <v>72</v>
      </c>
      <c r="E1504" s="173" t="s">
        <v>2232</v>
      </c>
      <c r="F1504" s="173" t="s">
        <v>2132</v>
      </c>
      <c r="G1504" s="160"/>
      <c r="H1504" s="160"/>
      <c r="I1504" s="163"/>
      <c r="J1504" s="174">
        <f>BK1504</f>
        <v>0</v>
      </c>
      <c r="K1504" s="160"/>
      <c r="L1504" s="165"/>
      <c r="M1504" s="166"/>
      <c r="N1504" s="167"/>
      <c r="O1504" s="167"/>
      <c r="P1504" s="168">
        <f>SUM(P1505:P1533)</f>
        <v>0</v>
      </c>
      <c r="Q1504" s="167"/>
      <c r="R1504" s="168">
        <f>SUM(R1505:R1533)</f>
        <v>1.3441126</v>
      </c>
      <c r="S1504" s="167"/>
      <c r="T1504" s="169">
        <f>SUM(T1505:T1533)</f>
        <v>0</v>
      </c>
      <c r="AR1504" s="170" t="s">
        <v>83</v>
      </c>
      <c r="AT1504" s="171" t="s">
        <v>72</v>
      </c>
      <c r="AU1504" s="171" t="s">
        <v>81</v>
      </c>
      <c r="AY1504" s="170" t="s">
        <v>171</v>
      </c>
      <c r="BK1504" s="172">
        <f>SUM(BK1505:BK1533)</f>
        <v>0</v>
      </c>
    </row>
    <row r="1505" spans="1:65" s="2" customFormat="1" ht="37.9" customHeight="1">
      <c r="A1505" s="35"/>
      <c r="B1505" s="36"/>
      <c r="C1505" s="175" t="s">
        <v>2233</v>
      </c>
      <c r="D1505" s="175" t="s">
        <v>173</v>
      </c>
      <c r="E1505" s="176" t="s">
        <v>2234</v>
      </c>
      <c r="F1505" s="177" t="s">
        <v>2235</v>
      </c>
      <c r="G1505" s="178" t="s">
        <v>272</v>
      </c>
      <c r="H1505" s="179">
        <v>4.81</v>
      </c>
      <c r="I1505" s="180"/>
      <c r="J1505" s="181">
        <f>ROUND(I1505*H1505,2)</f>
        <v>0</v>
      </c>
      <c r="K1505" s="177" t="s">
        <v>177</v>
      </c>
      <c r="L1505" s="40"/>
      <c r="M1505" s="182" t="s">
        <v>19</v>
      </c>
      <c r="N1505" s="183" t="s">
        <v>44</v>
      </c>
      <c r="O1505" s="65"/>
      <c r="P1505" s="184">
        <f>O1505*H1505</f>
        <v>0</v>
      </c>
      <c r="Q1505" s="184">
        <v>0.00438</v>
      </c>
      <c r="R1505" s="184">
        <f>Q1505*H1505</f>
        <v>0.021067799999999998</v>
      </c>
      <c r="S1505" s="184">
        <v>0</v>
      </c>
      <c r="T1505" s="185">
        <f>S1505*H1505</f>
        <v>0</v>
      </c>
      <c r="U1505" s="35"/>
      <c r="V1505" s="35"/>
      <c r="W1505" s="35"/>
      <c r="X1505" s="35"/>
      <c r="Y1505" s="35"/>
      <c r="Z1505" s="35"/>
      <c r="AA1505" s="35"/>
      <c r="AB1505" s="35"/>
      <c r="AC1505" s="35"/>
      <c r="AD1505" s="35"/>
      <c r="AE1505" s="35"/>
      <c r="AR1505" s="186" t="s">
        <v>311</v>
      </c>
      <c r="AT1505" s="186" t="s">
        <v>173</v>
      </c>
      <c r="AU1505" s="186" t="s">
        <v>83</v>
      </c>
      <c r="AY1505" s="18" t="s">
        <v>171</v>
      </c>
      <c r="BE1505" s="187">
        <f>IF(N1505="základní",J1505,0)</f>
        <v>0</v>
      </c>
      <c r="BF1505" s="187">
        <f>IF(N1505="snížená",J1505,0)</f>
        <v>0</v>
      </c>
      <c r="BG1505" s="187">
        <f>IF(N1505="zákl. přenesená",J1505,0)</f>
        <v>0</v>
      </c>
      <c r="BH1505" s="187">
        <f>IF(N1505="sníž. přenesená",J1505,0)</f>
        <v>0</v>
      </c>
      <c r="BI1505" s="187">
        <f>IF(N1505="nulová",J1505,0)</f>
        <v>0</v>
      </c>
      <c r="BJ1505" s="18" t="s">
        <v>81</v>
      </c>
      <c r="BK1505" s="187">
        <f>ROUND(I1505*H1505,2)</f>
        <v>0</v>
      </c>
      <c r="BL1505" s="18" t="s">
        <v>311</v>
      </c>
      <c r="BM1505" s="186" t="s">
        <v>2236</v>
      </c>
    </row>
    <row r="1506" spans="1:47" s="2" customFormat="1" ht="12">
      <c r="A1506" s="35"/>
      <c r="B1506" s="36"/>
      <c r="C1506" s="37"/>
      <c r="D1506" s="188" t="s">
        <v>180</v>
      </c>
      <c r="E1506" s="37"/>
      <c r="F1506" s="189" t="s">
        <v>2237</v>
      </c>
      <c r="G1506" s="37"/>
      <c r="H1506" s="37"/>
      <c r="I1506" s="190"/>
      <c r="J1506" s="37"/>
      <c r="K1506" s="37"/>
      <c r="L1506" s="40"/>
      <c r="M1506" s="191"/>
      <c r="N1506" s="192"/>
      <c r="O1506" s="65"/>
      <c r="P1506" s="65"/>
      <c r="Q1506" s="65"/>
      <c r="R1506" s="65"/>
      <c r="S1506" s="65"/>
      <c r="T1506" s="66"/>
      <c r="U1506" s="35"/>
      <c r="V1506" s="35"/>
      <c r="W1506" s="35"/>
      <c r="X1506" s="35"/>
      <c r="Y1506" s="35"/>
      <c r="Z1506" s="35"/>
      <c r="AA1506" s="35"/>
      <c r="AB1506" s="35"/>
      <c r="AC1506" s="35"/>
      <c r="AD1506" s="35"/>
      <c r="AE1506" s="35"/>
      <c r="AT1506" s="18" t="s">
        <v>180</v>
      </c>
      <c r="AU1506" s="18" t="s">
        <v>83</v>
      </c>
    </row>
    <row r="1507" spans="1:65" s="2" customFormat="1" ht="66.75" customHeight="1">
      <c r="A1507" s="35"/>
      <c r="B1507" s="36"/>
      <c r="C1507" s="175" t="s">
        <v>2238</v>
      </c>
      <c r="D1507" s="175" t="s">
        <v>173</v>
      </c>
      <c r="E1507" s="176" t="s">
        <v>2239</v>
      </c>
      <c r="F1507" s="177" t="s">
        <v>2240</v>
      </c>
      <c r="G1507" s="178" t="s">
        <v>272</v>
      </c>
      <c r="H1507" s="179">
        <v>4.81</v>
      </c>
      <c r="I1507" s="180"/>
      <c r="J1507" s="181">
        <f>ROUND(I1507*H1507,2)</f>
        <v>0</v>
      </c>
      <c r="K1507" s="177" t="s">
        <v>177</v>
      </c>
      <c r="L1507" s="40"/>
      <c r="M1507" s="182" t="s">
        <v>19</v>
      </c>
      <c r="N1507" s="183" t="s">
        <v>44</v>
      </c>
      <c r="O1507" s="65"/>
      <c r="P1507" s="184">
        <f>O1507*H1507</f>
        <v>0</v>
      </c>
      <c r="Q1507" s="184">
        <v>0.0087</v>
      </c>
      <c r="R1507" s="184">
        <f>Q1507*H1507</f>
        <v>0.041846999999999995</v>
      </c>
      <c r="S1507" s="184">
        <v>0</v>
      </c>
      <c r="T1507" s="185">
        <f>S1507*H1507</f>
        <v>0</v>
      </c>
      <c r="U1507" s="35"/>
      <c r="V1507" s="35"/>
      <c r="W1507" s="35"/>
      <c r="X1507" s="35"/>
      <c r="Y1507" s="35"/>
      <c r="Z1507" s="35"/>
      <c r="AA1507" s="35"/>
      <c r="AB1507" s="35"/>
      <c r="AC1507" s="35"/>
      <c r="AD1507" s="35"/>
      <c r="AE1507" s="35"/>
      <c r="AR1507" s="186" t="s">
        <v>311</v>
      </c>
      <c r="AT1507" s="186" t="s">
        <v>173</v>
      </c>
      <c r="AU1507" s="186" t="s">
        <v>83</v>
      </c>
      <c r="AY1507" s="18" t="s">
        <v>171</v>
      </c>
      <c r="BE1507" s="187">
        <f>IF(N1507="základní",J1507,0)</f>
        <v>0</v>
      </c>
      <c r="BF1507" s="187">
        <f>IF(N1507="snížená",J1507,0)</f>
        <v>0</v>
      </c>
      <c r="BG1507" s="187">
        <f>IF(N1507="zákl. přenesená",J1507,0)</f>
        <v>0</v>
      </c>
      <c r="BH1507" s="187">
        <f>IF(N1507="sníž. přenesená",J1507,0)</f>
        <v>0</v>
      </c>
      <c r="BI1507" s="187">
        <f>IF(N1507="nulová",J1507,0)</f>
        <v>0</v>
      </c>
      <c r="BJ1507" s="18" t="s">
        <v>81</v>
      </c>
      <c r="BK1507" s="187">
        <f>ROUND(I1507*H1507,2)</f>
        <v>0</v>
      </c>
      <c r="BL1507" s="18" t="s">
        <v>311</v>
      </c>
      <c r="BM1507" s="186" t="s">
        <v>2241</v>
      </c>
    </row>
    <row r="1508" spans="1:47" s="2" customFormat="1" ht="12">
      <c r="A1508" s="35"/>
      <c r="B1508" s="36"/>
      <c r="C1508" s="37"/>
      <c r="D1508" s="188" t="s">
        <v>180</v>
      </c>
      <c r="E1508" s="37"/>
      <c r="F1508" s="189" t="s">
        <v>2242</v>
      </c>
      <c r="G1508" s="37"/>
      <c r="H1508" s="37"/>
      <c r="I1508" s="190"/>
      <c r="J1508" s="37"/>
      <c r="K1508" s="37"/>
      <c r="L1508" s="40"/>
      <c r="M1508" s="191"/>
      <c r="N1508" s="192"/>
      <c r="O1508" s="65"/>
      <c r="P1508" s="65"/>
      <c r="Q1508" s="65"/>
      <c r="R1508" s="65"/>
      <c r="S1508" s="65"/>
      <c r="T1508" s="66"/>
      <c r="U1508" s="35"/>
      <c r="V1508" s="35"/>
      <c r="W1508" s="35"/>
      <c r="X1508" s="35"/>
      <c r="Y1508" s="35"/>
      <c r="Z1508" s="35"/>
      <c r="AA1508" s="35"/>
      <c r="AB1508" s="35"/>
      <c r="AC1508" s="35"/>
      <c r="AD1508" s="35"/>
      <c r="AE1508" s="35"/>
      <c r="AT1508" s="18" t="s">
        <v>180</v>
      </c>
      <c r="AU1508" s="18" t="s">
        <v>83</v>
      </c>
    </row>
    <row r="1509" spans="2:51" s="14" customFormat="1" ht="12">
      <c r="B1509" s="204"/>
      <c r="C1509" s="205"/>
      <c r="D1509" s="195" t="s">
        <v>182</v>
      </c>
      <c r="E1509" s="206" t="s">
        <v>19</v>
      </c>
      <c r="F1509" s="207" t="s">
        <v>993</v>
      </c>
      <c r="G1509" s="205"/>
      <c r="H1509" s="208">
        <v>4.81</v>
      </c>
      <c r="I1509" s="209"/>
      <c r="J1509" s="205"/>
      <c r="K1509" s="205"/>
      <c r="L1509" s="210"/>
      <c r="M1509" s="211"/>
      <c r="N1509" s="212"/>
      <c r="O1509" s="212"/>
      <c r="P1509" s="212"/>
      <c r="Q1509" s="212"/>
      <c r="R1509" s="212"/>
      <c r="S1509" s="212"/>
      <c r="T1509" s="213"/>
      <c r="AT1509" s="214" t="s">
        <v>182</v>
      </c>
      <c r="AU1509" s="214" t="s">
        <v>83</v>
      </c>
      <c r="AV1509" s="14" t="s">
        <v>83</v>
      </c>
      <c r="AW1509" s="14" t="s">
        <v>35</v>
      </c>
      <c r="AX1509" s="14" t="s">
        <v>81</v>
      </c>
      <c r="AY1509" s="214" t="s">
        <v>171</v>
      </c>
    </row>
    <row r="1510" spans="1:65" s="2" customFormat="1" ht="24.2" customHeight="1">
      <c r="A1510" s="35"/>
      <c r="B1510" s="36"/>
      <c r="C1510" s="226" t="s">
        <v>2243</v>
      </c>
      <c r="D1510" s="226" t="s">
        <v>263</v>
      </c>
      <c r="E1510" s="227" t="s">
        <v>2244</v>
      </c>
      <c r="F1510" s="228" t="s">
        <v>2245</v>
      </c>
      <c r="G1510" s="229" t="s">
        <v>272</v>
      </c>
      <c r="H1510" s="230">
        <v>4.858</v>
      </c>
      <c r="I1510" s="231"/>
      <c r="J1510" s="232">
        <f>ROUND(I1510*H1510,2)</f>
        <v>0</v>
      </c>
      <c r="K1510" s="228" t="s">
        <v>177</v>
      </c>
      <c r="L1510" s="233"/>
      <c r="M1510" s="234" t="s">
        <v>19</v>
      </c>
      <c r="N1510" s="235" t="s">
        <v>44</v>
      </c>
      <c r="O1510" s="65"/>
      <c r="P1510" s="184">
        <f>O1510*H1510</f>
        <v>0</v>
      </c>
      <c r="Q1510" s="184">
        <v>0.0041</v>
      </c>
      <c r="R1510" s="184">
        <f>Q1510*H1510</f>
        <v>0.0199178</v>
      </c>
      <c r="S1510" s="184">
        <v>0</v>
      </c>
      <c r="T1510" s="185">
        <f>S1510*H1510</f>
        <v>0</v>
      </c>
      <c r="U1510" s="35"/>
      <c r="V1510" s="35"/>
      <c r="W1510" s="35"/>
      <c r="X1510" s="35"/>
      <c r="Y1510" s="35"/>
      <c r="Z1510" s="35"/>
      <c r="AA1510" s="35"/>
      <c r="AB1510" s="35"/>
      <c r="AC1510" s="35"/>
      <c r="AD1510" s="35"/>
      <c r="AE1510" s="35"/>
      <c r="AR1510" s="186" t="s">
        <v>454</v>
      </c>
      <c r="AT1510" s="186" t="s">
        <v>263</v>
      </c>
      <c r="AU1510" s="186" t="s">
        <v>83</v>
      </c>
      <c r="AY1510" s="18" t="s">
        <v>171</v>
      </c>
      <c r="BE1510" s="187">
        <f>IF(N1510="základní",J1510,0)</f>
        <v>0</v>
      </c>
      <c r="BF1510" s="187">
        <f>IF(N1510="snížená",J1510,0)</f>
        <v>0</v>
      </c>
      <c r="BG1510" s="187">
        <f>IF(N1510="zákl. přenesená",J1510,0)</f>
        <v>0</v>
      </c>
      <c r="BH1510" s="187">
        <f>IF(N1510="sníž. přenesená",J1510,0)</f>
        <v>0</v>
      </c>
      <c r="BI1510" s="187">
        <f>IF(N1510="nulová",J1510,0)</f>
        <v>0</v>
      </c>
      <c r="BJ1510" s="18" t="s">
        <v>81</v>
      </c>
      <c r="BK1510" s="187">
        <f>ROUND(I1510*H1510,2)</f>
        <v>0</v>
      </c>
      <c r="BL1510" s="18" t="s">
        <v>311</v>
      </c>
      <c r="BM1510" s="186" t="s">
        <v>2246</v>
      </c>
    </row>
    <row r="1511" spans="2:51" s="14" customFormat="1" ht="12">
      <c r="B1511" s="204"/>
      <c r="C1511" s="205"/>
      <c r="D1511" s="195" t="s">
        <v>182</v>
      </c>
      <c r="E1511" s="205"/>
      <c r="F1511" s="207" t="s">
        <v>2247</v>
      </c>
      <c r="G1511" s="205"/>
      <c r="H1511" s="208">
        <v>4.858</v>
      </c>
      <c r="I1511" s="209"/>
      <c r="J1511" s="205"/>
      <c r="K1511" s="205"/>
      <c r="L1511" s="210"/>
      <c r="M1511" s="211"/>
      <c r="N1511" s="212"/>
      <c r="O1511" s="212"/>
      <c r="P1511" s="212"/>
      <c r="Q1511" s="212"/>
      <c r="R1511" s="212"/>
      <c r="S1511" s="212"/>
      <c r="T1511" s="213"/>
      <c r="AT1511" s="214" t="s">
        <v>182</v>
      </c>
      <c r="AU1511" s="214" t="s">
        <v>83</v>
      </c>
      <c r="AV1511" s="14" t="s">
        <v>83</v>
      </c>
      <c r="AW1511" s="14" t="s">
        <v>4</v>
      </c>
      <c r="AX1511" s="14" t="s">
        <v>81</v>
      </c>
      <c r="AY1511" s="214" t="s">
        <v>171</v>
      </c>
    </row>
    <row r="1512" spans="1:65" s="2" customFormat="1" ht="24.2" customHeight="1">
      <c r="A1512" s="35"/>
      <c r="B1512" s="36"/>
      <c r="C1512" s="175" t="s">
        <v>2248</v>
      </c>
      <c r="D1512" s="175" t="s">
        <v>173</v>
      </c>
      <c r="E1512" s="176" t="s">
        <v>2249</v>
      </c>
      <c r="F1512" s="177" t="s">
        <v>2250</v>
      </c>
      <c r="G1512" s="178" t="s">
        <v>272</v>
      </c>
      <c r="H1512" s="179">
        <v>8.7</v>
      </c>
      <c r="I1512" s="180"/>
      <c r="J1512" s="181">
        <f>ROUND(I1512*H1512,2)</f>
        <v>0</v>
      </c>
      <c r="K1512" s="177" t="s">
        <v>177</v>
      </c>
      <c r="L1512" s="40"/>
      <c r="M1512" s="182" t="s">
        <v>19</v>
      </c>
      <c r="N1512" s="183" t="s">
        <v>44</v>
      </c>
      <c r="O1512" s="65"/>
      <c r="P1512" s="184">
        <f>O1512*H1512</f>
        <v>0</v>
      </c>
      <c r="Q1512" s="184">
        <v>0.11</v>
      </c>
      <c r="R1512" s="184">
        <f>Q1512*H1512</f>
        <v>0.957</v>
      </c>
      <c r="S1512" s="184">
        <v>0</v>
      </c>
      <c r="T1512" s="185">
        <f>S1512*H1512</f>
        <v>0</v>
      </c>
      <c r="U1512" s="35"/>
      <c r="V1512" s="35"/>
      <c r="W1512" s="35"/>
      <c r="X1512" s="35"/>
      <c r="Y1512" s="35"/>
      <c r="Z1512" s="35"/>
      <c r="AA1512" s="35"/>
      <c r="AB1512" s="35"/>
      <c r="AC1512" s="35"/>
      <c r="AD1512" s="35"/>
      <c r="AE1512" s="35"/>
      <c r="AR1512" s="186" t="s">
        <v>311</v>
      </c>
      <c r="AT1512" s="186" t="s">
        <v>173</v>
      </c>
      <c r="AU1512" s="186" t="s">
        <v>83</v>
      </c>
      <c r="AY1512" s="18" t="s">
        <v>171</v>
      </c>
      <c r="BE1512" s="187">
        <f>IF(N1512="základní",J1512,0)</f>
        <v>0</v>
      </c>
      <c r="BF1512" s="187">
        <f>IF(N1512="snížená",J1512,0)</f>
        <v>0</v>
      </c>
      <c r="BG1512" s="187">
        <f>IF(N1512="zákl. přenesená",J1512,0)</f>
        <v>0</v>
      </c>
      <c r="BH1512" s="187">
        <f>IF(N1512="sníž. přenesená",J1512,0)</f>
        <v>0</v>
      </c>
      <c r="BI1512" s="187">
        <f>IF(N1512="nulová",J1512,0)</f>
        <v>0</v>
      </c>
      <c r="BJ1512" s="18" t="s">
        <v>81</v>
      </c>
      <c r="BK1512" s="187">
        <f>ROUND(I1512*H1512,2)</f>
        <v>0</v>
      </c>
      <c r="BL1512" s="18" t="s">
        <v>311</v>
      </c>
      <c r="BM1512" s="186" t="s">
        <v>2251</v>
      </c>
    </row>
    <row r="1513" spans="1:47" s="2" customFormat="1" ht="12">
      <c r="A1513" s="35"/>
      <c r="B1513" s="36"/>
      <c r="C1513" s="37"/>
      <c r="D1513" s="188" t="s">
        <v>180</v>
      </c>
      <c r="E1513" s="37"/>
      <c r="F1513" s="189" t="s">
        <v>2252</v>
      </c>
      <c r="G1513" s="37"/>
      <c r="H1513" s="37"/>
      <c r="I1513" s="190"/>
      <c r="J1513" s="37"/>
      <c r="K1513" s="37"/>
      <c r="L1513" s="40"/>
      <c r="M1513" s="191"/>
      <c r="N1513" s="192"/>
      <c r="O1513" s="65"/>
      <c r="P1513" s="65"/>
      <c r="Q1513" s="65"/>
      <c r="R1513" s="65"/>
      <c r="S1513" s="65"/>
      <c r="T1513" s="66"/>
      <c r="U1513" s="35"/>
      <c r="V1513" s="35"/>
      <c r="W1513" s="35"/>
      <c r="X1513" s="35"/>
      <c r="Y1513" s="35"/>
      <c r="Z1513" s="35"/>
      <c r="AA1513" s="35"/>
      <c r="AB1513" s="35"/>
      <c r="AC1513" s="35"/>
      <c r="AD1513" s="35"/>
      <c r="AE1513" s="35"/>
      <c r="AT1513" s="18" t="s">
        <v>180</v>
      </c>
      <c r="AU1513" s="18" t="s">
        <v>83</v>
      </c>
    </row>
    <row r="1514" spans="1:65" s="2" customFormat="1" ht="33" customHeight="1">
      <c r="A1514" s="35"/>
      <c r="B1514" s="36"/>
      <c r="C1514" s="175" t="s">
        <v>2253</v>
      </c>
      <c r="D1514" s="175" t="s">
        <v>173</v>
      </c>
      <c r="E1514" s="176" t="s">
        <v>1189</v>
      </c>
      <c r="F1514" s="177" t="s">
        <v>1190</v>
      </c>
      <c r="G1514" s="178" t="s">
        <v>272</v>
      </c>
      <c r="H1514" s="179">
        <v>4.81</v>
      </c>
      <c r="I1514" s="180"/>
      <c r="J1514" s="181">
        <f>ROUND(I1514*H1514,2)</f>
        <v>0</v>
      </c>
      <c r="K1514" s="177" t="s">
        <v>177</v>
      </c>
      <c r="L1514" s="40"/>
      <c r="M1514" s="182" t="s">
        <v>19</v>
      </c>
      <c r="N1514" s="183" t="s">
        <v>44</v>
      </c>
      <c r="O1514" s="65"/>
      <c r="P1514" s="184">
        <f>O1514*H1514</f>
        <v>0</v>
      </c>
      <c r="Q1514" s="184">
        <v>0</v>
      </c>
      <c r="R1514" s="184">
        <f>Q1514*H1514</f>
        <v>0</v>
      </c>
      <c r="S1514" s="184">
        <v>0</v>
      </c>
      <c r="T1514" s="185">
        <f>S1514*H1514</f>
        <v>0</v>
      </c>
      <c r="U1514" s="35"/>
      <c r="V1514" s="35"/>
      <c r="W1514" s="35"/>
      <c r="X1514" s="35"/>
      <c r="Y1514" s="35"/>
      <c r="Z1514" s="35"/>
      <c r="AA1514" s="35"/>
      <c r="AB1514" s="35"/>
      <c r="AC1514" s="35"/>
      <c r="AD1514" s="35"/>
      <c r="AE1514" s="35"/>
      <c r="AR1514" s="186" t="s">
        <v>311</v>
      </c>
      <c r="AT1514" s="186" t="s">
        <v>173</v>
      </c>
      <c r="AU1514" s="186" t="s">
        <v>83</v>
      </c>
      <c r="AY1514" s="18" t="s">
        <v>171</v>
      </c>
      <c r="BE1514" s="187">
        <f>IF(N1514="základní",J1514,0)</f>
        <v>0</v>
      </c>
      <c r="BF1514" s="187">
        <f>IF(N1514="snížená",J1514,0)</f>
        <v>0</v>
      </c>
      <c r="BG1514" s="187">
        <f>IF(N1514="zákl. přenesená",J1514,0)</f>
        <v>0</v>
      </c>
      <c r="BH1514" s="187">
        <f>IF(N1514="sníž. přenesená",J1514,0)</f>
        <v>0</v>
      </c>
      <c r="BI1514" s="187">
        <f>IF(N1514="nulová",J1514,0)</f>
        <v>0</v>
      </c>
      <c r="BJ1514" s="18" t="s">
        <v>81</v>
      </c>
      <c r="BK1514" s="187">
        <f>ROUND(I1514*H1514,2)</f>
        <v>0</v>
      </c>
      <c r="BL1514" s="18" t="s">
        <v>311</v>
      </c>
      <c r="BM1514" s="186" t="s">
        <v>2254</v>
      </c>
    </row>
    <row r="1515" spans="1:47" s="2" customFormat="1" ht="12">
      <c r="A1515" s="35"/>
      <c r="B1515" s="36"/>
      <c r="C1515" s="37"/>
      <c r="D1515" s="188" t="s">
        <v>180</v>
      </c>
      <c r="E1515" s="37"/>
      <c r="F1515" s="189" t="s">
        <v>1192</v>
      </c>
      <c r="G1515" s="37"/>
      <c r="H1515" s="37"/>
      <c r="I1515" s="190"/>
      <c r="J1515" s="37"/>
      <c r="K1515" s="37"/>
      <c r="L1515" s="40"/>
      <c r="M1515" s="191"/>
      <c r="N1515" s="192"/>
      <c r="O1515" s="65"/>
      <c r="P1515" s="65"/>
      <c r="Q1515" s="65"/>
      <c r="R1515" s="65"/>
      <c r="S1515" s="65"/>
      <c r="T1515" s="66"/>
      <c r="U1515" s="35"/>
      <c r="V1515" s="35"/>
      <c r="W1515" s="35"/>
      <c r="X1515" s="35"/>
      <c r="Y1515" s="35"/>
      <c r="Z1515" s="35"/>
      <c r="AA1515" s="35"/>
      <c r="AB1515" s="35"/>
      <c r="AC1515" s="35"/>
      <c r="AD1515" s="35"/>
      <c r="AE1515" s="35"/>
      <c r="AT1515" s="18" t="s">
        <v>180</v>
      </c>
      <c r="AU1515" s="18" t="s">
        <v>83</v>
      </c>
    </row>
    <row r="1516" spans="2:51" s="14" customFormat="1" ht="12">
      <c r="B1516" s="204"/>
      <c r="C1516" s="205"/>
      <c r="D1516" s="195" t="s">
        <v>182</v>
      </c>
      <c r="E1516" s="206" t="s">
        <v>19</v>
      </c>
      <c r="F1516" s="207" t="s">
        <v>993</v>
      </c>
      <c r="G1516" s="205"/>
      <c r="H1516" s="208">
        <v>4.81</v>
      </c>
      <c r="I1516" s="209"/>
      <c r="J1516" s="205"/>
      <c r="K1516" s="205"/>
      <c r="L1516" s="210"/>
      <c r="M1516" s="211"/>
      <c r="N1516" s="212"/>
      <c r="O1516" s="212"/>
      <c r="P1516" s="212"/>
      <c r="Q1516" s="212"/>
      <c r="R1516" s="212"/>
      <c r="S1516" s="212"/>
      <c r="T1516" s="213"/>
      <c r="AT1516" s="214" t="s">
        <v>182</v>
      </c>
      <c r="AU1516" s="214" t="s">
        <v>83</v>
      </c>
      <c r="AV1516" s="14" t="s">
        <v>83</v>
      </c>
      <c r="AW1516" s="14" t="s">
        <v>35</v>
      </c>
      <c r="AX1516" s="14" t="s">
        <v>81</v>
      </c>
      <c r="AY1516" s="214" t="s">
        <v>171</v>
      </c>
    </row>
    <row r="1517" spans="1:65" s="2" customFormat="1" ht="16.5" customHeight="1">
      <c r="A1517" s="35"/>
      <c r="B1517" s="36"/>
      <c r="C1517" s="226" t="s">
        <v>2255</v>
      </c>
      <c r="D1517" s="226" t="s">
        <v>263</v>
      </c>
      <c r="E1517" s="227" t="s">
        <v>1194</v>
      </c>
      <c r="F1517" s="228" t="s">
        <v>1195</v>
      </c>
      <c r="G1517" s="229" t="s">
        <v>266</v>
      </c>
      <c r="H1517" s="230">
        <v>0.005</v>
      </c>
      <c r="I1517" s="231"/>
      <c r="J1517" s="232">
        <f>ROUND(I1517*H1517,2)</f>
        <v>0</v>
      </c>
      <c r="K1517" s="228" t="s">
        <v>177</v>
      </c>
      <c r="L1517" s="233"/>
      <c r="M1517" s="234" t="s">
        <v>19</v>
      </c>
      <c r="N1517" s="235" t="s">
        <v>44</v>
      </c>
      <c r="O1517" s="65"/>
      <c r="P1517" s="184">
        <f>O1517*H1517</f>
        <v>0</v>
      </c>
      <c r="Q1517" s="184">
        <v>1</v>
      </c>
      <c r="R1517" s="184">
        <f>Q1517*H1517</f>
        <v>0.005</v>
      </c>
      <c r="S1517" s="184">
        <v>0</v>
      </c>
      <c r="T1517" s="185">
        <f>S1517*H1517</f>
        <v>0</v>
      </c>
      <c r="U1517" s="35"/>
      <c r="V1517" s="35"/>
      <c r="W1517" s="35"/>
      <c r="X1517" s="35"/>
      <c r="Y1517" s="35"/>
      <c r="Z1517" s="35"/>
      <c r="AA1517" s="35"/>
      <c r="AB1517" s="35"/>
      <c r="AC1517" s="35"/>
      <c r="AD1517" s="35"/>
      <c r="AE1517" s="35"/>
      <c r="AR1517" s="186" t="s">
        <v>454</v>
      </c>
      <c r="AT1517" s="186" t="s">
        <v>263</v>
      </c>
      <c r="AU1517" s="186" t="s">
        <v>83</v>
      </c>
      <c r="AY1517" s="18" t="s">
        <v>171</v>
      </c>
      <c r="BE1517" s="187">
        <f>IF(N1517="základní",J1517,0)</f>
        <v>0</v>
      </c>
      <c r="BF1517" s="187">
        <f>IF(N1517="snížená",J1517,0)</f>
        <v>0</v>
      </c>
      <c r="BG1517" s="187">
        <f>IF(N1517="zákl. přenesená",J1517,0)</f>
        <v>0</v>
      </c>
      <c r="BH1517" s="187">
        <f>IF(N1517="sníž. přenesená",J1517,0)</f>
        <v>0</v>
      </c>
      <c r="BI1517" s="187">
        <f>IF(N1517="nulová",J1517,0)</f>
        <v>0</v>
      </c>
      <c r="BJ1517" s="18" t="s">
        <v>81</v>
      </c>
      <c r="BK1517" s="187">
        <f>ROUND(I1517*H1517,2)</f>
        <v>0</v>
      </c>
      <c r="BL1517" s="18" t="s">
        <v>311</v>
      </c>
      <c r="BM1517" s="186" t="s">
        <v>2256</v>
      </c>
    </row>
    <row r="1518" spans="1:65" s="2" customFormat="1" ht="24.2" customHeight="1">
      <c r="A1518" s="35"/>
      <c r="B1518" s="36"/>
      <c r="C1518" s="175" t="s">
        <v>2257</v>
      </c>
      <c r="D1518" s="175" t="s">
        <v>173</v>
      </c>
      <c r="E1518" s="176" t="s">
        <v>2258</v>
      </c>
      <c r="F1518" s="177" t="s">
        <v>2259</v>
      </c>
      <c r="G1518" s="178" t="s">
        <v>272</v>
      </c>
      <c r="H1518" s="179">
        <v>8.7</v>
      </c>
      <c r="I1518" s="180"/>
      <c r="J1518" s="181">
        <f>ROUND(I1518*H1518,2)</f>
        <v>0</v>
      </c>
      <c r="K1518" s="177" t="s">
        <v>177</v>
      </c>
      <c r="L1518" s="40"/>
      <c r="M1518" s="182" t="s">
        <v>19</v>
      </c>
      <c r="N1518" s="183" t="s">
        <v>44</v>
      </c>
      <c r="O1518" s="65"/>
      <c r="P1518" s="184">
        <f>O1518*H1518</f>
        <v>0</v>
      </c>
      <c r="Q1518" s="184">
        <v>0</v>
      </c>
      <c r="R1518" s="184">
        <f>Q1518*H1518</f>
        <v>0</v>
      </c>
      <c r="S1518" s="184">
        <v>0</v>
      </c>
      <c r="T1518" s="185">
        <f>S1518*H1518</f>
        <v>0</v>
      </c>
      <c r="U1518" s="35"/>
      <c r="V1518" s="35"/>
      <c r="W1518" s="35"/>
      <c r="X1518" s="35"/>
      <c r="Y1518" s="35"/>
      <c r="Z1518" s="35"/>
      <c r="AA1518" s="35"/>
      <c r="AB1518" s="35"/>
      <c r="AC1518" s="35"/>
      <c r="AD1518" s="35"/>
      <c r="AE1518" s="35"/>
      <c r="AR1518" s="186" t="s">
        <v>311</v>
      </c>
      <c r="AT1518" s="186" t="s">
        <v>173</v>
      </c>
      <c r="AU1518" s="186" t="s">
        <v>83</v>
      </c>
      <c r="AY1518" s="18" t="s">
        <v>171</v>
      </c>
      <c r="BE1518" s="187">
        <f>IF(N1518="základní",J1518,0)</f>
        <v>0</v>
      </c>
      <c r="BF1518" s="187">
        <f>IF(N1518="snížená",J1518,0)</f>
        <v>0</v>
      </c>
      <c r="BG1518" s="187">
        <f>IF(N1518="zákl. přenesená",J1518,0)</f>
        <v>0</v>
      </c>
      <c r="BH1518" s="187">
        <f>IF(N1518="sníž. přenesená",J1518,0)</f>
        <v>0</v>
      </c>
      <c r="BI1518" s="187">
        <f>IF(N1518="nulová",J1518,0)</f>
        <v>0</v>
      </c>
      <c r="BJ1518" s="18" t="s">
        <v>81</v>
      </c>
      <c r="BK1518" s="187">
        <f>ROUND(I1518*H1518,2)</f>
        <v>0</v>
      </c>
      <c r="BL1518" s="18" t="s">
        <v>311</v>
      </c>
      <c r="BM1518" s="186" t="s">
        <v>2260</v>
      </c>
    </row>
    <row r="1519" spans="1:47" s="2" customFormat="1" ht="12">
      <c r="A1519" s="35"/>
      <c r="B1519" s="36"/>
      <c r="C1519" s="37"/>
      <c r="D1519" s="188" t="s">
        <v>180</v>
      </c>
      <c r="E1519" s="37"/>
      <c r="F1519" s="189" t="s">
        <v>2261</v>
      </c>
      <c r="G1519" s="37"/>
      <c r="H1519" s="37"/>
      <c r="I1519" s="190"/>
      <c r="J1519" s="37"/>
      <c r="K1519" s="37"/>
      <c r="L1519" s="40"/>
      <c r="M1519" s="191"/>
      <c r="N1519" s="192"/>
      <c r="O1519" s="65"/>
      <c r="P1519" s="65"/>
      <c r="Q1519" s="65"/>
      <c r="R1519" s="65"/>
      <c r="S1519" s="65"/>
      <c r="T1519" s="66"/>
      <c r="U1519" s="35"/>
      <c r="V1519" s="35"/>
      <c r="W1519" s="35"/>
      <c r="X1519" s="35"/>
      <c r="Y1519" s="35"/>
      <c r="Z1519" s="35"/>
      <c r="AA1519" s="35"/>
      <c r="AB1519" s="35"/>
      <c r="AC1519" s="35"/>
      <c r="AD1519" s="35"/>
      <c r="AE1519" s="35"/>
      <c r="AT1519" s="18" t="s">
        <v>180</v>
      </c>
      <c r="AU1519" s="18" t="s">
        <v>83</v>
      </c>
    </row>
    <row r="1520" spans="1:65" s="2" customFormat="1" ht="16.5" customHeight="1">
      <c r="A1520" s="35"/>
      <c r="B1520" s="36"/>
      <c r="C1520" s="226" t="s">
        <v>2262</v>
      </c>
      <c r="D1520" s="226" t="s">
        <v>263</v>
      </c>
      <c r="E1520" s="227" t="s">
        <v>2263</v>
      </c>
      <c r="F1520" s="228" t="s">
        <v>2264</v>
      </c>
      <c r="G1520" s="229" t="s">
        <v>2265</v>
      </c>
      <c r="H1520" s="230">
        <v>1.74</v>
      </c>
      <c r="I1520" s="231"/>
      <c r="J1520" s="232">
        <f>ROUND(I1520*H1520,2)</f>
        <v>0</v>
      </c>
      <c r="K1520" s="228" t="s">
        <v>177</v>
      </c>
      <c r="L1520" s="233"/>
      <c r="M1520" s="234" t="s">
        <v>19</v>
      </c>
      <c r="N1520" s="235" t="s">
        <v>44</v>
      </c>
      <c r="O1520" s="65"/>
      <c r="P1520" s="184">
        <f>O1520*H1520</f>
        <v>0</v>
      </c>
      <c r="Q1520" s="184">
        <v>0.001</v>
      </c>
      <c r="R1520" s="184">
        <f>Q1520*H1520</f>
        <v>0.00174</v>
      </c>
      <c r="S1520" s="184">
        <v>0</v>
      </c>
      <c r="T1520" s="185">
        <f>S1520*H1520</f>
        <v>0</v>
      </c>
      <c r="U1520" s="35"/>
      <c r="V1520" s="35"/>
      <c r="W1520" s="35"/>
      <c r="X1520" s="35"/>
      <c r="Y1520" s="35"/>
      <c r="Z1520" s="35"/>
      <c r="AA1520" s="35"/>
      <c r="AB1520" s="35"/>
      <c r="AC1520" s="35"/>
      <c r="AD1520" s="35"/>
      <c r="AE1520" s="35"/>
      <c r="AR1520" s="186" t="s">
        <v>454</v>
      </c>
      <c r="AT1520" s="186" t="s">
        <v>263</v>
      </c>
      <c r="AU1520" s="186" t="s">
        <v>83</v>
      </c>
      <c r="AY1520" s="18" t="s">
        <v>171</v>
      </c>
      <c r="BE1520" s="187">
        <f>IF(N1520="základní",J1520,0)</f>
        <v>0</v>
      </c>
      <c r="BF1520" s="187">
        <f>IF(N1520="snížená",J1520,0)</f>
        <v>0</v>
      </c>
      <c r="BG1520" s="187">
        <f>IF(N1520="zákl. přenesená",J1520,0)</f>
        <v>0</v>
      </c>
      <c r="BH1520" s="187">
        <f>IF(N1520="sníž. přenesená",J1520,0)</f>
        <v>0</v>
      </c>
      <c r="BI1520" s="187">
        <f>IF(N1520="nulová",J1520,0)</f>
        <v>0</v>
      </c>
      <c r="BJ1520" s="18" t="s">
        <v>81</v>
      </c>
      <c r="BK1520" s="187">
        <f>ROUND(I1520*H1520,2)</f>
        <v>0</v>
      </c>
      <c r="BL1520" s="18" t="s">
        <v>311</v>
      </c>
      <c r="BM1520" s="186" t="s">
        <v>2266</v>
      </c>
    </row>
    <row r="1521" spans="2:51" s="14" customFormat="1" ht="12">
      <c r="B1521" s="204"/>
      <c r="C1521" s="205"/>
      <c r="D1521" s="195" t="s">
        <v>182</v>
      </c>
      <c r="E1521" s="205"/>
      <c r="F1521" s="207" t="s">
        <v>2267</v>
      </c>
      <c r="G1521" s="205"/>
      <c r="H1521" s="208">
        <v>1.74</v>
      </c>
      <c r="I1521" s="209"/>
      <c r="J1521" s="205"/>
      <c r="K1521" s="205"/>
      <c r="L1521" s="210"/>
      <c r="M1521" s="211"/>
      <c r="N1521" s="212"/>
      <c r="O1521" s="212"/>
      <c r="P1521" s="212"/>
      <c r="Q1521" s="212"/>
      <c r="R1521" s="212"/>
      <c r="S1521" s="212"/>
      <c r="T1521" s="213"/>
      <c r="AT1521" s="214" t="s">
        <v>182</v>
      </c>
      <c r="AU1521" s="214" t="s">
        <v>83</v>
      </c>
      <c r="AV1521" s="14" t="s">
        <v>83</v>
      </c>
      <c r="AW1521" s="14" t="s">
        <v>4</v>
      </c>
      <c r="AX1521" s="14" t="s">
        <v>81</v>
      </c>
      <c r="AY1521" s="214" t="s">
        <v>171</v>
      </c>
    </row>
    <row r="1522" spans="1:65" s="2" customFormat="1" ht="24.2" customHeight="1">
      <c r="A1522" s="35"/>
      <c r="B1522" s="36"/>
      <c r="C1522" s="175" t="s">
        <v>2268</v>
      </c>
      <c r="D1522" s="175" t="s">
        <v>173</v>
      </c>
      <c r="E1522" s="176" t="s">
        <v>2170</v>
      </c>
      <c r="F1522" s="177" t="s">
        <v>2171</v>
      </c>
      <c r="G1522" s="178" t="s">
        <v>272</v>
      </c>
      <c r="H1522" s="179">
        <v>8.7</v>
      </c>
      <c r="I1522" s="180"/>
      <c r="J1522" s="181">
        <f>ROUND(I1522*H1522,2)</f>
        <v>0</v>
      </c>
      <c r="K1522" s="177" t="s">
        <v>177</v>
      </c>
      <c r="L1522" s="40"/>
      <c r="M1522" s="182" t="s">
        <v>19</v>
      </c>
      <c r="N1522" s="183" t="s">
        <v>44</v>
      </c>
      <c r="O1522" s="65"/>
      <c r="P1522" s="184">
        <f>O1522*H1522</f>
        <v>0</v>
      </c>
      <c r="Q1522" s="184">
        <v>0</v>
      </c>
      <c r="R1522" s="184">
        <f>Q1522*H1522</f>
        <v>0</v>
      </c>
      <c r="S1522" s="184">
        <v>0</v>
      </c>
      <c r="T1522" s="185">
        <f>S1522*H1522</f>
        <v>0</v>
      </c>
      <c r="U1522" s="35"/>
      <c r="V1522" s="35"/>
      <c r="W1522" s="35"/>
      <c r="X1522" s="35"/>
      <c r="Y1522" s="35"/>
      <c r="Z1522" s="35"/>
      <c r="AA1522" s="35"/>
      <c r="AB1522" s="35"/>
      <c r="AC1522" s="35"/>
      <c r="AD1522" s="35"/>
      <c r="AE1522" s="35"/>
      <c r="AR1522" s="186" t="s">
        <v>311</v>
      </c>
      <c r="AT1522" s="186" t="s">
        <v>173</v>
      </c>
      <c r="AU1522" s="186" t="s">
        <v>83</v>
      </c>
      <c r="AY1522" s="18" t="s">
        <v>171</v>
      </c>
      <c r="BE1522" s="187">
        <f>IF(N1522="základní",J1522,0)</f>
        <v>0</v>
      </c>
      <c r="BF1522" s="187">
        <f>IF(N1522="snížená",J1522,0)</f>
        <v>0</v>
      </c>
      <c r="BG1522" s="187">
        <f>IF(N1522="zákl. přenesená",J1522,0)</f>
        <v>0</v>
      </c>
      <c r="BH1522" s="187">
        <f>IF(N1522="sníž. přenesená",J1522,0)</f>
        <v>0</v>
      </c>
      <c r="BI1522" s="187">
        <f>IF(N1522="nulová",J1522,0)</f>
        <v>0</v>
      </c>
      <c r="BJ1522" s="18" t="s">
        <v>81</v>
      </c>
      <c r="BK1522" s="187">
        <f>ROUND(I1522*H1522,2)</f>
        <v>0</v>
      </c>
      <c r="BL1522" s="18" t="s">
        <v>311</v>
      </c>
      <c r="BM1522" s="186" t="s">
        <v>2269</v>
      </c>
    </row>
    <row r="1523" spans="1:47" s="2" customFormat="1" ht="12">
      <c r="A1523" s="35"/>
      <c r="B1523" s="36"/>
      <c r="C1523" s="37"/>
      <c r="D1523" s="188" t="s">
        <v>180</v>
      </c>
      <c r="E1523" s="37"/>
      <c r="F1523" s="189" t="s">
        <v>2173</v>
      </c>
      <c r="G1523" s="37"/>
      <c r="H1523" s="37"/>
      <c r="I1523" s="190"/>
      <c r="J1523" s="37"/>
      <c r="K1523" s="37"/>
      <c r="L1523" s="40"/>
      <c r="M1523" s="191"/>
      <c r="N1523" s="192"/>
      <c r="O1523" s="65"/>
      <c r="P1523" s="65"/>
      <c r="Q1523" s="65"/>
      <c r="R1523" s="65"/>
      <c r="S1523" s="65"/>
      <c r="T1523" s="66"/>
      <c r="U1523" s="35"/>
      <c r="V1523" s="35"/>
      <c r="W1523" s="35"/>
      <c r="X1523" s="35"/>
      <c r="Y1523" s="35"/>
      <c r="Z1523" s="35"/>
      <c r="AA1523" s="35"/>
      <c r="AB1523" s="35"/>
      <c r="AC1523" s="35"/>
      <c r="AD1523" s="35"/>
      <c r="AE1523" s="35"/>
      <c r="AT1523" s="18" t="s">
        <v>180</v>
      </c>
      <c r="AU1523" s="18" t="s">
        <v>83</v>
      </c>
    </row>
    <row r="1524" spans="1:65" s="2" customFormat="1" ht="24.2" customHeight="1">
      <c r="A1524" s="35"/>
      <c r="B1524" s="36"/>
      <c r="C1524" s="175" t="s">
        <v>2270</v>
      </c>
      <c r="D1524" s="175" t="s">
        <v>173</v>
      </c>
      <c r="E1524" s="176" t="s">
        <v>2177</v>
      </c>
      <c r="F1524" s="177" t="s">
        <v>2178</v>
      </c>
      <c r="G1524" s="178" t="s">
        <v>272</v>
      </c>
      <c r="H1524" s="179">
        <v>8.7</v>
      </c>
      <c r="I1524" s="180"/>
      <c r="J1524" s="181">
        <f>ROUND(I1524*H1524,2)</f>
        <v>0</v>
      </c>
      <c r="K1524" s="177" t="s">
        <v>177</v>
      </c>
      <c r="L1524" s="40"/>
      <c r="M1524" s="182" t="s">
        <v>19</v>
      </c>
      <c r="N1524" s="183" t="s">
        <v>44</v>
      </c>
      <c r="O1524" s="65"/>
      <c r="P1524" s="184">
        <f>O1524*H1524</f>
        <v>0</v>
      </c>
      <c r="Q1524" s="184">
        <v>0.0003</v>
      </c>
      <c r="R1524" s="184">
        <f>Q1524*H1524</f>
        <v>0.0026099999999999995</v>
      </c>
      <c r="S1524" s="184">
        <v>0</v>
      </c>
      <c r="T1524" s="185">
        <f>S1524*H1524</f>
        <v>0</v>
      </c>
      <c r="U1524" s="35"/>
      <c r="V1524" s="35"/>
      <c r="W1524" s="35"/>
      <c r="X1524" s="35"/>
      <c r="Y1524" s="35"/>
      <c r="Z1524" s="35"/>
      <c r="AA1524" s="35"/>
      <c r="AB1524" s="35"/>
      <c r="AC1524" s="35"/>
      <c r="AD1524" s="35"/>
      <c r="AE1524" s="35"/>
      <c r="AR1524" s="186" t="s">
        <v>311</v>
      </c>
      <c r="AT1524" s="186" t="s">
        <v>173</v>
      </c>
      <c r="AU1524" s="186" t="s">
        <v>83</v>
      </c>
      <c r="AY1524" s="18" t="s">
        <v>171</v>
      </c>
      <c r="BE1524" s="187">
        <f>IF(N1524="základní",J1524,0)</f>
        <v>0</v>
      </c>
      <c r="BF1524" s="187">
        <f>IF(N1524="snížená",J1524,0)</f>
        <v>0</v>
      </c>
      <c r="BG1524" s="187">
        <f>IF(N1524="zákl. přenesená",J1524,0)</f>
        <v>0</v>
      </c>
      <c r="BH1524" s="187">
        <f>IF(N1524="sníž. přenesená",J1524,0)</f>
        <v>0</v>
      </c>
      <c r="BI1524" s="187">
        <f>IF(N1524="nulová",J1524,0)</f>
        <v>0</v>
      </c>
      <c r="BJ1524" s="18" t="s">
        <v>81</v>
      </c>
      <c r="BK1524" s="187">
        <f>ROUND(I1524*H1524,2)</f>
        <v>0</v>
      </c>
      <c r="BL1524" s="18" t="s">
        <v>311</v>
      </c>
      <c r="BM1524" s="186" t="s">
        <v>2271</v>
      </c>
    </row>
    <row r="1525" spans="1:47" s="2" customFormat="1" ht="12">
      <c r="A1525" s="35"/>
      <c r="B1525" s="36"/>
      <c r="C1525" s="37"/>
      <c r="D1525" s="188" t="s">
        <v>180</v>
      </c>
      <c r="E1525" s="37"/>
      <c r="F1525" s="189" t="s">
        <v>2180</v>
      </c>
      <c r="G1525" s="37"/>
      <c r="H1525" s="37"/>
      <c r="I1525" s="190"/>
      <c r="J1525" s="37"/>
      <c r="K1525" s="37"/>
      <c r="L1525" s="40"/>
      <c r="M1525" s="191"/>
      <c r="N1525" s="192"/>
      <c r="O1525" s="65"/>
      <c r="P1525" s="65"/>
      <c r="Q1525" s="65"/>
      <c r="R1525" s="65"/>
      <c r="S1525" s="65"/>
      <c r="T1525" s="66"/>
      <c r="U1525" s="35"/>
      <c r="V1525" s="35"/>
      <c r="W1525" s="35"/>
      <c r="X1525" s="35"/>
      <c r="Y1525" s="35"/>
      <c r="Z1525" s="35"/>
      <c r="AA1525" s="35"/>
      <c r="AB1525" s="35"/>
      <c r="AC1525" s="35"/>
      <c r="AD1525" s="35"/>
      <c r="AE1525" s="35"/>
      <c r="AT1525" s="18" t="s">
        <v>180</v>
      </c>
      <c r="AU1525" s="18" t="s">
        <v>83</v>
      </c>
    </row>
    <row r="1526" spans="1:65" s="2" customFormat="1" ht="49.15" customHeight="1">
      <c r="A1526" s="35"/>
      <c r="B1526" s="36"/>
      <c r="C1526" s="175" t="s">
        <v>2272</v>
      </c>
      <c r="D1526" s="175" t="s">
        <v>173</v>
      </c>
      <c r="E1526" s="176" t="s">
        <v>2182</v>
      </c>
      <c r="F1526" s="177" t="s">
        <v>2183</v>
      </c>
      <c r="G1526" s="178" t="s">
        <v>272</v>
      </c>
      <c r="H1526" s="179">
        <v>8.7</v>
      </c>
      <c r="I1526" s="180"/>
      <c r="J1526" s="181">
        <f>ROUND(I1526*H1526,2)</f>
        <v>0</v>
      </c>
      <c r="K1526" s="177" t="s">
        <v>2184</v>
      </c>
      <c r="L1526" s="40"/>
      <c r="M1526" s="182" t="s">
        <v>19</v>
      </c>
      <c r="N1526" s="183" t="s">
        <v>44</v>
      </c>
      <c r="O1526" s="65"/>
      <c r="P1526" s="184">
        <f>O1526*H1526</f>
        <v>0</v>
      </c>
      <c r="Q1526" s="184">
        <v>0.009</v>
      </c>
      <c r="R1526" s="184">
        <f>Q1526*H1526</f>
        <v>0.0783</v>
      </c>
      <c r="S1526" s="184">
        <v>0</v>
      </c>
      <c r="T1526" s="185">
        <f>S1526*H1526</f>
        <v>0</v>
      </c>
      <c r="U1526" s="35"/>
      <c r="V1526" s="35"/>
      <c r="W1526" s="35"/>
      <c r="X1526" s="35"/>
      <c r="Y1526" s="35"/>
      <c r="Z1526" s="35"/>
      <c r="AA1526" s="35"/>
      <c r="AB1526" s="35"/>
      <c r="AC1526" s="35"/>
      <c r="AD1526" s="35"/>
      <c r="AE1526" s="35"/>
      <c r="AR1526" s="186" t="s">
        <v>311</v>
      </c>
      <c r="AT1526" s="186" t="s">
        <v>173</v>
      </c>
      <c r="AU1526" s="186" t="s">
        <v>83</v>
      </c>
      <c r="AY1526" s="18" t="s">
        <v>171</v>
      </c>
      <c r="BE1526" s="187">
        <f>IF(N1526="základní",J1526,0)</f>
        <v>0</v>
      </c>
      <c r="BF1526" s="187">
        <f>IF(N1526="snížená",J1526,0)</f>
        <v>0</v>
      </c>
      <c r="BG1526" s="187">
        <f>IF(N1526="zákl. přenesená",J1526,0)</f>
        <v>0</v>
      </c>
      <c r="BH1526" s="187">
        <f>IF(N1526="sníž. přenesená",J1526,0)</f>
        <v>0</v>
      </c>
      <c r="BI1526" s="187">
        <f>IF(N1526="nulová",J1526,0)</f>
        <v>0</v>
      </c>
      <c r="BJ1526" s="18" t="s">
        <v>81</v>
      </c>
      <c r="BK1526" s="187">
        <f>ROUND(I1526*H1526,2)</f>
        <v>0</v>
      </c>
      <c r="BL1526" s="18" t="s">
        <v>311</v>
      </c>
      <c r="BM1526" s="186" t="s">
        <v>2273</v>
      </c>
    </row>
    <row r="1527" spans="1:47" s="2" customFormat="1" ht="12">
      <c r="A1527" s="35"/>
      <c r="B1527" s="36"/>
      <c r="C1527" s="37"/>
      <c r="D1527" s="188" t="s">
        <v>180</v>
      </c>
      <c r="E1527" s="37"/>
      <c r="F1527" s="189" t="s">
        <v>2186</v>
      </c>
      <c r="G1527" s="37"/>
      <c r="H1527" s="37"/>
      <c r="I1527" s="190"/>
      <c r="J1527" s="37"/>
      <c r="K1527" s="37"/>
      <c r="L1527" s="40"/>
      <c r="M1527" s="191"/>
      <c r="N1527" s="192"/>
      <c r="O1527" s="65"/>
      <c r="P1527" s="65"/>
      <c r="Q1527" s="65"/>
      <c r="R1527" s="65"/>
      <c r="S1527" s="65"/>
      <c r="T1527" s="66"/>
      <c r="U1527" s="35"/>
      <c r="V1527" s="35"/>
      <c r="W1527" s="35"/>
      <c r="X1527" s="35"/>
      <c r="Y1527" s="35"/>
      <c r="Z1527" s="35"/>
      <c r="AA1527" s="35"/>
      <c r="AB1527" s="35"/>
      <c r="AC1527" s="35"/>
      <c r="AD1527" s="35"/>
      <c r="AE1527" s="35"/>
      <c r="AT1527" s="18" t="s">
        <v>180</v>
      </c>
      <c r="AU1527" s="18" t="s">
        <v>83</v>
      </c>
    </row>
    <row r="1528" spans="1:65" s="2" customFormat="1" ht="33" customHeight="1">
      <c r="A1528" s="35"/>
      <c r="B1528" s="36"/>
      <c r="C1528" s="226" t="s">
        <v>2274</v>
      </c>
      <c r="D1528" s="226" t="s">
        <v>263</v>
      </c>
      <c r="E1528" s="227" t="s">
        <v>2188</v>
      </c>
      <c r="F1528" s="228" t="s">
        <v>2189</v>
      </c>
      <c r="G1528" s="229" t="s">
        <v>272</v>
      </c>
      <c r="H1528" s="230">
        <v>10.44</v>
      </c>
      <c r="I1528" s="231"/>
      <c r="J1528" s="232">
        <f>ROUND(I1528*H1528,2)</f>
        <v>0</v>
      </c>
      <c r="K1528" s="228" t="s">
        <v>2184</v>
      </c>
      <c r="L1528" s="233"/>
      <c r="M1528" s="234" t="s">
        <v>19</v>
      </c>
      <c r="N1528" s="235" t="s">
        <v>44</v>
      </c>
      <c r="O1528" s="65"/>
      <c r="P1528" s="184">
        <f>O1528*H1528</f>
        <v>0</v>
      </c>
      <c r="Q1528" s="184">
        <v>0.0195</v>
      </c>
      <c r="R1528" s="184">
        <f>Q1528*H1528</f>
        <v>0.20357999999999998</v>
      </c>
      <c r="S1528" s="184">
        <v>0</v>
      </c>
      <c r="T1528" s="185">
        <f>S1528*H1528</f>
        <v>0</v>
      </c>
      <c r="U1528" s="35"/>
      <c r="V1528" s="35"/>
      <c r="W1528" s="35"/>
      <c r="X1528" s="35"/>
      <c r="Y1528" s="35"/>
      <c r="Z1528" s="35"/>
      <c r="AA1528" s="35"/>
      <c r="AB1528" s="35"/>
      <c r="AC1528" s="35"/>
      <c r="AD1528" s="35"/>
      <c r="AE1528" s="35"/>
      <c r="AR1528" s="186" t="s">
        <v>454</v>
      </c>
      <c r="AT1528" s="186" t="s">
        <v>263</v>
      </c>
      <c r="AU1528" s="186" t="s">
        <v>83</v>
      </c>
      <c r="AY1528" s="18" t="s">
        <v>171</v>
      </c>
      <c r="BE1528" s="187">
        <f>IF(N1528="základní",J1528,0)</f>
        <v>0</v>
      </c>
      <c r="BF1528" s="187">
        <f>IF(N1528="snížená",J1528,0)</f>
        <v>0</v>
      </c>
      <c r="BG1528" s="187">
        <f>IF(N1528="zákl. přenesená",J1528,0)</f>
        <v>0</v>
      </c>
      <c r="BH1528" s="187">
        <f>IF(N1528="sníž. přenesená",J1528,0)</f>
        <v>0</v>
      </c>
      <c r="BI1528" s="187">
        <f>IF(N1528="nulová",J1528,0)</f>
        <v>0</v>
      </c>
      <c r="BJ1528" s="18" t="s">
        <v>81</v>
      </c>
      <c r="BK1528" s="187">
        <f>ROUND(I1528*H1528,2)</f>
        <v>0</v>
      </c>
      <c r="BL1528" s="18" t="s">
        <v>311</v>
      </c>
      <c r="BM1528" s="186" t="s">
        <v>2275</v>
      </c>
    </row>
    <row r="1529" spans="2:51" s="14" customFormat="1" ht="12">
      <c r="B1529" s="204"/>
      <c r="C1529" s="205"/>
      <c r="D1529" s="195" t="s">
        <v>182</v>
      </c>
      <c r="E1529" s="205"/>
      <c r="F1529" s="207" t="s">
        <v>2276</v>
      </c>
      <c r="G1529" s="205"/>
      <c r="H1529" s="208">
        <v>10.44</v>
      </c>
      <c r="I1529" s="209"/>
      <c r="J1529" s="205"/>
      <c r="K1529" s="205"/>
      <c r="L1529" s="210"/>
      <c r="M1529" s="211"/>
      <c r="N1529" s="212"/>
      <c r="O1529" s="212"/>
      <c r="P1529" s="212"/>
      <c r="Q1529" s="212"/>
      <c r="R1529" s="212"/>
      <c r="S1529" s="212"/>
      <c r="T1529" s="213"/>
      <c r="AT1529" s="214" t="s">
        <v>182</v>
      </c>
      <c r="AU1529" s="214" t="s">
        <v>83</v>
      </c>
      <c r="AV1529" s="14" t="s">
        <v>83</v>
      </c>
      <c r="AW1529" s="14" t="s">
        <v>4</v>
      </c>
      <c r="AX1529" s="14" t="s">
        <v>81</v>
      </c>
      <c r="AY1529" s="214" t="s">
        <v>171</v>
      </c>
    </row>
    <row r="1530" spans="1:65" s="2" customFormat="1" ht="24.2" customHeight="1">
      <c r="A1530" s="35"/>
      <c r="B1530" s="36"/>
      <c r="C1530" s="175" t="s">
        <v>2277</v>
      </c>
      <c r="D1530" s="175" t="s">
        <v>173</v>
      </c>
      <c r="E1530" s="176" t="s">
        <v>2193</v>
      </c>
      <c r="F1530" s="177" t="s">
        <v>2194</v>
      </c>
      <c r="G1530" s="178" t="s">
        <v>272</v>
      </c>
      <c r="H1530" s="179">
        <v>8.7</v>
      </c>
      <c r="I1530" s="180"/>
      <c r="J1530" s="181">
        <f>ROUND(I1530*H1530,2)</f>
        <v>0</v>
      </c>
      <c r="K1530" s="177" t="s">
        <v>177</v>
      </c>
      <c r="L1530" s="40"/>
      <c r="M1530" s="182" t="s">
        <v>19</v>
      </c>
      <c r="N1530" s="183" t="s">
        <v>44</v>
      </c>
      <c r="O1530" s="65"/>
      <c r="P1530" s="184">
        <f>O1530*H1530</f>
        <v>0</v>
      </c>
      <c r="Q1530" s="184">
        <v>0.0015</v>
      </c>
      <c r="R1530" s="184">
        <f>Q1530*H1530</f>
        <v>0.013049999999999999</v>
      </c>
      <c r="S1530" s="184">
        <v>0</v>
      </c>
      <c r="T1530" s="185">
        <f>S1530*H1530</f>
        <v>0</v>
      </c>
      <c r="U1530" s="35"/>
      <c r="V1530" s="35"/>
      <c r="W1530" s="35"/>
      <c r="X1530" s="35"/>
      <c r="Y1530" s="35"/>
      <c r="Z1530" s="35"/>
      <c r="AA1530" s="35"/>
      <c r="AB1530" s="35"/>
      <c r="AC1530" s="35"/>
      <c r="AD1530" s="35"/>
      <c r="AE1530" s="35"/>
      <c r="AR1530" s="186" t="s">
        <v>311</v>
      </c>
      <c r="AT1530" s="186" t="s">
        <v>173</v>
      </c>
      <c r="AU1530" s="186" t="s">
        <v>83</v>
      </c>
      <c r="AY1530" s="18" t="s">
        <v>171</v>
      </c>
      <c r="BE1530" s="187">
        <f>IF(N1530="základní",J1530,0)</f>
        <v>0</v>
      </c>
      <c r="BF1530" s="187">
        <f>IF(N1530="snížená",J1530,0)</f>
        <v>0</v>
      </c>
      <c r="BG1530" s="187">
        <f>IF(N1530="zákl. přenesená",J1530,0)</f>
        <v>0</v>
      </c>
      <c r="BH1530" s="187">
        <f>IF(N1530="sníž. přenesená",J1530,0)</f>
        <v>0</v>
      </c>
      <c r="BI1530" s="187">
        <f>IF(N1530="nulová",J1530,0)</f>
        <v>0</v>
      </c>
      <c r="BJ1530" s="18" t="s">
        <v>81</v>
      </c>
      <c r="BK1530" s="187">
        <f>ROUND(I1530*H1530,2)</f>
        <v>0</v>
      </c>
      <c r="BL1530" s="18" t="s">
        <v>311</v>
      </c>
      <c r="BM1530" s="186" t="s">
        <v>2278</v>
      </c>
    </row>
    <row r="1531" spans="1:47" s="2" customFormat="1" ht="12">
      <c r="A1531" s="35"/>
      <c r="B1531" s="36"/>
      <c r="C1531" s="37"/>
      <c r="D1531" s="188" t="s">
        <v>180</v>
      </c>
      <c r="E1531" s="37"/>
      <c r="F1531" s="189" t="s">
        <v>2196</v>
      </c>
      <c r="G1531" s="37"/>
      <c r="H1531" s="37"/>
      <c r="I1531" s="190"/>
      <c r="J1531" s="37"/>
      <c r="K1531" s="37"/>
      <c r="L1531" s="40"/>
      <c r="M1531" s="191"/>
      <c r="N1531" s="192"/>
      <c r="O1531" s="65"/>
      <c r="P1531" s="65"/>
      <c r="Q1531" s="65"/>
      <c r="R1531" s="65"/>
      <c r="S1531" s="65"/>
      <c r="T1531" s="66"/>
      <c r="U1531" s="35"/>
      <c r="V1531" s="35"/>
      <c r="W1531" s="35"/>
      <c r="X1531" s="35"/>
      <c r="Y1531" s="35"/>
      <c r="Z1531" s="35"/>
      <c r="AA1531" s="35"/>
      <c r="AB1531" s="35"/>
      <c r="AC1531" s="35"/>
      <c r="AD1531" s="35"/>
      <c r="AE1531" s="35"/>
      <c r="AT1531" s="18" t="s">
        <v>180</v>
      </c>
      <c r="AU1531" s="18" t="s">
        <v>83</v>
      </c>
    </row>
    <row r="1532" spans="1:65" s="2" customFormat="1" ht="55.5" customHeight="1">
      <c r="A1532" s="35"/>
      <c r="B1532" s="36"/>
      <c r="C1532" s="175" t="s">
        <v>2279</v>
      </c>
      <c r="D1532" s="175" t="s">
        <v>173</v>
      </c>
      <c r="E1532" s="176" t="s">
        <v>2127</v>
      </c>
      <c r="F1532" s="177" t="s">
        <v>2128</v>
      </c>
      <c r="G1532" s="178" t="s">
        <v>266</v>
      </c>
      <c r="H1532" s="179">
        <v>1.344</v>
      </c>
      <c r="I1532" s="180"/>
      <c r="J1532" s="181">
        <f>ROUND(I1532*H1532,2)</f>
        <v>0</v>
      </c>
      <c r="K1532" s="177" t="s">
        <v>177</v>
      </c>
      <c r="L1532" s="40"/>
      <c r="M1532" s="182" t="s">
        <v>19</v>
      </c>
      <c r="N1532" s="183" t="s">
        <v>44</v>
      </c>
      <c r="O1532" s="65"/>
      <c r="P1532" s="184">
        <f>O1532*H1532</f>
        <v>0</v>
      </c>
      <c r="Q1532" s="184">
        <v>0</v>
      </c>
      <c r="R1532" s="184">
        <f>Q1532*H1532</f>
        <v>0</v>
      </c>
      <c r="S1532" s="184">
        <v>0</v>
      </c>
      <c r="T1532" s="185">
        <f>S1532*H1532</f>
        <v>0</v>
      </c>
      <c r="U1532" s="35"/>
      <c r="V1532" s="35"/>
      <c r="W1532" s="35"/>
      <c r="X1532" s="35"/>
      <c r="Y1532" s="35"/>
      <c r="Z1532" s="35"/>
      <c r="AA1532" s="35"/>
      <c r="AB1532" s="35"/>
      <c r="AC1532" s="35"/>
      <c r="AD1532" s="35"/>
      <c r="AE1532" s="35"/>
      <c r="AR1532" s="186" t="s">
        <v>311</v>
      </c>
      <c r="AT1532" s="186" t="s">
        <v>173</v>
      </c>
      <c r="AU1532" s="186" t="s">
        <v>83</v>
      </c>
      <c r="AY1532" s="18" t="s">
        <v>171</v>
      </c>
      <c r="BE1532" s="187">
        <f>IF(N1532="základní",J1532,0)</f>
        <v>0</v>
      </c>
      <c r="BF1532" s="187">
        <f>IF(N1532="snížená",J1532,0)</f>
        <v>0</v>
      </c>
      <c r="BG1532" s="187">
        <f>IF(N1532="zákl. přenesená",J1532,0)</f>
        <v>0</v>
      </c>
      <c r="BH1532" s="187">
        <f>IF(N1532="sníž. přenesená",J1532,0)</f>
        <v>0</v>
      </c>
      <c r="BI1532" s="187">
        <f>IF(N1532="nulová",J1532,0)</f>
        <v>0</v>
      </c>
      <c r="BJ1532" s="18" t="s">
        <v>81</v>
      </c>
      <c r="BK1532" s="187">
        <f>ROUND(I1532*H1532,2)</f>
        <v>0</v>
      </c>
      <c r="BL1532" s="18" t="s">
        <v>311</v>
      </c>
      <c r="BM1532" s="186" t="s">
        <v>2280</v>
      </c>
    </row>
    <row r="1533" spans="1:47" s="2" customFormat="1" ht="12">
      <c r="A1533" s="35"/>
      <c r="B1533" s="36"/>
      <c r="C1533" s="37"/>
      <c r="D1533" s="188" t="s">
        <v>180</v>
      </c>
      <c r="E1533" s="37"/>
      <c r="F1533" s="189" t="s">
        <v>2130</v>
      </c>
      <c r="G1533" s="37"/>
      <c r="H1533" s="37"/>
      <c r="I1533" s="190"/>
      <c r="J1533" s="37"/>
      <c r="K1533" s="37"/>
      <c r="L1533" s="40"/>
      <c r="M1533" s="191"/>
      <c r="N1533" s="192"/>
      <c r="O1533" s="65"/>
      <c r="P1533" s="65"/>
      <c r="Q1533" s="65"/>
      <c r="R1533" s="65"/>
      <c r="S1533" s="65"/>
      <c r="T1533" s="66"/>
      <c r="U1533" s="35"/>
      <c r="V1533" s="35"/>
      <c r="W1533" s="35"/>
      <c r="X1533" s="35"/>
      <c r="Y1533" s="35"/>
      <c r="Z1533" s="35"/>
      <c r="AA1533" s="35"/>
      <c r="AB1533" s="35"/>
      <c r="AC1533" s="35"/>
      <c r="AD1533" s="35"/>
      <c r="AE1533" s="35"/>
      <c r="AT1533" s="18" t="s">
        <v>180</v>
      </c>
      <c r="AU1533" s="18" t="s">
        <v>83</v>
      </c>
    </row>
    <row r="1534" spans="2:63" s="12" customFormat="1" ht="22.9" customHeight="1">
      <c r="B1534" s="159"/>
      <c r="C1534" s="160"/>
      <c r="D1534" s="161" t="s">
        <v>72</v>
      </c>
      <c r="E1534" s="173" t="s">
        <v>2281</v>
      </c>
      <c r="F1534" s="173" t="s">
        <v>2282</v>
      </c>
      <c r="G1534" s="160"/>
      <c r="H1534" s="160"/>
      <c r="I1534" s="163"/>
      <c r="J1534" s="174">
        <f>BK1534</f>
        <v>0</v>
      </c>
      <c r="K1534" s="160"/>
      <c r="L1534" s="165"/>
      <c r="M1534" s="166"/>
      <c r="N1534" s="167"/>
      <c r="O1534" s="167"/>
      <c r="P1534" s="168">
        <f>SUM(P1535:P1578)</f>
        <v>0</v>
      </c>
      <c r="Q1534" s="167"/>
      <c r="R1534" s="168">
        <f>SUM(R1535:R1578)</f>
        <v>56.313859079999986</v>
      </c>
      <c r="S1534" s="167"/>
      <c r="T1534" s="169">
        <f>SUM(T1535:T1578)</f>
        <v>0</v>
      </c>
      <c r="AR1534" s="170" t="s">
        <v>83</v>
      </c>
      <c r="AT1534" s="171" t="s">
        <v>72</v>
      </c>
      <c r="AU1534" s="171" t="s">
        <v>81</v>
      </c>
      <c r="AY1534" s="170" t="s">
        <v>171</v>
      </c>
      <c r="BK1534" s="172">
        <f>SUM(BK1535:BK1578)</f>
        <v>0</v>
      </c>
    </row>
    <row r="1535" spans="1:65" s="2" customFormat="1" ht="37.9" customHeight="1">
      <c r="A1535" s="35"/>
      <c r="B1535" s="36"/>
      <c r="C1535" s="175" t="s">
        <v>2283</v>
      </c>
      <c r="D1535" s="175" t="s">
        <v>173</v>
      </c>
      <c r="E1535" s="176" t="s">
        <v>2284</v>
      </c>
      <c r="F1535" s="177" t="s">
        <v>2285</v>
      </c>
      <c r="G1535" s="178" t="s">
        <v>176</v>
      </c>
      <c r="H1535" s="179">
        <v>4.27</v>
      </c>
      <c r="I1535" s="180"/>
      <c r="J1535" s="181">
        <f>ROUND(I1535*H1535,2)</f>
        <v>0</v>
      </c>
      <c r="K1535" s="177" t="s">
        <v>177</v>
      </c>
      <c r="L1535" s="40"/>
      <c r="M1535" s="182" t="s">
        <v>19</v>
      </c>
      <c r="N1535" s="183" t="s">
        <v>44</v>
      </c>
      <c r="O1535" s="65"/>
      <c r="P1535" s="184">
        <f>O1535*H1535</f>
        <v>0</v>
      </c>
      <c r="Q1535" s="184">
        <v>2.16</v>
      </c>
      <c r="R1535" s="184">
        <f>Q1535*H1535</f>
        <v>9.2232</v>
      </c>
      <c r="S1535" s="184">
        <v>0</v>
      </c>
      <c r="T1535" s="185">
        <f>S1535*H1535</f>
        <v>0</v>
      </c>
      <c r="U1535" s="35"/>
      <c r="V1535" s="35"/>
      <c r="W1535" s="35"/>
      <c r="X1535" s="35"/>
      <c r="Y1535" s="35"/>
      <c r="Z1535" s="35"/>
      <c r="AA1535" s="35"/>
      <c r="AB1535" s="35"/>
      <c r="AC1535" s="35"/>
      <c r="AD1535" s="35"/>
      <c r="AE1535" s="35"/>
      <c r="AR1535" s="186" t="s">
        <v>311</v>
      </c>
      <c r="AT1535" s="186" t="s">
        <v>173</v>
      </c>
      <c r="AU1535" s="186" t="s">
        <v>83</v>
      </c>
      <c r="AY1535" s="18" t="s">
        <v>171</v>
      </c>
      <c r="BE1535" s="187">
        <f>IF(N1535="základní",J1535,0)</f>
        <v>0</v>
      </c>
      <c r="BF1535" s="187">
        <f>IF(N1535="snížená",J1535,0)</f>
        <v>0</v>
      </c>
      <c r="BG1535" s="187">
        <f>IF(N1535="zákl. přenesená",J1535,0)</f>
        <v>0</v>
      </c>
      <c r="BH1535" s="187">
        <f>IF(N1535="sníž. přenesená",J1535,0)</f>
        <v>0</v>
      </c>
      <c r="BI1535" s="187">
        <f>IF(N1535="nulová",J1535,0)</f>
        <v>0</v>
      </c>
      <c r="BJ1535" s="18" t="s">
        <v>81</v>
      </c>
      <c r="BK1535" s="187">
        <f>ROUND(I1535*H1535,2)</f>
        <v>0</v>
      </c>
      <c r="BL1535" s="18" t="s">
        <v>311</v>
      </c>
      <c r="BM1535" s="186" t="s">
        <v>2286</v>
      </c>
    </row>
    <row r="1536" spans="1:47" s="2" customFormat="1" ht="12">
      <c r="A1536" s="35"/>
      <c r="B1536" s="36"/>
      <c r="C1536" s="37"/>
      <c r="D1536" s="188" t="s">
        <v>180</v>
      </c>
      <c r="E1536" s="37"/>
      <c r="F1536" s="189" t="s">
        <v>2287</v>
      </c>
      <c r="G1536" s="37"/>
      <c r="H1536" s="37"/>
      <c r="I1536" s="190"/>
      <c r="J1536" s="37"/>
      <c r="K1536" s="37"/>
      <c r="L1536" s="40"/>
      <c r="M1536" s="191"/>
      <c r="N1536" s="192"/>
      <c r="O1536" s="65"/>
      <c r="P1536" s="65"/>
      <c r="Q1536" s="65"/>
      <c r="R1536" s="65"/>
      <c r="S1536" s="65"/>
      <c r="T1536" s="66"/>
      <c r="U1536" s="35"/>
      <c r="V1536" s="35"/>
      <c r="W1536" s="35"/>
      <c r="X1536" s="35"/>
      <c r="Y1536" s="35"/>
      <c r="Z1536" s="35"/>
      <c r="AA1536" s="35"/>
      <c r="AB1536" s="35"/>
      <c r="AC1536" s="35"/>
      <c r="AD1536" s="35"/>
      <c r="AE1536" s="35"/>
      <c r="AT1536" s="18" t="s">
        <v>180</v>
      </c>
      <c r="AU1536" s="18" t="s">
        <v>83</v>
      </c>
    </row>
    <row r="1537" spans="2:51" s="14" customFormat="1" ht="12">
      <c r="B1537" s="204"/>
      <c r="C1537" s="205"/>
      <c r="D1537" s="195" t="s">
        <v>182</v>
      </c>
      <c r="E1537" s="206" t="s">
        <v>19</v>
      </c>
      <c r="F1537" s="207" t="s">
        <v>2288</v>
      </c>
      <c r="G1537" s="205"/>
      <c r="H1537" s="208">
        <v>4.27</v>
      </c>
      <c r="I1537" s="209"/>
      <c r="J1537" s="205"/>
      <c r="K1537" s="205"/>
      <c r="L1537" s="210"/>
      <c r="M1537" s="211"/>
      <c r="N1537" s="212"/>
      <c r="O1537" s="212"/>
      <c r="P1537" s="212"/>
      <c r="Q1537" s="212"/>
      <c r="R1537" s="212"/>
      <c r="S1537" s="212"/>
      <c r="T1537" s="213"/>
      <c r="AT1537" s="214" t="s">
        <v>182</v>
      </c>
      <c r="AU1537" s="214" t="s">
        <v>83</v>
      </c>
      <c r="AV1537" s="14" t="s">
        <v>83</v>
      </c>
      <c r="AW1537" s="14" t="s">
        <v>35</v>
      </c>
      <c r="AX1537" s="14" t="s">
        <v>81</v>
      </c>
      <c r="AY1537" s="214" t="s">
        <v>171</v>
      </c>
    </row>
    <row r="1538" spans="1:65" s="2" customFormat="1" ht="33" customHeight="1">
      <c r="A1538" s="35"/>
      <c r="B1538" s="36"/>
      <c r="C1538" s="175" t="s">
        <v>2289</v>
      </c>
      <c r="D1538" s="175" t="s">
        <v>173</v>
      </c>
      <c r="E1538" s="176" t="s">
        <v>2290</v>
      </c>
      <c r="F1538" s="177" t="s">
        <v>2291</v>
      </c>
      <c r="G1538" s="178" t="s">
        <v>176</v>
      </c>
      <c r="H1538" s="179">
        <v>4.27</v>
      </c>
      <c r="I1538" s="180"/>
      <c r="J1538" s="181">
        <f>ROUND(I1538*H1538,2)</f>
        <v>0</v>
      </c>
      <c r="K1538" s="177" t="s">
        <v>177</v>
      </c>
      <c r="L1538" s="40"/>
      <c r="M1538" s="182" t="s">
        <v>19</v>
      </c>
      <c r="N1538" s="183" t="s">
        <v>44</v>
      </c>
      <c r="O1538" s="65"/>
      <c r="P1538" s="184">
        <f>O1538*H1538</f>
        <v>0</v>
      </c>
      <c r="Q1538" s="184">
        <v>2.30102</v>
      </c>
      <c r="R1538" s="184">
        <f>Q1538*H1538</f>
        <v>9.825355399999998</v>
      </c>
      <c r="S1538" s="184">
        <v>0</v>
      </c>
      <c r="T1538" s="185">
        <f>S1538*H1538</f>
        <v>0</v>
      </c>
      <c r="U1538" s="35"/>
      <c r="V1538" s="35"/>
      <c r="W1538" s="35"/>
      <c r="X1538" s="35"/>
      <c r="Y1538" s="35"/>
      <c r="Z1538" s="35"/>
      <c r="AA1538" s="35"/>
      <c r="AB1538" s="35"/>
      <c r="AC1538" s="35"/>
      <c r="AD1538" s="35"/>
      <c r="AE1538" s="35"/>
      <c r="AR1538" s="186" t="s">
        <v>311</v>
      </c>
      <c r="AT1538" s="186" t="s">
        <v>173</v>
      </c>
      <c r="AU1538" s="186" t="s">
        <v>83</v>
      </c>
      <c r="AY1538" s="18" t="s">
        <v>171</v>
      </c>
      <c r="BE1538" s="187">
        <f>IF(N1538="základní",J1538,0)</f>
        <v>0</v>
      </c>
      <c r="BF1538" s="187">
        <f>IF(N1538="snížená",J1538,0)</f>
        <v>0</v>
      </c>
      <c r="BG1538" s="187">
        <f>IF(N1538="zákl. přenesená",J1538,0)</f>
        <v>0</v>
      </c>
      <c r="BH1538" s="187">
        <f>IF(N1538="sníž. přenesená",J1538,0)</f>
        <v>0</v>
      </c>
      <c r="BI1538" s="187">
        <f>IF(N1538="nulová",J1538,0)</f>
        <v>0</v>
      </c>
      <c r="BJ1538" s="18" t="s">
        <v>81</v>
      </c>
      <c r="BK1538" s="187">
        <f>ROUND(I1538*H1538,2)</f>
        <v>0</v>
      </c>
      <c r="BL1538" s="18" t="s">
        <v>311</v>
      </c>
      <c r="BM1538" s="186" t="s">
        <v>2292</v>
      </c>
    </row>
    <row r="1539" spans="1:47" s="2" customFormat="1" ht="12">
      <c r="A1539" s="35"/>
      <c r="B1539" s="36"/>
      <c r="C1539" s="37"/>
      <c r="D1539" s="188" t="s">
        <v>180</v>
      </c>
      <c r="E1539" s="37"/>
      <c r="F1539" s="189" t="s">
        <v>2293</v>
      </c>
      <c r="G1539" s="37"/>
      <c r="H1539" s="37"/>
      <c r="I1539" s="190"/>
      <c r="J1539" s="37"/>
      <c r="K1539" s="37"/>
      <c r="L1539" s="40"/>
      <c r="M1539" s="191"/>
      <c r="N1539" s="192"/>
      <c r="O1539" s="65"/>
      <c r="P1539" s="65"/>
      <c r="Q1539" s="65"/>
      <c r="R1539" s="65"/>
      <c r="S1539" s="65"/>
      <c r="T1539" s="66"/>
      <c r="U1539" s="35"/>
      <c r="V1539" s="35"/>
      <c r="W1539" s="35"/>
      <c r="X1539" s="35"/>
      <c r="Y1539" s="35"/>
      <c r="Z1539" s="35"/>
      <c r="AA1539" s="35"/>
      <c r="AB1539" s="35"/>
      <c r="AC1539" s="35"/>
      <c r="AD1539" s="35"/>
      <c r="AE1539" s="35"/>
      <c r="AT1539" s="18" t="s">
        <v>180</v>
      </c>
      <c r="AU1539" s="18" t="s">
        <v>83</v>
      </c>
    </row>
    <row r="1540" spans="2:51" s="14" customFormat="1" ht="12">
      <c r="B1540" s="204"/>
      <c r="C1540" s="205"/>
      <c r="D1540" s="195" t="s">
        <v>182</v>
      </c>
      <c r="E1540" s="206" t="s">
        <v>19</v>
      </c>
      <c r="F1540" s="207" t="s">
        <v>2288</v>
      </c>
      <c r="G1540" s="205"/>
      <c r="H1540" s="208">
        <v>4.27</v>
      </c>
      <c r="I1540" s="209"/>
      <c r="J1540" s="205"/>
      <c r="K1540" s="205"/>
      <c r="L1540" s="210"/>
      <c r="M1540" s="211"/>
      <c r="N1540" s="212"/>
      <c r="O1540" s="212"/>
      <c r="P1540" s="212"/>
      <c r="Q1540" s="212"/>
      <c r="R1540" s="212"/>
      <c r="S1540" s="212"/>
      <c r="T1540" s="213"/>
      <c r="AT1540" s="214" t="s">
        <v>182</v>
      </c>
      <c r="AU1540" s="214" t="s">
        <v>83</v>
      </c>
      <c r="AV1540" s="14" t="s">
        <v>83</v>
      </c>
      <c r="AW1540" s="14" t="s">
        <v>35</v>
      </c>
      <c r="AX1540" s="14" t="s">
        <v>81</v>
      </c>
      <c r="AY1540" s="214" t="s">
        <v>171</v>
      </c>
    </row>
    <row r="1541" spans="1:65" s="2" customFormat="1" ht="33" customHeight="1">
      <c r="A1541" s="35"/>
      <c r="B1541" s="36"/>
      <c r="C1541" s="175" t="s">
        <v>2294</v>
      </c>
      <c r="D1541" s="175" t="s">
        <v>173</v>
      </c>
      <c r="E1541" s="176" t="s">
        <v>2295</v>
      </c>
      <c r="F1541" s="177" t="s">
        <v>2296</v>
      </c>
      <c r="G1541" s="178" t="s">
        <v>176</v>
      </c>
      <c r="H1541" s="179">
        <v>8.54</v>
      </c>
      <c r="I1541" s="180"/>
      <c r="J1541" s="181">
        <f>ROUND(I1541*H1541,2)</f>
        <v>0</v>
      </c>
      <c r="K1541" s="177" t="s">
        <v>177</v>
      </c>
      <c r="L1541" s="40"/>
      <c r="M1541" s="182" t="s">
        <v>19</v>
      </c>
      <c r="N1541" s="183" t="s">
        <v>44</v>
      </c>
      <c r="O1541" s="65"/>
      <c r="P1541" s="184">
        <f>O1541*H1541</f>
        <v>0</v>
      </c>
      <c r="Q1541" s="184">
        <v>2.30102</v>
      </c>
      <c r="R1541" s="184">
        <f>Q1541*H1541</f>
        <v>19.650710799999995</v>
      </c>
      <c r="S1541" s="184">
        <v>0</v>
      </c>
      <c r="T1541" s="185">
        <f>S1541*H1541</f>
        <v>0</v>
      </c>
      <c r="U1541" s="35"/>
      <c r="V1541" s="35"/>
      <c r="W1541" s="35"/>
      <c r="X1541" s="35"/>
      <c r="Y1541" s="35"/>
      <c r="Z1541" s="35"/>
      <c r="AA1541" s="35"/>
      <c r="AB1541" s="35"/>
      <c r="AC1541" s="35"/>
      <c r="AD1541" s="35"/>
      <c r="AE1541" s="35"/>
      <c r="AR1541" s="186" t="s">
        <v>311</v>
      </c>
      <c r="AT1541" s="186" t="s">
        <v>173</v>
      </c>
      <c r="AU1541" s="186" t="s">
        <v>83</v>
      </c>
      <c r="AY1541" s="18" t="s">
        <v>171</v>
      </c>
      <c r="BE1541" s="187">
        <f>IF(N1541="základní",J1541,0)</f>
        <v>0</v>
      </c>
      <c r="BF1541" s="187">
        <f>IF(N1541="snížená",J1541,0)</f>
        <v>0</v>
      </c>
      <c r="BG1541" s="187">
        <f>IF(N1541="zákl. přenesená",J1541,0)</f>
        <v>0</v>
      </c>
      <c r="BH1541" s="187">
        <f>IF(N1541="sníž. přenesená",J1541,0)</f>
        <v>0</v>
      </c>
      <c r="BI1541" s="187">
        <f>IF(N1541="nulová",J1541,0)</f>
        <v>0</v>
      </c>
      <c r="BJ1541" s="18" t="s">
        <v>81</v>
      </c>
      <c r="BK1541" s="187">
        <f>ROUND(I1541*H1541,2)</f>
        <v>0</v>
      </c>
      <c r="BL1541" s="18" t="s">
        <v>311</v>
      </c>
      <c r="BM1541" s="186" t="s">
        <v>2297</v>
      </c>
    </row>
    <row r="1542" spans="1:47" s="2" customFormat="1" ht="12">
      <c r="A1542" s="35"/>
      <c r="B1542" s="36"/>
      <c r="C1542" s="37"/>
      <c r="D1542" s="188" t="s">
        <v>180</v>
      </c>
      <c r="E1542" s="37"/>
      <c r="F1542" s="189" t="s">
        <v>2298</v>
      </c>
      <c r="G1542" s="37"/>
      <c r="H1542" s="37"/>
      <c r="I1542" s="190"/>
      <c r="J1542" s="37"/>
      <c r="K1542" s="37"/>
      <c r="L1542" s="40"/>
      <c r="M1542" s="191"/>
      <c r="N1542" s="192"/>
      <c r="O1542" s="65"/>
      <c r="P1542" s="65"/>
      <c r="Q1542" s="65"/>
      <c r="R1542" s="65"/>
      <c r="S1542" s="65"/>
      <c r="T1542" s="66"/>
      <c r="U1542" s="35"/>
      <c r="V1542" s="35"/>
      <c r="W1542" s="35"/>
      <c r="X1542" s="35"/>
      <c r="Y1542" s="35"/>
      <c r="Z1542" s="35"/>
      <c r="AA1542" s="35"/>
      <c r="AB1542" s="35"/>
      <c r="AC1542" s="35"/>
      <c r="AD1542" s="35"/>
      <c r="AE1542" s="35"/>
      <c r="AT1542" s="18" t="s">
        <v>180</v>
      </c>
      <c r="AU1542" s="18" t="s">
        <v>83</v>
      </c>
    </row>
    <row r="1543" spans="2:51" s="14" customFormat="1" ht="12">
      <c r="B1543" s="204"/>
      <c r="C1543" s="205"/>
      <c r="D1543" s="195" t="s">
        <v>182</v>
      </c>
      <c r="E1543" s="206" t="s">
        <v>19</v>
      </c>
      <c r="F1543" s="207" t="s">
        <v>2299</v>
      </c>
      <c r="G1543" s="205"/>
      <c r="H1543" s="208">
        <v>8.54</v>
      </c>
      <c r="I1543" s="209"/>
      <c r="J1543" s="205"/>
      <c r="K1543" s="205"/>
      <c r="L1543" s="210"/>
      <c r="M1543" s="211"/>
      <c r="N1543" s="212"/>
      <c r="O1543" s="212"/>
      <c r="P1543" s="212"/>
      <c r="Q1543" s="212"/>
      <c r="R1543" s="212"/>
      <c r="S1543" s="212"/>
      <c r="T1543" s="213"/>
      <c r="AT1543" s="214" t="s">
        <v>182</v>
      </c>
      <c r="AU1543" s="214" t="s">
        <v>83</v>
      </c>
      <c r="AV1543" s="14" t="s">
        <v>83</v>
      </c>
      <c r="AW1543" s="14" t="s">
        <v>35</v>
      </c>
      <c r="AX1543" s="14" t="s">
        <v>81</v>
      </c>
      <c r="AY1543" s="214" t="s">
        <v>171</v>
      </c>
    </row>
    <row r="1544" spans="1:65" s="2" customFormat="1" ht="21.75" customHeight="1">
      <c r="A1544" s="35"/>
      <c r="B1544" s="36"/>
      <c r="C1544" s="175" t="s">
        <v>2300</v>
      </c>
      <c r="D1544" s="175" t="s">
        <v>173</v>
      </c>
      <c r="E1544" s="176" t="s">
        <v>2150</v>
      </c>
      <c r="F1544" s="177" t="s">
        <v>2151</v>
      </c>
      <c r="G1544" s="178" t="s">
        <v>266</v>
      </c>
      <c r="H1544" s="179">
        <v>0.544</v>
      </c>
      <c r="I1544" s="180"/>
      <c r="J1544" s="181">
        <f>ROUND(I1544*H1544,2)</f>
        <v>0</v>
      </c>
      <c r="K1544" s="177" t="s">
        <v>177</v>
      </c>
      <c r="L1544" s="40"/>
      <c r="M1544" s="182" t="s">
        <v>19</v>
      </c>
      <c r="N1544" s="183" t="s">
        <v>44</v>
      </c>
      <c r="O1544" s="65"/>
      <c r="P1544" s="184">
        <f>O1544*H1544</f>
        <v>0</v>
      </c>
      <c r="Q1544" s="184">
        <v>1.06277</v>
      </c>
      <c r="R1544" s="184">
        <f>Q1544*H1544</f>
        <v>0.57814688</v>
      </c>
      <c r="S1544" s="184">
        <v>0</v>
      </c>
      <c r="T1544" s="185">
        <f>S1544*H1544</f>
        <v>0</v>
      </c>
      <c r="U1544" s="35"/>
      <c r="V1544" s="35"/>
      <c r="W1544" s="35"/>
      <c r="X1544" s="35"/>
      <c r="Y1544" s="35"/>
      <c r="Z1544" s="35"/>
      <c r="AA1544" s="35"/>
      <c r="AB1544" s="35"/>
      <c r="AC1544" s="35"/>
      <c r="AD1544" s="35"/>
      <c r="AE1544" s="35"/>
      <c r="AR1544" s="186" t="s">
        <v>311</v>
      </c>
      <c r="AT1544" s="186" t="s">
        <v>173</v>
      </c>
      <c r="AU1544" s="186" t="s">
        <v>83</v>
      </c>
      <c r="AY1544" s="18" t="s">
        <v>171</v>
      </c>
      <c r="BE1544" s="187">
        <f>IF(N1544="základní",J1544,0)</f>
        <v>0</v>
      </c>
      <c r="BF1544" s="187">
        <f>IF(N1544="snížená",J1544,0)</f>
        <v>0</v>
      </c>
      <c r="BG1544" s="187">
        <f>IF(N1544="zákl. přenesená",J1544,0)</f>
        <v>0</v>
      </c>
      <c r="BH1544" s="187">
        <f>IF(N1544="sníž. přenesená",J1544,0)</f>
        <v>0</v>
      </c>
      <c r="BI1544" s="187">
        <f>IF(N1544="nulová",J1544,0)</f>
        <v>0</v>
      </c>
      <c r="BJ1544" s="18" t="s">
        <v>81</v>
      </c>
      <c r="BK1544" s="187">
        <f>ROUND(I1544*H1544,2)</f>
        <v>0</v>
      </c>
      <c r="BL1544" s="18" t="s">
        <v>311</v>
      </c>
      <c r="BM1544" s="186" t="s">
        <v>2301</v>
      </c>
    </row>
    <row r="1545" spans="1:47" s="2" customFormat="1" ht="12">
      <c r="A1545" s="35"/>
      <c r="B1545" s="36"/>
      <c r="C1545" s="37"/>
      <c r="D1545" s="188" t="s">
        <v>180</v>
      </c>
      <c r="E1545" s="37"/>
      <c r="F1545" s="189" t="s">
        <v>2153</v>
      </c>
      <c r="G1545" s="37"/>
      <c r="H1545" s="37"/>
      <c r="I1545" s="190"/>
      <c r="J1545" s="37"/>
      <c r="K1545" s="37"/>
      <c r="L1545" s="40"/>
      <c r="M1545" s="191"/>
      <c r="N1545" s="192"/>
      <c r="O1545" s="65"/>
      <c r="P1545" s="65"/>
      <c r="Q1545" s="65"/>
      <c r="R1545" s="65"/>
      <c r="S1545" s="65"/>
      <c r="T1545" s="66"/>
      <c r="U1545" s="35"/>
      <c r="V1545" s="35"/>
      <c r="W1545" s="35"/>
      <c r="X1545" s="35"/>
      <c r="Y1545" s="35"/>
      <c r="Z1545" s="35"/>
      <c r="AA1545" s="35"/>
      <c r="AB1545" s="35"/>
      <c r="AC1545" s="35"/>
      <c r="AD1545" s="35"/>
      <c r="AE1545" s="35"/>
      <c r="AT1545" s="18" t="s">
        <v>180</v>
      </c>
      <c r="AU1545" s="18" t="s">
        <v>83</v>
      </c>
    </row>
    <row r="1546" spans="2:51" s="13" customFormat="1" ht="12">
      <c r="B1546" s="193"/>
      <c r="C1546" s="194"/>
      <c r="D1546" s="195" t="s">
        <v>182</v>
      </c>
      <c r="E1546" s="196" t="s">
        <v>19</v>
      </c>
      <c r="F1546" s="197" t="s">
        <v>2154</v>
      </c>
      <c r="G1546" s="194"/>
      <c r="H1546" s="196" t="s">
        <v>19</v>
      </c>
      <c r="I1546" s="198"/>
      <c r="J1546" s="194"/>
      <c r="K1546" s="194"/>
      <c r="L1546" s="199"/>
      <c r="M1546" s="200"/>
      <c r="N1546" s="201"/>
      <c r="O1546" s="201"/>
      <c r="P1546" s="201"/>
      <c r="Q1546" s="201"/>
      <c r="R1546" s="201"/>
      <c r="S1546" s="201"/>
      <c r="T1546" s="202"/>
      <c r="AT1546" s="203" t="s">
        <v>182</v>
      </c>
      <c r="AU1546" s="203" t="s">
        <v>83</v>
      </c>
      <c r="AV1546" s="13" t="s">
        <v>81</v>
      </c>
      <c r="AW1546" s="13" t="s">
        <v>35</v>
      </c>
      <c r="AX1546" s="13" t="s">
        <v>73</v>
      </c>
      <c r="AY1546" s="203" t="s">
        <v>171</v>
      </c>
    </row>
    <row r="1547" spans="2:51" s="14" customFormat="1" ht="12">
      <c r="B1547" s="204"/>
      <c r="C1547" s="205"/>
      <c r="D1547" s="195" t="s">
        <v>182</v>
      </c>
      <c r="E1547" s="206" t="s">
        <v>19</v>
      </c>
      <c r="F1547" s="207" t="s">
        <v>2302</v>
      </c>
      <c r="G1547" s="205"/>
      <c r="H1547" s="208">
        <v>0.417</v>
      </c>
      <c r="I1547" s="209"/>
      <c r="J1547" s="205"/>
      <c r="K1547" s="205"/>
      <c r="L1547" s="210"/>
      <c r="M1547" s="211"/>
      <c r="N1547" s="212"/>
      <c r="O1547" s="212"/>
      <c r="P1547" s="212"/>
      <c r="Q1547" s="212"/>
      <c r="R1547" s="212"/>
      <c r="S1547" s="212"/>
      <c r="T1547" s="213"/>
      <c r="AT1547" s="214" t="s">
        <v>182</v>
      </c>
      <c r="AU1547" s="214" t="s">
        <v>83</v>
      </c>
      <c r="AV1547" s="14" t="s">
        <v>83</v>
      </c>
      <c r="AW1547" s="14" t="s">
        <v>35</v>
      </c>
      <c r="AX1547" s="14" t="s">
        <v>73</v>
      </c>
      <c r="AY1547" s="214" t="s">
        <v>171</v>
      </c>
    </row>
    <row r="1548" spans="2:51" s="13" customFormat="1" ht="12">
      <c r="B1548" s="193"/>
      <c r="C1548" s="194"/>
      <c r="D1548" s="195" t="s">
        <v>182</v>
      </c>
      <c r="E1548" s="196" t="s">
        <v>19</v>
      </c>
      <c r="F1548" s="197" t="s">
        <v>2303</v>
      </c>
      <c r="G1548" s="194"/>
      <c r="H1548" s="196" t="s">
        <v>19</v>
      </c>
      <c r="I1548" s="198"/>
      <c r="J1548" s="194"/>
      <c r="K1548" s="194"/>
      <c r="L1548" s="199"/>
      <c r="M1548" s="200"/>
      <c r="N1548" s="201"/>
      <c r="O1548" s="201"/>
      <c r="P1548" s="201"/>
      <c r="Q1548" s="201"/>
      <c r="R1548" s="201"/>
      <c r="S1548" s="201"/>
      <c r="T1548" s="202"/>
      <c r="AT1548" s="203" t="s">
        <v>182</v>
      </c>
      <c r="AU1548" s="203" t="s">
        <v>83</v>
      </c>
      <c r="AV1548" s="13" t="s">
        <v>81</v>
      </c>
      <c r="AW1548" s="13" t="s">
        <v>35</v>
      </c>
      <c r="AX1548" s="13" t="s">
        <v>73</v>
      </c>
      <c r="AY1548" s="203" t="s">
        <v>171</v>
      </c>
    </row>
    <row r="1549" spans="2:51" s="14" customFormat="1" ht="12">
      <c r="B1549" s="204"/>
      <c r="C1549" s="205"/>
      <c r="D1549" s="195" t="s">
        <v>182</v>
      </c>
      <c r="E1549" s="206" t="s">
        <v>19</v>
      </c>
      <c r="F1549" s="207" t="s">
        <v>2304</v>
      </c>
      <c r="G1549" s="205"/>
      <c r="H1549" s="208">
        <v>0.127</v>
      </c>
      <c r="I1549" s="209"/>
      <c r="J1549" s="205"/>
      <c r="K1549" s="205"/>
      <c r="L1549" s="210"/>
      <c r="M1549" s="211"/>
      <c r="N1549" s="212"/>
      <c r="O1549" s="212"/>
      <c r="P1549" s="212"/>
      <c r="Q1549" s="212"/>
      <c r="R1549" s="212"/>
      <c r="S1549" s="212"/>
      <c r="T1549" s="213"/>
      <c r="AT1549" s="214" t="s">
        <v>182</v>
      </c>
      <c r="AU1549" s="214" t="s">
        <v>83</v>
      </c>
      <c r="AV1549" s="14" t="s">
        <v>83</v>
      </c>
      <c r="AW1549" s="14" t="s">
        <v>35</v>
      </c>
      <c r="AX1549" s="14" t="s">
        <v>73</v>
      </c>
      <c r="AY1549" s="214" t="s">
        <v>171</v>
      </c>
    </row>
    <row r="1550" spans="2:51" s="15" customFormat="1" ht="12">
      <c r="B1550" s="215"/>
      <c r="C1550" s="216"/>
      <c r="D1550" s="195" t="s">
        <v>182</v>
      </c>
      <c r="E1550" s="217" t="s">
        <v>19</v>
      </c>
      <c r="F1550" s="218" t="s">
        <v>189</v>
      </c>
      <c r="G1550" s="216"/>
      <c r="H1550" s="219">
        <v>0.544</v>
      </c>
      <c r="I1550" s="220"/>
      <c r="J1550" s="216"/>
      <c r="K1550" s="216"/>
      <c r="L1550" s="221"/>
      <c r="M1550" s="222"/>
      <c r="N1550" s="223"/>
      <c r="O1550" s="223"/>
      <c r="P1550" s="223"/>
      <c r="Q1550" s="223"/>
      <c r="R1550" s="223"/>
      <c r="S1550" s="223"/>
      <c r="T1550" s="224"/>
      <c r="AT1550" s="225" t="s">
        <v>182</v>
      </c>
      <c r="AU1550" s="225" t="s">
        <v>83</v>
      </c>
      <c r="AV1550" s="15" t="s">
        <v>178</v>
      </c>
      <c r="AW1550" s="15" t="s">
        <v>35</v>
      </c>
      <c r="AX1550" s="15" t="s">
        <v>81</v>
      </c>
      <c r="AY1550" s="225" t="s">
        <v>171</v>
      </c>
    </row>
    <row r="1551" spans="1:65" s="2" customFormat="1" ht="24.2" customHeight="1">
      <c r="A1551" s="35"/>
      <c r="B1551" s="36"/>
      <c r="C1551" s="175" t="s">
        <v>2305</v>
      </c>
      <c r="D1551" s="175" t="s">
        <v>173</v>
      </c>
      <c r="E1551" s="176" t="s">
        <v>2306</v>
      </c>
      <c r="F1551" s="177" t="s">
        <v>2307</v>
      </c>
      <c r="G1551" s="178" t="s">
        <v>272</v>
      </c>
      <c r="H1551" s="179">
        <v>85.4</v>
      </c>
      <c r="I1551" s="180"/>
      <c r="J1551" s="181">
        <f>ROUND(I1551*H1551,2)</f>
        <v>0</v>
      </c>
      <c r="K1551" s="177" t="s">
        <v>177</v>
      </c>
      <c r="L1551" s="40"/>
      <c r="M1551" s="182" t="s">
        <v>19</v>
      </c>
      <c r="N1551" s="183" t="s">
        <v>44</v>
      </c>
      <c r="O1551" s="65"/>
      <c r="P1551" s="184">
        <f>O1551*H1551</f>
        <v>0</v>
      </c>
      <c r="Q1551" s="184">
        <v>0</v>
      </c>
      <c r="R1551" s="184">
        <f>Q1551*H1551</f>
        <v>0</v>
      </c>
      <c r="S1551" s="184">
        <v>0</v>
      </c>
      <c r="T1551" s="185">
        <f>S1551*H1551</f>
        <v>0</v>
      </c>
      <c r="U1551" s="35"/>
      <c r="V1551" s="35"/>
      <c r="W1551" s="35"/>
      <c r="X1551" s="35"/>
      <c r="Y1551" s="35"/>
      <c r="Z1551" s="35"/>
      <c r="AA1551" s="35"/>
      <c r="AB1551" s="35"/>
      <c r="AC1551" s="35"/>
      <c r="AD1551" s="35"/>
      <c r="AE1551" s="35"/>
      <c r="AR1551" s="186" t="s">
        <v>311</v>
      </c>
      <c r="AT1551" s="186" t="s">
        <v>173</v>
      </c>
      <c r="AU1551" s="186" t="s">
        <v>83</v>
      </c>
      <c r="AY1551" s="18" t="s">
        <v>171</v>
      </c>
      <c r="BE1551" s="187">
        <f>IF(N1551="základní",J1551,0)</f>
        <v>0</v>
      </c>
      <c r="BF1551" s="187">
        <f>IF(N1551="snížená",J1551,0)</f>
        <v>0</v>
      </c>
      <c r="BG1551" s="187">
        <f>IF(N1551="zákl. přenesená",J1551,0)</f>
        <v>0</v>
      </c>
      <c r="BH1551" s="187">
        <f>IF(N1551="sníž. přenesená",J1551,0)</f>
        <v>0</v>
      </c>
      <c r="BI1551" s="187">
        <f>IF(N1551="nulová",J1551,0)</f>
        <v>0</v>
      </c>
      <c r="BJ1551" s="18" t="s">
        <v>81</v>
      </c>
      <c r="BK1551" s="187">
        <f>ROUND(I1551*H1551,2)</f>
        <v>0</v>
      </c>
      <c r="BL1551" s="18" t="s">
        <v>311</v>
      </c>
      <c r="BM1551" s="186" t="s">
        <v>2308</v>
      </c>
    </row>
    <row r="1552" spans="1:47" s="2" customFormat="1" ht="12">
      <c r="A1552" s="35"/>
      <c r="B1552" s="36"/>
      <c r="C1552" s="37"/>
      <c r="D1552" s="188" t="s">
        <v>180</v>
      </c>
      <c r="E1552" s="37"/>
      <c r="F1552" s="189" t="s">
        <v>2309</v>
      </c>
      <c r="G1552" s="37"/>
      <c r="H1552" s="37"/>
      <c r="I1552" s="190"/>
      <c r="J1552" s="37"/>
      <c r="K1552" s="37"/>
      <c r="L1552" s="40"/>
      <c r="M1552" s="191"/>
      <c r="N1552" s="192"/>
      <c r="O1552" s="65"/>
      <c r="P1552" s="65"/>
      <c r="Q1552" s="65"/>
      <c r="R1552" s="65"/>
      <c r="S1552" s="65"/>
      <c r="T1552" s="66"/>
      <c r="U1552" s="35"/>
      <c r="V1552" s="35"/>
      <c r="W1552" s="35"/>
      <c r="X1552" s="35"/>
      <c r="Y1552" s="35"/>
      <c r="Z1552" s="35"/>
      <c r="AA1552" s="35"/>
      <c r="AB1552" s="35"/>
      <c r="AC1552" s="35"/>
      <c r="AD1552" s="35"/>
      <c r="AE1552" s="35"/>
      <c r="AT1552" s="18" t="s">
        <v>180</v>
      </c>
      <c r="AU1552" s="18" t="s">
        <v>83</v>
      </c>
    </row>
    <row r="1553" spans="1:65" s="2" customFormat="1" ht="16.5" customHeight="1">
      <c r="A1553" s="35"/>
      <c r="B1553" s="36"/>
      <c r="C1553" s="226" t="s">
        <v>2310</v>
      </c>
      <c r="D1553" s="226" t="s">
        <v>263</v>
      </c>
      <c r="E1553" s="227" t="s">
        <v>1228</v>
      </c>
      <c r="F1553" s="228" t="s">
        <v>1229</v>
      </c>
      <c r="G1553" s="229" t="s">
        <v>272</v>
      </c>
      <c r="H1553" s="230">
        <v>85.4</v>
      </c>
      <c r="I1553" s="231"/>
      <c r="J1553" s="232">
        <f>ROUND(I1553*H1553,2)</f>
        <v>0</v>
      </c>
      <c r="K1553" s="228" t="s">
        <v>19</v>
      </c>
      <c r="L1553" s="233"/>
      <c r="M1553" s="234" t="s">
        <v>19</v>
      </c>
      <c r="N1553" s="235" t="s">
        <v>44</v>
      </c>
      <c r="O1553" s="65"/>
      <c r="P1553" s="184">
        <f>O1553*H1553</f>
        <v>0</v>
      </c>
      <c r="Q1553" s="184">
        <v>0.0021</v>
      </c>
      <c r="R1553" s="184">
        <f>Q1553*H1553</f>
        <v>0.17934</v>
      </c>
      <c r="S1553" s="184">
        <v>0</v>
      </c>
      <c r="T1553" s="185">
        <f>S1553*H1553</f>
        <v>0</v>
      </c>
      <c r="U1553" s="35"/>
      <c r="V1553" s="35"/>
      <c r="W1553" s="35"/>
      <c r="X1553" s="35"/>
      <c r="Y1553" s="35"/>
      <c r="Z1553" s="35"/>
      <c r="AA1553" s="35"/>
      <c r="AB1553" s="35"/>
      <c r="AC1553" s="35"/>
      <c r="AD1553" s="35"/>
      <c r="AE1553" s="35"/>
      <c r="AR1553" s="186" t="s">
        <v>454</v>
      </c>
      <c r="AT1553" s="186" t="s">
        <v>263</v>
      </c>
      <c r="AU1553" s="186" t="s">
        <v>83</v>
      </c>
      <c r="AY1553" s="18" t="s">
        <v>171</v>
      </c>
      <c r="BE1553" s="187">
        <f>IF(N1553="základní",J1553,0)</f>
        <v>0</v>
      </c>
      <c r="BF1553" s="187">
        <f>IF(N1553="snížená",J1553,0)</f>
        <v>0</v>
      </c>
      <c r="BG1553" s="187">
        <f>IF(N1553="zákl. přenesená",J1553,0)</f>
        <v>0</v>
      </c>
      <c r="BH1553" s="187">
        <f>IF(N1553="sníž. přenesená",J1553,0)</f>
        <v>0</v>
      </c>
      <c r="BI1553" s="187">
        <f>IF(N1553="nulová",J1553,0)</f>
        <v>0</v>
      </c>
      <c r="BJ1553" s="18" t="s">
        <v>81</v>
      </c>
      <c r="BK1553" s="187">
        <f>ROUND(I1553*H1553,2)</f>
        <v>0</v>
      </c>
      <c r="BL1553" s="18" t="s">
        <v>311</v>
      </c>
      <c r="BM1553" s="186" t="s">
        <v>2311</v>
      </c>
    </row>
    <row r="1554" spans="1:65" s="2" customFormat="1" ht="44.25" customHeight="1">
      <c r="A1554" s="35"/>
      <c r="B1554" s="36"/>
      <c r="C1554" s="175" t="s">
        <v>2312</v>
      </c>
      <c r="D1554" s="175" t="s">
        <v>173</v>
      </c>
      <c r="E1554" s="176" t="s">
        <v>2313</v>
      </c>
      <c r="F1554" s="177" t="s">
        <v>2314</v>
      </c>
      <c r="G1554" s="178" t="s">
        <v>272</v>
      </c>
      <c r="H1554" s="179">
        <v>85.4</v>
      </c>
      <c r="I1554" s="180"/>
      <c r="J1554" s="181">
        <f>ROUND(I1554*H1554,2)</f>
        <v>0</v>
      </c>
      <c r="K1554" s="177" t="s">
        <v>177</v>
      </c>
      <c r="L1554" s="40"/>
      <c r="M1554" s="182" t="s">
        <v>19</v>
      </c>
      <c r="N1554" s="183" t="s">
        <v>44</v>
      </c>
      <c r="O1554" s="65"/>
      <c r="P1554" s="184">
        <f>O1554*H1554</f>
        <v>0</v>
      </c>
      <c r="Q1554" s="184">
        <v>0</v>
      </c>
      <c r="R1554" s="184">
        <f>Q1554*H1554</f>
        <v>0</v>
      </c>
      <c r="S1554" s="184">
        <v>0</v>
      </c>
      <c r="T1554" s="185">
        <f>S1554*H1554</f>
        <v>0</v>
      </c>
      <c r="U1554" s="35"/>
      <c r="V1554" s="35"/>
      <c r="W1554" s="35"/>
      <c r="X1554" s="35"/>
      <c r="Y1554" s="35"/>
      <c r="Z1554" s="35"/>
      <c r="AA1554" s="35"/>
      <c r="AB1554" s="35"/>
      <c r="AC1554" s="35"/>
      <c r="AD1554" s="35"/>
      <c r="AE1554" s="35"/>
      <c r="AR1554" s="186" t="s">
        <v>311</v>
      </c>
      <c r="AT1554" s="186" t="s">
        <v>173</v>
      </c>
      <c r="AU1554" s="186" t="s">
        <v>83</v>
      </c>
      <c r="AY1554" s="18" t="s">
        <v>171</v>
      </c>
      <c r="BE1554" s="187">
        <f>IF(N1554="základní",J1554,0)</f>
        <v>0</v>
      </c>
      <c r="BF1554" s="187">
        <f>IF(N1554="snížená",J1554,0)</f>
        <v>0</v>
      </c>
      <c r="BG1554" s="187">
        <f>IF(N1554="zákl. přenesená",J1554,0)</f>
        <v>0</v>
      </c>
      <c r="BH1554" s="187">
        <f>IF(N1554="sníž. přenesená",J1554,0)</f>
        <v>0</v>
      </c>
      <c r="BI1554" s="187">
        <f>IF(N1554="nulová",J1554,0)</f>
        <v>0</v>
      </c>
      <c r="BJ1554" s="18" t="s">
        <v>81</v>
      </c>
      <c r="BK1554" s="187">
        <f>ROUND(I1554*H1554,2)</f>
        <v>0</v>
      </c>
      <c r="BL1554" s="18" t="s">
        <v>311</v>
      </c>
      <c r="BM1554" s="186" t="s">
        <v>2315</v>
      </c>
    </row>
    <row r="1555" spans="1:47" s="2" customFormat="1" ht="12">
      <c r="A1555" s="35"/>
      <c r="B1555" s="36"/>
      <c r="C1555" s="37"/>
      <c r="D1555" s="188" t="s">
        <v>180</v>
      </c>
      <c r="E1555" s="37"/>
      <c r="F1555" s="189" t="s">
        <v>2316</v>
      </c>
      <c r="G1555" s="37"/>
      <c r="H1555" s="37"/>
      <c r="I1555" s="190"/>
      <c r="J1555" s="37"/>
      <c r="K1555" s="37"/>
      <c r="L1555" s="40"/>
      <c r="M1555" s="191"/>
      <c r="N1555" s="192"/>
      <c r="O1555" s="65"/>
      <c r="P1555" s="65"/>
      <c r="Q1555" s="65"/>
      <c r="R1555" s="65"/>
      <c r="S1555" s="65"/>
      <c r="T1555" s="66"/>
      <c r="U1555" s="35"/>
      <c r="V1555" s="35"/>
      <c r="W1555" s="35"/>
      <c r="X1555" s="35"/>
      <c r="Y1555" s="35"/>
      <c r="Z1555" s="35"/>
      <c r="AA1555" s="35"/>
      <c r="AB1555" s="35"/>
      <c r="AC1555" s="35"/>
      <c r="AD1555" s="35"/>
      <c r="AE1555" s="35"/>
      <c r="AT1555" s="18" t="s">
        <v>180</v>
      </c>
      <c r="AU1555" s="18" t="s">
        <v>83</v>
      </c>
    </row>
    <row r="1556" spans="1:65" s="2" customFormat="1" ht="21.75" customHeight="1">
      <c r="A1556" s="35"/>
      <c r="B1556" s="36"/>
      <c r="C1556" s="226" t="s">
        <v>2317</v>
      </c>
      <c r="D1556" s="226" t="s">
        <v>263</v>
      </c>
      <c r="E1556" s="227" t="s">
        <v>2318</v>
      </c>
      <c r="F1556" s="228" t="s">
        <v>2319</v>
      </c>
      <c r="G1556" s="229" t="s">
        <v>272</v>
      </c>
      <c r="H1556" s="230">
        <v>102.48</v>
      </c>
      <c r="I1556" s="231"/>
      <c r="J1556" s="232">
        <f>ROUND(I1556*H1556,2)</f>
        <v>0</v>
      </c>
      <c r="K1556" s="228" t="s">
        <v>177</v>
      </c>
      <c r="L1556" s="233"/>
      <c r="M1556" s="234" t="s">
        <v>19</v>
      </c>
      <c r="N1556" s="235" t="s">
        <v>44</v>
      </c>
      <c r="O1556" s="65"/>
      <c r="P1556" s="184">
        <f>O1556*H1556</f>
        <v>0</v>
      </c>
      <c r="Q1556" s="184">
        <v>0.0021</v>
      </c>
      <c r="R1556" s="184">
        <f>Q1556*H1556</f>
        <v>0.21520799999999998</v>
      </c>
      <c r="S1556" s="184">
        <v>0</v>
      </c>
      <c r="T1556" s="185">
        <f>S1556*H1556</f>
        <v>0</v>
      </c>
      <c r="U1556" s="35"/>
      <c r="V1556" s="35"/>
      <c r="W1556" s="35"/>
      <c r="X1556" s="35"/>
      <c r="Y1556" s="35"/>
      <c r="Z1556" s="35"/>
      <c r="AA1556" s="35"/>
      <c r="AB1556" s="35"/>
      <c r="AC1556" s="35"/>
      <c r="AD1556" s="35"/>
      <c r="AE1556" s="35"/>
      <c r="AR1556" s="186" t="s">
        <v>454</v>
      </c>
      <c r="AT1556" s="186" t="s">
        <v>263</v>
      </c>
      <c r="AU1556" s="186" t="s">
        <v>83</v>
      </c>
      <c r="AY1556" s="18" t="s">
        <v>171</v>
      </c>
      <c r="BE1556" s="187">
        <f>IF(N1556="základní",J1556,0)</f>
        <v>0</v>
      </c>
      <c r="BF1556" s="187">
        <f>IF(N1556="snížená",J1556,0)</f>
        <v>0</v>
      </c>
      <c r="BG1556" s="187">
        <f>IF(N1556="zákl. přenesená",J1556,0)</f>
        <v>0</v>
      </c>
      <c r="BH1556" s="187">
        <f>IF(N1556="sníž. přenesená",J1556,0)</f>
        <v>0</v>
      </c>
      <c r="BI1556" s="187">
        <f>IF(N1556="nulová",J1556,0)</f>
        <v>0</v>
      </c>
      <c r="BJ1556" s="18" t="s">
        <v>81</v>
      </c>
      <c r="BK1556" s="187">
        <f>ROUND(I1556*H1556,2)</f>
        <v>0</v>
      </c>
      <c r="BL1556" s="18" t="s">
        <v>311</v>
      </c>
      <c r="BM1556" s="186" t="s">
        <v>2320</v>
      </c>
    </row>
    <row r="1557" spans="2:51" s="14" customFormat="1" ht="12">
      <c r="B1557" s="204"/>
      <c r="C1557" s="205"/>
      <c r="D1557" s="195" t="s">
        <v>182</v>
      </c>
      <c r="E1557" s="205"/>
      <c r="F1557" s="207" t="s">
        <v>2321</v>
      </c>
      <c r="G1557" s="205"/>
      <c r="H1557" s="208">
        <v>102.48</v>
      </c>
      <c r="I1557" s="209"/>
      <c r="J1557" s="205"/>
      <c r="K1557" s="205"/>
      <c r="L1557" s="210"/>
      <c r="M1557" s="211"/>
      <c r="N1557" s="212"/>
      <c r="O1557" s="212"/>
      <c r="P1557" s="212"/>
      <c r="Q1557" s="212"/>
      <c r="R1557" s="212"/>
      <c r="S1557" s="212"/>
      <c r="T1557" s="213"/>
      <c r="AT1557" s="214" t="s">
        <v>182</v>
      </c>
      <c r="AU1557" s="214" t="s">
        <v>83</v>
      </c>
      <c r="AV1557" s="14" t="s">
        <v>83</v>
      </c>
      <c r="AW1557" s="14" t="s">
        <v>4</v>
      </c>
      <c r="AX1557" s="14" t="s">
        <v>81</v>
      </c>
      <c r="AY1557" s="214" t="s">
        <v>171</v>
      </c>
    </row>
    <row r="1558" spans="1:65" s="2" customFormat="1" ht="37.9" customHeight="1">
      <c r="A1558" s="35"/>
      <c r="B1558" s="36"/>
      <c r="C1558" s="175" t="s">
        <v>2322</v>
      </c>
      <c r="D1558" s="175" t="s">
        <v>173</v>
      </c>
      <c r="E1558" s="176" t="s">
        <v>957</v>
      </c>
      <c r="F1558" s="177" t="s">
        <v>958</v>
      </c>
      <c r="G1558" s="178" t="s">
        <v>272</v>
      </c>
      <c r="H1558" s="179">
        <v>256.2</v>
      </c>
      <c r="I1558" s="180"/>
      <c r="J1558" s="181">
        <f>ROUND(I1558*H1558,2)</f>
        <v>0</v>
      </c>
      <c r="K1558" s="177" t="s">
        <v>177</v>
      </c>
      <c r="L1558" s="40"/>
      <c r="M1558" s="182" t="s">
        <v>19</v>
      </c>
      <c r="N1558" s="183" t="s">
        <v>44</v>
      </c>
      <c r="O1558" s="65"/>
      <c r="P1558" s="184">
        <f>O1558*H1558</f>
        <v>0</v>
      </c>
      <c r="Q1558" s="184">
        <v>0</v>
      </c>
      <c r="R1558" s="184">
        <f>Q1558*H1558</f>
        <v>0</v>
      </c>
      <c r="S1558" s="184">
        <v>0</v>
      </c>
      <c r="T1558" s="185">
        <f>S1558*H1558</f>
        <v>0</v>
      </c>
      <c r="U1558" s="35"/>
      <c r="V1558" s="35"/>
      <c r="W1558" s="35"/>
      <c r="X1558" s="35"/>
      <c r="Y1558" s="35"/>
      <c r="Z1558" s="35"/>
      <c r="AA1558" s="35"/>
      <c r="AB1558" s="35"/>
      <c r="AC1558" s="35"/>
      <c r="AD1558" s="35"/>
      <c r="AE1558" s="35"/>
      <c r="AR1558" s="186" t="s">
        <v>311</v>
      </c>
      <c r="AT1558" s="186" t="s">
        <v>173</v>
      </c>
      <c r="AU1558" s="186" t="s">
        <v>83</v>
      </c>
      <c r="AY1558" s="18" t="s">
        <v>171</v>
      </c>
      <c r="BE1558" s="187">
        <f>IF(N1558="základní",J1558,0)</f>
        <v>0</v>
      </c>
      <c r="BF1558" s="187">
        <f>IF(N1558="snížená",J1558,0)</f>
        <v>0</v>
      </c>
      <c r="BG1558" s="187">
        <f>IF(N1558="zákl. přenesená",J1558,0)</f>
        <v>0</v>
      </c>
      <c r="BH1558" s="187">
        <f>IF(N1558="sníž. přenesená",J1558,0)</f>
        <v>0</v>
      </c>
      <c r="BI1558" s="187">
        <f>IF(N1558="nulová",J1558,0)</f>
        <v>0</v>
      </c>
      <c r="BJ1558" s="18" t="s">
        <v>81</v>
      </c>
      <c r="BK1558" s="187">
        <f>ROUND(I1558*H1558,2)</f>
        <v>0</v>
      </c>
      <c r="BL1558" s="18" t="s">
        <v>311</v>
      </c>
      <c r="BM1558" s="186" t="s">
        <v>2323</v>
      </c>
    </row>
    <row r="1559" spans="1:47" s="2" customFormat="1" ht="12">
      <c r="A1559" s="35"/>
      <c r="B1559" s="36"/>
      <c r="C1559" s="37"/>
      <c r="D1559" s="188" t="s">
        <v>180</v>
      </c>
      <c r="E1559" s="37"/>
      <c r="F1559" s="189" t="s">
        <v>960</v>
      </c>
      <c r="G1559" s="37"/>
      <c r="H1559" s="37"/>
      <c r="I1559" s="190"/>
      <c r="J1559" s="37"/>
      <c r="K1559" s="37"/>
      <c r="L1559" s="40"/>
      <c r="M1559" s="191"/>
      <c r="N1559" s="192"/>
      <c r="O1559" s="65"/>
      <c r="P1559" s="65"/>
      <c r="Q1559" s="65"/>
      <c r="R1559" s="65"/>
      <c r="S1559" s="65"/>
      <c r="T1559" s="66"/>
      <c r="U1559" s="35"/>
      <c r="V1559" s="35"/>
      <c r="W1559" s="35"/>
      <c r="X1559" s="35"/>
      <c r="Y1559" s="35"/>
      <c r="Z1559" s="35"/>
      <c r="AA1559" s="35"/>
      <c r="AB1559" s="35"/>
      <c r="AC1559" s="35"/>
      <c r="AD1559" s="35"/>
      <c r="AE1559" s="35"/>
      <c r="AT1559" s="18" t="s">
        <v>180</v>
      </c>
      <c r="AU1559" s="18" t="s">
        <v>83</v>
      </c>
    </row>
    <row r="1560" spans="2:51" s="14" customFormat="1" ht="12">
      <c r="B1560" s="204"/>
      <c r="C1560" s="205"/>
      <c r="D1560" s="195" t="s">
        <v>182</v>
      </c>
      <c r="E1560" s="205"/>
      <c r="F1560" s="207" t="s">
        <v>2324</v>
      </c>
      <c r="G1560" s="205"/>
      <c r="H1560" s="208">
        <v>256.2</v>
      </c>
      <c r="I1560" s="209"/>
      <c r="J1560" s="205"/>
      <c r="K1560" s="205"/>
      <c r="L1560" s="210"/>
      <c r="M1560" s="211"/>
      <c r="N1560" s="212"/>
      <c r="O1560" s="212"/>
      <c r="P1560" s="212"/>
      <c r="Q1560" s="212"/>
      <c r="R1560" s="212"/>
      <c r="S1560" s="212"/>
      <c r="T1560" s="213"/>
      <c r="AT1560" s="214" t="s">
        <v>182</v>
      </c>
      <c r="AU1560" s="214" t="s">
        <v>83</v>
      </c>
      <c r="AV1560" s="14" t="s">
        <v>83</v>
      </c>
      <c r="AW1560" s="14" t="s">
        <v>4</v>
      </c>
      <c r="AX1560" s="14" t="s">
        <v>81</v>
      </c>
      <c r="AY1560" s="214" t="s">
        <v>171</v>
      </c>
    </row>
    <row r="1561" spans="1:65" s="2" customFormat="1" ht="24.2" customHeight="1">
      <c r="A1561" s="35"/>
      <c r="B1561" s="36"/>
      <c r="C1561" s="226" t="s">
        <v>2325</v>
      </c>
      <c r="D1561" s="226" t="s">
        <v>263</v>
      </c>
      <c r="E1561" s="227" t="s">
        <v>965</v>
      </c>
      <c r="F1561" s="228" t="s">
        <v>966</v>
      </c>
      <c r="G1561" s="229" t="s">
        <v>272</v>
      </c>
      <c r="H1561" s="230">
        <v>179.34</v>
      </c>
      <c r="I1561" s="231"/>
      <c r="J1561" s="232">
        <f>ROUND(I1561*H1561,2)</f>
        <v>0</v>
      </c>
      <c r="K1561" s="228" t="s">
        <v>177</v>
      </c>
      <c r="L1561" s="233"/>
      <c r="M1561" s="234" t="s">
        <v>19</v>
      </c>
      <c r="N1561" s="235" t="s">
        <v>44</v>
      </c>
      <c r="O1561" s="65"/>
      <c r="P1561" s="184">
        <f>O1561*H1561</f>
        <v>0</v>
      </c>
      <c r="Q1561" s="184">
        <v>0.0003</v>
      </c>
      <c r="R1561" s="184">
        <f>Q1561*H1561</f>
        <v>0.053801999999999996</v>
      </c>
      <c r="S1561" s="184">
        <v>0</v>
      </c>
      <c r="T1561" s="185">
        <f>S1561*H1561</f>
        <v>0</v>
      </c>
      <c r="U1561" s="35"/>
      <c r="V1561" s="35"/>
      <c r="W1561" s="35"/>
      <c r="X1561" s="35"/>
      <c r="Y1561" s="35"/>
      <c r="Z1561" s="35"/>
      <c r="AA1561" s="35"/>
      <c r="AB1561" s="35"/>
      <c r="AC1561" s="35"/>
      <c r="AD1561" s="35"/>
      <c r="AE1561" s="35"/>
      <c r="AR1561" s="186" t="s">
        <v>454</v>
      </c>
      <c r="AT1561" s="186" t="s">
        <v>263</v>
      </c>
      <c r="AU1561" s="186" t="s">
        <v>83</v>
      </c>
      <c r="AY1561" s="18" t="s">
        <v>171</v>
      </c>
      <c r="BE1561" s="187">
        <f>IF(N1561="základní",J1561,0)</f>
        <v>0</v>
      </c>
      <c r="BF1561" s="187">
        <f>IF(N1561="snížená",J1561,0)</f>
        <v>0</v>
      </c>
      <c r="BG1561" s="187">
        <f>IF(N1561="zákl. přenesená",J1561,0)</f>
        <v>0</v>
      </c>
      <c r="BH1561" s="187">
        <f>IF(N1561="sníž. přenesená",J1561,0)</f>
        <v>0</v>
      </c>
      <c r="BI1561" s="187">
        <f>IF(N1561="nulová",J1561,0)</f>
        <v>0</v>
      </c>
      <c r="BJ1561" s="18" t="s">
        <v>81</v>
      </c>
      <c r="BK1561" s="187">
        <f>ROUND(I1561*H1561,2)</f>
        <v>0</v>
      </c>
      <c r="BL1561" s="18" t="s">
        <v>311</v>
      </c>
      <c r="BM1561" s="186" t="s">
        <v>2326</v>
      </c>
    </row>
    <row r="1562" spans="2:51" s="14" customFormat="1" ht="12">
      <c r="B1562" s="204"/>
      <c r="C1562" s="205"/>
      <c r="D1562" s="195" t="s">
        <v>182</v>
      </c>
      <c r="E1562" s="205"/>
      <c r="F1562" s="207" t="s">
        <v>2327</v>
      </c>
      <c r="G1562" s="205"/>
      <c r="H1562" s="208">
        <v>179.34</v>
      </c>
      <c r="I1562" s="209"/>
      <c r="J1562" s="205"/>
      <c r="K1562" s="205"/>
      <c r="L1562" s="210"/>
      <c r="M1562" s="211"/>
      <c r="N1562" s="212"/>
      <c r="O1562" s="212"/>
      <c r="P1562" s="212"/>
      <c r="Q1562" s="212"/>
      <c r="R1562" s="212"/>
      <c r="S1562" s="212"/>
      <c r="T1562" s="213"/>
      <c r="AT1562" s="214" t="s">
        <v>182</v>
      </c>
      <c r="AU1562" s="214" t="s">
        <v>83</v>
      </c>
      <c r="AV1562" s="14" t="s">
        <v>83</v>
      </c>
      <c r="AW1562" s="14" t="s">
        <v>4</v>
      </c>
      <c r="AX1562" s="14" t="s">
        <v>81</v>
      </c>
      <c r="AY1562" s="214" t="s">
        <v>171</v>
      </c>
    </row>
    <row r="1563" spans="1:65" s="2" customFormat="1" ht="24.2" customHeight="1">
      <c r="A1563" s="35"/>
      <c r="B1563" s="36"/>
      <c r="C1563" s="226" t="s">
        <v>2328</v>
      </c>
      <c r="D1563" s="226" t="s">
        <v>263</v>
      </c>
      <c r="E1563" s="227" t="s">
        <v>2066</v>
      </c>
      <c r="F1563" s="228" t="s">
        <v>2067</v>
      </c>
      <c r="G1563" s="229" t="s">
        <v>272</v>
      </c>
      <c r="H1563" s="230">
        <v>93.94</v>
      </c>
      <c r="I1563" s="231"/>
      <c r="J1563" s="232">
        <f>ROUND(I1563*H1563,2)</f>
        <v>0</v>
      </c>
      <c r="K1563" s="228" t="s">
        <v>177</v>
      </c>
      <c r="L1563" s="233"/>
      <c r="M1563" s="234" t="s">
        <v>19</v>
      </c>
      <c r="N1563" s="235" t="s">
        <v>44</v>
      </c>
      <c r="O1563" s="65"/>
      <c r="P1563" s="184">
        <f>O1563*H1563</f>
        <v>0</v>
      </c>
      <c r="Q1563" s="184">
        <v>0.0002</v>
      </c>
      <c r="R1563" s="184">
        <f>Q1563*H1563</f>
        <v>0.018788</v>
      </c>
      <c r="S1563" s="184">
        <v>0</v>
      </c>
      <c r="T1563" s="185">
        <f>S1563*H1563</f>
        <v>0</v>
      </c>
      <c r="U1563" s="35"/>
      <c r="V1563" s="35"/>
      <c r="W1563" s="35"/>
      <c r="X1563" s="35"/>
      <c r="Y1563" s="35"/>
      <c r="Z1563" s="35"/>
      <c r="AA1563" s="35"/>
      <c r="AB1563" s="35"/>
      <c r="AC1563" s="35"/>
      <c r="AD1563" s="35"/>
      <c r="AE1563" s="35"/>
      <c r="AR1563" s="186" t="s">
        <v>454</v>
      </c>
      <c r="AT1563" s="186" t="s">
        <v>263</v>
      </c>
      <c r="AU1563" s="186" t="s">
        <v>83</v>
      </c>
      <c r="AY1563" s="18" t="s">
        <v>171</v>
      </c>
      <c r="BE1563" s="187">
        <f>IF(N1563="základní",J1563,0)</f>
        <v>0</v>
      </c>
      <c r="BF1563" s="187">
        <f>IF(N1563="snížená",J1563,0)</f>
        <v>0</v>
      </c>
      <c r="BG1563" s="187">
        <f>IF(N1563="zákl. přenesená",J1563,0)</f>
        <v>0</v>
      </c>
      <c r="BH1563" s="187">
        <f>IF(N1563="sníž. přenesená",J1563,0)</f>
        <v>0</v>
      </c>
      <c r="BI1563" s="187">
        <f>IF(N1563="nulová",J1563,0)</f>
        <v>0</v>
      </c>
      <c r="BJ1563" s="18" t="s">
        <v>81</v>
      </c>
      <c r="BK1563" s="187">
        <f>ROUND(I1563*H1563,2)</f>
        <v>0</v>
      </c>
      <c r="BL1563" s="18" t="s">
        <v>311</v>
      </c>
      <c r="BM1563" s="186" t="s">
        <v>2329</v>
      </c>
    </row>
    <row r="1564" spans="2:51" s="14" customFormat="1" ht="12">
      <c r="B1564" s="204"/>
      <c r="C1564" s="205"/>
      <c r="D1564" s="195" t="s">
        <v>182</v>
      </c>
      <c r="E1564" s="206" t="s">
        <v>19</v>
      </c>
      <c r="F1564" s="207" t="s">
        <v>782</v>
      </c>
      <c r="G1564" s="205"/>
      <c r="H1564" s="208">
        <v>85.4</v>
      </c>
      <c r="I1564" s="209"/>
      <c r="J1564" s="205"/>
      <c r="K1564" s="205"/>
      <c r="L1564" s="210"/>
      <c r="M1564" s="211"/>
      <c r="N1564" s="212"/>
      <c r="O1564" s="212"/>
      <c r="P1564" s="212"/>
      <c r="Q1564" s="212"/>
      <c r="R1564" s="212"/>
      <c r="S1564" s="212"/>
      <c r="T1564" s="213"/>
      <c r="AT1564" s="214" t="s">
        <v>182</v>
      </c>
      <c r="AU1564" s="214" t="s">
        <v>83</v>
      </c>
      <c r="AV1564" s="14" t="s">
        <v>83</v>
      </c>
      <c r="AW1564" s="14" t="s">
        <v>35</v>
      </c>
      <c r="AX1564" s="14" t="s">
        <v>81</v>
      </c>
      <c r="AY1564" s="214" t="s">
        <v>171</v>
      </c>
    </row>
    <row r="1565" spans="2:51" s="14" customFormat="1" ht="12">
      <c r="B1565" s="204"/>
      <c r="C1565" s="205"/>
      <c r="D1565" s="195" t="s">
        <v>182</v>
      </c>
      <c r="E1565" s="205"/>
      <c r="F1565" s="207" t="s">
        <v>2330</v>
      </c>
      <c r="G1565" s="205"/>
      <c r="H1565" s="208">
        <v>93.94</v>
      </c>
      <c r="I1565" s="209"/>
      <c r="J1565" s="205"/>
      <c r="K1565" s="205"/>
      <c r="L1565" s="210"/>
      <c r="M1565" s="211"/>
      <c r="N1565" s="212"/>
      <c r="O1565" s="212"/>
      <c r="P1565" s="212"/>
      <c r="Q1565" s="212"/>
      <c r="R1565" s="212"/>
      <c r="S1565" s="212"/>
      <c r="T1565" s="213"/>
      <c r="AT1565" s="214" t="s">
        <v>182</v>
      </c>
      <c r="AU1565" s="214" t="s">
        <v>83</v>
      </c>
      <c r="AV1565" s="14" t="s">
        <v>83</v>
      </c>
      <c r="AW1565" s="14" t="s">
        <v>4</v>
      </c>
      <c r="AX1565" s="14" t="s">
        <v>81</v>
      </c>
      <c r="AY1565" s="214" t="s">
        <v>171</v>
      </c>
    </row>
    <row r="1566" spans="1:65" s="2" customFormat="1" ht="37.9" customHeight="1">
      <c r="A1566" s="35"/>
      <c r="B1566" s="36"/>
      <c r="C1566" s="175" t="s">
        <v>2331</v>
      </c>
      <c r="D1566" s="175" t="s">
        <v>173</v>
      </c>
      <c r="E1566" s="176" t="s">
        <v>2332</v>
      </c>
      <c r="F1566" s="177" t="s">
        <v>2333</v>
      </c>
      <c r="G1566" s="178" t="s">
        <v>272</v>
      </c>
      <c r="H1566" s="179">
        <v>85.4</v>
      </c>
      <c r="I1566" s="180"/>
      <c r="J1566" s="181">
        <f>ROUND(I1566*H1566,2)</f>
        <v>0</v>
      </c>
      <c r="K1566" s="177" t="s">
        <v>177</v>
      </c>
      <c r="L1566" s="40"/>
      <c r="M1566" s="182" t="s">
        <v>19</v>
      </c>
      <c r="N1566" s="183" t="s">
        <v>44</v>
      </c>
      <c r="O1566" s="65"/>
      <c r="P1566" s="184">
        <f>O1566*H1566</f>
        <v>0</v>
      </c>
      <c r="Q1566" s="184">
        <v>0</v>
      </c>
      <c r="R1566" s="184">
        <f>Q1566*H1566</f>
        <v>0</v>
      </c>
      <c r="S1566" s="184">
        <v>0</v>
      </c>
      <c r="T1566" s="185">
        <f>S1566*H1566</f>
        <v>0</v>
      </c>
      <c r="U1566" s="35"/>
      <c r="V1566" s="35"/>
      <c r="W1566" s="35"/>
      <c r="X1566" s="35"/>
      <c r="Y1566" s="35"/>
      <c r="Z1566" s="35"/>
      <c r="AA1566" s="35"/>
      <c r="AB1566" s="35"/>
      <c r="AC1566" s="35"/>
      <c r="AD1566" s="35"/>
      <c r="AE1566" s="35"/>
      <c r="AR1566" s="186" t="s">
        <v>311</v>
      </c>
      <c r="AT1566" s="186" t="s">
        <v>173</v>
      </c>
      <c r="AU1566" s="186" t="s">
        <v>83</v>
      </c>
      <c r="AY1566" s="18" t="s">
        <v>171</v>
      </c>
      <c r="BE1566" s="187">
        <f>IF(N1566="základní",J1566,0)</f>
        <v>0</v>
      </c>
      <c r="BF1566" s="187">
        <f>IF(N1566="snížená",J1566,0)</f>
        <v>0</v>
      </c>
      <c r="BG1566" s="187">
        <f>IF(N1566="zákl. přenesená",J1566,0)</f>
        <v>0</v>
      </c>
      <c r="BH1566" s="187">
        <f>IF(N1566="sníž. přenesená",J1566,0)</f>
        <v>0</v>
      </c>
      <c r="BI1566" s="187">
        <f>IF(N1566="nulová",J1566,0)</f>
        <v>0</v>
      </c>
      <c r="BJ1566" s="18" t="s">
        <v>81</v>
      </c>
      <c r="BK1566" s="187">
        <f>ROUND(I1566*H1566,2)</f>
        <v>0</v>
      </c>
      <c r="BL1566" s="18" t="s">
        <v>311</v>
      </c>
      <c r="BM1566" s="186" t="s">
        <v>2334</v>
      </c>
    </row>
    <row r="1567" spans="1:47" s="2" customFormat="1" ht="12">
      <c r="A1567" s="35"/>
      <c r="B1567" s="36"/>
      <c r="C1567" s="37"/>
      <c r="D1567" s="188" t="s">
        <v>180</v>
      </c>
      <c r="E1567" s="37"/>
      <c r="F1567" s="189" t="s">
        <v>2335</v>
      </c>
      <c r="G1567" s="37"/>
      <c r="H1567" s="37"/>
      <c r="I1567" s="190"/>
      <c r="J1567" s="37"/>
      <c r="K1567" s="37"/>
      <c r="L1567" s="40"/>
      <c r="M1567" s="191"/>
      <c r="N1567" s="192"/>
      <c r="O1567" s="65"/>
      <c r="P1567" s="65"/>
      <c r="Q1567" s="65"/>
      <c r="R1567" s="65"/>
      <c r="S1567" s="65"/>
      <c r="T1567" s="66"/>
      <c r="U1567" s="35"/>
      <c r="V1567" s="35"/>
      <c r="W1567" s="35"/>
      <c r="X1567" s="35"/>
      <c r="Y1567" s="35"/>
      <c r="Z1567" s="35"/>
      <c r="AA1567" s="35"/>
      <c r="AB1567" s="35"/>
      <c r="AC1567" s="35"/>
      <c r="AD1567" s="35"/>
      <c r="AE1567" s="35"/>
      <c r="AT1567" s="18" t="s">
        <v>180</v>
      </c>
      <c r="AU1567" s="18" t="s">
        <v>83</v>
      </c>
    </row>
    <row r="1568" spans="1:65" s="2" customFormat="1" ht="24.2" customHeight="1">
      <c r="A1568" s="35"/>
      <c r="B1568" s="36"/>
      <c r="C1568" s="226" t="s">
        <v>2336</v>
      </c>
      <c r="D1568" s="226" t="s">
        <v>263</v>
      </c>
      <c r="E1568" s="227" t="s">
        <v>2337</v>
      </c>
      <c r="F1568" s="228" t="s">
        <v>2338</v>
      </c>
      <c r="G1568" s="229" t="s">
        <v>272</v>
      </c>
      <c r="H1568" s="230">
        <v>179.34</v>
      </c>
      <c r="I1568" s="231"/>
      <c r="J1568" s="232">
        <f>ROUND(I1568*H1568,2)</f>
        <v>0</v>
      </c>
      <c r="K1568" s="228" t="s">
        <v>177</v>
      </c>
      <c r="L1568" s="233"/>
      <c r="M1568" s="234" t="s">
        <v>19</v>
      </c>
      <c r="N1568" s="235" t="s">
        <v>44</v>
      </c>
      <c r="O1568" s="65"/>
      <c r="P1568" s="184">
        <f>O1568*H1568</f>
        <v>0</v>
      </c>
      <c r="Q1568" s="184">
        <v>0.0018</v>
      </c>
      <c r="R1568" s="184">
        <f>Q1568*H1568</f>
        <v>0.322812</v>
      </c>
      <c r="S1568" s="184">
        <v>0</v>
      </c>
      <c r="T1568" s="185">
        <f>S1568*H1568</f>
        <v>0</v>
      </c>
      <c r="U1568" s="35"/>
      <c r="V1568" s="35"/>
      <c r="W1568" s="35"/>
      <c r="X1568" s="35"/>
      <c r="Y1568" s="35"/>
      <c r="Z1568" s="35"/>
      <c r="AA1568" s="35"/>
      <c r="AB1568" s="35"/>
      <c r="AC1568" s="35"/>
      <c r="AD1568" s="35"/>
      <c r="AE1568" s="35"/>
      <c r="AR1568" s="186" t="s">
        <v>454</v>
      </c>
      <c r="AT1568" s="186" t="s">
        <v>263</v>
      </c>
      <c r="AU1568" s="186" t="s">
        <v>83</v>
      </c>
      <c r="AY1568" s="18" t="s">
        <v>171</v>
      </c>
      <c r="BE1568" s="187">
        <f>IF(N1568="základní",J1568,0)</f>
        <v>0</v>
      </c>
      <c r="BF1568" s="187">
        <f>IF(N1568="snížená",J1568,0)</f>
        <v>0</v>
      </c>
      <c r="BG1568" s="187">
        <f>IF(N1568="zákl. přenesená",J1568,0)</f>
        <v>0</v>
      </c>
      <c r="BH1568" s="187">
        <f>IF(N1568="sníž. přenesená",J1568,0)</f>
        <v>0</v>
      </c>
      <c r="BI1568" s="187">
        <f>IF(N1568="nulová",J1568,0)</f>
        <v>0</v>
      </c>
      <c r="BJ1568" s="18" t="s">
        <v>81</v>
      </c>
      <c r="BK1568" s="187">
        <f>ROUND(I1568*H1568,2)</f>
        <v>0</v>
      </c>
      <c r="BL1568" s="18" t="s">
        <v>311</v>
      </c>
      <c r="BM1568" s="186" t="s">
        <v>2339</v>
      </c>
    </row>
    <row r="1569" spans="2:51" s="14" customFormat="1" ht="12">
      <c r="B1569" s="204"/>
      <c r="C1569" s="205"/>
      <c r="D1569" s="195" t="s">
        <v>182</v>
      </c>
      <c r="E1569" s="205"/>
      <c r="F1569" s="207" t="s">
        <v>2327</v>
      </c>
      <c r="G1569" s="205"/>
      <c r="H1569" s="208">
        <v>179.34</v>
      </c>
      <c r="I1569" s="209"/>
      <c r="J1569" s="205"/>
      <c r="K1569" s="205"/>
      <c r="L1569" s="210"/>
      <c r="M1569" s="211"/>
      <c r="N1569" s="212"/>
      <c r="O1569" s="212"/>
      <c r="P1569" s="212"/>
      <c r="Q1569" s="212"/>
      <c r="R1569" s="212"/>
      <c r="S1569" s="212"/>
      <c r="T1569" s="213"/>
      <c r="AT1569" s="214" t="s">
        <v>182</v>
      </c>
      <c r="AU1569" s="214" t="s">
        <v>83</v>
      </c>
      <c r="AV1569" s="14" t="s">
        <v>83</v>
      </c>
      <c r="AW1569" s="14" t="s">
        <v>4</v>
      </c>
      <c r="AX1569" s="14" t="s">
        <v>81</v>
      </c>
      <c r="AY1569" s="214" t="s">
        <v>171</v>
      </c>
    </row>
    <row r="1570" spans="1:65" s="2" customFormat="1" ht="37.9" customHeight="1">
      <c r="A1570" s="35"/>
      <c r="B1570" s="36"/>
      <c r="C1570" s="175" t="s">
        <v>2340</v>
      </c>
      <c r="D1570" s="175" t="s">
        <v>173</v>
      </c>
      <c r="E1570" s="176" t="s">
        <v>2341</v>
      </c>
      <c r="F1570" s="177" t="s">
        <v>2342</v>
      </c>
      <c r="G1570" s="178" t="s">
        <v>272</v>
      </c>
      <c r="H1570" s="179">
        <v>85.4</v>
      </c>
      <c r="I1570" s="180"/>
      <c r="J1570" s="181">
        <f>ROUND(I1570*H1570,2)</f>
        <v>0</v>
      </c>
      <c r="K1570" s="177" t="s">
        <v>177</v>
      </c>
      <c r="L1570" s="40"/>
      <c r="M1570" s="182" t="s">
        <v>19</v>
      </c>
      <c r="N1570" s="183" t="s">
        <v>44</v>
      </c>
      <c r="O1570" s="65"/>
      <c r="P1570" s="184">
        <f>O1570*H1570</f>
        <v>0</v>
      </c>
      <c r="Q1570" s="184">
        <v>0.00174</v>
      </c>
      <c r="R1570" s="184">
        <f>Q1570*H1570</f>
        <v>0.148596</v>
      </c>
      <c r="S1570" s="184">
        <v>0</v>
      </c>
      <c r="T1570" s="185">
        <f>S1570*H1570</f>
        <v>0</v>
      </c>
      <c r="U1570" s="35"/>
      <c r="V1570" s="35"/>
      <c r="W1570" s="35"/>
      <c r="X1570" s="35"/>
      <c r="Y1570" s="35"/>
      <c r="Z1570" s="35"/>
      <c r="AA1570" s="35"/>
      <c r="AB1570" s="35"/>
      <c r="AC1570" s="35"/>
      <c r="AD1570" s="35"/>
      <c r="AE1570" s="35"/>
      <c r="AR1570" s="186" t="s">
        <v>311</v>
      </c>
      <c r="AT1570" s="186" t="s">
        <v>173</v>
      </c>
      <c r="AU1570" s="186" t="s">
        <v>83</v>
      </c>
      <c r="AY1570" s="18" t="s">
        <v>171</v>
      </c>
      <c r="BE1570" s="187">
        <f>IF(N1570="základní",J1570,0)</f>
        <v>0</v>
      </c>
      <c r="BF1570" s="187">
        <f>IF(N1570="snížená",J1570,0)</f>
        <v>0</v>
      </c>
      <c r="BG1570" s="187">
        <f>IF(N1570="zákl. přenesená",J1570,0)</f>
        <v>0</v>
      </c>
      <c r="BH1570" s="187">
        <f>IF(N1570="sníž. přenesená",J1570,0)</f>
        <v>0</v>
      </c>
      <c r="BI1570" s="187">
        <f>IF(N1570="nulová",J1570,0)</f>
        <v>0</v>
      </c>
      <c r="BJ1570" s="18" t="s">
        <v>81</v>
      </c>
      <c r="BK1570" s="187">
        <f>ROUND(I1570*H1570,2)</f>
        <v>0</v>
      </c>
      <c r="BL1570" s="18" t="s">
        <v>311</v>
      </c>
      <c r="BM1570" s="186" t="s">
        <v>2343</v>
      </c>
    </row>
    <row r="1571" spans="1:47" s="2" customFormat="1" ht="12">
      <c r="A1571" s="35"/>
      <c r="B1571" s="36"/>
      <c r="C1571" s="37"/>
      <c r="D1571" s="188" t="s">
        <v>180</v>
      </c>
      <c r="E1571" s="37"/>
      <c r="F1571" s="189" t="s">
        <v>2344</v>
      </c>
      <c r="G1571" s="37"/>
      <c r="H1571" s="37"/>
      <c r="I1571" s="190"/>
      <c r="J1571" s="37"/>
      <c r="K1571" s="37"/>
      <c r="L1571" s="40"/>
      <c r="M1571" s="191"/>
      <c r="N1571" s="192"/>
      <c r="O1571" s="65"/>
      <c r="P1571" s="65"/>
      <c r="Q1571" s="65"/>
      <c r="R1571" s="65"/>
      <c r="S1571" s="65"/>
      <c r="T1571" s="66"/>
      <c r="U1571" s="35"/>
      <c r="V1571" s="35"/>
      <c r="W1571" s="35"/>
      <c r="X1571" s="35"/>
      <c r="Y1571" s="35"/>
      <c r="Z1571" s="35"/>
      <c r="AA1571" s="35"/>
      <c r="AB1571" s="35"/>
      <c r="AC1571" s="35"/>
      <c r="AD1571" s="35"/>
      <c r="AE1571" s="35"/>
      <c r="AT1571" s="18" t="s">
        <v>180</v>
      </c>
      <c r="AU1571" s="18" t="s">
        <v>83</v>
      </c>
    </row>
    <row r="1572" spans="1:65" s="2" customFormat="1" ht="33" customHeight="1">
      <c r="A1572" s="35"/>
      <c r="B1572" s="36"/>
      <c r="C1572" s="175" t="s">
        <v>2345</v>
      </c>
      <c r="D1572" s="175" t="s">
        <v>173</v>
      </c>
      <c r="E1572" s="176" t="s">
        <v>2346</v>
      </c>
      <c r="F1572" s="177" t="s">
        <v>2347</v>
      </c>
      <c r="G1572" s="178" t="s">
        <v>272</v>
      </c>
      <c r="H1572" s="179">
        <v>85.4</v>
      </c>
      <c r="I1572" s="180"/>
      <c r="J1572" s="181">
        <f>ROUND(I1572*H1572,2)</f>
        <v>0</v>
      </c>
      <c r="K1572" s="177" t="s">
        <v>177</v>
      </c>
      <c r="L1572" s="40"/>
      <c r="M1572" s="182" t="s">
        <v>19</v>
      </c>
      <c r="N1572" s="183" t="s">
        <v>44</v>
      </c>
      <c r="O1572" s="65"/>
      <c r="P1572" s="184">
        <f>O1572*H1572</f>
        <v>0</v>
      </c>
      <c r="Q1572" s="184">
        <v>0.04</v>
      </c>
      <c r="R1572" s="184">
        <f>Q1572*H1572</f>
        <v>3.4160000000000004</v>
      </c>
      <c r="S1572" s="184">
        <v>0</v>
      </c>
      <c r="T1572" s="185">
        <f>S1572*H1572</f>
        <v>0</v>
      </c>
      <c r="U1572" s="35"/>
      <c r="V1572" s="35"/>
      <c r="W1572" s="35"/>
      <c r="X1572" s="35"/>
      <c r="Y1572" s="35"/>
      <c r="Z1572" s="35"/>
      <c r="AA1572" s="35"/>
      <c r="AB1572" s="35"/>
      <c r="AC1572" s="35"/>
      <c r="AD1572" s="35"/>
      <c r="AE1572" s="35"/>
      <c r="AR1572" s="186" t="s">
        <v>311</v>
      </c>
      <c r="AT1572" s="186" t="s">
        <v>173</v>
      </c>
      <c r="AU1572" s="186" t="s">
        <v>83</v>
      </c>
      <c r="AY1572" s="18" t="s">
        <v>171</v>
      </c>
      <c r="BE1572" s="187">
        <f>IF(N1572="základní",J1572,0)</f>
        <v>0</v>
      </c>
      <c r="BF1572" s="187">
        <f>IF(N1572="snížená",J1572,0)</f>
        <v>0</v>
      </c>
      <c r="BG1572" s="187">
        <f>IF(N1572="zákl. přenesená",J1572,0)</f>
        <v>0</v>
      </c>
      <c r="BH1572" s="187">
        <f>IF(N1572="sníž. přenesená",J1572,0)</f>
        <v>0</v>
      </c>
      <c r="BI1572" s="187">
        <f>IF(N1572="nulová",J1572,0)</f>
        <v>0</v>
      </c>
      <c r="BJ1572" s="18" t="s">
        <v>81</v>
      </c>
      <c r="BK1572" s="187">
        <f>ROUND(I1572*H1572,2)</f>
        <v>0</v>
      </c>
      <c r="BL1572" s="18" t="s">
        <v>311</v>
      </c>
      <c r="BM1572" s="186" t="s">
        <v>2348</v>
      </c>
    </row>
    <row r="1573" spans="1:47" s="2" customFormat="1" ht="12">
      <c r="A1573" s="35"/>
      <c r="B1573" s="36"/>
      <c r="C1573" s="37"/>
      <c r="D1573" s="188" t="s">
        <v>180</v>
      </c>
      <c r="E1573" s="37"/>
      <c r="F1573" s="189" t="s">
        <v>2349</v>
      </c>
      <c r="G1573" s="37"/>
      <c r="H1573" s="37"/>
      <c r="I1573" s="190"/>
      <c r="J1573" s="37"/>
      <c r="K1573" s="37"/>
      <c r="L1573" s="40"/>
      <c r="M1573" s="191"/>
      <c r="N1573" s="192"/>
      <c r="O1573" s="65"/>
      <c r="P1573" s="65"/>
      <c r="Q1573" s="65"/>
      <c r="R1573" s="65"/>
      <c r="S1573" s="65"/>
      <c r="T1573" s="66"/>
      <c r="U1573" s="35"/>
      <c r="V1573" s="35"/>
      <c r="W1573" s="35"/>
      <c r="X1573" s="35"/>
      <c r="Y1573" s="35"/>
      <c r="Z1573" s="35"/>
      <c r="AA1573" s="35"/>
      <c r="AB1573" s="35"/>
      <c r="AC1573" s="35"/>
      <c r="AD1573" s="35"/>
      <c r="AE1573" s="35"/>
      <c r="AT1573" s="18" t="s">
        <v>180</v>
      </c>
      <c r="AU1573" s="18" t="s">
        <v>83</v>
      </c>
    </row>
    <row r="1574" spans="1:65" s="2" customFormat="1" ht="24.2" customHeight="1">
      <c r="A1574" s="35"/>
      <c r="B1574" s="36"/>
      <c r="C1574" s="226" t="s">
        <v>2350</v>
      </c>
      <c r="D1574" s="226" t="s">
        <v>263</v>
      </c>
      <c r="E1574" s="227" t="s">
        <v>2351</v>
      </c>
      <c r="F1574" s="228" t="s">
        <v>2352</v>
      </c>
      <c r="G1574" s="229" t="s">
        <v>272</v>
      </c>
      <c r="H1574" s="230">
        <v>93.94</v>
      </c>
      <c r="I1574" s="231"/>
      <c r="J1574" s="232">
        <f>ROUND(I1574*H1574,2)</f>
        <v>0</v>
      </c>
      <c r="K1574" s="228" t="s">
        <v>19</v>
      </c>
      <c r="L1574" s="233"/>
      <c r="M1574" s="234" t="s">
        <v>19</v>
      </c>
      <c r="N1574" s="235" t="s">
        <v>44</v>
      </c>
      <c r="O1574" s="65"/>
      <c r="P1574" s="184">
        <f>O1574*H1574</f>
        <v>0</v>
      </c>
      <c r="Q1574" s="184">
        <v>0.135</v>
      </c>
      <c r="R1574" s="184">
        <f>Q1574*H1574</f>
        <v>12.6819</v>
      </c>
      <c r="S1574" s="184">
        <v>0</v>
      </c>
      <c r="T1574" s="185">
        <f>S1574*H1574</f>
        <v>0</v>
      </c>
      <c r="U1574" s="35"/>
      <c r="V1574" s="35"/>
      <c r="W1574" s="35"/>
      <c r="X1574" s="35"/>
      <c r="Y1574" s="35"/>
      <c r="Z1574" s="35"/>
      <c r="AA1574" s="35"/>
      <c r="AB1574" s="35"/>
      <c r="AC1574" s="35"/>
      <c r="AD1574" s="35"/>
      <c r="AE1574" s="35"/>
      <c r="AR1574" s="186" t="s">
        <v>454</v>
      </c>
      <c r="AT1574" s="186" t="s">
        <v>263</v>
      </c>
      <c r="AU1574" s="186" t="s">
        <v>83</v>
      </c>
      <c r="AY1574" s="18" t="s">
        <v>171</v>
      </c>
      <c r="BE1574" s="187">
        <f>IF(N1574="základní",J1574,0)</f>
        <v>0</v>
      </c>
      <c r="BF1574" s="187">
        <f>IF(N1574="snížená",J1574,0)</f>
        <v>0</v>
      </c>
      <c r="BG1574" s="187">
        <f>IF(N1574="zákl. přenesená",J1574,0)</f>
        <v>0</v>
      </c>
      <c r="BH1574" s="187">
        <f>IF(N1574="sníž. přenesená",J1574,0)</f>
        <v>0</v>
      </c>
      <c r="BI1574" s="187">
        <f>IF(N1574="nulová",J1574,0)</f>
        <v>0</v>
      </c>
      <c r="BJ1574" s="18" t="s">
        <v>81</v>
      </c>
      <c r="BK1574" s="187">
        <f>ROUND(I1574*H1574,2)</f>
        <v>0</v>
      </c>
      <c r="BL1574" s="18" t="s">
        <v>311</v>
      </c>
      <c r="BM1574" s="186" t="s">
        <v>2353</v>
      </c>
    </row>
    <row r="1575" spans="1:47" s="2" customFormat="1" ht="19.5">
      <c r="A1575" s="35"/>
      <c r="B1575" s="36"/>
      <c r="C1575" s="37"/>
      <c r="D1575" s="195" t="s">
        <v>437</v>
      </c>
      <c r="E1575" s="37"/>
      <c r="F1575" s="236" t="s">
        <v>2354</v>
      </c>
      <c r="G1575" s="37"/>
      <c r="H1575" s="37"/>
      <c r="I1575" s="190"/>
      <c r="J1575" s="37"/>
      <c r="K1575" s="37"/>
      <c r="L1575" s="40"/>
      <c r="M1575" s="191"/>
      <c r="N1575" s="192"/>
      <c r="O1575" s="65"/>
      <c r="P1575" s="65"/>
      <c r="Q1575" s="65"/>
      <c r="R1575" s="65"/>
      <c r="S1575" s="65"/>
      <c r="T1575" s="66"/>
      <c r="U1575" s="35"/>
      <c r="V1575" s="35"/>
      <c r="W1575" s="35"/>
      <c r="X1575" s="35"/>
      <c r="Y1575" s="35"/>
      <c r="Z1575" s="35"/>
      <c r="AA1575" s="35"/>
      <c r="AB1575" s="35"/>
      <c r="AC1575" s="35"/>
      <c r="AD1575" s="35"/>
      <c r="AE1575" s="35"/>
      <c r="AT1575" s="18" t="s">
        <v>437</v>
      </c>
      <c r="AU1575" s="18" t="s">
        <v>83</v>
      </c>
    </row>
    <row r="1576" spans="2:51" s="14" customFormat="1" ht="12">
      <c r="B1576" s="204"/>
      <c r="C1576" s="205"/>
      <c r="D1576" s="195" t="s">
        <v>182</v>
      </c>
      <c r="E1576" s="205"/>
      <c r="F1576" s="207" t="s">
        <v>2330</v>
      </c>
      <c r="G1576" s="205"/>
      <c r="H1576" s="208">
        <v>93.94</v>
      </c>
      <c r="I1576" s="209"/>
      <c r="J1576" s="205"/>
      <c r="K1576" s="205"/>
      <c r="L1576" s="210"/>
      <c r="M1576" s="211"/>
      <c r="N1576" s="212"/>
      <c r="O1576" s="212"/>
      <c r="P1576" s="212"/>
      <c r="Q1576" s="212"/>
      <c r="R1576" s="212"/>
      <c r="S1576" s="212"/>
      <c r="T1576" s="213"/>
      <c r="AT1576" s="214" t="s">
        <v>182</v>
      </c>
      <c r="AU1576" s="214" t="s">
        <v>83</v>
      </c>
      <c r="AV1576" s="14" t="s">
        <v>83</v>
      </c>
      <c r="AW1576" s="14" t="s">
        <v>4</v>
      </c>
      <c r="AX1576" s="14" t="s">
        <v>81</v>
      </c>
      <c r="AY1576" s="214" t="s">
        <v>171</v>
      </c>
    </row>
    <row r="1577" spans="1:65" s="2" customFormat="1" ht="55.5" customHeight="1">
      <c r="A1577" s="35"/>
      <c r="B1577" s="36"/>
      <c r="C1577" s="175" t="s">
        <v>2355</v>
      </c>
      <c r="D1577" s="175" t="s">
        <v>173</v>
      </c>
      <c r="E1577" s="176" t="s">
        <v>2127</v>
      </c>
      <c r="F1577" s="177" t="s">
        <v>2128</v>
      </c>
      <c r="G1577" s="178" t="s">
        <v>266</v>
      </c>
      <c r="H1577" s="179">
        <v>56.314</v>
      </c>
      <c r="I1577" s="180"/>
      <c r="J1577" s="181">
        <f>ROUND(I1577*H1577,2)</f>
        <v>0</v>
      </c>
      <c r="K1577" s="177" t="s">
        <v>177</v>
      </c>
      <c r="L1577" s="40"/>
      <c r="M1577" s="182" t="s">
        <v>19</v>
      </c>
      <c r="N1577" s="183" t="s">
        <v>44</v>
      </c>
      <c r="O1577" s="65"/>
      <c r="P1577" s="184">
        <f>O1577*H1577</f>
        <v>0</v>
      </c>
      <c r="Q1577" s="184">
        <v>0</v>
      </c>
      <c r="R1577" s="184">
        <f>Q1577*H1577</f>
        <v>0</v>
      </c>
      <c r="S1577" s="184">
        <v>0</v>
      </c>
      <c r="T1577" s="185">
        <f>S1577*H1577</f>
        <v>0</v>
      </c>
      <c r="U1577" s="35"/>
      <c r="V1577" s="35"/>
      <c r="W1577" s="35"/>
      <c r="X1577" s="35"/>
      <c r="Y1577" s="35"/>
      <c r="Z1577" s="35"/>
      <c r="AA1577" s="35"/>
      <c r="AB1577" s="35"/>
      <c r="AC1577" s="35"/>
      <c r="AD1577" s="35"/>
      <c r="AE1577" s="35"/>
      <c r="AR1577" s="186" t="s">
        <v>311</v>
      </c>
      <c r="AT1577" s="186" t="s">
        <v>173</v>
      </c>
      <c r="AU1577" s="186" t="s">
        <v>83</v>
      </c>
      <c r="AY1577" s="18" t="s">
        <v>171</v>
      </c>
      <c r="BE1577" s="187">
        <f>IF(N1577="základní",J1577,0)</f>
        <v>0</v>
      </c>
      <c r="BF1577" s="187">
        <f>IF(N1577="snížená",J1577,0)</f>
        <v>0</v>
      </c>
      <c r="BG1577" s="187">
        <f>IF(N1577="zákl. přenesená",J1577,0)</f>
        <v>0</v>
      </c>
      <c r="BH1577" s="187">
        <f>IF(N1577="sníž. přenesená",J1577,0)</f>
        <v>0</v>
      </c>
      <c r="BI1577" s="187">
        <f>IF(N1577="nulová",J1577,0)</f>
        <v>0</v>
      </c>
      <c r="BJ1577" s="18" t="s">
        <v>81</v>
      </c>
      <c r="BK1577" s="187">
        <f>ROUND(I1577*H1577,2)</f>
        <v>0</v>
      </c>
      <c r="BL1577" s="18" t="s">
        <v>311</v>
      </c>
      <c r="BM1577" s="186" t="s">
        <v>2356</v>
      </c>
    </row>
    <row r="1578" spans="1:47" s="2" customFormat="1" ht="12">
      <c r="A1578" s="35"/>
      <c r="B1578" s="36"/>
      <c r="C1578" s="37"/>
      <c r="D1578" s="188" t="s">
        <v>180</v>
      </c>
      <c r="E1578" s="37"/>
      <c r="F1578" s="189" t="s">
        <v>2130</v>
      </c>
      <c r="G1578" s="37"/>
      <c r="H1578" s="37"/>
      <c r="I1578" s="190"/>
      <c r="J1578" s="37"/>
      <c r="K1578" s="37"/>
      <c r="L1578" s="40"/>
      <c r="M1578" s="191"/>
      <c r="N1578" s="192"/>
      <c r="O1578" s="65"/>
      <c r="P1578" s="65"/>
      <c r="Q1578" s="65"/>
      <c r="R1578" s="65"/>
      <c r="S1578" s="65"/>
      <c r="T1578" s="66"/>
      <c r="U1578" s="35"/>
      <c r="V1578" s="35"/>
      <c r="W1578" s="35"/>
      <c r="X1578" s="35"/>
      <c r="Y1578" s="35"/>
      <c r="Z1578" s="35"/>
      <c r="AA1578" s="35"/>
      <c r="AB1578" s="35"/>
      <c r="AC1578" s="35"/>
      <c r="AD1578" s="35"/>
      <c r="AE1578" s="35"/>
      <c r="AT1578" s="18" t="s">
        <v>180</v>
      </c>
      <c r="AU1578" s="18" t="s">
        <v>83</v>
      </c>
    </row>
    <row r="1579" spans="2:63" s="12" customFormat="1" ht="22.9" customHeight="1">
      <c r="B1579" s="159"/>
      <c r="C1579" s="160"/>
      <c r="D1579" s="161" t="s">
        <v>72</v>
      </c>
      <c r="E1579" s="173" t="s">
        <v>2357</v>
      </c>
      <c r="F1579" s="173" t="s">
        <v>2358</v>
      </c>
      <c r="G1579" s="160"/>
      <c r="H1579" s="160"/>
      <c r="I1579" s="163"/>
      <c r="J1579" s="174">
        <f>BK1579</f>
        <v>0</v>
      </c>
      <c r="K1579" s="160"/>
      <c r="L1579" s="165"/>
      <c r="M1579" s="166"/>
      <c r="N1579" s="167"/>
      <c r="O1579" s="167"/>
      <c r="P1579" s="168">
        <f>SUM(P1580:P1621)</f>
        <v>0</v>
      </c>
      <c r="Q1579" s="167"/>
      <c r="R1579" s="168">
        <f>SUM(R1580:R1621)</f>
        <v>25.904357589999996</v>
      </c>
      <c r="S1579" s="167"/>
      <c r="T1579" s="169">
        <f>SUM(T1580:T1621)</f>
        <v>0</v>
      </c>
      <c r="AR1579" s="170" t="s">
        <v>83</v>
      </c>
      <c r="AT1579" s="171" t="s">
        <v>72</v>
      </c>
      <c r="AU1579" s="171" t="s">
        <v>81</v>
      </c>
      <c r="AY1579" s="170" t="s">
        <v>171</v>
      </c>
      <c r="BK1579" s="172">
        <f>SUM(BK1580:BK1621)</f>
        <v>0</v>
      </c>
    </row>
    <row r="1580" spans="1:65" s="2" customFormat="1" ht="37.9" customHeight="1">
      <c r="A1580" s="35"/>
      <c r="B1580" s="36"/>
      <c r="C1580" s="175" t="s">
        <v>2359</v>
      </c>
      <c r="D1580" s="175" t="s">
        <v>173</v>
      </c>
      <c r="E1580" s="176" t="s">
        <v>2284</v>
      </c>
      <c r="F1580" s="177" t="s">
        <v>2285</v>
      </c>
      <c r="G1580" s="178" t="s">
        <v>176</v>
      </c>
      <c r="H1580" s="179">
        <v>2.185</v>
      </c>
      <c r="I1580" s="180"/>
      <c r="J1580" s="181">
        <f>ROUND(I1580*H1580,2)</f>
        <v>0</v>
      </c>
      <c r="K1580" s="177" t="s">
        <v>177</v>
      </c>
      <c r="L1580" s="40"/>
      <c r="M1580" s="182" t="s">
        <v>19</v>
      </c>
      <c r="N1580" s="183" t="s">
        <v>44</v>
      </c>
      <c r="O1580" s="65"/>
      <c r="P1580" s="184">
        <f>O1580*H1580</f>
        <v>0</v>
      </c>
      <c r="Q1580" s="184">
        <v>2.16</v>
      </c>
      <c r="R1580" s="184">
        <f>Q1580*H1580</f>
        <v>4.719600000000001</v>
      </c>
      <c r="S1580" s="184">
        <v>0</v>
      </c>
      <c r="T1580" s="185">
        <f>S1580*H1580</f>
        <v>0</v>
      </c>
      <c r="U1580" s="35"/>
      <c r="V1580" s="35"/>
      <c r="W1580" s="35"/>
      <c r="X1580" s="35"/>
      <c r="Y1580" s="35"/>
      <c r="Z1580" s="35"/>
      <c r="AA1580" s="35"/>
      <c r="AB1580" s="35"/>
      <c r="AC1580" s="35"/>
      <c r="AD1580" s="35"/>
      <c r="AE1580" s="35"/>
      <c r="AR1580" s="186" t="s">
        <v>311</v>
      </c>
      <c r="AT1580" s="186" t="s">
        <v>173</v>
      </c>
      <c r="AU1580" s="186" t="s">
        <v>83</v>
      </c>
      <c r="AY1580" s="18" t="s">
        <v>171</v>
      </c>
      <c r="BE1580" s="187">
        <f>IF(N1580="základní",J1580,0)</f>
        <v>0</v>
      </c>
      <c r="BF1580" s="187">
        <f>IF(N1580="snížená",J1580,0)</f>
        <v>0</v>
      </c>
      <c r="BG1580" s="187">
        <f>IF(N1580="zákl. přenesená",J1580,0)</f>
        <v>0</v>
      </c>
      <c r="BH1580" s="187">
        <f>IF(N1580="sníž. přenesená",J1580,0)</f>
        <v>0</v>
      </c>
      <c r="BI1580" s="187">
        <f>IF(N1580="nulová",J1580,0)</f>
        <v>0</v>
      </c>
      <c r="BJ1580" s="18" t="s">
        <v>81</v>
      </c>
      <c r="BK1580" s="187">
        <f>ROUND(I1580*H1580,2)</f>
        <v>0</v>
      </c>
      <c r="BL1580" s="18" t="s">
        <v>311</v>
      </c>
      <c r="BM1580" s="186" t="s">
        <v>2360</v>
      </c>
    </row>
    <row r="1581" spans="1:47" s="2" customFormat="1" ht="12">
      <c r="A1581" s="35"/>
      <c r="B1581" s="36"/>
      <c r="C1581" s="37"/>
      <c r="D1581" s="188" t="s">
        <v>180</v>
      </c>
      <c r="E1581" s="37"/>
      <c r="F1581" s="189" t="s">
        <v>2287</v>
      </c>
      <c r="G1581" s="37"/>
      <c r="H1581" s="37"/>
      <c r="I1581" s="190"/>
      <c r="J1581" s="37"/>
      <c r="K1581" s="37"/>
      <c r="L1581" s="40"/>
      <c r="M1581" s="191"/>
      <c r="N1581" s="192"/>
      <c r="O1581" s="65"/>
      <c r="P1581" s="65"/>
      <c r="Q1581" s="65"/>
      <c r="R1581" s="65"/>
      <c r="S1581" s="65"/>
      <c r="T1581" s="66"/>
      <c r="U1581" s="35"/>
      <c r="V1581" s="35"/>
      <c r="W1581" s="35"/>
      <c r="X1581" s="35"/>
      <c r="Y1581" s="35"/>
      <c r="Z1581" s="35"/>
      <c r="AA1581" s="35"/>
      <c r="AB1581" s="35"/>
      <c r="AC1581" s="35"/>
      <c r="AD1581" s="35"/>
      <c r="AE1581" s="35"/>
      <c r="AT1581" s="18" t="s">
        <v>180</v>
      </c>
      <c r="AU1581" s="18" t="s">
        <v>83</v>
      </c>
    </row>
    <row r="1582" spans="2:51" s="14" customFormat="1" ht="12">
      <c r="B1582" s="204"/>
      <c r="C1582" s="205"/>
      <c r="D1582" s="195" t="s">
        <v>182</v>
      </c>
      <c r="E1582" s="206" t="s">
        <v>19</v>
      </c>
      <c r="F1582" s="207" t="s">
        <v>2361</v>
      </c>
      <c r="G1582" s="205"/>
      <c r="H1582" s="208">
        <v>2.185</v>
      </c>
      <c r="I1582" s="209"/>
      <c r="J1582" s="205"/>
      <c r="K1582" s="205"/>
      <c r="L1582" s="210"/>
      <c r="M1582" s="211"/>
      <c r="N1582" s="212"/>
      <c r="O1582" s="212"/>
      <c r="P1582" s="212"/>
      <c r="Q1582" s="212"/>
      <c r="R1582" s="212"/>
      <c r="S1582" s="212"/>
      <c r="T1582" s="213"/>
      <c r="AT1582" s="214" t="s">
        <v>182</v>
      </c>
      <c r="AU1582" s="214" t="s">
        <v>83</v>
      </c>
      <c r="AV1582" s="14" t="s">
        <v>83</v>
      </c>
      <c r="AW1582" s="14" t="s">
        <v>35</v>
      </c>
      <c r="AX1582" s="14" t="s">
        <v>81</v>
      </c>
      <c r="AY1582" s="214" t="s">
        <v>171</v>
      </c>
    </row>
    <row r="1583" spans="1:65" s="2" customFormat="1" ht="33" customHeight="1">
      <c r="A1583" s="35"/>
      <c r="B1583" s="36"/>
      <c r="C1583" s="175" t="s">
        <v>2362</v>
      </c>
      <c r="D1583" s="175" t="s">
        <v>173</v>
      </c>
      <c r="E1583" s="176" t="s">
        <v>2295</v>
      </c>
      <c r="F1583" s="177" t="s">
        <v>2296</v>
      </c>
      <c r="G1583" s="178" t="s">
        <v>176</v>
      </c>
      <c r="H1583" s="179">
        <v>8.74</v>
      </c>
      <c r="I1583" s="180"/>
      <c r="J1583" s="181">
        <f>ROUND(I1583*H1583,2)</f>
        <v>0</v>
      </c>
      <c r="K1583" s="177" t="s">
        <v>177</v>
      </c>
      <c r="L1583" s="40"/>
      <c r="M1583" s="182" t="s">
        <v>19</v>
      </c>
      <c r="N1583" s="183" t="s">
        <v>44</v>
      </c>
      <c r="O1583" s="65"/>
      <c r="P1583" s="184">
        <f>O1583*H1583</f>
        <v>0</v>
      </c>
      <c r="Q1583" s="184">
        <v>2.30102</v>
      </c>
      <c r="R1583" s="184">
        <f>Q1583*H1583</f>
        <v>20.1109148</v>
      </c>
      <c r="S1583" s="184">
        <v>0</v>
      </c>
      <c r="T1583" s="185">
        <f>S1583*H1583</f>
        <v>0</v>
      </c>
      <c r="U1583" s="35"/>
      <c r="V1583" s="35"/>
      <c r="W1583" s="35"/>
      <c r="X1583" s="35"/>
      <c r="Y1583" s="35"/>
      <c r="Z1583" s="35"/>
      <c r="AA1583" s="35"/>
      <c r="AB1583" s="35"/>
      <c r="AC1583" s="35"/>
      <c r="AD1583" s="35"/>
      <c r="AE1583" s="35"/>
      <c r="AR1583" s="186" t="s">
        <v>311</v>
      </c>
      <c r="AT1583" s="186" t="s">
        <v>173</v>
      </c>
      <c r="AU1583" s="186" t="s">
        <v>83</v>
      </c>
      <c r="AY1583" s="18" t="s">
        <v>171</v>
      </c>
      <c r="BE1583" s="187">
        <f>IF(N1583="základní",J1583,0)</f>
        <v>0</v>
      </c>
      <c r="BF1583" s="187">
        <f>IF(N1583="snížená",J1583,0)</f>
        <v>0</v>
      </c>
      <c r="BG1583" s="187">
        <f>IF(N1583="zákl. přenesená",J1583,0)</f>
        <v>0</v>
      </c>
      <c r="BH1583" s="187">
        <f>IF(N1583="sníž. přenesená",J1583,0)</f>
        <v>0</v>
      </c>
      <c r="BI1583" s="187">
        <f>IF(N1583="nulová",J1583,0)</f>
        <v>0</v>
      </c>
      <c r="BJ1583" s="18" t="s">
        <v>81</v>
      </c>
      <c r="BK1583" s="187">
        <f>ROUND(I1583*H1583,2)</f>
        <v>0</v>
      </c>
      <c r="BL1583" s="18" t="s">
        <v>311</v>
      </c>
      <c r="BM1583" s="186" t="s">
        <v>2363</v>
      </c>
    </row>
    <row r="1584" spans="1:47" s="2" customFormat="1" ht="12">
      <c r="A1584" s="35"/>
      <c r="B1584" s="36"/>
      <c r="C1584" s="37"/>
      <c r="D1584" s="188" t="s">
        <v>180</v>
      </c>
      <c r="E1584" s="37"/>
      <c r="F1584" s="189" t="s">
        <v>2298</v>
      </c>
      <c r="G1584" s="37"/>
      <c r="H1584" s="37"/>
      <c r="I1584" s="190"/>
      <c r="J1584" s="37"/>
      <c r="K1584" s="37"/>
      <c r="L1584" s="40"/>
      <c r="M1584" s="191"/>
      <c r="N1584" s="192"/>
      <c r="O1584" s="65"/>
      <c r="P1584" s="65"/>
      <c r="Q1584" s="65"/>
      <c r="R1584" s="65"/>
      <c r="S1584" s="65"/>
      <c r="T1584" s="66"/>
      <c r="U1584" s="35"/>
      <c r="V1584" s="35"/>
      <c r="W1584" s="35"/>
      <c r="X1584" s="35"/>
      <c r="Y1584" s="35"/>
      <c r="Z1584" s="35"/>
      <c r="AA1584" s="35"/>
      <c r="AB1584" s="35"/>
      <c r="AC1584" s="35"/>
      <c r="AD1584" s="35"/>
      <c r="AE1584" s="35"/>
      <c r="AT1584" s="18" t="s">
        <v>180</v>
      </c>
      <c r="AU1584" s="18" t="s">
        <v>83</v>
      </c>
    </row>
    <row r="1585" spans="2:51" s="13" customFormat="1" ht="12">
      <c r="B1585" s="193"/>
      <c r="C1585" s="194"/>
      <c r="D1585" s="195" t="s">
        <v>182</v>
      </c>
      <c r="E1585" s="196" t="s">
        <v>19</v>
      </c>
      <c r="F1585" s="197" t="s">
        <v>2364</v>
      </c>
      <c r="G1585" s="194"/>
      <c r="H1585" s="196" t="s">
        <v>19</v>
      </c>
      <c r="I1585" s="198"/>
      <c r="J1585" s="194"/>
      <c r="K1585" s="194"/>
      <c r="L1585" s="199"/>
      <c r="M1585" s="200"/>
      <c r="N1585" s="201"/>
      <c r="O1585" s="201"/>
      <c r="P1585" s="201"/>
      <c r="Q1585" s="201"/>
      <c r="R1585" s="201"/>
      <c r="S1585" s="201"/>
      <c r="T1585" s="202"/>
      <c r="AT1585" s="203" t="s">
        <v>182</v>
      </c>
      <c r="AU1585" s="203" t="s">
        <v>83</v>
      </c>
      <c r="AV1585" s="13" t="s">
        <v>81</v>
      </c>
      <c r="AW1585" s="13" t="s">
        <v>35</v>
      </c>
      <c r="AX1585" s="13" t="s">
        <v>73</v>
      </c>
      <c r="AY1585" s="203" t="s">
        <v>171</v>
      </c>
    </row>
    <row r="1586" spans="2:51" s="14" customFormat="1" ht="12">
      <c r="B1586" s="204"/>
      <c r="C1586" s="205"/>
      <c r="D1586" s="195" t="s">
        <v>182</v>
      </c>
      <c r="E1586" s="206" t="s">
        <v>19</v>
      </c>
      <c r="F1586" s="207" t="s">
        <v>2365</v>
      </c>
      <c r="G1586" s="205"/>
      <c r="H1586" s="208">
        <v>4.37</v>
      </c>
      <c r="I1586" s="209"/>
      <c r="J1586" s="205"/>
      <c r="K1586" s="205"/>
      <c r="L1586" s="210"/>
      <c r="M1586" s="211"/>
      <c r="N1586" s="212"/>
      <c r="O1586" s="212"/>
      <c r="P1586" s="212"/>
      <c r="Q1586" s="212"/>
      <c r="R1586" s="212"/>
      <c r="S1586" s="212"/>
      <c r="T1586" s="213"/>
      <c r="AT1586" s="214" t="s">
        <v>182</v>
      </c>
      <c r="AU1586" s="214" t="s">
        <v>83</v>
      </c>
      <c r="AV1586" s="14" t="s">
        <v>83</v>
      </c>
      <c r="AW1586" s="14" t="s">
        <v>35</v>
      </c>
      <c r="AX1586" s="14" t="s">
        <v>73</v>
      </c>
      <c r="AY1586" s="214" t="s">
        <v>171</v>
      </c>
    </row>
    <row r="1587" spans="2:51" s="13" customFormat="1" ht="12">
      <c r="B1587" s="193"/>
      <c r="C1587" s="194"/>
      <c r="D1587" s="195" t="s">
        <v>182</v>
      </c>
      <c r="E1587" s="196" t="s">
        <v>19</v>
      </c>
      <c r="F1587" s="197" t="s">
        <v>2366</v>
      </c>
      <c r="G1587" s="194"/>
      <c r="H1587" s="196" t="s">
        <v>19</v>
      </c>
      <c r="I1587" s="198"/>
      <c r="J1587" s="194"/>
      <c r="K1587" s="194"/>
      <c r="L1587" s="199"/>
      <c r="M1587" s="200"/>
      <c r="N1587" s="201"/>
      <c r="O1587" s="201"/>
      <c r="P1587" s="201"/>
      <c r="Q1587" s="201"/>
      <c r="R1587" s="201"/>
      <c r="S1587" s="201"/>
      <c r="T1587" s="202"/>
      <c r="AT1587" s="203" t="s">
        <v>182</v>
      </c>
      <c r="AU1587" s="203" t="s">
        <v>83</v>
      </c>
      <c r="AV1587" s="13" t="s">
        <v>81</v>
      </c>
      <c r="AW1587" s="13" t="s">
        <v>35</v>
      </c>
      <c r="AX1587" s="13" t="s">
        <v>73</v>
      </c>
      <c r="AY1587" s="203" t="s">
        <v>171</v>
      </c>
    </row>
    <row r="1588" spans="2:51" s="14" customFormat="1" ht="12">
      <c r="B1588" s="204"/>
      <c r="C1588" s="205"/>
      <c r="D1588" s="195" t="s">
        <v>182</v>
      </c>
      <c r="E1588" s="206" t="s">
        <v>19</v>
      </c>
      <c r="F1588" s="207" t="s">
        <v>2365</v>
      </c>
      <c r="G1588" s="205"/>
      <c r="H1588" s="208">
        <v>4.37</v>
      </c>
      <c r="I1588" s="209"/>
      <c r="J1588" s="205"/>
      <c r="K1588" s="205"/>
      <c r="L1588" s="210"/>
      <c r="M1588" s="211"/>
      <c r="N1588" s="212"/>
      <c r="O1588" s="212"/>
      <c r="P1588" s="212"/>
      <c r="Q1588" s="212"/>
      <c r="R1588" s="212"/>
      <c r="S1588" s="212"/>
      <c r="T1588" s="213"/>
      <c r="AT1588" s="214" t="s">
        <v>182</v>
      </c>
      <c r="AU1588" s="214" t="s">
        <v>83</v>
      </c>
      <c r="AV1588" s="14" t="s">
        <v>83</v>
      </c>
      <c r="AW1588" s="14" t="s">
        <v>35</v>
      </c>
      <c r="AX1588" s="14" t="s">
        <v>73</v>
      </c>
      <c r="AY1588" s="214" t="s">
        <v>171</v>
      </c>
    </row>
    <row r="1589" spans="2:51" s="15" customFormat="1" ht="12">
      <c r="B1589" s="215"/>
      <c r="C1589" s="216"/>
      <c r="D1589" s="195" t="s">
        <v>182</v>
      </c>
      <c r="E1589" s="217" t="s">
        <v>19</v>
      </c>
      <c r="F1589" s="218" t="s">
        <v>189</v>
      </c>
      <c r="G1589" s="216"/>
      <c r="H1589" s="219">
        <v>8.74</v>
      </c>
      <c r="I1589" s="220"/>
      <c r="J1589" s="216"/>
      <c r="K1589" s="216"/>
      <c r="L1589" s="221"/>
      <c r="M1589" s="222"/>
      <c r="N1589" s="223"/>
      <c r="O1589" s="223"/>
      <c r="P1589" s="223"/>
      <c r="Q1589" s="223"/>
      <c r="R1589" s="223"/>
      <c r="S1589" s="223"/>
      <c r="T1589" s="224"/>
      <c r="AT1589" s="225" t="s">
        <v>182</v>
      </c>
      <c r="AU1589" s="225" t="s">
        <v>83</v>
      </c>
      <c r="AV1589" s="15" t="s">
        <v>178</v>
      </c>
      <c r="AW1589" s="15" t="s">
        <v>35</v>
      </c>
      <c r="AX1589" s="15" t="s">
        <v>81</v>
      </c>
      <c r="AY1589" s="225" t="s">
        <v>171</v>
      </c>
    </row>
    <row r="1590" spans="1:65" s="2" customFormat="1" ht="37.9" customHeight="1">
      <c r="A1590" s="35"/>
      <c r="B1590" s="36"/>
      <c r="C1590" s="175" t="s">
        <v>2367</v>
      </c>
      <c r="D1590" s="175" t="s">
        <v>173</v>
      </c>
      <c r="E1590" s="176" t="s">
        <v>2140</v>
      </c>
      <c r="F1590" s="177" t="s">
        <v>2141</v>
      </c>
      <c r="G1590" s="178" t="s">
        <v>176</v>
      </c>
      <c r="H1590" s="179">
        <v>4.37</v>
      </c>
      <c r="I1590" s="180"/>
      <c r="J1590" s="181">
        <f>ROUND(I1590*H1590,2)</f>
        <v>0</v>
      </c>
      <c r="K1590" s="177" t="s">
        <v>177</v>
      </c>
      <c r="L1590" s="40"/>
      <c r="M1590" s="182" t="s">
        <v>19</v>
      </c>
      <c r="N1590" s="183" t="s">
        <v>44</v>
      </c>
      <c r="O1590" s="65"/>
      <c r="P1590" s="184">
        <f>O1590*H1590</f>
        <v>0</v>
      </c>
      <c r="Q1590" s="184">
        <v>0</v>
      </c>
      <c r="R1590" s="184">
        <f>Q1590*H1590</f>
        <v>0</v>
      </c>
      <c r="S1590" s="184">
        <v>0</v>
      </c>
      <c r="T1590" s="185">
        <f>S1590*H1590</f>
        <v>0</v>
      </c>
      <c r="U1590" s="35"/>
      <c r="V1590" s="35"/>
      <c r="W1590" s="35"/>
      <c r="X1590" s="35"/>
      <c r="Y1590" s="35"/>
      <c r="Z1590" s="35"/>
      <c r="AA1590" s="35"/>
      <c r="AB1590" s="35"/>
      <c r="AC1590" s="35"/>
      <c r="AD1590" s="35"/>
      <c r="AE1590" s="35"/>
      <c r="AR1590" s="186" t="s">
        <v>311</v>
      </c>
      <c r="AT1590" s="186" t="s">
        <v>173</v>
      </c>
      <c r="AU1590" s="186" t="s">
        <v>83</v>
      </c>
      <c r="AY1590" s="18" t="s">
        <v>171</v>
      </c>
      <c r="BE1590" s="187">
        <f>IF(N1590="základní",J1590,0)</f>
        <v>0</v>
      </c>
      <c r="BF1590" s="187">
        <f>IF(N1590="snížená",J1590,0)</f>
        <v>0</v>
      </c>
      <c r="BG1590" s="187">
        <f>IF(N1590="zákl. přenesená",J1590,0)</f>
        <v>0</v>
      </c>
      <c r="BH1590" s="187">
        <f>IF(N1590="sníž. přenesená",J1590,0)</f>
        <v>0</v>
      </c>
      <c r="BI1590" s="187">
        <f>IF(N1590="nulová",J1590,0)</f>
        <v>0</v>
      </c>
      <c r="BJ1590" s="18" t="s">
        <v>81</v>
      </c>
      <c r="BK1590" s="187">
        <f>ROUND(I1590*H1590,2)</f>
        <v>0</v>
      </c>
      <c r="BL1590" s="18" t="s">
        <v>311</v>
      </c>
      <c r="BM1590" s="186" t="s">
        <v>2368</v>
      </c>
    </row>
    <row r="1591" spans="1:47" s="2" customFormat="1" ht="12">
      <c r="A1591" s="35"/>
      <c r="B1591" s="36"/>
      <c r="C1591" s="37"/>
      <c r="D1591" s="188" t="s">
        <v>180</v>
      </c>
      <c r="E1591" s="37"/>
      <c r="F1591" s="189" t="s">
        <v>2143</v>
      </c>
      <c r="G1591" s="37"/>
      <c r="H1591" s="37"/>
      <c r="I1591" s="190"/>
      <c r="J1591" s="37"/>
      <c r="K1591" s="37"/>
      <c r="L1591" s="40"/>
      <c r="M1591" s="191"/>
      <c r="N1591" s="192"/>
      <c r="O1591" s="65"/>
      <c r="P1591" s="65"/>
      <c r="Q1591" s="65"/>
      <c r="R1591" s="65"/>
      <c r="S1591" s="65"/>
      <c r="T1591" s="66"/>
      <c r="U1591" s="35"/>
      <c r="V1591" s="35"/>
      <c r="W1591" s="35"/>
      <c r="X1591" s="35"/>
      <c r="Y1591" s="35"/>
      <c r="Z1591" s="35"/>
      <c r="AA1591" s="35"/>
      <c r="AB1591" s="35"/>
      <c r="AC1591" s="35"/>
      <c r="AD1591" s="35"/>
      <c r="AE1591" s="35"/>
      <c r="AT1591" s="18" t="s">
        <v>180</v>
      </c>
      <c r="AU1591" s="18" t="s">
        <v>83</v>
      </c>
    </row>
    <row r="1592" spans="2:51" s="14" customFormat="1" ht="12">
      <c r="B1592" s="204"/>
      <c r="C1592" s="205"/>
      <c r="D1592" s="195" t="s">
        <v>182</v>
      </c>
      <c r="E1592" s="206" t="s">
        <v>19</v>
      </c>
      <c r="F1592" s="207" t="s">
        <v>2365</v>
      </c>
      <c r="G1592" s="205"/>
      <c r="H1592" s="208">
        <v>4.37</v>
      </c>
      <c r="I1592" s="209"/>
      <c r="J1592" s="205"/>
      <c r="K1592" s="205"/>
      <c r="L1592" s="210"/>
      <c r="M1592" s="211"/>
      <c r="N1592" s="212"/>
      <c r="O1592" s="212"/>
      <c r="P1592" s="212"/>
      <c r="Q1592" s="212"/>
      <c r="R1592" s="212"/>
      <c r="S1592" s="212"/>
      <c r="T1592" s="213"/>
      <c r="AT1592" s="214" t="s">
        <v>182</v>
      </c>
      <c r="AU1592" s="214" t="s">
        <v>83</v>
      </c>
      <c r="AV1592" s="14" t="s">
        <v>83</v>
      </c>
      <c r="AW1592" s="14" t="s">
        <v>35</v>
      </c>
      <c r="AX1592" s="14" t="s">
        <v>81</v>
      </c>
      <c r="AY1592" s="214" t="s">
        <v>171</v>
      </c>
    </row>
    <row r="1593" spans="1:65" s="2" customFormat="1" ht="21.75" customHeight="1">
      <c r="A1593" s="35"/>
      <c r="B1593" s="36"/>
      <c r="C1593" s="175" t="s">
        <v>2369</v>
      </c>
      <c r="D1593" s="175" t="s">
        <v>173</v>
      </c>
      <c r="E1593" s="176" t="s">
        <v>2150</v>
      </c>
      <c r="F1593" s="177" t="s">
        <v>2151</v>
      </c>
      <c r="G1593" s="178" t="s">
        <v>266</v>
      </c>
      <c r="H1593" s="179">
        <v>0.427</v>
      </c>
      <c r="I1593" s="180"/>
      <c r="J1593" s="181">
        <f>ROUND(I1593*H1593,2)</f>
        <v>0</v>
      </c>
      <c r="K1593" s="177" t="s">
        <v>177</v>
      </c>
      <c r="L1593" s="40"/>
      <c r="M1593" s="182" t="s">
        <v>19</v>
      </c>
      <c r="N1593" s="183" t="s">
        <v>44</v>
      </c>
      <c r="O1593" s="65"/>
      <c r="P1593" s="184">
        <f>O1593*H1593</f>
        <v>0</v>
      </c>
      <c r="Q1593" s="184">
        <v>1.06277</v>
      </c>
      <c r="R1593" s="184">
        <f>Q1593*H1593</f>
        <v>0.45380279</v>
      </c>
      <c r="S1593" s="184">
        <v>0</v>
      </c>
      <c r="T1593" s="185">
        <f>S1593*H1593</f>
        <v>0</v>
      </c>
      <c r="U1593" s="35"/>
      <c r="V1593" s="35"/>
      <c r="W1593" s="35"/>
      <c r="X1593" s="35"/>
      <c r="Y1593" s="35"/>
      <c r="Z1593" s="35"/>
      <c r="AA1593" s="35"/>
      <c r="AB1593" s="35"/>
      <c r="AC1593" s="35"/>
      <c r="AD1593" s="35"/>
      <c r="AE1593" s="35"/>
      <c r="AR1593" s="186" t="s">
        <v>311</v>
      </c>
      <c r="AT1593" s="186" t="s">
        <v>173</v>
      </c>
      <c r="AU1593" s="186" t="s">
        <v>83</v>
      </c>
      <c r="AY1593" s="18" t="s">
        <v>171</v>
      </c>
      <c r="BE1593" s="187">
        <f>IF(N1593="základní",J1593,0)</f>
        <v>0</v>
      </c>
      <c r="BF1593" s="187">
        <f>IF(N1593="snížená",J1593,0)</f>
        <v>0</v>
      </c>
      <c r="BG1593" s="187">
        <f>IF(N1593="zákl. přenesená",J1593,0)</f>
        <v>0</v>
      </c>
      <c r="BH1593" s="187">
        <f>IF(N1593="sníž. přenesená",J1593,0)</f>
        <v>0</v>
      </c>
      <c r="BI1593" s="187">
        <f>IF(N1593="nulová",J1593,0)</f>
        <v>0</v>
      </c>
      <c r="BJ1593" s="18" t="s">
        <v>81</v>
      </c>
      <c r="BK1593" s="187">
        <f>ROUND(I1593*H1593,2)</f>
        <v>0</v>
      </c>
      <c r="BL1593" s="18" t="s">
        <v>311</v>
      </c>
      <c r="BM1593" s="186" t="s">
        <v>2370</v>
      </c>
    </row>
    <row r="1594" spans="1:47" s="2" customFormat="1" ht="12">
      <c r="A1594" s="35"/>
      <c r="B1594" s="36"/>
      <c r="C1594" s="37"/>
      <c r="D1594" s="188" t="s">
        <v>180</v>
      </c>
      <c r="E1594" s="37"/>
      <c r="F1594" s="189" t="s">
        <v>2153</v>
      </c>
      <c r="G1594" s="37"/>
      <c r="H1594" s="37"/>
      <c r="I1594" s="190"/>
      <c r="J1594" s="37"/>
      <c r="K1594" s="37"/>
      <c r="L1594" s="40"/>
      <c r="M1594" s="191"/>
      <c r="N1594" s="192"/>
      <c r="O1594" s="65"/>
      <c r="P1594" s="65"/>
      <c r="Q1594" s="65"/>
      <c r="R1594" s="65"/>
      <c r="S1594" s="65"/>
      <c r="T1594" s="66"/>
      <c r="U1594" s="35"/>
      <c r="V1594" s="35"/>
      <c r="W1594" s="35"/>
      <c r="X1594" s="35"/>
      <c r="Y1594" s="35"/>
      <c r="Z1594" s="35"/>
      <c r="AA1594" s="35"/>
      <c r="AB1594" s="35"/>
      <c r="AC1594" s="35"/>
      <c r="AD1594" s="35"/>
      <c r="AE1594" s="35"/>
      <c r="AT1594" s="18" t="s">
        <v>180</v>
      </c>
      <c r="AU1594" s="18" t="s">
        <v>83</v>
      </c>
    </row>
    <row r="1595" spans="2:51" s="13" customFormat="1" ht="12">
      <c r="B1595" s="193"/>
      <c r="C1595" s="194"/>
      <c r="D1595" s="195" t="s">
        <v>182</v>
      </c>
      <c r="E1595" s="196" t="s">
        <v>19</v>
      </c>
      <c r="F1595" s="197" t="s">
        <v>2154</v>
      </c>
      <c r="G1595" s="194"/>
      <c r="H1595" s="196" t="s">
        <v>19</v>
      </c>
      <c r="I1595" s="198"/>
      <c r="J1595" s="194"/>
      <c r="K1595" s="194"/>
      <c r="L1595" s="199"/>
      <c r="M1595" s="200"/>
      <c r="N1595" s="201"/>
      <c r="O1595" s="201"/>
      <c r="P1595" s="201"/>
      <c r="Q1595" s="201"/>
      <c r="R1595" s="201"/>
      <c r="S1595" s="201"/>
      <c r="T1595" s="202"/>
      <c r="AT1595" s="203" t="s">
        <v>182</v>
      </c>
      <c r="AU1595" s="203" t="s">
        <v>83</v>
      </c>
      <c r="AV1595" s="13" t="s">
        <v>81</v>
      </c>
      <c r="AW1595" s="13" t="s">
        <v>35</v>
      </c>
      <c r="AX1595" s="13" t="s">
        <v>73</v>
      </c>
      <c r="AY1595" s="203" t="s">
        <v>171</v>
      </c>
    </row>
    <row r="1596" spans="2:51" s="14" customFormat="1" ht="12">
      <c r="B1596" s="204"/>
      <c r="C1596" s="205"/>
      <c r="D1596" s="195" t="s">
        <v>182</v>
      </c>
      <c r="E1596" s="206" t="s">
        <v>19</v>
      </c>
      <c r="F1596" s="207" t="s">
        <v>2371</v>
      </c>
      <c r="G1596" s="205"/>
      <c r="H1596" s="208">
        <v>0.427</v>
      </c>
      <c r="I1596" s="209"/>
      <c r="J1596" s="205"/>
      <c r="K1596" s="205"/>
      <c r="L1596" s="210"/>
      <c r="M1596" s="211"/>
      <c r="N1596" s="212"/>
      <c r="O1596" s="212"/>
      <c r="P1596" s="212"/>
      <c r="Q1596" s="212"/>
      <c r="R1596" s="212"/>
      <c r="S1596" s="212"/>
      <c r="T1596" s="213"/>
      <c r="AT1596" s="214" t="s">
        <v>182</v>
      </c>
      <c r="AU1596" s="214" t="s">
        <v>83</v>
      </c>
      <c r="AV1596" s="14" t="s">
        <v>83</v>
      </c>
      <c r="AW1596" s="14" t="s">
        <v>35</v>
      </c>
      <c r="AX1596" s="14" t="s">
        <v>81</v>
      </c>
      <c r="AY1596" s="214" t="s">
        <v>171</v>
      </c>
    </row>
    <row r="1597" spans="1:65" s="2" customFormat="1" ht="37.9" customHeight="1">
      <c r="A1597" s="35"/>
      <c r="B1597" s="36"/>
      <c r="C1597" s="175" t="s">
        <v>2372</v>
      </c>
      <c r="D1597" s="175" t="s">
        <v>173</v>
      </c>
      <c r="E1597" s="176" t="s">
        <v>2213</v>
      </c>
      <c r="F1597" s="177" t="s">
        <v>2214</v>
      </c>
      <c r="G1597" s="178" t="s">
        <v>272</v>
      </c>
      <c r="H1597" s="179">
        <v>43.7</v>
      </c>
      <c r="I1597" s="180"/>
      <c r="J1597" s="181">
        <f>ROUND(I1597*H1597,2)</f>
        <v>0</v>
      </c>
      <c r="K1597" s="177" t="s">
        <v>177</v>
      </c>
      <c r="L1597" s="40"/>
      <c r="M1597" s="182" t="s">
        <v>19</v>
      </c>
      <c r="N1597" s="183" t="s">
        <v>44</v>
      </c>
      <c r="O1597" s="65"/>
      <c r="P1597" s="184">
        <f>O1597*H1597</f>
        <v>0</v>
      </c>
      <c r="Q1597" s="184">
        <v>0.0032</v>
      </c>
      <c r="R1597" s="184">
        <f>Q1597*H1597</f>
        <v>0.13984000000000002</v>
      </c>
      <c r="S1597" s="184">
        <v>0</v>
      </c>
      <c r="T1597" s="185">
        <f>S1597*H1597</f>
        <v>0</v>
      </c>
      <c r="U1597" s="35"/>
      <c r="V1597" s="35"/>
      <c r="W1597" s="35"/>
      <c r="X1597" s="35"/>
      <c r="Y1597" s="35"/>
      <c r="Z1597" s="35"/>
      <c r="AA1597" s="35"/>
      <c r="AB1597" s="35"/>
      <c r="AC1597" s="35"/>
      <c r="AD1597" s="35"/>
      <c r="AE1597" s="35"/>
      <c r="AR1597" s="186" t="s">
        <v>311</v>
      </c>
      <c r="AT1597" s="186" t="s">
        <v>173</v>
      </c>
      <c r="AU1597" s="186" t="s">
        <v>83</v>
      </c>
      <c r="AY1597" s="18" t="s">
        <v>171</v>
      </c>
      <c r="BE1597" s="187">
        <f>IF(N1597="základní",J1597,0)</f>
        <v>0</v>
      </c>
      <c r="BF1597" s="187">
        <f>IF(N1597="snížená",J1597,0)</f>
        <v>0</v>
      </c>
      <c r="BG1597" s="187">
        <f>IF(N1597="zákl. přenesená",J1597,0)</f>
        <v>0</v>
      </c>
      <c r="BH1597" s="187">
        <f>IF(N1597="sníž. přenesená",J1597,0)</f>
        <v>0</v>
      </c>
      <c r="BI1597" s="187">
        <f>IF(N1597="nulová",J1597,0)</f>
        <v>0</v>
      </c>
      <c r="BJ1597" s="18" t="s">
        <v>81</v>
      </c>
      <c r="BK1597" s="187">
        <f>ROUND(I1597*H1597,2)</f>
        <v>0</v>
      </c>
      <c r="BL1597" s="18" t="s">
        <v>311</v>
      </c>
      <c r="BM1597" s="186" t="s">
        <v>2373</v>
      </c>
    </row>
    <row r="1598" spans="1:47" s="2" customFormat="1" ht="12">
      <c r="A1598" s="35"/>
      <c r="B1598" s="36"/>
      <c r="C1598" s="37"/>
      <c r="D1598" s="188" t="s">
        <v>180</v>
      </c>
      <c r="E1598" s="37"/>
      <c r="F1598" s="189" t="s">
        <v>2216</v>
      </c>
      <c r="G1598" s="37"/>
      <c r="H1598" s="37"/>
      <c r="I1598" s="190"/>
      <c r="J1598" s="37"/>
      <c r="K1598" s="37"/>
      <c r="L1598" s="40"/>
      <c r="M1598" s="191"/>
      <c r="N1598" s="192"/>
      <c r="O1598" s="65"/>
      <c r="P1598" s="65"/>
      <c r="Q1598" s="65"/>
      <c r="R1598" s="65"/>
      <c r="S1598" s="65"/>
      <c r="T1598" s="66"/>
      <c r="U1598" s="35"/>
      <c r="V1598" s="35"/>
      <c r="W1598" s="35"/>
      <c r="X1598" s="35"/>
      <c r="Y1598" s="35"/>
      <c r="Z1598" s="35"/>
      <c r="AA1598" s="35"/>
      <c r="AB1598" s="35"/>
      <c r="AC1598" s="35"/>
      <c r="AD1598" s="35"/>
      <c r="AE1598" s="35"/>
      <c r="AT1598" s="18" t="s">
        <v>180</v>
      </c>
      <c r="AU1598" s="18" t="s">
        <v>83</v>
      </c>
    </row>
    <row r="1599" spans="1:65" s="2" customFormat="1" ht="24.2" customHeight="1">
      <c r="A1599" s="35"/>
      <c r="B1599" s="36"/>
      <c r="C1599" s="175" t="s">
        <v>2374</v>
      </c>
      <c r="D1599" s="175" t="s">
        <v>173</v>
      </c>
      <c r="E1599" s="176" t="s">
        <v>2306</v>
      </c>
      <c r="F1599" s="177" t="s">
        <v>2307</v>
      </c>
      <c r="G1599" s="178" t="s">
        <v>272</v>
      </c>
      <c r="H1599" s="179">
        <v>43.7</v>
      </c>
      <c r="I1599" s="180"/>
      <c r="J1599" s="181">
        <f>ROUND(I1599*H1599,2)</f>
        <v>0</v>
      </c>
      <c r="K1599" s="177" t="s">
        <v>177</v>
      </c>
      <c r="L1599" s="40"/>
      <c r="M1599" s="182" t="s">
        <v>19</v>
      </c>
      <c r="N1599" s="183" t="s">
        <v>44</v>
      </c>
      <c r="O1599" s="65"/>
      <c r="P1599" s="184">
        <f>O1599*H1599</f>
        <v>0</v>
      </c>
      <c r="Q1599" s="184">
        <v>0</v>
      </c>
      <c r="R1599" s="184">
        <f>Q1599*H1599</f>
        <v>0</v>
      </c>
      <c r="S1599" s="184">
        <v>0</v>
      </c>
      <c r="T1599" s="185">
        <f>S1599*H1599</f>
        <v>0</v>
      </c>
      <c r="U1599" s="35"/>
      <c r="V1599" s="35"/>
      <c r="W1599" s="35"/>
      <c r="X1599" s="35"/>
      <c r="Y1599" s="35"/>
      <c r="Z1599" s="35"/>
      <c r="AA1599" s="35"/>
      <c r="AB1599" s="35"/>
      <c r="AC1599" s="35"/>
      <c r="AD1599" s="35"/>
      <c r="AE1599" s="35"/>
      <c r="AR1599" s="186" t="s">
        <v>311</v>
      </c>
      <c r="AT1599" s="186" t="s">
        <v>173</v>
      </c>
      <c r="AU1599" s="186" t="s">
        <v>83</v>
      </c>
      <c r="AY1599" s="18" t="s">
        <v>171</v>
      </c>
      <c r="BE1599" s="187">
        <f>IF(N1599="základní",J1599,0)</f>
        <v>0</v>
      </c>
      <c r="BF1599" s="187">
        <f>IF(N1599="snížená",J1599,0)</f>
        <v>0</v>
      </c>
      <c r="BG1599" s="187">
        <f>IF(N1599="zákl. přenesená",J1599,0)</f>
        <v>0</v>
      </c>
      <c r="BH1599" s="187">
        <f>IF(N1599="sníž. přenesená",J1599,0)</f>
        <v>0</v>
      </c>
      <c r="BI1599" s="187">
        <f>IF(N1599="nulová",J1599,0)</f>
        <v>0</v>
      </c>
      <c r="BJ1599" s="18" t="s">
        <v>81</v>
      </c>
      <c r="BK1599" s="187">
        <f>ROUND(I1599*H1599,2)</f>
        <v>0</v>
      </c>
      <c r="BL1599" s="18" t="s">
        <v>311</v>
      </c>
      <c r="BM1599" s="186" t="s">
        <v>2375</v>
      </c>
    </row>
    <row r="1600" spans="1:47" s="2" customFormat="1" ht="12">
      <c r="A1600" s="35"/>
      <c r="B1600" s="36"/>
      <c r="C1600" s="37"/>
      <c r="D1600" s="188" t="s">
        <v>180</v>
      </c>
      <c r="E1600" s="37"/>
      <c r="F1600" s="189" t="s">
        <v>2309</v>
      </c>
      <c r="G1600" s="37"/>
      <c r="H1600" s="37"/>
      <c r="I1600" s="190"/>
      <c r="J1600" s="37"/>
      <c r="K1600" s="37"/>
      <c r="L1600" s="40"/>
      <c r="M1600" s="191"/>
      <c r="N1600" s="192"/>
      <c r="O1600" s="65"/>
      <c r="P1600" s="65"/>
      <c r="Q1600" s="65"/>
      <c r="R1600" s="65"/>
      <c r="S1600" s="65"/>
      <c r="T1600" s="66"/>
      <c r="U1600" s="35"/>
      <c r="V1600" s="35"/>
      <c r="W1600" s="35"/>
      <c r="X1600" s="35"/>
      <c r="Y1600" s="35"/>
      <c r="Z1600" s="35"/>
      <c r="AA1600" s="35"/>
      <c r="AB1600" s="35"/>
      <c r="AC1600" s="35"/>
      <c r="AD1600" s="35"/>
      <c r="AE1600" s="35"/>
      <c r="AT1600" s="18" t="s">
        <v>180</v>
      </c>
      <c r="AU1600" s="18" t="s">
        <v>83</v>
      </c>
    </row>
    <row r="1601" spans="1:65" s="2" customFormat="1" ht="16.5" customHeight="1">
      <c r="A1601" s="35"/>
      <c r="B1601" s="36"/>
      <c r="C1601" s="226" t="s">
        <v>2376</v>
      </c>
      <c r="D1601" s="226" t="s">
        <v>263</v>
      </c>
      <c r="E1601" s="227" t="s">
        <v>1228</v>
      </c>
      <c r="F1601" s="228" t="s">
        <v>1229</v>
      </c>
      <c r="G1601" s="229" t="s">
        <v>272</v>
      </c>
      <c r="H1601" s="230">
        <v>43.7</v>
      </c>
      <c r="I1601" s="231"/>
      <c r="J1601" s="232">
        <f>ROUND(I1601*H1601,2)</f>
        <v>0</v>
      </c>
      <c r="K1601" s="228" t="s">
        <v>19</v>
      </c>
      <c r="L1601" s="233"/>
      <c r="M1601" s="234" t="s">
        <v>19</v>
      </c>
      <c r="N1601" s="235" t="s">
        <v>44</v>
      </c>
      <c r="O1601" s="65"/>
      <c r="P1601" s="184">
        <f>O1601*H1601</f>
        <v>0</v>
      </c>
      <c r="Q1601" s="184">
        <v>0.0021</v>
      </c>
      <c r="R1601" s="184">
        <f>Q1601*H1601</f>
        <v>0.09177</v>
      </c>
      <c r="S1601" s="184">
        <v>0</v>
      </c>
      <c r="T1601" s="185">
        <f>S1601*H1601</f>
        <v>0</v>
      </c>
      <c r="U1601" s="35"/>
      <c r="V1601" s="35"/>
      <c r="W1601" s="35"/>
      <c r="X1601" s="35"/>
      <c r="Y1601" s="35"/>
      <c r="Z1601" s="35"/>
      <c r="AA1601" s="35"/>
      <c r="AB1601" s="35"/>
      <c r="AC1601" s="35"/>
      <c r="AD1601" s="35"/>
      <c r="AE1601" s="35"/>
      <c r="AR1601" s="186" t="s">
        <v>454</v>
      </c>
      <c r="AT1601" s="186" t="s">
        <v>263</v>
      </c>
      <c r="AU1601" s="186" t="s">
        <v>83</v>
      </c>
      <c r="AY1601" s="18" t="s">
        <v>171</v>
      </c>
      <c r="BE1601" s="187">
        <f>IF(N1601="základní",J1601,0)</f>
        <v>0</v>
      </c>
      <c r="BF1601" s="187">
        <f>IF(N1601="snížená",J1601,0)</f>
        <v>0</v>
      </c>
      <c r="BG1601" s="187">
        <f>IF(N1601="zákl. přenesená",J1601,0)</f>
        <v>0</v>
      </c>
      <c r="BH1601" s="187">
        <f>IF(N1601="sníž. přenesená",J1601,0)</f>
        <v>0</v>
      </c>
      <c r="BI1601" s="187">
        <f>IF(N1601="nulová",J1601,0)</f>
        <v>0</v>
      </c>
      <c r="BJ1601" s="18" t="s">
        <v>81</v>
      </c>
      <c r="BK1601" s="187">
        <f>ROUND(I1601*H1601,2)</f>
        <v>0</v>
      </c>
      <c r="BL1601" s="18" t="s">
        <v>311</v>
      </c>
      <c r="BM1601" s="186" t="s">
        <v>2377</v>
      </c>
    </row>
    <row r="1602" spans="1:65" s="2" customFormat="1" ht="44.25" customHeight="1">
      <c r="A1602" s="35"/>
      <c r="B1602" s="36"/>
      <c r="C1602" s="175" t="s">
        <v>2378</v>
      </c>
      <c r="D1602" s="175" t="s">
        <v>173</v>
      </c>
      <c r="E1602" s="176" t="s">
        <v>2313</v>
      </c>
      <c r="F1602" s="177" t="s">
        <v>2314</v>
      </c>
      <c r="G1602" s="178" t="s">
        <v>272</v>
      </c>
      <c r="H1602" s="179">
        <v>43.7</v>
      </c>
      <c r="I1602" s="180"/>
      <c r="J1602" s="181">
        <f>ROUND(I1602*H1602,2)</f>
        <v>0</v>
      </c>
      <c r="K1602" s="177" t="s">
        <v>177</v>
      </c>
      <c r="L1602" s="40"/>
      <c r="M1602" s="182" t="s">
        <v>19</v>
      </c>
      <c r="N1602" s="183" t="s">
        <v>44</v>
      </c>
      <c r="O1602" s="65"/>
      <c r="P1602" s="184">
        <f>O1602*H1602</f>
        <v>0</v>
      </c>
      <c r="Q1602" s="184">
        <v>0</v>
      </c>
      <c r="R1602" s="184">
        <f>Q1602*H1602</f>
        <v>0</v>
      </c>
      <c r="S1602" s="184">
        <v>0</v>
      </c>
      <c r="T1602" s="185">
        <f>S1602*H1602</f>
        <v>0</v>
      </c>
      <c r="U1602" s="35"/>
      <c r="V1602" s="35"/>
      <c r="W1602" s="35"/>
      <c r="X1602" s="35"/>
      <c r="Y1602" s="35"/>
      <c r="Z1602" s="35"/>
      <c r="AA1602" s="35"/>
      <c r="AB1602" s="35"/>
      <c r="AC1602" s="35"/>
      <c r="AD1602" s="35"/>
      <c r="AE1602" s="35"/>
      <c r="AR1602" s="186" t="s">
        <v>311</v>
      </c>
      <c r="AT1602" s="186" t="s">
        <v>173</v>
      </c>
      <c r="AU1602" s="186" t="s">
        <v>83</v>
      </c>
      <c r="AY1602" s="18" t="s">
        <v>171</v>
      </c>
      <c r="BE1602" s="187">
        <f>IF(N1602="základní",J1602,0)</f>
        <v>0</v>
      </c>
      <c r="BF1602" s="187">
        <f>IF(N1602="snížená",J1602,0)</f>
        <v>0</v>
      </c>
      <c r="BG1602" s="187">
        <f>IF(N1602="zákl. přenesená",J1602,0)</f>
        <v>0</v>
      </c>
      <c r="BH1602" s="187">
        <f>IF(N1602="sníž. přenesená",J1602,0)</f>
        <v>0</v>
      </c>
      <c r="BI1602" s="187">
        <f>IF(N1602="nulová",J1602,0)</f>
        <v>0</v>
      </c>
      <c r="BJ1602" s="18" t="s">
        <v>81</v>
      </c>
      <c r="BK1602" s="187">
        <f>ROUND(I1602*H1602,2)</f>
        <v>0</v>
      </c>
      <c r="BL1602" s="18" t="s">
        <v>311</v>
      </c>
      <c r="BM1602" s="186" t="s">
        <v>2379</v>
      </c>
    </row>
    <row r="1603" spans="1:47" s="2" customFormat="1" ht="12">
      <c r="A1603" s="35"/>
      <c r="B1603" s="36"/>
      <c r="C1603" s="37"/>
      <c r="D1603" s="188" t="s">
        <v>180</v>
      </c>
      <c r="E1603" s="37"/>
      <c r="F1603" s="189" t="s">
        <v>2316</v>
      </c>
      <c r="G1603" s="37"/>
      <c r="H1603" s="37"/>
      <c r="I1603" s="190"/>
      <c r="J1603" s="37"/>
      <c r="K1603" s="37"/>
      <c r="L1603" s="40"/>
      <c r="M1603" s="191"/>
      <c r="N1603" s="192"/>
      <c r="O1603" s="65"/>
      <c r="P1603" s="65"/>
      <c r="Q1603" s="65"/>
      <c r="R1603" s="65"/>
      <c r="S1603" s="65"/>
      <c r="T1603" s="66"/>
      <c r="U1603" s="35"/>
      <c r="V1603" s="35"/>
      <c r="W1603" s="35"/>
      <c r="X1603" s="35"/>
      <c r="Y1603" s="35"/>
      <c r="Z1603" s="35"/>
      <c r="AA1603" s="35"/>
      <c r="AB1603" s="35"/>
      <c r="AC1603" s="35"/>
      <c r="AD1603" s="35"/>
      <c r="AE1603" s="35"/>
      <c r="AT1603" s="18" t="s">
        <v>180</v>
      </c>
      <c r="AU1603" s="18" t="s">
        <v>83</v>
      </c>
    </row>
    <row r="1604" spans="1:65" s="2" customFormat="1" ht="21.75" customHeight="1">
      <c r="A1604" s="35"/>
      <c r="B1604" s="36"/>
      <c r="C1604" s="226" t="s">
        <v>2380</v>
      </c>
      <c r="D1604" s="226" t="s">
        <v>263</v>
      </c>
      <c r="E1604" s="227" t="s">
        <v>2318</v>
      </c>
      <c r="F1604" s="228" t="s">
        <v>2319</v>
      </c>
      <c r="G1604" s="229" t="s">
        <v>272</v>
      </c>
      <c r="H1604" s="230">
        <v>52.44</v>
      </c>
      <c r="I1604" s="231"/>
      <c r="J1604" s="232">
        <f>ROUND(I1604*H1604,2)</f>
        <v>0</v>
      </c>
      <c r="K1604" s="228" t="s">
        <v>177</v>
      </c>
      <c r="L1604" s="233"/>
      <c r="M1604" s="234" t="s">
        <v>19</v>
      </c>
      <c r="N1604" s="235" t="s">
        <v>44</v>
      </c>
      <c r="O1604" s="65"/>
      <c r="P1604" s="184">
        <f>O1604*H1604</f>
        <v>0</v>
      </c>
      <c r="Q1604" s="184">
        <v>0.0021</v>
      </c>
      <c r="R1604" s="184">
        <f>Q1604*H1604</f>
        <v>0.11012399999999999</v>
      </c>
      <c r="S1604" s="184">
        <v>0</v>
      </c>
      <c r="T1604" s="185">
        <f>S1604*H1604</f>
        <v>0</v>
      </c>
      <c r="U1604" s="35"/>
      <c r="V1604" s="35"/>
      <c r="W1604" s="35"/>
      <c r="X1604" s="35"/>
      <c r="Y1604" s="35"/>
      <c r="Z1604" s="35"/>
      <c r="AA1604" s="35"/>
      <c r="AB1604" s="35"/>
      <c r="AC1604" s="35"/>
      <c r="AD1604" s="35"/>
      <c r="AE1604" s="35"/>
      <c r="AR1604" s="186" t="s">
        <v>454</v>
      </c>
      <c r="AT1604" s="186" t="s">
        <v>263</v>
      </c>
      <c r="AU1604" s="186" t="s">
        <v>83</v>
      </c>
      <c r="AY1604" s="18" t="s">
        <v>171</v>
      </c>
      <c r="BE1604" s="187">
        <f>IF(N1604="základní",J1604,0)</f>
        <v>0</v>
      </c>
      <c r="BF1604" s="187">
        <f>IF(N1604="snížená",J1604,0)</f>
        <v>0</v>
      </c>
      <c r="BG1604" s="187">
        <f>IF(N1604="zákl. přenesená",J1604,0)</f>
        <v>0</v>
      </c>
      <c r="BH1604" s="187">
        <f>IF(N1604="sníž. přenesená",J1604,0)</f>
        <v>0</v>
      </c>
      <c r="BI1604" s="187">
        <f>IF(N1604="nulová",J1604,0)</f>
        <v>0</v>
      </c>
      <c r="BJ1604" s="18" t="s">
        <v>81</v>
      </c>
      <c r="BK1604" s="187">
        <f>ROUND(I1604*H1604,2)</f>
        <v>0</v>
      </c>
      <c r="BL1604" s="18" t="s">
        <v>311</v>
      </c>
      <c r="BM1604" s="186" t="s">
        <v>2381</v>
      </c>
    </row>
    <row r="1605" spans="2:51" s="14" customFormat="1" ht="12">
      <c r="B1605" s="204"/>
      <c r="C1605" s="205"/>
      <c r="D1605" s="195" t="s">
        <v>182</v>
      </c>
      <c r="E1605" s="205"/>
      <c r="F1605" s="207" t="s">
        <v>2382</v>
      </c>
      <c r="G1605" s="205"/>
      <c r="H1605" s="208">
        <v>52.44</v>
      </c>
      <c r="I1605" s="209"/>
      <c r="J1605" s="205"/>
      <c r="K1605" s="205"/>
      <c r="L1605" s="210"/>
      <c r="M1605" s="211"/>
      <c r="N1605" s="212"/>
      <c r="O1605" s="212"/>
      <c r="P1605" s="212"/>
      <c r="Q1605" s="212"/>
      <c r="R1605" s="212"/>
      <c r="S1605" s="212"/>
      <c r="T1605" s="213"/>
      <c r="AT1605" s="214" t="s">
        <v>182</v>
      </c>
      <c r="AU1605" s="214" t="s">
        <v>83</v>
      </c>
      <c r="AV1605" s="14" t="s">
        <v>83</v>
      </c>
      <c r="AW1605" s="14" t="s">
        <v>4</v>
      </c>
      <c r="AX1605" s="14" t="s">
        <v>81</v>
      </c>
      <c r="AY1605" s="214" t="s">
        <v>171</v>
      </c>
    </row>
    <row r="1606" spans="1:65" s="2" customFormat="1" ht="37.9" customHeight="1">
      <c r="A1606" s="35"/>
      <c r="B1606" s="36"/>
      <c r="C1606" s="175" t="s">
        <v>2383</v>
      </c>
      <c r="D1606" s="175" t="s">
        <v>173</v>
      </c>
      <c r="E1606" s="176" t="s">
        <v>957</v>
      </c>
      <c r="F1606" s="177" t="s">
        <v>958</v>
      </c>
      <c r="G1606" s="178" t="s">
        <v>272</v>
      </c>
      <c r="H1606" s="179">
        <v>131.1</v>
      </c>
      <c r="I1606" s="180"/>
      <c r="J1606" s="181">
        <f>ROUND(I1606*H1606,2)</f>
        <v>0</v>
      </c>
      <c r="K1606" s="177" t="s">
        <v>177</v>
      </c>
      <c r="L1606" s="40"/>
      <c r="M1606" s="182" t="s">
        <v>19</v>
      </c>
      <c r="N1606" s="183" t="s">
        <v>44</v>
      </c>
      <c r="O1606" s="65"/>
      <c r="P1606" s="184">
        <f>O1606*H1606</f>
        <v>0</v>
      </c>
      <c r="Q1606" s="184">
        <v>0</v>
      </c>
      <c r="R1606" s="184">
        <f>Q1606*H1606</f>
        <v>0</v>
      </c>
      <c r="S1606" s="184">
        <v>0</v>
      </c>
      <c r="T1606" s="185">
        <f>S1606*H1606</f>
        <v>0</v>
      </c>
      <c r="U1606" s="35"/>
      <c r="V1606" s="35"/>
      <c r="W1606" s="35"/>
      <c r="X1606" s="35"/>
      <c r="Y1606" s="35"/>
      <c r="Z1606" s="35"/>
      <c r="AA1606" s="35"/>
      <c r="AB1606" s="35"/>
      <c r="AC1606" s="35"/>
      <c r="AD1606" s="35"/>
      <c r="AE1606" s="35"/>
      <c r="AR1606" s="186" t="s">
        <v>311</v>
      </c>
      <c r="AT1606" s="186" t="s">
        <v>173</v>
      </c>
      <c r="AU1606" s="186" t="s">
        <v>83</v>
      </c>
      <c r="AY1606" s="18" t="s">
        <v>171</v>
      </c>
      <c r="BE1606" s="187">
        <f>IF(N1606="základní",J1606,0)</f>
        <v>0</v>
      </c>
      <c r="BF1606" s="187">
        <f>IF(N1606="snížená",J1606,0)</f>
        <v>0</v>
      </c>
      <c r="BG1606" s="187">
        <f>IF(N1606="zákl. přenesená",J1606,0)</f>
        <v>0</v>
      </c>
      <c r="BH1606" s="187">
        <f>IF(N1606="sníž. přenesená",J1606,0)</f>
        <v>0</v>
      </c>
      <c r="BI1606" s="187">
        <f>IF(N1606="nulová",J1606,0)</f>
        <v>0</v>
      </c>
      <c r="BJ1606" s="18" t="s">
        <v>81</v>
      </c>
      <c r="BK1606" s="187">
        <f>ROUND(I1606*H1606,2)</f>
        <v>0</v>
      </c>
      <c r="BL1606" s="18" t="s">
        <v>311</v>
      </c>
      <c r="BM1606" s="186" t="s">
        <v>2384</v>
      </c>
    </row>
    <row r="1607" spans="1:47" s="2" customFormat="1" ht="12">
      <c r="A1607" s="35"/>
      <c r="B1607" s="36"/>
      <c r="C1607" s="37"/>
      <c r="D1607" s="188" t="s">
        <v>180</v>
      </c>
      <c r="E1607" s="37"/>
      <c r="F1607" s="189" t="s">
        <v>960</v>
      </c>
      <c r="G1607" s="37"/>
      <c r="H1607" s="37"/>
      <c r="I1607" s="190"/>
      <c r="J1607" s="37"/>
      <c r="K1607" s="37"/>
      <c r="L1607" s="40"/>
      <c r="M1607" s="191"/>
      <c r="N1607" s="192"/>
      <c r="O1607" s="65"/>
      <c r="P1607" s="65"/>
      <c r="Q1607" s="65"/>
      <c r="R1607" s="65"/>
      <c r="S1607" s="65"/>
      <c r="T1607" s="66"/>
      <c r="U1607" s="35"/>
      <c r="V1607" s="35"/>
      <c r="W1607" s="35"/>
      <c r="X1607" s="35"/>
      <c r="Y1607" s="35"/>
      <c r="Z1607" s="35"/>
      <c r="AA1607" s="35"/>
      <c r="AB1607" s="35"/>
      <c r="AC1607" s="35"/>
      <c r="AD1607" s="35"/>
      <c r="AE1607" s="35"/>
      <c r="AT1607" s="18" t="s">
        <v>180</v>
      </c>
      <c r="AU1607" s="18" t="s">
        <v>83</v>
      </c>
    </row>
    <row r="1608" spans="2:51" s="14" customFormat="1" ht="12">
      <c r="B1608" s="204"/>
      <c r="C1608" s="205"/>
      <c r="D1608" s="195" t="s">
        <v>182</v>
      </c>
      <c r="E1608" s="205"/>
      <c r="F1608" s="207" t="s">
        <v>2385</v>
      </c>
      <c r="G1608" s="205"/>
      <c r="H1608" s="208">
        <v>131.1</v>
      </c>
      <c r="I1608" s="209"/>
      <c r="J1608" s="205"/>
      <c r="K1608" s="205"/>
      <c r="L1608" s="210"/>
      <c r="M1608" s="211"/>
      <c r="N1608" s="212"/>
      <c r="O1608" s="212"/>
      <c r="P1608" s="212"/>
      <c r="Q1608" s="212"/>
      <c r="R1608" s="212"/>
      <c r="S1608" s="212"/>
      <c r="T1608" s="213"/>
      <c r="AT1608" s="214" t="s">
        <v>182</v>
      </c>
      <c r="AU1608" s="214" t="s">
        <v>83</v>
      </c>
      <c r="AV1608" s="14" t="s">
        <v>83</v>
      </c>
      <c r="AW1608" s="14" t="s">
        <v>4</v>
      </c>
      <c r="AX1608" s="14" t="s">
        <v>81</v>
      </c>
      <c r="AY1608" s="214" t="s">
        <v>171</v>
      </c>
    </row>
    <row r="1609" spans="1:65" s="2" customFormat="1" ht="24.2" customHeight="1">
      <c r="A1609" s="35"/>
      <c r="B1609" s="36"/>
      <c r="C1609" s="226" t="s">
        <v>2386</v>
      </c>
      <c r="D1609" s="226" t="s">
        <v>263</v>
      </c>
      <c r="E1609" s="227" t="s">
        <v>965</v>
      </c>
      <c r="F1609" s="228" t="s">
        <v>966</v>
      </c>
      <c r="G1609" s="229" t="s">
        <v>272</v>
      </c>
      <c r="H1609" s="230">
        <v>91.56</v>
      </c>
      <c r="I1609" s="231"/>
      <c r="J1609" s="232">
        <f>ROUND(I1609*H1609,2)</f>
        <v>0</v>
      </c>
      <c r="K1609" s="228" t="s">
        <v>177</v>
      </c>
      <c r="L1609" s="233"/>
      <c r="M1609" s="234" t="s">
        <v>19</v>
      </c>
      <c r="N1609" s="235" t="s">
        <v>44</v>
      </c>
      <c r="O1609" s="65"/>
      <c r="P1609" s="184">
        <f>O1609*H1609</f>
        <v>0</v>
      </c>
      <c r="Q1609" s="184">
        <v>0.0003</v>
      </c>
      <c r="R1609" s="184">
        <f>Q1609*H1609</f>
        <v>0.027468</v>
      </c>
      <c r="S1609" s="184">
        <v>0</v>
      </c>
      <c r="T1609" s="185">
        <f>S1609*H1609</f>
        <v>0</v>
      </c>
      <c r="U1609" s="35"/>
      <c r="V1609" s="35"/>
      <c r="W1609" s="35"/>
      <c r="X1609" s="35"/>
      <c r="Y1609" s="35"/>
      <c r="Z1609" s="35"/>
      <c r="AA1609" s="35"/>
      <c r="AB1609" s="35"/>
      <c r="AC1609" s="35"/>
      <c r="AD1609" s="35"/>
      <c r="AE1609" s="35"/>
      <c r="AR1609" s="186" t="s">
        <v>454</v>
      </c>
      <c r="AT1609" s="186" t="s">
        <v>263</v>
      </c>
      <c r="AU1609" s="186" t="s">
        <v>83</v>
      </c>
      <c r="AY1609" s="18" t="s">
        <v>171</v>
      </c>
      <c r="BE1609" s="187">
        <f>IF(N1609="základní",J1609,0)</f>
        <v>0</v>
      </c>
      <c r="BF1609" s="187">
        <f>IF(N1609="snížená",J1609,0)</f>
        <v>0</v>
      </c>
      <c r="BG1609" s="187">
        <f>IF(N1609="zákl. přenesená",J1609,0)</f>
        <v>0</v>
      </c>
      <c r="BH1609" s="187">
        <f>IF(N1609="sníž. přenesená",J1609,0)</f>
        <v>0</v>
      </c>
      <c r="BI1609" s="187">
        <f>IF(N1609="nulová",J1609,0)</f>
        <v>0</v>
      </c>
      <c r="BJ1609" s="18" t="s">
        <v>81</v>
      </c>
      <c r="BK1609" s="187">
        <f>ROUND(I1609*H1609,2)</f>
        <v>0</v>
      </c>
      <c r="BL1609" s="18" t="s">
        <v>311</v>
      </c>
      <c r="BM1609" s="186" t="s">
        <v>2387</v>
      </c>
    </row>
    <row r="1610" spans="2:51" s="14" customFormat="1" ht="12">
      <c r="B1610" s="204"/>
      <c r="C1610" s="205"/>
      <c r="D1610" s="195" t="s">
        <v>182</v>
      </c>
      <c r="E1610" s="205"/>
      <c r="F1610" s="207" t="s">
        <v>2388</v>
      </c>
      <c r="G1610" s="205"/>
      <c r="H1610" s="208">
        <v>91.56</v>
      </c>
      <c r="I1610" s="209"/>
      <c r="J1610" s="205"/>
      <c r="K1610" s="205"/>
      <c r="L1610" s="210"/>
      <c r="M1610" s="211"/>
      <c r="N1610" s="212"/>
      <c r="O1610" s="212"/>
      <c r="P1610" s="212"/>
      <c r="Q1610" s="212"/>
      <c r="R1610" s="212"/>
      <c r="S1610" s="212"/>
      <c r="T1610" s="213"/>
      <c r="AT1610" s="214" t="s">
        <v>182</v>
      </c>
      <c r="AU1610" s="214" t="s">
        <v>83</v>
      </c>
      <c r="AV1610" s="14" t="s">
        <v>83</v>
      </c>
      <c r="AW1610" s="14" t="s">
        <v>4</v>
      </c>
      <c r="AX1610" s="14" t="s">
        <v>81</v>
      </c>
      <c r="AY1610" s="214" t="s">
        <v>171</v>
      </c>
    </row>
    <row r="1611" spans="1:65" s="2" customFormat="1" ht="24.2" customHeight="1">
      <c r="A1611" s="35"/>
      <c r="B1611" s="36"/>
      <c r="C1611" s="226" t="s">
        <v>2389</v>
      </c>
      <c r="D1611" s="226" t="s">
        <v>263</v>
      </c>
      <c r="E1611" s="227" t="s">
        <v>2066</v>
      </c>
      <c r="F1611" s="228" t="s">
        <v>2067</v>
      </c>
      <c r="G1611" s="229" t="s">
        <v>272</v>
      </c>
      <c r="H1611" s="230">
        <v>48.07</v>
      </c>
      <c r="I1611" s="231"/>
      <c r="J1611" s="232">
        <f>ROUND(I1611*H1611,2)</f>
        <v>0</v>
      </c>
      <c r="K1611" s="228" t="s">
        <v>177</v>
      </c>
      <c r="L1611" s="233"/>
      <c r="M1611" s="234" t="s">
        <v>19</v>
      </c>
      <c r="N1611" s="235" t="s">
        <v>44</v>
      </c>
      <c r="O1611" s="65"/>
      <c r="P1611" s="184">
        <f>O1611*H1611</f>
        <v>0</v>
      </c>
      <c r="Q1611" s="184">
        <v>0.0002</v>
      </c>
      <c r="R1611" s="184">
        <f>Q1611*H1611</f>
        <v>0.009614000000000001</v>
      </c>
      <c r="S1611" s="184">
        <v>0</v>
      </c>
      <c r="T1611" s="185">
        <f>S1611*H1611</f>
        <v>0</v>
      </c>
      <c r="U1611" s="35"/>
      <c r="V1611" s="35"/>
      <c r="W1611" s="35"/>
      <c r="X1611" s="35"/>
      <c r="Y1611" s="35"/>
      <c r="Z1611" s="35"/>
      <c r="AA1611" s="35"/>
      <c r="AB1611" s="35"/>
      <c r="AC1611" s="35"/>
      <c r="AD1611" s="35"/>
      <c r="AE1611" s="35"/>
      <c r="AR1611" s="186" t="s">
        <v>454</v>
      </c>
      <c r="AT1611" s="186" t="s">
        <v>263</v>
      </c>
      <c r="AU1611" s="186" t="s">
        <v>83</v>
      </c>
      <c r="AY1611" s="18" t="s">
        <v>171</v>
      </c>
      <c r="BE1611" s="187">
        <f>IF(N1611="základní",J1611,0)</f>
        <v>0</v>
      </c>
      <c r="BF1611" s="187">
        <f>IF(N1611="snížená",J1611,0)</f>
        <v>0</v>
      </c>
      <c r="BG1611" s="187">
        <f>IF(N1611="zákl. přenesená",J1611,0)</f>
        <v>0</v>
      </c>
      <c r="BH1611" s="187">
        <f>IF(N1611="sníž. přenesená",J1611,0)</f>
        <v>0</v>
      </c>
      <c r="BI1611" s="187">
        <f>IF(N1611="nulová",J1611,0)</f>
        <v>0</v>
      </c>
      <c r="BJ1611" s="18" t="s">
        <v>81</v>
      </c>
      <c r="BK1611" s="187">
        <f>ROUND(I1611*H1611,2)</f>
        <v>0</v>
      </c>
      <c r="BL1611" s="18" t="s">
        <v>311</v>
      </c>
      <c r="BM1611" s="186" t="s">
        <v>2390</v>
      </c>
    </row>
    <row r="1612" spans="2:51" s="14" customFormat="1" ht="12">
      <c r="B1612" s="204"/>
      <c r="C1612" s="205"/>
      <c r="D1612" s="195" t="s">
        <v>182</v>
      </c>
      <c r="E1612" s="206" t="s">
        <v>19</v>
      </c>
      <c r="F1612" s="207" t="s">
        <v>2391</v>
      </c>
      <c r="G1612" s="205"/>
      <c r="H1612" s="208">
        <v>43.7</v>
      </c>
      <c r="I1612" s="209"/>
      <c r="J1612" s="205"/>
      <c r="K1612" s="205"/>
      <c r="L1612" s="210"/>
      <c r="M1612" s="211"/>
      <c r="N1612" s="212"/>
      <c r="O1612" s="212"/>
      <c r="P1612" s="212"/>
      <c r="Q1612" s="212"/>
      <c r="R1612" s="212"/>
      <c r="S1612" s="212"/>
      <c r="T1612" s="213"/>
      <c r="AT1612" s="214" t="s">
        <v>182</v>
      </c>
      <c r="AU1612" s="214" t="s">
        <v>83</v>
      </c>
      <c r="AV1612" s="14" t="s">
        <v>83</v>
      </c>
      <c r="AW1612" s="14" t="s">
        <v>35</v>
      </c>
      <c r="AX1612" s="14" t="s">
        <v>81</v>
      </c>
      <c r="AY1612" s="214" t="s">
        <v>171</v>
      </c>
    </row>
    <row r="1613" spans="2:51" s="14" customFormat="1" ht="12">
      <c r="B1613" s="204"/>
      <c r="C1613" s="205"/>
      <c r="D1613" s="195" t="s">
        <v>182</v>
      </c>
      <c r="E1613" s="205"/>
      <c r="F1613" s="207" t="s">
        <v>2392</v>
      </c>
      <c r="G1613" s="205"/>
      <c r="H1613" s="208">
        <v>48.07</v>
      </c>
      <c r="I1613" s="209"/>
      <c r="J1613" s="205"/>
      <c r="K1613" s="205"/>
      <c r="L1613" s="210"/>
      <c r="M1613" s="211"/>
      <c r="N1613" s="212"/>
      <c r="O1613" s="212"/>
      <c r="P1613" s="212"/>
      <c r="Q1613" s="212"/>
      <c r="R1613" s="212"/>
      <c r="S1613" s="212"/>
      <c r="T1613" s="213"/>
      <c r="AT1613" s="214" t="s">
        <v>182</v>
      </c>
      <c r="AU1613" s="214" t="s">
        <v>83</v>
      </c>
      <c r="AV1613" s="14" t="s">
        <v>83</v>
      </c>
      <c r="AW1613" s="14" t="s">
        <v>4</v>
      </c>
      <c r="AX1613" s="14" t="s">
        <v>81</v>
      </c>
      <c r="AY1613" s="214" t="s">
        <v>171</v>
      </c>
    </row>
    <row r="1614" spans="1:65" s="2" customFormat="1" ht="37.9" customHeight="1">
      <c r="A1614" s="35"/>
      <c r="B1614" s="36"/>
      <c r="C1614" s="175" t="s">
        <v>2393</v>
      </c>
      <c r="D1614" s="175" t="s">
        <v>173</v>
      </c>
      <c r="E1614" s="176" t="s">
        <v>2332</v>
      </c>
      <c r="F1614" s="177" t="s">
        <v>2333</v>
      </c>
      <c r="G1614" s="178" t="s">
        <v>272</v>
      </c>
      <c r="H1614" s="179">
        <v>43.7</v>
      </c>
      <c r="I1614" s="180"/>
      <c r="J1614" s="181">
        <f>ROUND(I1614*H1614,2)</f>
        <v>0</v>
      </c>
      <c r="K1614" s="177" t="s">
        <v>177</v>
      </c>
      <c r="L1614" s="40"/>
      <c r="M1614" s="182" t="s">
        <v>19</v>
      </c>
      <c r="N1614" s="183" t="s">
        <v>44</v>
      </c>
      <c r="O1614" s="65"/>
      <c r="P1614" s="184">
        <f>O1614*H1614</f>
        <v>0</v>
      </c>
      <c r="Q1614" s="184">
        <v>0</v>
      </c>
      <c r="R1614" s="184">
        <f>Q1614*H1614</f>
        <v>0</v>
      </c>
      <c r="S1614" s="184">
        <v>0</v>
      </c>
      <c r="T1614" s="185">
        <f>S1614*H1614</f>
        <v>0</v>
      </c>
      <c r="U1614" s="35"/>
      <c r="V1614" s="35"/>
      <c r="W1614" s="35"/>
      <c r="X1614" s="35"/>
      <c r="Y1614" s="35"/>
      <c r="Z1614" s="35"/>
      <c r="AA1614" s="35"/>
      <c r="AB1614" s="35"/>
      <c r="AC1614" s="35"/>
      <c r="AD1614" s="35"/>
      <c r="AE1614" s="35"/>
      <c r="AR1614" s="186" t="s">
        <v>311</v>
      </c>
      <c r="AT1614" s="186" t="s">
        <v>173</v>
      </c>
      <c r="AU1614" s="186" t="s">
        <v>83</v>
      </c>
      <c r="AY1614" s="18" t="s">
        <v>171</v>
      </c>
      <c r="BE1614" s="187">
        <f>IF(N1614="základní",J1614,0)</f>
        <v>0</v>
      </c>
      <c r="BF1614" s="187">
        <f>IF(N1614="snížená",J1614,0)</f>
        <v>0</v>
      </c>
      <c r="BG1614" s="187">
        <f>IF(N1614="zákl. přenesená",J1614,0)</f>
        <v>0</v>
      </c>
      <c r="BH1614" s="187">
        <f>IF(N1614="sníž. přenesená",J1614,0)</f>
        <v>0</v>
      </c>
      <c r="BI1614" s="187">
        <f>IF(N1614="nulová",J1614,0)</f>
        <v>0</v>
      </c>
      <c r="BJ1614" s="18" t="s">
        <v>81</v>
      </c>
      <c r="BK1614" s="187">
        <f>ROUND(I1614*H1614,2)</f>
        <v>0</v>
      </c>
      <c r="BL1614" s="18" t="s">
        <v>311</v>
      </c>
      <c r="BM1614" s="186" t="s">
        <v>2394</v>
      </c>
    </row>
    <row r="1615" spans="1:47" s="2" customFormat="1" ht="12">
      <c r="A1615" s="35"/>
      <c r="B1615" s="36"/>
      <c r="C1615" s="37"/>
      <c r="D1615" s="188" t="s">
        <v>180</v>
      </c>
      <c r="E1615" s="37"/>
      <c r="F1615" s="189" t="s">
        <v>2335</v>
      </c>
      <c r="G1615" s="37"/>
      <c r="H1615" s="37"/>
      <c r="I1615" s="190"/>
      <c r="J1615" s="37"/>
      <c r="K1615" s="37"/>
      <c r="L1615" s="40"/>
      <c r="M1615" s="191"/>
      <c r="N1615" s="192"/>
      <c r="O1615" s="65"/>
      <c r="P1615" s="65"/>
      <c r="Q1615" s="65"/>
      <c r="R1615" s="65"/>
      <c r="S1615" s="65"/>
      <c r="T1615" s="66"/>
      <c r="U1615" s="35"/>
      <c r="V1615" s="35"/>
      <c r="W1615" s="35"/>
      <c r="X1615" s="35"/>
      <c r="Y1615" s="35"/>
      <c r="Z1615" s="35"/>
      <c r="AA1615" s="35"/>
      <c r="AB1615" s="35"/>
      <c r="AC1615" s="35"/>
      <c r="AD1615" s="35"/>
      <c r="AE1615" s="35"/>
      <c r="AT1615" s="18" t="s">
        <v>180</v>
      </c>
      <c r="AU1615" s="18" t="s">
        <v>83</v>
      </c>
    </row>
    <row r="1616" spans="1:65" s="2" customFormat="1" ht="24.2" customHeight="1">
      <c r="A1616" s="35"/>
      <c r="B1616" s="36"/>
      <c r="C1616" s="226" t="s">
        <v>2395</v>
      </c>
      <c r="D1616" s="226" t="s">
        <v>263</v>
      </c>
      <c r="E1616" s="227" t="s">
        <v>2337</v>
      </c>
      <c r="F1616" s="228" t="s">
        <v>2338</v>
      </c>
      <c r="G1616" s="229" t="s">
        <v>272</v>
      </c>
      <c r="H1616" s="230">
        <v>91.77</v>
      </c>
      <c r="I1616" s="231"/>
      <c r="J1616" s="232">
        <f>ROUND(I1616*H1616,2)</f>
        <v>0</v>
      </c>
      <c r="K1616" s="228" t="s">
        <v>177</v>
      </c>
      <c r="L1616" s="233"/>
      <c r="M1616" s="234" t="s">
        <v>19</v>
      </c>
      <c r="N1616" s="235" t="s">
        <v>44</v>
      </c>
      <c r="O1616" s="65"/>
      <c r="P1616" s="184">
        <f>O1616*H1616</f>
        <v>0</v>
      </c>
      <c r="Q1616" s="184">
        <v>0.0018</v>
      </c>
      <c r="R1616" s="184">
        <f>Q1616*H1616</f>
        <v>0.165186</v>
      </c>
      <c r="S1616" s="184">
        <v>0</v>
      </c>
      <c r="T1616" s="185">
        <f>S1616*H1616</f>
        <v>0</v>
      </c>
      <c r="U1616" s="35"/>
      <c r="V1616" s="35"/>
      <c r="W1616" s="35"/>
      <c r="X1616" s="35"/>
      <c r="Y1616" s="35"/>
      <c r="Z1616" s="35"/>
      <c r="AA1616" s="35"/>
      <c r="AB1616" s="35"/>
      <c r="AC1616" s="35"/>
      <c r="AD1616" s="35"/>
      <c r="AE1616" s="35"/>
      <c r="AR1616" s="186" t="s">
        <v>454</v>
      </c>
      <c r="AT1616" s="186" t="s">
        <v>263</v>
      </c>
      <c r="AU1616" s="186" t="s">
        <v>83</v>
      </c>
      <c r="AY1616" s="18" t="s">
        <v>171</v>
      </c>
      <c r="BE1616" s="187">
        <f>IF(N1616="základní",J1616,0)</f>
        <v>0</v>
      </c>
      <c r="BF1616" s="187">
        <f>IF(N1616="snížená",J1616,0)</f>
        <v>0</v>
      </c>
      <c r="BG1616" s="187">
        <f>IF(N1616="zákl. přenesená",J1616,0)</f>
        <v>0</v>
      </c>
      <c r="BH1616" s="187">
        <f>IF(N1616="sníž. přenesená",J1616,0)</f>
        <v>0</v>
      </c>
      <c r="BI1616" s="187">
        <f>IF(N1616="nulová",J1616,0)</f>
        <v>0</v>
      </c>
      <c r="BJ1616" s="18" t="s">
        <v>81</v>
      </c>
      <c r="BK1616" s="187">
        <f>ROUND(I1616*H1616,2)</f>
        <v>0</v>
      </c>
      <c r="BL1616" s="18" t="s">
        <v>311</v>
      </c>
      <c r="BM1616" s="186" t="s">
        <v>2396</v>
      </c>
    </row>
    <row r="1617" spans="2:51" s="14" customFormat="1" ht="12">
      <c r="B1617" s="204"/>
      <c r="C1617" s="205"/>
      <c r="D1617" s="195" t="s">
        <v>182</v>
      </c>
      <c r="E1617" s="205"/>
      <c r="F1617" s="207" t="s">
        <v>2397</v>
      </c>
      <c r="G1617" s="205"/>
      <c r="H1617" s="208">
        <v>91.77</v>
      </c>
      <c r="I1617" s="209"/>
      <c r="J1617" s="205"/>
      <c r="K1617" s="205"/>
      <c r="L1617" s="210"/>
      <c r="M1617" s="211"/>
      <c r="N1617" s="212"/>
      <c r="O1617" s="212"/>
      <c r="P1617" s="212"/>
      <c r="Q1617" s="212"/>
      <c r="R1617" s="212"/>
      <c r="S1617" s="212"/>
      <c r="T1617" s="213"/>
      <c r="AT1617" s="214" t="s">
        <v>182</v>
      </c>
      <c r="AU1617" s="214" t="s">
        <v>83</v>
      </c>
      <c r="AV1617" s="14" t="s">
        <v>83</v>
      </c>
      <c r="AW1617" s="14" t="s">
        <v>4</v>
      </c>
      <c r="AX1617" s="14" t="s">
        <v>81</v>
      </c>
      <c r="AY1617" s="214" t="s">
        <v>171</v>
      </c>
    </row>
    <row r="1618" spans="1:65" s="2" customFormat="1" ht="37.9" customHeight="1">
      <c r="A1618" s="35"/>
      <c r="B1618" s="36"/>
      <c r="C1618" s="175" t="s">
        <v>2398</v>
      </c>
      <c r="D1618" s="175" t="s">
        <v>173</v>
      </c>
      <c r="E1618" s="176" t="s">
        <v>2341</v>
      </c>
      <c r="F1618" s="177" t="s">
        <v>2342</v>
      </c>
      <c r="G1618" s="178" t="s">
        <v>272</v>
      </c>
      <c r="H1618" s="179">
        <v>43.7</v>
      </c>
      <c r="I1618" s="180"/>
      <c r="J1618" s="181">
        <f>ROUND(I1618*H1618,2)</f>
        <v>0</v>
      </c>
      <c r="K1618" s="177" t="s">
        <v>177</v>
      </c>
      <c r="L1618" s="40"/>
      <c r="M1618" s="182" t="s">
        <v>19</v>
      </c>
      <c r="N1618" s="183" t="s">
        <v>44</v>
      </c>
      <c r="O1618" s="65"/>
      <c r="P1618" s="184">
        <f>O1618*H1618</f>
        <v>0</v>
      </c>
      <c r="Q1618" s="184">
        <v>0.00174</v>
      </c>
      <c r="R1618" s="184">
        <f>Q1618*H1618</f>
        <v>0.07603800000000001</v>
      </c>
      <c r="S1618" s="184">
        <v>0</v>
      </c>
      <c r="T1618" s="185">
        <f>S1618*H1618</f>
        <v>0</v>
      </c>
      <c r="U1618" s="35"/>
      <c r="V1618" s="35"/>
      <c r="W1618" s="35"/>
      <c r="X1618" s="35"/>
      <c r="Y1618" s="35"/>
      <c r="Z1618" s="35"/>
      <c r="AA1618" s="35"/>
      <c r="AB1618" s="35"/>
      <c r="AC1618" s="35"/>
      <c r="AD1618" s="35"/>
      <c r="AE1618" s="35"/>
      <c r="AR1618" s="186" t="s">
        <v>311</v>
      </c>
      <c r="AT1618" s="186" t="s">
        <v>173</v>
      </c>
      <c r="AU1618" s="186" t="s">
        <v>83</v>
      </c>
      <c r="AY1618" s="18" t="s">
        <v>171</v>
      </c>
      <c r="BE1618" s="187">
        <f>IF(N1618="základní",J1618,0)</f>
        <v>0</v>
      </c>
      <c r="BF1618" s="187">
        <f>IF(N1618="snížená",J1618,0)</f>
        <v>0</v>
      </c>
      <c r="BG1618" s="187">
        <f>IF(N1618="zákl. přenesená",J1618,0)</f>
        <v>0</v>
      </c>
      <c r="BH1618" s="187">
        <f>IF(N1618="sníž. přenesená",J1618,0)</f>
        <v>0</v>
      </c>
      <c r="BI1618" s="187">
        <f>IF(N1618="nulová",J1618,0)</f>
        <v>0</v>
      </c>
      <c r="BJ1618" s="18" t="s">
        <v>81</v>
      </c>
      <c r="BK1618" s="187">
        <f>ROUND(I1618*H1618,2)</f>
        <v>0</v>
      </c>
      <c r="BL1618" s="18" t="s">
        <v>311</v>
      </c>
      <c r="BM1618" s="186" t="s">
        <v>2399</v>
      </c>
    </row>
    <row r="1619" spans="1:47" s="2" customFormat="1" ht="12">
      <c r="A1619" s="35"/>
      <c r="B1619" s="36"/>
      <c r="C1619" s="37"/>
      <c r="D1619" s="188" t="s">
        <v>180</v>
      </c>
      <c r="E1619" s="37"/>
      <c r="F1619" s="189" t="s">
        <v>2344</v>
      </c>
      <c r="G1619" s="37"/>
      <c r="H1619" s="37"/>
      <c r="I1619" s="190"/>
      <c r="J1619" s="37"/>
      <c r="K1619" s="37"/>
      <c r="L1619" s="40"/>
      <c r="M1619" s="191"/>
      <c r="N1619" s="192"/>
      <c r="O1619" s="65"/>
      <c r="P1619" s="65"/>
      <c r="Q1619" s="65"/>
      <c r="R1619" s="65"/>
      <c r="S1619" s="65"/>
      <c r="T1619" s="66"/>
      <c r="U1619" s="35"/>
      <c r="V1619" s="35"/>
      <c r="W1619" s="35"/>
      <c r="X1619" s="35"/>
      <c r="Y1619" s="35"/>
      <c r="Z1619" s="35"/>
      <c r="AA1619" s="35"/>
      <c r="AB1619" s="35"/>
      <c r="AC1619" s="35"/>
      <c r="AD1619" s="35"/>
      <c r="AE1619" s="35"/>
      <c r="AT1619" s="18" t="s">
        <v>180</v>
      </c>
      <c r="AU1619" s="18" t="s">
        <v>83</v>
      </c>
    </row>
    <row r="1620" spans="1:65" s="2" customFormat="1" ht="55.5" customHeight="1">
      <c r="A1620" s="35"/>
      <c r="B1620" s="36"/>
      <c r="C1620" s="175" t="s">
        <v>2400</v>
      </c>
      <c r="D1620" s="175" t="s">
        <v>173</v>
      </c>
      <c r="E1620" s="176" t="s">
        <v>2127</v>
      </c>
      <c r="F1620" s="177" t="s">
        <v>2128</v>
      </c>
      <c r="G1620" s="178" t="s">
        <v>266</v>
      </c>
      <c r="H1620" s="179">
        <v>25.904</v>
      </c>
      <c r="I1620" s="180"/>
      <c r="J1620" s="181">
        <f>ROUND(I1620*H1620,2)</f>
        <v>0</v>
      </c>
      <c r="K1620" s="177" t="s">
        <v>177</v>
      </c>
      <c r="L1620" s="40"/>
      <c r="M1620" s="182" t="s">
        <v>19</v>
      </c>
      <c r="N1620" s="183" t="s">
        <v>44</v>
      </c>
      <c r="O1620" s="65"/>
      <c r="P1620" s="184">
        <f>O1620*H1620</f>
        <v>0</v>
      </c>
      <c r="Q1620" s="184">
        <v>0</v>
      </c>
      <c r="R1620" s="184">
        <f>Q1620*H1620</f>
        <v>0</v>
      </c>
      <c r="S1620" s="184">
        <v>0</v>
      </c>
      <c r="T1620" s="185">
        <f>S1620*H1620</f>
        <v>0</v>
      </c>
      <c r="U1620" s="35"/>
      <c r="V1620" s="35"/>
      <c r="W1620" s="35"/>
      <c r="X1620" s="35"/>
      <c r="Y1620" s="35"/>
      <c r="Z1620" s="35"/>
      <c r="AA1620" s="35"/>
      <c r="AB1620" s="35"/>
      <c r="AC1620" s="35"/>
      <c r="AD1620" s="35"/>
      <c r="AE1620" s="35"/>
      <c r="AR1620" s="186" t="s">
        <v>311</v>
      </c>
      <c r="AT1620" s="186" t="s">
        <v>173</v>
      </c>
      <c r="AU1620" s="186" t="s">
        <v>83</v>
      </c>
      <c r="AY1620" s="18" t="s">
        <v>171</v>
      </c>
      <c r="BE1620" s="187">
        <f>IF(N1620="základní",J1620,0)</f>
        <v>0</v>
      </c>
      <c r="BF1620" s="187">
        <f>IF(N1620="snížená",J1620,0)</f>
        <v>0</v>
      </c>
      <c r="BG1620" s="187">
        <f>IF(N1620="zákl. přenesená",J1620,0)</f>
        <v>0</v>
      </c>
      <c r="BH1620" s="187">
        <f>IF(N1620="sníž. přenesená",J1620,0)</f>
        <v>0</v>
      </c>
      <c r="BI1620" s="187">
        <f>IF(N1620="nulová",J1620,0)</f>
        <v>0</v>
      </c>
      <c r="BJ1620" s="18" t="s">
        <v>81</v>
      </c>
      <c r="BK1620" s="187">
        <f>ROUND(I1620*H1620,2)</f>
        <v>0</v>
      </c>
      <c r="BL1620" s="18" t="s">
        <v>311</v>
      </c>
      <c r="BM1620" s="186" t="s">
        <v>2401</v>
      </c>
    </row>
    <row r="1621" spans="1:47" s="2" customFormat="1" ht="12">
      <c r="A1621" s="35"/>
      <c r="B1621" s="36"/>
      <c r="C1621" s="37"/>
      <c r="D1621" s="188" t="s">
        <v>180</v>
      </c>
      <c r="E1621" s="37"/>
      <c r="F1621" s="189" t="s">
        <v>2130</v>
      </c>
      <c r="G1621" s="37"/>
      <c r="H1621" s="37"/>
      <c r="I1621" s="190"/>
      <c r="J1621" s="37"/>
      <c r="K1621" s="37"/>
      <c r="L1621" s="40"/>
      <c r="M1621" s="191"/>
      <c r="N1621" s="192"/>
      <c r="O1621" s="65"/>
      <c r="P1621" s="65"/>
      <c r="Q1621" s="65"/>
      <c r="R1621" s="65"/>
      <c r="S1621" s="65"/>
      <c r="T1621" s="66"/>
      <c r="U1621" s="35"/>
      <c r="V1621" s="35"/>
      <c r="W1621" s="35"/>
      <c r="X1621" s="35"/>
      <c r="Y1621" s="35"/>
      <c r="Z1621" s="35"/>
      <c r="AA1621" s="35"/>
      <c r="AB1621" s="35"/>
      <c r="AC1621" s="35"/>
      <c r="AD1621" s="35"/>
      <c r="AE1621" s="35"/>
      <c r="AT1621" s="18" t="s">
        <v>180</v>
      </c>
      <c r="AU1621" s="18" t="s">
        <v>83</v>
      </c>
    </row>
    <row r="1622" spans="2:63" s="12" customFormat="1" ht="22.9" customHeight="1">
      <c r="B1622" s="159"/>
      <c r="C1622" s="160"/>
      <c r="D1622" s="161" t="s">
        <v>72</v>
      </c>
      <c r="E1622" s="173" t="s">
        <v>2402</v>
      </c>
      <c r="F1622" s="173" t="s">
        <v>2403</v>
      </c>
      <c r="G1622" s="160"/>
      <c r="H1622" s="160"/>
      <c r="I1622" s="163"/>
      <c r="J1622" s="174">
        <f>BK1622</f>
        <v>0</v>
      </c>
      <c r="K1622" s="160"/>
      <c r="L1622" s="165"/>
      <c r="M1622" s="166"/>
      <c r="N1622" s="167"/>
      <c r="O1622" s="167"/>
      <c r="P1622" s="168">
        <f>SUM(P1623:P1641)</f>
        <v>0</v>
      </c>
      <c r="Q1622" s="167"/>
      <c r="R1622" s="168">
        <f>SUM(R1623:R1641)</f>
        <v>5.34285194</v>
      </c>
      <c r="S1622" s="167"/>
      <c r="T1622" s="169">
        <f>SUM(T1623:T1641)</f>
        <v>0</v>
      </c>
      <c r="AR1622" s="170" t="s">
        <v>83</v>
      </c>
      <c r="AT1622" s="171" t="s">
        <v>72</v>
      </c>
      <c r="AU1622" s="171" t="s">
        <v>81</v>
      </c>
      <c r="AY1622" s="170" t="s">
        <v>171</v>
      </c>
      <c r="BK1622" s="172">
        <f>SUM(BK1623:BK1641)</f>
        <v>0</v>
      </c>
    </row>
    <row r="1623" spans="1:65" s="2" customFormat="1" ht="33" customHeight="1">
      <c r="A1623" s="35"/>
      <c r="B1623" s="36"/>
      <c r="C1623" s="175" t="s">
        <v>2404</v>
      </c>
      <c r="D1623" s="175" t="s">
        <v>173</v>
      </c>
      <c r="E1623" s="176" t="s">
        <v>2290</v>
      </c>
      <c r="F1623" s="177" t="s">
        <v>2291</v>
      </c>
      <c r="G1623" s="178" t="s">
        <v>176</v>
      </c>
      <c r="H1623" s="179">
        <v>1.324</v>
      </c>
      <c r="I1623" s="180"/>
      <c r="J1623" s="181">
        <f>ROUND(I1623*H1623,2)</f>
        <v>0</v>
      </c>
      <c r="K1623" s="177" t="s">
        <v>177</v>
      </c>
      <c r="L1623" s="40"/>
      <c r="M1623" s="182" t="s">
        <v>19</v>
      </c>
      <c r="N1623" s="183" t="s">
        <v>44</v>
      </c>
      <c r="O1623" s="65"/>
      <c r="P1623" s="184">
        <f>O1623*H1623</f>
        <v>0</v>
      </c>
      <c r="Q1623" s="184">
        <v>2.30102</v>
      </c>
      <c r="R1623" s="184">
        <f>Q1623*H1623</f>
        <v>3.04655048</v>
      </c>
      <c r="S1623" s="184">
        <v>0</v>
      </c>
      <c r="T1623" s="185">
        <f>S1623*H1623</f>
        <v>0</v>
      </c>
      <c r="U1623" s="35"/>
      <c r="V1623" s="35"/>
      <c r="W1623" s="35"/>
      <c r="X1623" s="35"/>
      <c r="Y1623" s="35"/>
      <c r="Z1623" s="35"/>
      <c r="AA1623" s="35"/>
      <c r="AB1623" s="35"/>
      <c r="AC1623" s="35"/>
      <c r="AD1623" s="35"/>
      <c r="AE1623" s="35"/>
      <c r="AR1623" s="186" t="s">
        <v>311</v>
      </c>
      <c r="AT1623" s="186" t="s">
        <v>173</v>
      </c>
      <c r="AU1623" s="186" t="s">
        <v>83</v>
      </c>
      <c r="AY1623" s="18" t="s">
        <v>171</v>
      </c>
      <c r="BE1623" s="187">
        <f>IF(N1623="základní",J1623,0)</f>
        <v>0</v>
      </c>
      <c r="BF1623" s="187">
        <f>IF(N1623="snížená",J1623,0)</f>
        <v>0</v>
      </c>
      <c r="BG1623" s="187">
        <f>IF(N1623="zákl. přenesená",J1623,0)</f>
        <v>0</v>
      </c>
      <c r="BH1623" s="187">
        <f>IF(N1623="sníž. přenesená",J1623,0)</f>
        <v>0</v>
      </c>
      <c r="BI1623" s="187">
        <f>IF(N1623="nulová",J1623,0)</f>
        <v>0</v>
      </c>
      <c r="BJ1623" s="18" t="s">
        <v>81</v>
      </c>
      <c r="BK1623" s="187">
        <f>ROUND(I1623*H1623,2)</f>
        <v>0</v>
      </c>
      <c r="BL1623" s="18" t="s">
        <v>311</v>
      </c>
      <c r="BM1623" s="186" t="s">
        <v>2405</v>
      </c>
    </row>
    <row r="1624" spans="1:47" s="2" customFormat="1" ht="12">
      <c r="A1624" s="35"/>
      <c r="B1624" s="36"/>
      <c r="C1624" s="37"/>
      <c r="D1624" s="188" t="s">
        <v>180</v>
      </c>
      <c r="E1624" s="37"/>
      <c r="F1624" s="189" t="s">
        <v>2293</v>
      </c>
      <c r="G1624" s="37"/>
      <c r="H1624" s="37"/>
      <c r="I1624" s="190"/>
      <c r="J1624" s="37"/>
      <c r="K1624" s="37"/>
      <c r="L1624" s="40"/>
      <c r="M1624" s="191"/>
      <c r="N1624" s="192"/>
      <c r="O1624" s="65"/>
      <c r="P1624" s="65"/>
      <c r="Q1624" s="65"/>
      <c r="R1624" s="65"/>
      <c r="S1624" s="65"/>
      <c r="T1624" s="66"/>
      <c r="U1624" s="35"/>
      <c r="V1624" s="35"/>
      <c r="W1624" s="35"/>
      <c r="X1624" s="35"/>
      <c r="Y1624" s="35"/>
      <c r="Z1624" s="35"/>
      <c r="AA1624" s="35"/>
      <c r="AB1624" s="35"/>
      <c r="AC1624" s="35"/>
      <c r="AD1624" s="35"/>
      <c r="AE1624" s="35"/>
      <c r="AT1624" s="18" t="s">
        <v>180</v>
      </c>
      <c r="AU1624" s="18" t="s">
        <v>83</v>
      </c>
    </row>
    <row r="1625" spans="2:51" s="14" customFormat="1" ht="12">
      <c r="B1625" s="204"/>
      <c r="C1625" s="205"/>
      <c r="D1625" s="195" t="s">
        <v>182</v>
      </c>
      <c r="E1625" s="206" t="s">
        <v>19</v>
      </c>
      <c r="F1625" s="207" t="s">
        <v>793</v>
      </c>
      <c r="G1625" s="205"/>
      <c r="H1625" s="208">
        <v>1.324</v>
      </c>
      <c r="I1625" s="209"/>
      <c r="J1625" s="205"/>
      <c r="K1625" s="205"/>
      <c r="L1625" s="210"/>
      <c r="M1625" s="211"/>
      <c r="N1625" s="212"/>
      <c r="O1625" s="212"/>
      <c r="P1625" s="212"/>
      <c r="Q1625" s="212"/>
      <c r="R1625" s="212"/>
      <c r="S1625" s="212"/>
      <c r="T1625" s="213"/>
      <c r="AT1625" s="214" t="s">
        <v>182</v>
      </c>
      <c r="AU1625" s="214" t="s">
        <v>83</v>
      </c>
      <c r="AV1625" s="14" t="s">
        <v>83</v>
      </c>
      <c r="AW1625" s="14" t="s">
        <v>35</v>
      </c>
      <c r="AX1625" s="14" t="s">
        <v>81</v>
      </c>
      <c r="AY1625" s="214" t="s">
        <v>171</v>
      </c>
    </row>
    <row r="1626" spans="1:65" s="2" customFormat="1" ht="21.75" customHeight="1">
      <c r="A1626" s="35"/>
      <c r="B1626" s="36"/>
      <c r="C1626" s="175" t="s">
        <v>2406</v>
      </c>
      <c r="D1626" s="175" t="s">
        <v>173</v>
      </c>
      <c r="E1626" s="176" t="s">
        <v>2150</v>
      </c>
      <c r="F1626" s="177" t="s">
        <v>2151</v>
      </c>
      <c r="G1626" s="178" t="s">
        <v>266</v>
      </c>
      <c r="H1626" s="179">
        <v>0.108</v>
      </c>
      <c r="I1626" s="180"/>
      <c r="J1626" s="181">
        <f>ROUND(I1626*H1626,2)</f>
        <v>0</v>
      </c>
      <c r="K1626" s="177" t="s">
        <v>177</v>
      </c>
      <c r="L1626" s="40"/>
      <c r="M1626" s="182" t="s">
        <v>19</v>
      </c>
      <c r="N1626" s="183" t="s">
        <v>44</v>
      </c>
      <c r="O1626" s="65"/>
      <c r="P1626" s="184">
        <f>O1626*H1626</f>
        <v>0</v>
      </c>
      <c r="Q1626" s="184">
        <v>1.06277</v>
      </c>
      <c r="R1626" s="184">
        <f>Q1626*H1626</f>
        <v>0.11477915999999999</v>
      </c>
      <c r="S1626" s="184">
        <v>0</v>
      </c>
      <c r="T1626" s="185">
        <f>S1626*H1626</f>
        <v>0</v>
      </c>
      <c r="U1626" s="35"/>
      <c r="V1626" s="35"/>
      <c r="W1626" s="35"/>
      <c r="X1626" s="35"/>
      <c r="Y1626" s="35"/>
      <c r="Z1626" s="35"/>
      <c r="AA1626" s="35"/>
      <c r="AB1626" s="35"/>
      <c r="AC1626" s="35"/>
      <c r="AD1626" s="35"/>
      <c r="AE1626" s="35"/>
      <c r="AR1626" s="186" t="s">
        <v>311</v>
      </c>
      <c r="AT1626" s="186" t="s">
        <v>173</v>
      </c>
      <c r="AU1626" s="186" t="s">
        <v>83</v>
      </c>
      <c r="AY1626" s="18" t="s">
        <v>171</v>
      </c>
      <c r="BE1626" s="187">
        <f>IF(N1626="základní",J1626,0)</f>
        <v>0</v>
      </c>
      <c r="BF1626" s="187">
        <f>IF(N1626="snížená",J1626,0)</f>
        <v>0</v>
      </c>
      <c r="BG1626" s="187">
        <f>IF(N1626="zákl. přenesená",J1626,0)</f>
        <v>0</v>
      </c>
      <c r="BH1626" s="187">
        <f>IF(N1626="sníž. přenesená",J1626,0)</f>
        <v>0</v>
      </c>
      <c r="BI1626" s="187">
        <f>IF(N1626="nulová",J1626,0)</f>
        <v>0</v>
      </c>
      <c r="BJ1626" s="18" t="s">
        <v>81</v>
      </c>
      <c r="BK1626" s="187">
        <f>ROUND(I1626*H1626,2)</f>
        <v>0</v>
      </c>
      <c r="BL1626" s="18" t="s">
        <v>311</v>
      </c>
      <c r="BM1626" s="186" t="s">
        <v>2407</v>
      </c>
    </row>
    <row r="1627" spans="1:47" s="2" customFormat="1" ht="12">
      <c r="A1627" s="35"/>
      <c r="B1627" s="36"/>
      <c r="C1627" s="37"/>
      <c r="D1627" s="188" t="s">
        <v>180</v>
      </c>
      <c r="E1627" s="37"/>
      <c r="F1627" s="189" t="s">
        <v>2153</v>
      </c>
      <c r="G1627" s="37"/>
      <c r="H1627" s="37"/>
      <c r="I1627" s="190"/>
      <c r="J1627" s="37"/>
      <c r="K1627" s="37"/>
      <c r="L1627" s="40"/>
      <c r="M1627" s="191"/>
      <c r="N1627" s="192"/>
      <c r="O1627" s="65"/>
      <c r="P1627" s="65"/>
      <c r="Q1627" s="65"/>
      <c r="R1627" s="65"/>
      <c r="S1627" s="65"/>
      <c r="T1627" s="66"/>
      <c r="U1627" s="35"/>
      <c r="V1627" s="35"/>
      <c r="W1627" s="35"/>
      <c r="X1627" s="35"/>
      <c r="Y1627" s="35"/>
      <c r="Z1627" s="35"/>
      <c r="AA1627" s="35"/>
      <c r="AB1627" s="35"/>
      <c r="AC1627" s="35"/>
      <c r="AD1627" s="35"/>
      <c r="AE1627" s="35"/>
      <c r="AT1627" s="18" t="s">
        <v>180</v>
      </c>
      <c r="AU1627" s="18" t="s">
        <v>83</v>
      </c>
    </row>
    <row r="1628" spans="2:51" s="13" customFormat="1" ht="12">
      <c r="B1628" s="193"/>
      <c r="C1628" s="194"/>
      <c r="D1628" s="195" t="s">
        <v>182</v>
      </c>
      <c r="E1628" s="196" t="s">
        <v>19</v>
      </c>
      <c r="F1628" s="197" t="s">
        <v>2154</v>
      </c>
      <c r="G1628" s="194"/>
      <c r="H1628" s="196" t="s">
        <v>19</v>
      </c>
      <c r="I1628" s="198"/>
      <c r="J1628" s="194"/>
      <c r="K1628" s="194"/>
      <c r="L1628" s="199"/>
      <c r="M1628" s="200"/>
      <c r="N1628" s="201"/>
      <c r="O1628" s="201"/>
      <c r="P1628" s="201"/>
      <c r="Q1628" s="201"/>
      <c r="R1628" s="201"/>
      <c r="S1628" s="201"/>
      <c r="T1628" s="202"/>
      <c r="AT1628" s="203" t="s">
        <v>182</v>
      </c>
      <c r="AU1628" s="203" t="s">
        <v>83</v>
      </c>
      <c r="AV1628" s="13" t="s">
        <v>81</v>
      </c>
      <c r="AW1628" s="13" t="s">
        <v>35</v>
      </c>
      <c r="AX1628" s="13" t="s">
        <v>73</v>
      </c>
      <c r="AY1628" s="203" t="s">
        <v>171</v>
      </c>
    </row>
    <row r="1629" spans="2:51" s="14" customFormat="1" ht="12">
      <c r="B1629" s="204"/>
      <c r="C1629" s="205"/>
      <c r="D1629" s="195" t="s">
        <v>182</v>
      </c>
      <c r="E1629" s="206" t="s">
        <v>19</v>
      </c>
      <c r="F1629" s="207" t="s">
        <v>2408</v>
      </c>
      <c r="G1629" s="205"/>
      <c r="H1629" s="208">
        <v>0.108</v>
      </c>
      <c r="I1629" s="209"/>
      <c r="J1629" s="205"/>
      <c r="K1629" s="205"/>
      <c r="L1629" s="210"/>
      <c r="M1629" s="211"/>
      <c r="N1629" s="212"/>
      <c r="O1629" s="212"/>
      <c r="P1629" s="212"/>
      <c r="Q1629" s="212"/>
      <c r="R1629" s="212"/>
      <c r="S1629" s="212"/>
      <c r="T1629" s="213"/>
      <c r="AT1629" s="214" t="s">
        <v>182</v>
      </c>
      <c r="AU1629" s="214" t="s">
        <v>83</v>
      </c>
      <c r="AV1629" s="14" t="s">
        <v>83</v>
      </c>
      <c r="AW1629" s="14" t="s">
        <v>35</v>
      </c>
      <c r="AX1629" s="14" t="s">
        <v>81</v>
      </c>
      <c r="AY1629" s="214" t="s">
        <v>171</v>
      </c>
    </row>
    <row r="1630" spans="1:65" s="2" customFormat="1" ht="33" customHeight="1">
      <c r="A1630" s="35"/>
      <c r="B1630" s="36"/>
      <c r="C1630" s="175" t="s">
        <v>2409</v>
      </c>
      <c r="D1630" s="175" t="s">
        <v>173</v>
      </c>
      <c r="E1630" s="176" t="s">
        <v>2410</v>
      </c>
      <c r="F1630" s="177" t="s">
        <v>2411</v>
      </c>
      <c r="G1630" s="178" t="s">
        <v>272</v>
      </c>
      <c r="H1630" s="179">
        <v>20.07</v>
      </c>
      <c r="I1630" s="180"/>
      <c r="J1630" s="181">
        <f>ROUND(I1630*H1630,2)</f>
        <v>0</v>
      </c>
      <c r="K1630" s="177" t="s">
        <v>177</v>
      </c>
      <c r="L1630" s="40"/>
      <c r="M1630" s="182" t="s">
        <v>19</v>
      </c>
      <c r="N1630" s="183" t="s">
        <v>44</v>
      </c>
      <c r="O1630" s="65"/>
      <c r="P1630" s="184">
        <f>O1630*H1630</f>
        <v>0</v>
      </c>
      <c r="Q1630" s="184">
        <v>5E-05</v>
      </c>
      <c r="R1630" s="184">
        <f>Q1630*H1630</f>
        <v>0.0010035</v>
      </c>
      <c r="S1630" s="184">
        <v>0</v>
      </c>
      <c r="T1630" s="185">
        <f>S1630*H1630</f>
        <v>0</v>
      </c>
      <c r="U1630" s="35"/>
      <c r="V1630" s="35"/>
      <c r="W1630" s="35"/>
      <c r="X1630" s="35"/>
      <c r="Y1630" s="35"/>
      <c r="Z1630" s="35"/>
      <c r="AA1630" s="35"/>
      <c r="AB1630" s="35"/>
      <c r="AC1630" s="35"/>
      <c r="AD1630" s="35"/>
      <c r="AE1630" s="35"/>
      <c r="AR1630" s="186" t="s">
        <v>311</v>
      </c>
      <c r="AT1630" s="186" t="s">
        <v>173</v>
      </c>
      <c r="AU1630" s="186" t="s">
        <v>83</v>
      </c>
      <c r="AY1630" s="18" t="s">
        <v>171</v>
      </c>
      <c r="BE1630" s="187">
        <f>IF(N1630="základní",J1630,0)</f>
        <v>0</v>
      </c>
      <c r="BF1630" s="187">
        <f>IF(N1630="snížená",J1630,0)</f>
        <v>0</v>
      </c>
      <c r="BG1630" s="187">
        <f>IF(N1630="zákl. přenesená",J1630,0)</f>
        <v>0</v>
      </c>
      <c r="BH1630" s="187">
        <f>IF(N1630="sníž. přenesená",J1630,0)</f>
        <v>0</v>
      </c>
      <c r="BI1630" s="187">
        <f>IF(N1630="nulová",J1630,0)</f>
        <v>0</v>
      </c>
      <c r="BJ1630" s="18" t="s">
        <v>81</v>
      </c>
      <c r="BK1630" s="187">
        <f>ROUND(I1630*H1630,2)</f>
        <v>0</v>
      </c>
      <c r="BL1630" s="18" t="s">
        <v>311</v>
      </c>
      <c r="BM1630" s="186" t="s">
        <v>2412</v>
      </c>
    </row>
    <row r="1631" spans="1:47" s="2" customFormat="1" ht="12">
      <c r="A1631" s="35"/>
      <c r="B1631" s="36"/>
      <c r="C1631" s="37"/>
      <c r="D1631" s="188" t="s">
        <v>180</v>
      </c>
      <c r="E1631" s="37"/>
      <c r="F1631" s="189" t="s">
        <v>2413</v>
      </c>
      <c r="G1631" s="37"/>
      <c r="H1631" s="37"/>
      <c r="I1631" s="190"/>
      <c r="J1631" s="37"/>
      <c r="K1631" s="37"/>
      <c r="L1631" s="40"/>
      <c r="M1631" s="191"/>
      <c r="N1631" s="192"/>
      <c r="O1631" s="65"/>
      <c r="P1631" s="65"/>
      <c r="Q1631" s="65"/>
      <c r="R1631" s="65"/>
      <c r="S1631" s="65"/>
      <c r="T1631" s="66"/>
      <c r="U1631" s="35"/>
      <c r="V1631" s="35"/>
      <c r="W1631" s="35"/>
      <c r="X1631" s="35"/>
      <c r="Y1631" s="35"/>
      <c r="Z1631" s="35"/>
      <c r="AA1631" s="35"/>
      <c r="AB1631" s="35"/>
      <c r="AC1631" s="35"/>
      <c r="AD1631" s="35"/>
      <c r="AE1631" s="35"/>
      <c r="AT1631" s="18" t="s">
        <v>180</v>
      </c>
      <c r="AU1631" s="18" t="s">
        <v>83</v>
      </c>
    </row>
    <row r="1632" spans="1:65" s="2" customFormat="1" ht="16.5" customHeight="1">
      <c r="A1632" s="35"/>
      <c r="B1632" s="36"/>
      <c r="C1632" s="226" t="s">
        <v>2414</v>
      </c>
      <c r="D1632" s="226" t="s">
        <v>263</v>
      </c>
      <c r="E1632" s="227" t="s">
        <v>2415</v>
      </c>
      <c r="F1632" s="228" t="s">
        <v>2416</v>
      </c>
      <c r="G1632" s="229" t="s">
        <v>272</v>
      </c>
      <c r="H1632" s="230">
        <v>22.077</v>
      </c>
      <c r="I1632" s="231"/>
      <c r="J1632" s="232">
        <f>ROUND(I1632*H1632,2)</f>
        <v>0</v>
      </c>
      <c r="K1632" s="228" t="s">
        <v>177</v>
      </c>
      <c r="L1632" s="233"/>
      <c r="M1632" s="234" t="s">
        <v>19</v>
      </c>
      <c r="N1632" s="235" t="s">
        <v>44</v>
      </c>
      <c r="O1632" s="65"/>
      <c r="P1632" s="184">
        <f>O1632*H1632</f>
        <v>0</v>
      </c>
      <c r="Q1632" s="184">
        <v>0.0004</v>
      </c>
      <c r="R1632" s="184">
        <f>Q1632*H1632</f>
        <v>0.008830800000000001</v>
      </c>
      <c r="S1632" s="184">
        <v>0</v>
      </c>
      <c r="T1632" s="185">
        <f>S1632*H1632</f>
        <v>0</v>
      </c>
      <c r="U1632" s="35"/>
      <c r="V1632" s="35"/>
      <c r="W1632" s="35"/>
      <c r="X1632" s="35"/>
      <c r="Y1632" s="35"/>
      <c r="Z1632" s="35"/>
      <c r="AA1632" s="35"/>
      <c r="AB1632" s="35"/>
      <c r="AC1632" s="35"/>
      <c r="AD1632" s="35"/>
      <c r="AE1632" s="35"/>
      <c r="AR1632" s="186" t="s">
        <v>454</v>
      </c>
      <c r="AT1632" s="186" t="s">
        <v>263</v>
      </c>
      <c r="AU1632" s="186" t="s">
        <v>83</v>
      </c>
      <c r="AY1632" s="18" t="s">
        <v>171</v>
      </c>
      <c r="BE1632" s="187">
        <f>IF(N1632="základní",J1632,0)</f>
        <v>0</v>
      </c>
      <c r="BF1632" s="187">
        <f>IF(N1632="snížená",J1632,0)</f>
        <v>0</v>
      </c>
      <c r="BG1632" s="187">
        <f>IF(N1632="zákl. přenesená",J1632,0)</f>
        <v>0</v>
      </c>
      <c r="BH1632" s="187">
        <f>IF(N1632="sníž. přenesená",J1632,0)</f>
        <v>0</v>
      </c>
      <c r="BI1632" s="187">
        <f>IF(N1632="nulová",J1632,0)</f>
        <v>0</v>
      </c>
      <c r="BJ1632" s="18" t="s">
        <v>81</v>
      </c>
      <c r="BK1632" s="187">
        <f>ROUND(I1632*H1632,2)</f>
        <v>0</v>
      </c>
      <c r="BL1632" s="18" t="s">
        <v>311</v>
      </c>
      <c r="BM1632" s="186" t="s">
        <v>2417</v>
      </c>
    </row>
    <row r="1633" spans="2:51" s="14" customFormat="1" ht="12">
      <c r="B1633" s="204"/>
      <c r="C1633" s="205"/>
      <c r="D1633" s="195" t="s">
        <v>182</v>
      </c>
      <c r="E1633" s="205"/>
      <c r="F1633" s="207" t="s">
        <v>2418</v>
      </c>
      <c r="G1633" s="205"/>
      <c r="H1633" s="208">
        <v>22.077</v>
      </c>
      <c r="I1633" s="209"/>
      <c r="J1633" s="205"/>
      <c r="K1633" s="205"/>
      <c r="L1633" s="210"/>
      <c r="M1633" s="211"/>
      <c r="N1633" s="212"/>
      <c r="O1633" s="212"/>
      <c r="P1633" s="212"/>
      <c r="Q1633" s="212"/>
      <c r="R1633" s="212"/>
      <c r="S1633" s="212"/>
      <c r="T1633" s="213"/>
      <c r="AT1633" s="214" t="s">
        <v>182</v>
      </c>
      <c r="AU1633" s="214" t="s">
        <v>83</v>
      </c>
      <c r="AV1633" s="14" t="s">
        <v>83</v>
      </c>
      <c r="AW1633" s="14" t="s">
        <v>4</v>
      </c>
      <c r="AX1633" s="14" t="s">
        <v>81</v>
      </c>
      <c r="AY1633" s="214" t="s">
        <v>171</v>
      </c>
    </row>
    <row r="1634" spans="1:65" s="2" customFormat="1" ht="24.2" customHeight="1">
      <c r="A1634" s="35"/>
      <c r="B1634" s="36"/>
      <c r="C1634" s="175" t="s">
        <v>2419</v>
      </c>
      <c r="D1634" s="175" t="s">
        <v>173</v>
      </c>
      <c r="E1634" s="176" t="s">
        <v>2170</v>
      </c>
      <c r="F1634" s="177" t="s">
        <v>2171</v>
      </c>
      <c r="G1634" s="178" t="s">
        <v>272</v>
      </c>
      <c r="H1634" s="179">
        <v>22.07</v>
      </c>
      <c r="I1634" s="180"/>
      <c r="J1634" s="181">
        <f>ROUND(I1634*H1634,2)</f>
        <v>0</v>
      </c>
      <c r="K1634" s="177" t="s">
        <v>177</v>
      </c>
      <c r="L1634" s="40"/>
      <c r="M1634" s="182" t="s">
        <v>19</v>
      </c>
      <c r="N1634" s="183" t="s">
        <v>44</v>
      </c>
      <c r="O1634" s="65"/>
      <c r="P1634" s="184">
        <f>O1634*H1634</f>
        <v>0</v>
      </c>
      <c r="Q1634" s="184">
        <v>0</v>
      </c>
      <c r="R1634" s="184">
        <f>Q1634*H1634</f>
        <v>0</v>
      </c>
      <c r="S1634" s="184">
        <v>0</v>
      </c>
      <c r="T1634" s="185">
        <f>S1634*H1634</f>
        <v>0</v>
      </c>
      <c r="U1634" s="35"/>
      <c r="V1634" s="35"/>
      <c r="W1634" s="35"/>
      <c r="X1634" s="35"/>
      <c r="Y1634" s="35"/>
      <c r="Z1634" s="35"/>
      <c r="AA1634" s="35"/>
      <c r="AB1634" s="35"/>
      <c r="AC1634" s="35"/>
      <c r="AD1634" s="35"/>
      <c r="AE1634" s="35"/>
      <c r="AR1634" s="186" t="s">
        <v>311</v>
      </c>
      <c r="AT1634" s="186" t="s">
        <v>173</v>
      </c>
      <c r="AU1634" s="186" t="s">
        <v>83</v>
      </c>
      <c r="AY1634" s="18" t="s">
        <v>171</v>
      </c>
      <c r="BE1634" s="187">
        <f>IF(N1634="základní",J1634,0)</f>
        <v>0</v>
      </c>
      <c r="BF1634" s="187">
        <f>IF(N1634="snížená",J1634,0)</f>
        <v>0</v>
      </c>
      <c r="BG1634" s="187">
        <f>IF(N1634="zákl. přenesená",J1634,0)</f>
        <v>0</v>
      </c>
      <c r="BH1634" s="187">
        <f>IF(N1634="sníž. přenesená",J1634,0)</f>
        <v>0</v>
      </c>
      <c r="BI1634" s="187">
        <f>IF(N1634="nulová",J1634,0)</f>
        <v>0</v>
      </c>
      <c r="BJ1634" s="18" t="s">
        <v>81</v>
      </c>
      <c r="BK1634" s="187">
        <f>ROUND(I1634*H1634,2)</f>
        <v>0</v>
      </c>
      <c r="BL1634" s="18" t="s">
        <v>311</v>
      </c>
      <c r="BM1634" s="186" t="s">
        <v>2420</v>
      </c>
    </row>
    <row r="1635" spans="1:47" s="2" customFormat="1" ht="12">
      <c r="A1635" s="35"/>
      <c r="B1635" s="36"/>
      <c r="C1635" s="37"/>
      <c r="D1635" s="188" t="s">
        <v>180</v>
      </c>
      <c r="E1635" s="37"/>
      <c r="F1635" s="189" t="s">
        <v>2173</v>
      </c>
      <c r="G1635" s="37"/>
      <c r="H1635" s="37"/>
      <c r="I1635" s="190"/>
      <c r="J1635" s="37"/>
      <c r="K1635" s="37"/>
      <c r="L1635" s="40"/>
      <c r="M1635" s="191"/>
      <c r="N1635" s="192"/>
      <c r="O1635" s="65"/>
      <c r="P1635" s="65"/>
      <c r="Q1635" s="65"/>
      <c r="R1635" s="65"/>
      <c r="S1635" s="65"/>
      <c r="T1635" s="66"/>
      <c r="U1635" s="35"/>
      <c r="V1635" s="35"/>
      <c r="W1635" s="35"/>
      <c r="X1635" s="35"/>
      <c r="Y1635" s="35"/>
      <c r="Z1635" s="35"/>
      <c r="AA1635" s="35"/>
      <c r="AB1635" s="35"/>
      <c r="AC1635" s="35"/>
      <c r="AD1635" s="35"/>
      <c r="AE1635" s="35"/>
      <c r="AT1635" s="18" t="s">
        <v>180</v>
      </c>
      <c r="AU1635" s="18" t="s">
        <v>83</v>
      </c>
    </row>
    <row r="1636" spans="1:65" s="2" customFormat="1" ht="44.25" customHeight="1">
      <c r="A1636" s="35"/>
      <c r="B1636" s="36"/>
      <c r="C1636" s="175" t="s">
        <v>2421</v>
      </c>
      <c r="D1636" s="175" t="s">
        <v>173</v>
      </c>
      <c r="E1636" s="176" t="s">
        <v>2422</v>
      </c>
      <c r="F1636" s="177" t="s">
        <v>2423</v>
      </c>
      <c r="G1636" s="178" t="s">
        <v>272</v>
      </c>
      <c r="H1636" s="179">
        <v>22.07</v>
      </c>
      <c r="I1636" s="180"/>
      <c r="J1636" s="181">
        <f>ROUND(I1636*H1636,2)</f>
        <v>0</v>
      </c>
      <c r="K1636" s="177" t="s">
        <v>177</v>
      </c>
      <c r="L1636" s="40"/>
      <c r="M1636" s="182" t="s">
        <v>19</v>
      </c>
      <c r="N1636" s="183" t="s">
        <v>44</v>
      </c>
      <c r="O1636" s="65"/>
      <c r="P1636" s="184">
        <f>O1636*H1636</f>
        <v>0</v>
      </c>
      <c r="Q1636" s="184">
        <v>0.039</v>
      </c>
      <c r="R1636" s="184">
        <f>Q1636*H1636</f>
        <v>0.86073</v>
      </c>
      <c r="S1636" s="184">
        <v>0</v>
      </c>
      <c r="T1636" s="185">
        <f>S1636*H1636</f>
        <v>0</v>
      </c>
      <c r="U1636" s="35"/>
      <c r="V1636" s="35"/>
      <c r="W1636" s="35"/>
      <c r="X1636" s="35"/>
      <c r="Y1636" s="35"/>
      <c r="Z1636" s="35"/>
      <c r="AA1636" s="35"/>
      <c r="AB1636" s="35"/>
      <c r="AC1636" s="35"/>
      <c r="AD1636" s="35"/>
      <c r="AE1636" s="35"/>
      <c r="AR1636" s="186" t="s">
        <v>311</v>
      </c>
      <c r="AT1636" s="186" t="s">
        <v>173</v>
      </c>
      <c r="AU1636" s="186" t="s">
        <v>83</v>
      </c>
      <c r="AY1636" s="18" t="s">
        <v>171</v>
      </c>
      <c r="BE1636" s="187">
        <f>IF(N1636="základní",J1636,0)</f>
        <v>0</v>
      </c>
      <c r="BF1636" s="187">
        <f>IF(N1636="snížená",J1636,0)</f>
        <v>0</v>
      </c>
      <c r="BG1636" s="187">
        <f>IF(N1636="zákl. přenesená",J1636,0)</f>
        <v>0</v>
      </c>
      <c r="BH1636" s="187">
        <f>IF(N1636="sníž. přenesená",J1636,0)</f>
        <v>0</v>
      </c>
      <c r="BI1636" s="187">
        <f>IF(N1636="nulová",J1636,0)</f>
        <v>0</v>
      </c>
      <c r="BJ1636" s="18" t="s">
        <v>81</v>
      </c>
      <c r="BK1636" s="187">
        <f>ROUND(I1636*H1636,2)</f>
        <v>0</v>
      </c>
      <c r="BL1636" s="18" t="s">
        <v>311</v>
      </c>
      <c r="BM1636" s="186" t="s">
        <v>2424</v>
      </c>
    </row>
    <row r="1637" spans="1:47" s="2" customFormat="1" ht="12">
      <c r="A1637" s="35"/>
      <c r="B1637" s="36"/>
      <c r="C1637" s="37"/>
      <c r="D1637" s="188" t="s">
        <v>180</v>
      </c>
      <c r="E1637" s="37"/>
      <c r="F1637" s="189" t="s">
        <v>2425</v>
      </c>
      <c r="G1637" s="37"/>
      <c r="H1637" s="37"/>
      <c r="I1637" s="190"/>
      <c r="J1637" s="37"/>
      <c r="K1637" s="37"/>
      <c r="L1637" s="40"/>
      <c r="M1637" s="191"/>
      <c r="N1637" s="192"/>
      <c r="O1637" s="65"/>
      <c r="P1637" s="65"/>
      <c r="Q1637" s="65"/>
      <c r="R1637" s="65"/>
      <c r="S1637" s="65"/>
      <c r="T1637" s="66"/>
      <c r="U1637" s="35"/>
      <c r="V1637" s="35"/>
      <c r="W1637" s="35"/>
      <c r="X1637" s="35"/>
      <c r="Y1637" s="35"/>
      <c r="Z1637" s="35"/>
      <c r="AA1637" s="35"/>
      <c r="AB1637" s="35"/>
      <c r="AC1637" s="35"/>
      <c r="AD1637" s="35"/>
      <c r="AE1637" s="35"/>
      <c r="AT1637" s="18" t="s">
        <v>180</v>
      </c>
      <c r="AU1637" s="18" t="s">
        <v>83</v>
      </c>
    </row>
    <row r="1638" spans="1:65" s="2" customFormat="1" ht="21.75" customHeight="1">
      <c r="A1638" s="35"/>
      <c r="B1638" s="36"/>
      <c r="C1638" s="226" t="s">
        <v>2426</v>
      </c>
      <c r="D1638" s="226" t="s">
        <v>263</v>
      </c>
      <c r="E1638" s="227" t="s">
        <v>2427</v>
      </c>
      <c r="F1638" s="228" t="s">
        <v>2428</v>
      </c>
      <c r="G1638" s="229" t="s">
        <v>272</v>
      </c>
      <c r="H1638" s="230">
        <v>24.277</v>
      </c>
      <c r="I1638" s="231"/>
      <c r="J1638" s="232">
        <f>ROUND(I1638*H1638,2)</f>
        <v>0</v>
      </c>
      <c r="K1638" s="228" t="s">
        <v>177</v>
      </c>
      <c r="L1638" s="233"/>
      <c r="M1638" s="234" t="s">
        <v>19</v>
      </c>
      <c r="N1638" s="235" t="s">
        <v>44</v>
      </c>
      <c r="O1638" s="65"/>
      <c r="P1638" s="184">
        <f>O1638*H1638</f>
        <v>0</v>
      </c>
      <c r="Q1638" s="184">
        <v>0.054</v>
      </c>
      <c r="R1638" s="184">
        <f>Q1638*H1638</f>
        <v>1.310958</v>
      </c>
      <c r="S1638" s="184">
        <v>0</v>
      </c>
      <c r="T1638" s="185">
        <f>S1638*H1638</f>
        <v>0</v>
      </c>
      <c r="U1638" s="35"/>
      <c r="V1638" s="35"/>
      <c r="W1638" s="35"/>
      <c r="X1638" s="35"/>
      <c r="Y1638" s="35"/>
      <c r="Z1638" s="35"/>
      <c r="AA1638" s="35"/>
      <c r="AB1638" s="35"/>
      <c r="AC1638" s="35"/>
      <c r="AD1638" s="35"/>
      <c r="AE1638" s="35"/>
      <c r="AR1638" s="186" t="s">
        <v>454</v>
      </c>
      <c r="AT1638" s="186" t="s">
        <v>263</v>
      </c>
      <c r="AU1638" s="186" t="s">
        <v>83</v>
      </c>
      <c r="AY1638" s="18" t="s">
        <v>171</v>
      </c>
      <c r="BE1638" s="187">
        <f>IF(N1638="základní",J1638,0)</f>
        <v>0</v>
      </c>
      <c r="BF1638" s="187">
        <f>IF(N1638="snížená",J1638,0)</f>
        <v>0</v>
      </c>
      <c r="BG1638" s="187">
        <f>IF(N1638="zákl. přenesená",J1638,0)</f>
        <v>0</v>
      </c>
      <c r="BH1638" s="187">
        <f>IF(N1638="sníž. přenesená",J1638,0)</f>
        <v>0</v>
      </c>
      <c r="BI1638" s="187">
        <f>IF(N1638="nulová",J1638,0)</f>
        <v>0</v>
      </c>
      <c r="BJ1638" s="18" t="s">
        <v>81</v>
      </c>
      <c r="BK1638" s="187">
        <f>ROUND(I1638*H1638,2)</f>
        <v>0</v>
      </c>
      <c r="BL1638" s="18" t="s">
        <v>311</v>
      </c>
      <c r="BM1638" s="186" t="s">
        <v>2429</v>
      </c>
    </row>
    <row r="1639" spans="2:51" s="14" customFormat="1" ht="12">
      <c r="B1639" s="204"/>
      <c r="C1639" s="205"/>
      <c r="D1639" s="195" t="s">
        <v>182</v>
      </c>
      <c r="E1639" s="205"/>
      <c r="F1639" s="207" t="s">
        <v>2430</v>
      </c>
      <c r="G1639" s="205"/>
      <c r="H1639" s="208">
        <v>24.277</v>
      </c>
      <c r="I1639" s="209"/>
      <c r="J1639" s="205"/>
      <c r="K1639" s="205"/>
      <c r="L1639" s="210"/>
      <c r="M1639" s="211"/>
      <c r="N1639" s="212"/>
      <c r="O1639" s="212"/>
      <c r="P1639" s="212"/>
      <c r="Q1639" s="212"/>
      <c r="R1639" s="212"/>
      <c r="S1639" s="212"/>
      <c r="T1639" s="213"/>
      <c r="AT1639" s="214" t="s">
        <v>182</v>
      </c>
      <c r="AU1639" s="214" t="s">
        <v>83</v>
      </c>
      <c r="AV1639" s="14" t="s">
        <v>83</v>
      </c>
      <c r="AW1639" s="14" t="s">
        <v>4</v>
      </c>
      <c r="AX1639" s="14" t="s">
        <v>81</v>
      </c>
      <c r="AY1639" s="214" t="s">
        <v>171</v>
      </c>
    </row>
    <row r="1640" spans="1:65" s="2" customFormat="1" ht="55.5" customHeight="1">
      <c r="A1640" s="35"/>
      <c r="B1640" s="36"/>
      <c r="C1640" s="175" t="s">
        <v>2431</v>
      </c>
      <c r="D1640" s="175" t="s">
        <v>173</v>
      </c>
      <c r="E1640" s="176" t="s">
        <v>2127</v>
      </c>
      <c r="F1640" s="177" t="s">
        <v>2128</v>
      </c>
      <c r="G1640" s="178" t="s">
        <v>266</v>
      </c>
      <c r="H1640" s="179">
        <v>5.343</v>
      </c>
      <c r="I1640" s="180"/>
      <c r="J1640" s="181">
        <f>ROUND(I1640*H1640,2)</f>
        <v>0</v>
      </c>
      <c r="K1640" s="177" t="s">
        <v>177</v>
      </c>
      <c r="L1640" s="40"/>
      <c r="M1640" s="182" t="s">
        <v>19</v>
      </c>
      <c r="N1640" s="183" t="s">
        <v>44</v>
      </c>
      <c r="O1640" s="65"/>
      <c r="P1640" s="184">
        <f>O1640*H1640</f>
        <v>0</v>
      </c>
      <c r="Q1640" s="184">
        <v>0</v>
      </c>
      <c r="R1640" s="184">
        <f>Q1640*H1640</f>
        <v>0</v>
      </c>
      <c r="S1640" s="184">
        <v>0</v>
      </c>
      <c r="T1640" s="185">
        <f>S1640*H1640</f>
        <v>0</v>
      </c>
      <c r="U1640" s="35"/>
      <c r="V1640" s="35"/>
      <c r="W1640" s="35"/>
      <c r="X1640" s="35"/>
      <c r="Y1640" s="35"/>
      <c r="Z1640" s="35"/>
      <c r="AA1640" s="35"/>
      <c r="AB1640" s="35"/>
      <c r="AC1640" s="35"/>
      <c r="AD1640" s="35"/>
      <c r="AE1640" s="35"/>
      <c r="AR1640" s="186" t="s">
        <v>311</v>
      </c>
      <c r="AT1640" s="186" t="s">
        <v>173</v>
      </c>
      <c r="AU1640" s="186" t="s">
        <v>83</v>
      </c>
      <c r="AY1640" s="18" t="s">
        <v>171</v>
      </c>
      <c r="BE1640" s="187">
        <f>IF(N1640="základní",J1640,0)</f>
        <v>0</v>
      </c>
      <c r="BF1640" s="187">
        <f>IF(N1640="snížená",J1640,0)</f>
        <v>0</v>
      </c>
      <c r="BG1640" s="187">
        <f>IF(N1640="zákl. přenesená",J1640,0)</f>
        <v>0</v>
      </c>
      <c r="BH1640" s="187">
        <f>IF(N1640="sníž. přenesená",J1640,0)</f>
        <v>0</v>
      </c>
      <c r="BI1640" s="187">
        <f>IF(N1640="nulová",J1640,0)</f>
        <v>0</v>
      </c>
      <c r="BJ1640" s="18" t="s">
        <v>81</v>
      </c>
      <c r="BK1640" s="187">
        <f>ROUND(I1640*H1640,2)</f>
        <v>0</v>
      </c>
      <c r="BL1640" s="18" t="s">
        <v>311</v>
      </c>
      <c r="BM1640" s="186" t="s">
        <v>2432</v>
      </c>
    </row>
    <row r="1641" spans="1:47" s="2" customFormat="1" ht="12">
      <c r="A1641" s="35"/>
      <c r="B1641" s="36"/>
      <c r="C1641" s="37"/>
      <c r="D1641" s="188" t="s">
        <v>180</v>
      </c>
      <c r="E1641" s="37"/>
      <c r="F1641" s="189" t="s">
        <v>2130</v>
      </c>
      <c r="G1641" s="37"/>
      <c r="H1641" s="37"/>
      <c r="I1641" s="190"/>
      <c r="J1641" s="37"/>
      <c r="K1641" s="37"/>
      <c r="L1641" s="40"/>
      <c r="M1641" s="191"/>
      <c r="N1641" s="192"/>
      <c r="O1641" s="65"/>
      <c r="P1641" s="65"/>
      <c r="Q1641" s="65"/>
      <c r="R1641" s="65"/>
      <c r="S1641" s="65"/>
      <c r="T1641" s="66"/>
      <c r="U1641" s="35"/>
      <c r="V1641" s="35"/>
      <c r="W1641" s="35"/>
      <c r="X1641" s="35"/>
      <c r="Y1641" s="35"/>
      <c r="Z1641" s="35"/>
      <c r="AA1641" s="35"/>
      <c r="AB1641" s="35"/>
      <c r="AC1641" s="35"/>
      <c r="AD1641" s="35"/>
      <c r="AE1641" s="35"/>
      <c r="AT1641" s="18" t="s">
        <v>180</v>
      </c>
      <c r="AU1641" s="18" t="s">
        <v>83</v>
      </c>
    </row>
    <row r="1642" spans="2:63" s="12" customFormat="1" ht="22.9" customHeight="1">
      <c r="B1642" s="159"/>
      <c r="C1642" s="160"/>
      <c r="D1642" s="161" t="s">
        <v>72</v>
      </c>
      <c r="E1642" s="173" t="s">
        <v>2433</v>
      </c>
      <c r="F1642" s="173" t="s">
        <v>2434</v>
      </c>
      <c r="G1642" s="160"/>
      <c r="H1642" s="160"/>
      <c r="I1642" s="163"/>
      <c r="J1642" s="174">
        <f>BK1642</f>
        <v>0</v>
      </c>
      <c r="K1642" s="160"/>
      <c r="L1642" s="165"/>
      <c r="M1642" s="166"/>
      <c r="N1642" s="167"/>
      <c r="O1642" s="167"/>
      <c r="P1642" s="168">
        <f>SUM(P1643:P1674)</f>
        <v>0</v>
      </c>
      <c r="Q1642" s="167"/>
      <c r="R1642" s="168">
        <f>SUM(R1643:R1674)</f>
        <v>0.31823949999999995</v>
      </c>
      <c r="S1642" s="167"/>
      <c r="T1642" s="169">
        <f>SUM(T1643:T1674)</f>
        <v>0</v>
      </c>
      <c r="AR1642" s="170" t="s">
        <v>83</v>
      </c>
      <c r="AT1642" s="171" t="s">
        <v>72</v>
      </c>
      <c r="AU1642" s="171" t="s">
        <v>81</v>
      </c>
      <c r="AY1642" s="170" t="s">
        <v>171</v>
      </c>
      <c r="BK1642" s="172">
        <f>SUM(BK1643:BK1674)</f>
        <v>0</v>
      </c>
    </row>
    <row r="1643" spans="1:65" s="2" customFormat="1" ht="44.25" customHeight="1">
      <c r="A1643" s="35"/>
      <c r="B1643" s="36"/>
      <c r="C1643" s="175" t="s">
        <v>2435</v>
      </c>
      <c r="D1643" s="175" t="s">
        <v>173</v>
      </c>
      <c r="E1643" s="176" t="s">
        <v>2436</v>
      </c>
      <c r="F1643" s="177" t="s">
        <v>2437</v>
      </c>
      <c r="G1643" s="178" t="s">
        <v>272</v>
      </c>
      <c r="H1643" s="179">
        <v>18.2</v>
      </c>
      <c r="I1643" s="180"/>
      <c r="J1643" s="181">
        <f>ROUND(I1643*H1643,2)</f>
        <v>0</v>
      </c>
      <c r="K1643" s="177" t="s">
        <v>177</v>
      </c>
      <c r="L1643" s="40"/>
      <c r="M1643" s="182" t="s">
        <v>19</v>
      </c>
      <c r="N1643" s="183" t="s">
        <v>44</v>
      </c>
      <c r="O1643" s="65"/>
      <c r="P1643" s="184">
        <f>O1643*H1643</f>
        <v>0</v>
      </c>
      <c r="Q1643" s="184">
        <v>0</v>
      </c>
      <c r="R1643" s="184">
        <f>Q1643*H1643</f>
        <v>0</v>
      </c>
      <c r="S1643" s="184">
        <v>0</v>
      </c>
      <c r="T1643" s="185">
        <f>S1643*H1643</f>
        <v>0</v>
      </c>
      <c r="U1643" s="35"/>
      <c r="V1643" s="35"/>
      <c r="W1643" s="35"/>
      <c r="X1643" s="35"/>
      <c r="Y1643" s="35"/>
      <c r="Z1643" s="35"/>
      <c r="AA1643" s="35"/>
      <c r="AB1643" s="35"/>
      <c r="AC1643" s="35"/>
      <c r="AD1643" s="35"/>
      <c r="AE1643" s="35"/>
      <c r="AR1643" s="186" t="s">
        <v>311</v>
      </c>
      <c r="AT1643" s="186" t="s">
        <v>173</v>
      </c>
      <c r="AU1643" s="186" t="s">
        <v>83</v>
      </c>
      <c r="AY1643" s="18" t="s">
        <v>171</v>
      </c>
      <c r="BE1643" s="187">
        <f>IF(N1643="základní",J1643,0)</f>
        <v>0</v>
      </c>
      <c r="BF1643" s="187">
        <f>IF(N1643="snížená",J1643,0)</f>
        <v>0</v>
      </c>
      <c r="BG1643" s="187">
        <f>IF(N1643="zákl. přenesená",J1643,0)</f>
        <v>0</v>
      </c>
      <c r="BH1643" s="187">
        <f>IF(N1643="sníž. přenesená",J1643,0)</f>
        <v>0</v>
      </c>
      <c r="BI1643" s="187">
        <f>IF(N1643="nulová",J1643,0)</f>
        <v>0</v>
      </c>
      <c r="BJ1643" s="18" t="s">
        <v>81</v>
      </c>
      <c r="BK1643" s="187">
        <f>ROUND(I1643*H1643,2)</f>
        <v>0</v>
      </c>
      <c r="BL1643" s="18" t="s">
        <v>311</v>
      </c>
      <c r="BM1643" s="186" t="s">
        <v>2438</v>
      </c>
    </row>
    <row r="1644" spans="1:47" s="2" customFormat="1" ht="12">
      <c r="A1644" s="35"/>
      <c r="B1644" s="36"/>
      <c r="C1644" s="37"/>
      <c r="D1644" s="188" t="s">
        <v>180</v>
      </c>
      <c r="E1644" s="37"/>
      <c r="F1644" s="189" t="s">
        <v>2439</v>
      </c>
      <c r="G1644" s="37"/>
      <c r="H1644" s="37"/>
      <c r="I1644" s="190"/>
      <c r="J1644" s="37"/>
      <c r="K1644" s="37"/>
      <c r="L1644" s="40"/>
      <c r="M1644" s="191"/>
      <c r="N1644" s="192"/>
      <c r="O1644" s="65"/>
      <c r="P1644" s="65"/>
      <c r="Q1644" s="65"/>
      <c r="R1644" s="65"/>
      <c r="S1644" s="65"/>
      <c r="T1644" s="66"/>
      <c r="U1644" s="35"/>
      <c r="V1644" s="35"/>
      <c r="W1644" s="35"/>
      <c r="X1644" s="35"/>
      <c r="Y1644" s="35"/>
      <c r="Z1644" s="35"/>
      <c r="AA1644" s="35"/>
      <c r="AB1644" s="35"/>
      <c r="AC1644" s="35"/>
      <c r="AD1644" s="35"/>
      <c r="AE1644" s="35"/>
      <c r="AT1644" s="18" t="s">
        <v>180</v>
      </c>
      <c r="AU1644" s="18" t="s">
        <v>83</v>
      </c>
    </row>
    <row r="1645" spans="2:51" s="14" customFormat="1" ht="12">
      <c r="B1645" s="204"/>
      <c r="C1645" s="205"/>
      <c r="D1645" s="195" t="s">
        <v>182</v>
      </c>
      <c r="E1645" s="205"/>
      <c r="F1645" s="207" t="s">
        <v>2440</v>
      </c>
      <c r="G1645" s="205"/>
      <c r="H1645" s="208">
        <v>18.2</v>
      </c>
      <c r="I1645" s="209"/>
      <c r="J1645" s="205"/>
      <c r="K1645" s="205"/>
      <c r="L1645" s="210"/>
      <c r="M1645" s="211"/>
      <c r="N1645" s="212"/>
      <c r="O1645" s="212"/>
      <c r="P1645" s="212"/>
      <c r="Q1645" s="212"/>
      <c r="R1645" s="212"/>
      <c r="S1645" s="212"/>
      <c r="T1645" s="213"/>
      <c r="AT1645" s="214" t="s">
        <v>182</v>
      </c>
      <c r="AU1645" s="214" t="s">
        <v>83</v>
      </c>
      <c r="AV1645" s="14" t="s">
        <v>83</v>
      </c>
      <c r="AW1645" s="14" t="s">
        <v>4</v>
      </c>
      <c r="AX1645" s="14" t="s">
        <v>81</v>
      </c>
      <c r="AY1645" s="214" t="s">
        <v>171</v>
      </c>
    </row>
    <row r="1646" spans="1:65" s="2" customFormat="1" ht="24.2" customHeight="1">
      <c r="A1646" s="35"/>
      <c r="B1646" s="36"/>
      <c r="C1646" s="226" t="s">
        <v>2441</v>
      </c>
      <c r="D1646" s="226" t="s">
        <v>263</v>
      </c>
      <c r="E1646" s="227" t="s">
        <v>2442</v>
      </c>
      <c r="F1646" s="228" t="s">
        <v>2443</v>
      </c>
      <c r="G1646" s="229" t="s">
        <v>272</v>
      </c>
      <c r="H1646" s="230">
        <v>9.1</v>
      </c>
      <c r="I1646" s="231"/>
      <c r="J1646" s="232">
        <f>ROUND(I1646*H1646,2)</f>
        <v>0</v>
      </c>
      <c r="K1646" s="228" t="s">
        <v>177</v>
      </c>
      <c r="L1646" s="233"/>
      <c r="M1646" s="234" t="s">
        <v>19</v>
      </c>
      <c r="N1646" s="235" t="s">
        <v>44</v>
      </c>
      <c r="O1646" s="65"/>
      <c r="P1646" s="184">
        <f>O1646*H1646</f>
        <v>0</v>
      </c>
      <c r="Q1646" s="184">
        <v>0.0012</v>
      </c>
      <c r="R1646" s="184">
        <f>Q1646*H1646</f>
        <v>0.01092</v>
      </c>
      <c r="S1646" s="184">
        <v>0</v>
      </c>
      <c r="T1646" s="185">
        <f>S1646*H1646</f>
        <v>0</v>
      </c>
      <c r="U1646" s="35"/>
      <c r="V1646" s="35"/>
      <c r="W1646" s="35"/>
      <c r="X1646" s="35"/>
      <c r="Y1646" s="35"/>
      <c r="Z1646" s="35"/>
      <c r="AA1646" s="35"/>
      <c r="AB1646" s="35"/>
      <c r="AC1646" s="35"/>
      <c r="AD1646" s="35"/>
      <c r="AE1646" s="35"/>
      <c r="AR1646" s="186" t="s">
        <v>454</v>
      </c>
      <c r="AT1646" s="186" t="s">
        <v>263</v>
      </c>
      <c r="AU1646" s="186" t="s">
        <v>83</v>
      </c>
      <c r="AY1646" s="18" t="s">
        <v>171</v>
      </c>
      <c r="BE1646" s="187">
        <f>IF(N1646="základní",J1646,0)</f>
        <v>0</v>
      </c>
      <c r="BF1646" s="187">
        <f>IF(N1646="snížená",J1646,0)</f>
        <v>0</v>
      </c>
      <c r="BG1646" s="187">
        <f>IF(N1646="zákl. přenesená",J1646,0)</f>
        <v>0</v>
      </c>
      <c r="BH1646" s="187">
        <f>IF(N1646="sníž. přenesená",J1646,0)</f>
        <v>0</v>
      </c>
      <c r="BI1646" s="187">
        <f>IF(N1646="nulová",J1646,0)</f>
        <v>0</v>
      </c>
      <c r="BJ1646" s="18" t="s">
        <v>81</v>
      </c>
      <c r="BK1646" s="187">
        <f>ROUND(I1646*H1646,2)</f>
        <v>0</v>
      </c>
      <c r="BL1646" s="18" t="s">
        <v>311</v>
      </c>
      <c r="BM1646" s="186" t="s">
        <v>2444</v>
      </c>
    </row>
    <row r="1647" spans="1:65" s="2" customFormat="1" ht="24.2" customHeight="1">
      <c r="A1647" s="35"/>
      <c r="B1647" s="36"/>
      <c r="C1647" s="226" t="s">
        <v>2445</v>
      </c>
      <c r="D1647" s="226" t="s">
        <v>263</v>
      </c>
      <c r="E1647" s="227" t="s">
        <v>2446</v>
      </c>
      <c r="F1647" s="228" t="s">
        <v>2447</v>
      </c>
      <c r="G1647" s="229" t="s">
        <v>272</v>
      </c>
      <c r="H1647" s="230">
        <v>9.1</v>
      </c>
      <c r="I1647" s="231"/>
      <c r="J1647" s="232">
        <f>ROUND(I1647*H1647,2)</f>
        <v>0</v>
      </c>
      <c r="K1647" s="228" t="s">
        <v>177</v>
      </c>
      <c r="L1647" s="233"/>
      <c r="M1647" s="234" t="s">
        <v>19</v>
      </c>
      <c r="N1647" s="235" t="s">
        <v>44</v>
      </c>
      <c r="O1647" s="65"/>
      <c r="P1647" s="184">
        <f>O1647*H1647</f>
        <v>0</v>
      </c>
      <c r="Q1647" s="184">
        <v>0.0048</v>
      </c>
      <c r="R1647" s="184">
        <f>Q1647*H1647</f>
        <v>0.04368</v>
      </c>
      <c r="S1647" s="184">
        <v>0</v>
      </c>
      <c r="T1647" s="185">
        <f>S1647*H1647</f>
        <v>0</v>
      </c>
      <c r="U1647" s="35"/>
      <c r="V1647" s="35"/>
      <c r="W1647" s="35"/>
      <c r="X1647" s="35"/>
      <c r="Y1647" s="35"/>
      <c r="Z1647" s="35"/>
      <c r="AA1647" s="35"/>
      <c r="AB1647" s="35"/>
      <c r="AC1647" s="35"/>
      <c r="AD1647" s="35"/>
      <c r="AE1647" s="35"/>
      <c r="AR1647" s="186" t="s">
        <v>454</v>
      </c>
      <c r="AT1647" s="186" t="s">
        <v>263</v>
      </c>
      <c r="AU1647" s="186" t="s">
        <v>83</v>
      </c>
      <c r="AY1647" s="18" t="s">
        <v>171</v>
      </c>
      <c r="BE1647" s="187">
        <f>IF(N1647="základní",J1647,0)</f>
        <v>0</v>
      </c>
      <c r="BF1647" s="187">
        <f>IF(N1647="snížená",J1647,0)</f>
        <v>0</v>
      </c>
      <c r="BG1647" s="187">
        <f>IF(N1647="zákl. přenesená",J1647,0)</f>
        <v>0</v>
      </c>
      <c r="BH1647" s="187">
        <f>IF(N1647="sníž. přenesená",J1647,0)</f>
        <v>0</v>
      </c>
      <c r="BI1647" s="187">
        <f>IF(N1647="nulová",J1647,0)</f>
        <v>0</v>
      </c>
      <c r="BJ1647" s="18" t="s">
        <v>81</v>
      </c>
      <c r="BK1647" s="187">
        <f>ROUND(I1647*H1647,2)</f>
        <v>0</v>
      </c>
      <c r="BL1647" s="18" t="s">
        <v>311</v>
      </c>
      <c r="BM1647" s="186" t="s">
        <v>2448</v>
      </c>
    </row>
    <row r="1648" spans="1:65" s="2" customFormat="1" ht="37.9" customHeight="1">
      <c r="A1648" s="35"/>
      <c r="B1648" s="36"/>
      <c r="C1648" s="175" t="s">
        <v>2449</v>
      </c>
      <c r="D1648" s="175" t="s">
        <v>173</v>
      </c>
      <c r="E1648" s="176" t="s">
        <v>2450</v>
      </c>
      <c r="F1648" s="177" t="s">
        <v>2451</v>
      </c>
      <c r="G1648" s="178" t="s">
        <v>328</v>
      </c>
      <c r="H1648" s="179">
        <v>29.4</v>
      </c>
      <c r="I1648" s="180"/>
      <c r="J1648" s="181">
        <f>ROUND(I1648*H1648,2)</f>
        <v>0</v>
      </c>
      <c r="K1648" s="177" t="s">
        <v>177</v>
      </c>
      <c r="L1648" s="40"/>
      <c r="M1648" s="182" t="s">
        <v>19</v>
      </c>
      <c r="N1648" s="183" t="s">
        <v>44</v>
      </c>
      <c r="O1648" s="65"/>
      <c r="P1648" s="184">
        <f>O1648*H1648</f>
        <v>0</v>
      </c>
      <c r="Q1648" s="184">
        <v>3E-05</v>
      </c>
      <c r="R1648" s="184">
        <f>Q1648*H1648</f>
        <v>0.000882</v>
      </c>
      <c r="S1648" s="184">
        <v>0</v>
      </c>
      <c r="T1648" s="185">
        <f>S1648*H1648</f>
        <v>0</v>
      </c>
      <c r="U1648" s="35"/>
      <c r="V1648" s="35"/>
      <c r="W1648" s="35"/>
      <c r="X1648" s="35"/>
      <c r="Y1648" s="35"/>
      <c r="Z1648" s="35"/>
      <c r="AA1648" s="35"/>
      <c r="AB1648" s="35"/>
      <c r="AC1648" s="35"/>
      <c r="AD1648" s="35"/>
      <c r="AE1648" s="35"/>
      <c r="AR1648" s="186" t="s">
        <v>311</v>
      </c>
      <c r="AT1648" s="186" t="s">
        <v>173</v>
      </c>
      <c r="AU1648" s="186" t="s">
        <v>83</v>
      </c>
      <c r="AY1648" s="18" t="s">
        <v>171</v>
      </c>
      <c r="BE1648" s="187">
        <f>IF(N1648="základní",J1648,0)</f>
        <v>0</v>
      </c>
      <c r="BF1648" s="187">
        <f>IF(N1648="snížená",J1648,0)</f>
        <v>0</v>
      </c>
      <c r="BG1648" s="187">
        <f>IF(N1648="zákl. přenesená",J1648,0)</f>
        <v>0</v>
      </c>
      <c r="BH1648" s="187">
        <f>IF(N1648="sníž. přenesená",J1648,0)</f>
        <v>0</v>
      </c>
      <c r="BI1648" s="187">
        <f>IF(N1648="nulová",J1648,0)</f>
        <v>0</v>
      </c>
      <c r="BJ1648" s="18" t="s">
        <v>81</v>
      </c>
      <c r="BK1648" s="187">
        <f>ROUND(I1648*H1648,2)</f>
        <v>0</v>
      </c>
      <c r="BL1648" s="18" t="s">
        <v>311</v>
      </c>
      <c r="BM1648" s="186" t="s">
        <v>2452</v>
      </c>
    </row>
    <row r="1649" spans="1:47" s="2" customFormat="1" ht="12">
      <c r="A1649" s="35"/>
      <c r="B1649" s="36"/>
      <c r="C1649" s="37"/>
      <c r="D1649" s="188" t="s">
        <v>180</v>
      </c>
      <c r="E1649" s="37"/>
      <c r="F1649" s="189" t="s">
        <v>2453</v>
      </c>
      <c r="G1649" s="37"/>
      <c r="H1649" s="37"/>
      <c r="I1649" s="190"/>
      <c r="J1649" s="37"/>
      <c r="K1649" s="37"/>
      <c r="L1649" s="40"/>
      <c r="M1649" s="191"/>
      <c r="N1649" s="192"/>
      <c r="O1649" s="65"/>
      <c r="P1649" s="65"/>
      <c r="Q1649" s="65"/>
      <c r="R1649" s="65"/>
      <c r="S1649" s="65"/>
      <c r="T1649" s="66"/>
      <c r="U1649" s="35"/>
      <c r="V1649" s="35"/>
      <c r="W1649" s="35"/>
      <c r="X1649" s="35"/>
      <c r="Y1649" s="35"/>
      <c r="Z1649" s="35"/>
      <c r="AA1649" s="35"/>
      <c r="AB1649" s="35"/>
      <c r="AC1649" s="35"/>
      <c r="AD1649" s="35"/>
      <c r="AE1649" s="35"/>
      <c r="AT1649" s="18" t="s">
        <v>180</v>
      </c>
      <c r="AU1649" s="18" t="s">
        <v>83</v>
      </c>
    </row>
    <row r="1650" spans="2:51" s="14" customFormat="1" ht="12">
      <c r="B1650" s="204"/>
      <c r="C1650" s="205"/>
      <c r="D1650" s="195" t="s">
        <v>182</v>
      </c>
      <c r="E1650" s="206" t="s">
        <v>19</v>
      </c>
      <c r="F1650" s="207" t="s">
        <v>2454</v>
      </c>
      <c r="G1650" s="205"/>
      <c r="H1650" s="208">
        <v>5.1</v>
      </c>
      <c r="I1650" s="209"/>
      <c r="J1650" s="205"/>
      <c r="K1650" s="205"/>
      <c r="L1650" s="210"/>
      <c r="M1650" s="211"/>
      <c r="N1650" s="212"/>
      <c r="O1650" s="212"/>
      <c r="P1650" s="212"/>
      <c r="Q1650" s="212"/>
      <c r="R1650" s="212"/>
      <c r="S1650" s="212"/>
      <c r="T1650" s="213"/>
      <c r="AT1650" s="214" t="s">
        <v>182</v>
      </c>
      <c r="AU1650" s="214" t="s">
        <v>83</v>
      </c>
      <c r="AV1650" s="14" t="s">
        <v>83</v>
      </c>
      <c r="AW1650" s="14" t="s">
        <v>35</v>
      </c>
      <c r="AX1650" s="14" t="s">
        <v>73</v>
      </c>
      <c r="AY1650" s="214" t="s">
        <v>171</v>
      </c>
    </row>
    <row r="1651" spans="2:51" s="14" customFormat="1" ht="12">
      <c r="B1651" s="204"/>
      <c r="C1651" s="205"/>
      <c r="D1651" s="195" t="s">
        <v>182</v>
      </c>
      <c r="E1651" s="206" t="s">
        <v>19</v>
      </c>
      <c r="F1651" s="207" t="s">
        <v>2455</v>
      </c>
      <c r="G1651" s="205"/>
      <c r="H1651" s="208">
        <v>24.3</v>
      </c>
      <c r="I1651" s="209"/>
      <c r="J1651" s="205"/>
      <c r="K1651" s="205"/>
      <c r="L1651" s="210"/>
      <c r="M1651" s="211"/>
      <c r="N1651" s="212"/>
      <c r="O1651" s="212"/>
      <c r="P1651" s="212"/>
      <c r="Q1651" s="212"/>
      <c r="R1651" s="212"/>
      <c r="S1651" s="212"/>
      <c r="T1651" s="213"/>
      <c r="AT1651" s="214" t="s">
        <v>182</v>
      </c>
      <c r="AU1651" s="214" t="s">
        <v>83</v>
      </c>
      <c r="AV1651" s="14" t="s">
        <v>83</v>
      </c>
      <c r="AW1651" s="14" t="s">
        <v>35</v>
      </c>
      <c r="AX1651" s="14" t="s">
        <v>73</v>
      </c>
      <c r="AY1651" s="214" t="s">
        <v>171</v>
      </c>
    </row>
    <row r="1652" spans="2:51" s="15" customFormat="1" ht="12">
      <c r="B1652" s="215"/>
      <c r="C1652" s="216"/>
      <c r="D1652" s="195" t="s">
        <v>182</v>
      </c>
      <c r="E1652" s="217" t="s">
        <v>19</v>
      </c>
      <c r="F1652" s="218" t="s">
        <v>189</v>
      </c>
      <c r="G1652" s="216"/>
      <c r="H1652" s="219">
        <v>29.4</v>
      </c>
      <c r="I1652" s="220"/>
      <c r="J1652" s="216"/>
      <c r="K1652" s="216"/>
      <c r="L1652" s="221"/>
      <c r="M1652" s="222"/>
      <c r="N1652" s="223"/>
      <c r="O1652" s="223"/>
      <c r="P1652" s="223"/>
      <c r="Q1652" s="223"/>
      <c r="R1652" s="223"/>
      <c r="S1652" s="223"/>
      <c r="T1652" s="224"/>
      <c r="AT1652" s="225" t="s">
        <v>182</v>
      </c>
      <c r="AU1652" s="225" t="s">
        <v>83</v>
      </c>
      <c r="AV1652" s="15" t="s">
        <v>178</v>
      </c>
      <c r="AW1652" s="15" t="s">
        <v>35</v>
      </c>
      <c r="AX1652" s="15" t="s">
        <v>81</v>
      </c>
      <c r="AY1652" s="225" t="s">
        <v>171</v>
      </c>
    </row>
    <row r="1653" spans="1:65" s="2" customFormat="1" ht="24.2" customHeight="1">
      <c r="A1653" s="35"/>
      <c r="B1653" s="36"/>
      <c r="C1653" s="226" t="s">
        <v>2456</v>
      </c>
      <c r="D1653" s="226" t="s">
        <v>263</v>
      </c>
      <c r="E1653" s="227" t="s">
        <v>1380</v>
      </c>
      <c r="F1653" s="228" t="s">
        <v>1381</v>
      </c>
      <c r="G1653" s="229" t="s">
        <v>176</v>
      </c>
      <c r="H1653" s="230">
        <v>0.085</v>
      </c>
      <c r="I1653" s="231"/>
      <c r="J1653" s="232">
        <f>ROUND(I1653*H1653,2)</f>
        <v>0</v>
      </c>
      <c r="K1653" s="228" t="s">
        <v>177</v>
      </c>
      <c r="L1653" s="233"/>
      <c r="M1653" s="234" t="s">
        <v>19</v>
      </c>
      <c r="N1653" s="235" t="s">
        <v>44</v>
      </c>
      <c r="O1653" s="65"/>
      <c r="P1653" s="184">
        <f>O1653*H1653</f>
        <v>0</v>
      </c>
      <c r="Q1653" s="184">
        <v>0.55</v>
      </c>
      <c r="R1653" s="184">
        <f>Q1653*H1653</f>
        <v>0.04675000000000001</v>
      </c>
      <c r="S1653" s="184">
        <v>0</v>
      </c>
      <c r="T1653" s="185">
        <f>S1653*H1653</f>
        <v>0</v>
      </c>
      <c r="U1653" s="35"/>
      <c r="V1653" s="35"/>
      <c r="W1653" s="35"/>
      <c r="X1653" s="35"/>
      <c r="Y1653" s="35"/>
      <c r="Z1653" s="35"/>
      <c r="AA1653" s="35"/>
      <c r="AB1653" s="35"/>
      <c r="AC1653" s="35"/>
      <c r="AD1653" s="35"/>
      <c r="AE1653" s="35"/>
      <c r="AR1653" s="186" t="s">
        <v>454</v>
      </c>
      <c r="AT1653" s="186" t="s">
        <v>263</v>
      </c>
      <c r="AU1653" s="186" t="s">
        <v>83</v>
      </c>
      <c r="AY1653" s="18" t="s">
        <v>171</v>
      </c>
      <c r="BE1653" s="187">
        <f>IF(N1653="základní",J1653,0)</f>
        <v>0</v>
      </c>
      <c r="BF1653" s="187">
        <f>IF(N1653="snížená",J1653,0)</f>
        <v>0</v>
      </c>
      <c r="BG1653" s="187">
        <f>IF(N1653="zákl. přenesená",J1653,0)</f>
        <v>0</v>
      </c>
      <c r="BH1653" s="187">
        <f>IF(N1653="sníž. přenesená",J1653,0)</f>
        <v>0</v>
      </c>
      <c r="BI1653" s="187">
        <f>IF(N1653="nulová",J1653,0)</f>
        <v>0</v>
      </c>
      <c r="BJ1653" s="18" t="s">
        <v>81</v>
      </c>
      <c r="BK1653" s="187">
        <f>ROUND(I1653*H1653,2)</f>
        <v>0</v>
      </c>
      <c r="BL1653" s="18" t="s">
        <v>311</v>
      </c>
      <c r="BM1653" s="186" t="s">
        <v>2457</v>
      </c>
    </row>
    <row r="1654" spans="2:51" s="14" customFormat="1" ht="12">
      <c r="B1654" s="204"/>
      <c r="C1654" s="205"/>
      <c r="D1654" s="195" t="s">
        <v>182</v>
      </c>
      <c r="E1654" s="206" t="s">
        <v>19</v>
      </c>
      <c r="F1654" s="207" t="s">
        <v>2458</v>
      </c>
      <c r="G1654" s="205"/>
      <c r="H1654" s="208">
        <v>0.085</v>
      </c>
      <c r="I1654" s="209"/>
      <c r="J1654" s="205"/>
      <c r="K1654" s="205"/>
      <c r="L1654" s="210"/>
      <c r="M1654" s="211"/>
      <c r="N1654" s="212"/>
      <c r="O1654" s="212"/>
      <c r="P1654" s="212"/>
      <c r="Q1654" s="212"/>
      <c r="R1654" s="212"/>
      <c r="S1654" s="212"/>
      <c r="T1654" s="213"/>
      <c r="AT1654" s="214" t="s">
        <v>182</v>
      </c>
      <c r="AU1654" s="214" t="s">
        <v>83</v>
      </c>
      <c r="AV1654" s="14" t="s">
        <v>83</v>
      </c>
      <c r="AW1654" s="14" t="s">
        <v>35</v>
      </c>
      <c r="AX1654" s="14" t="s">
        <v>81</v>
      </c>
      <c r="AY1654" s="214" t="s">
        <v>171</v>
      </c>
    </row>
    <row r="1655" spans="1:65" s="2" customFormat="1" ht="37.9" customHeight="1">
      <c r="A1655" s="35"/>
      <c r="B1655" s="36"/>
      <c r="C1655" s="175" t="s">
        <v>2459</v>
      </c>
      <c r="D1655" s="175" t="s">
        <v>173</v>
      </c>
      <c r="E1655" s="176" t="s">
        <v>1410</v>
      </c>
      <c r="F1655" s="177" t="s">
        <v>1411</v>
      </c>
      <c r="G1655" s="178" t="s">
        <v>176</v>
      </c>
      <c r="H1655" s="179">
        <v>0.296</v>
      </c>
      <c r="I1655" s="180"/>
      <c r="J1655" s="181">
        <f>ROUND(I1655*H1655,2)</f>
        <v>0</v>
      </c>
      <c r="K1655" s="177" t="s">
        <v>177</v>
      </c>
      <c r="L1655" s="40"/>
      <c r="M1655" s="182" t="s">
        <v>19</v>
      </c>
      <c r="N1655" s="183" t="s">
        <v>44</v>
      </c>
      <c r="O1655" s="65"/>
      <c r="P1655" s="184">
        <f>O1655*H1655</f>
        <v>0</v>
      </c>
      <c r="Q1655" s="184">
        <v>0.0233</v>
      </c>
      <c r="R1655" s="184">
        <f>Q1655*H1655</f>
        <v>0.0068968</v>
      </c>
      <c r="S1655" s="184">
        <v>0</v>
      </c>
      <c r="T1655" s="185">
        <f>S1655*H1655</f>
        <v>0</v>
      </c>
      <c r="U1655" s="35"/>
      <c r="V1655" s="35"/>
      <c r="W1655" s="35"/>
      <c r="X1655" s="35"/>
      <c r="Y1655" s="35"/>
      <c r="Z1655" s="35"/>
      <c r="AA1655" s="35"/>
      <c r="AB1655" s="35"/>
      <c r="AC1655" s="35"/>
      <c r="AD1655" s="35"/>
      <c r="AE1655" s="35"/>
      <c r="AR1655" s="186" t="s">
        <v>311</v>
      </c>
      <c r="AT1655" s="186" t="s">
        <v>173</v>
      </c>
      <c r="AU1655" s="186" t="s">
        <v>83</v>
      </c>
      <c r="AY1655" s="18" t="s">
        <v>171</v>
      </c>
      <c r="BE1655" s="187">
        <f>IF(N1655="základní",J1655,0)</f>
        <v>0</v>
      </c>
      <c r="BF1655" s="187">
        <f>IF(N1655="snížená",J1655,0)</f>
        <v>0</v>
      </c>
      <c r="BG1655" s="187">
        <f>IF(N1655="zákl. přenesená",J1655,0)</f>
        <v>0</v>
      </c>
      <c r="BH1655" s="187">
        <f>IF(N1655="sníž. přenesená",J1655,0)</f>
        <v>0</v>
      </c>
      <c r="BI1655" s="187">
        <f>IF(N1655="nulová",J1655,0)</f>
        <v>0</v>
      </c>
      <c r="BJ1655" s="18" t="s">
        <v>81</v>
      </c>
      <c r="BK1655" s="187">
        <f>ROUND(I1655*H1655,2)</f>
        <v>0</v>
      </c>
      <c r="BL1655" s="18" t="s">
        <v>311</v>
      </c>
      <c r="BM1655" s="186" t="s">
        <v>2460</v>
      </c>
    </row>
    <row r="1656" spans="1:47" s="2" customFormat="1" ht="12">
      <c r="A1656" s="35"/>
      <c r="B1656" s="36"/>
      <c r="C1656" s="37"/>
      <c r="D1656" s="188" t="s">
        <v>180</v>
      </c>
      <c r="E1656" s="37"/>
      <c r="F1656" s="189" t="s">
        <v>1413</v>
      </c>
      <c r="G1656" s="37"/>
      <c r="H1656" s="37"/>
      <c r="I1656" s="190"/>
      <c r="J1656" s="37"/>
      <c r="K1656" s="37"/>
      <c r="L1656" s="40"/>
      <c r="M1656" s="191"/>
      <c r="N1656" s="192"/>
      <c r="O1656" s="65"/>
      <c r="P1656" s="65"/>
      <c r="Q1656" s="65"/>
      <c r="R1656" s="65"/>
      <c r="S1656" s="65"/>
      <c r="T1656" s="66"/>
      <c r="U1656" s="35"/>
      <c r="V1656" s="35"/>
      <c r="W1656" s="35"/>
      <c r="X1656" s="35"/>
      <c r="Y1656" s="35"/>
      <c r="Z1656" s="35"/>
      <c r="AA1656" s="35"/>
      <c r="AB1656" s="35"/>
      <c r="AC1656" s="35"/>
      <c r="AD1656" s="35"/>
      <c r="AE1656" s="35"/>
      <c r="AT1656" s="18" t="s">
        <v>180</v>
      </c>
      <c r="AU1656" s="18" t="s">
        <v>83</v>
      </c>
    </row>
    <row r="1657" spans="2:51" s="14" customFormat="1" ht="12">
      <c r="B1657" s="204"/>
      <c r="C1657" s="205"/>
      <c r="D1657" s="195" t="s">
        <v>182</v>
      </c>
      <c r="E1657" s="206" t="s">
        <v>19</v>
      </c>
      <c r="F1657" s="207" t="s">
        <v>2461</v>
      </c>
      <c r="G1657" s="205"/>
      <c r="H1657" s="208">
        <v>0.296</v>
      </c>
      <c r="I1657" s="209"/>
      <c r="J1657" s="205"/>
      <c r="K1657" s="205"/>
      <c r="L1657" s="210"/>
      <c r="M1657" s="211"/>
      <c r="N1657" s="212"/>
      <c r="O1657" s="212"/>
      <c r="P1657" s="212"/>
      <c r="Q1657" s="212"/>
      <c r="R1657" s="212"/>
      <c r="S1657" s="212"/>
      <c r="T1657" s="213"/>
      <c r="AT1657" s="214" t="s">
        <v>182</v>
      </c>
      <c r="AU1657" s="214" t="s">
        <v>83</v>
      </c>
      <c r="AV1657" s="14" t="s">
        <v>83</v>
      </c>
      <c r="AW1657" s="14" t="s">
        <v>35</v>
      </c>
      <c r="AX1657" s="14" t="s">
        <v>81</v>
      </c>
      <c r="AY1657" s="214" t="s">
        <v>171</v>
      </c>
    </row>
    <row r="1658" spans="1:65" s="2" customFormat="1" ht="33" customHeight="1">
      <c r="A1658" s="35"/>
      <c r="B1658" s="36"/>
      <c r="C1658" s="175" t="s">
        <v>2462</v>
      </c>
      <c r="D1658" s="175" t="s">
        <v>173</v>
      </c>
      <c r="E1658" s="176" t="s">
        <v>2463</v>
      </c>
      <c r="F1658" s="177" t="s">
        <v>2464</v>
      </c>
      <c r="G1658" s="178" t="s">
        <v>328</v>
      </c>
      <c r="H1658" s="179">
        <v>16.5</v>
      </c>
      <c r="I1658" s="180"/>
      <c r="J1658" s="181">
        <f>ROUND(I1658*H1658,2)</f>
        <v>0</v>
      </c>
      <c r="K1658" s="177" t="s">
        <v>177</v>
      </c>
      <c r="L1658" s="40"/>
      <c r="M1658" s="182" t="s">
        <v>19</v>
      </c>
      <c r="N1658" s="183" t="s">
        <v>44</v>
      </c>
      <c r="O1658" s="65"/>
      <c r="P1658" s="184">
        <f>O1658*H1658</f>
        <v>0</v>
      </c>
      <c r="Q1658" s="184">
        <v>0</v>
      </c>
      <c r="R1658" s="184">
        <f>Q1658*H1658</f>
        <v>0</v>
      </c>
      <c r="S1658" s="184">
        <v>0</v>
      </c>
      <c r="T1658" s="185">
        <f>S1658*H1658</f>
        <v>0</v>
      </c>
      <c r="U1658" s="35"/>
      <c r="V1658" s="35"/>
      <c r="W1658" s="35"/>
      <c r="X1658" s="35"/>
      <c r="Y1658" s="35"/>
      <c r="Z1658" s="35"/>
      <c r="AA1658" s="35"/>
      <c r="AB1658" s="35"/>
      <c r="AC1658" s="35"/>
      <c r="AD1658" s="35"/>
      <c r="AE1658" s="35"/>
      <c r="AR1658" s="186" t="s">
        <v>311</v>
      </c>
      <c r="AT1658" s="186" t="s">
        <v>173</v>
      </c>
      <c r="AU1658" s="186" t="s">
        <v>83</v>
      </c>
      <c r="AY1658" s="18" t="s">
        <v>171</v>
      </c>
      <c r="BE1658" s="187">
        <f>IF(N1658="základní",J1658,0)</f>
        <v>0</v>
      </c>
      <c r="BF1658" s="187">
        <f>IF(N1658="snížená",J1658,0)</f>
        <v>0</v>
      </c>
      <c r="BG1658" s="187">
        <f>IF(N1658="zákl. přenesená",J1658,0)</f>
        <v>0</v>
      </c>
      <c r="BH1658" s="187">
        <f>IF(N1658="sníž. přenesená",J1658,0)</f>
        <v>0</v>
      </c>
      <c r="BI1658" s="187">
        <f>IF(N1658="nulová",J1658,0)</f>
        <v>0</v>
      </c>
      <c r="BJ1658" s="18" t="s">
        <v>81</v>
      </c>
      <c r="BK1658" s="187">
        <f>ROUND(I1658*H1658,2)</f>
        <v>0</v>
      </c>
      <c r="BL1658" s="18" t="s">
        <v>311</v>
      </c>
      <c r="BM1658" s="186" t="s">
        <v>2465</v>
      </c>
    </row>
    <row r="1659" spans="1:47" s="2" customFormat="1" ht="12">
      <c r="A1659" s="35"/>
      <c r="B1659" s="36"/>
      <c r="C1659" s="37"/>
      <c r="D1659" s="188" t="s">
        <v>180</v>
      </c>
      <c r="E1659" s="37"/>
      <c r="F1659" s="189" t="s">
        <v>2466</v>
      </c>
      <c r="G1659" s="37"/>
      <c r="H1659" s="37"/>
      <c r="I1659" s="190"/>
      <c r="J1659" s="37"/>
      <c r="K1659" s="37"/>
      <c r="L1659" s="40"/>
      <c r="M1659" s="191"/>
      <c r="N1659" s="192"/>
      <c r="O1659" s="65"/>
      <c r="P1659" s="65"/>
      <c r="Q1659" s="65"/>
      <c r="R1659" s="65"/>
      <c r="S1659" s="65"/>
      <c r="T1659" s="66"/>
      <c r="U1659" s="35"/>
      <c r="V1659" s="35"/>
      <c r="W1659" s="35"/>
      <c r="X1659" s="35"/>
      <c r="Y1659" s="35"/>
      <c r="Z1659" s="35"/>
      <c r="AA1659" s="35"/>
      <c r="AB1659" s="35"/>
      <c r="AC1659" s="35"/>
      <c r="AD1659" s="35"/>
      <c r="AE1659" s="35"/>
      <c r="AT1659" s="18" t="s">
        <v>180</v>
      </c>
      <c r="AU1659" s="18" t="s">
        <v>83</v>
      </c>
    </row>
    <row r="1660" spans="2:51" s="14" customFormat="1" ht="12">
      <c r="B1660" s="204"/>
      <c r="C1660" s="205"/>
      <c r="D1660" s="195" t="s">
        <v>182</v>
      </c>
      <c r="E1660" s="206" t="s">
        <v>19</v>
      </c>
      <c r="F1660" s="207" t="s">
        <v>2467</v>
      </c>
      <c r="G1660" s="205"/>
      <c r="H1660" s="208">
        <v>16.5</v>
      </c>
      <c r="I1660" s="209"/>
      <c r="J1660" s="205"/>
      <c r="K1660" s="205"/>
      <c r="L1660" s="210"/>
      <c r="M1660" s="211"/>
      <c r="N1660" s="212"/>
      <c r="O1660" s="212"/>
      <c r="P1660" s="212"/>
      <c r="Q1660" s="212"/>
      <c r="R1660" s="212"/>
      <c r="S1660" s="212"/>
      <c r="T1660" s="213"/>
      <c r="AT1660" s="214" t="s">
        <v>182</v>
      </c>
      <c r="AU1660" s="214" t="s">
        <v>83</v>
      </c>
      <c r="AV1660" s="14" t="s">
        <v>83</v>
      </c>
      <c r="AW1660" s="14" t="s">
        <v>35</v>
      </c>
      <c r="AX1660" s="14" t="s">
        <v>81</v>
      </c>
      <c r="AY1660" s="214" t="s">
        <v>171</v>
      </c>
    </row>
    <row r="1661" spans="1:65" s="2" customFormat="1" ht="24.2" customHeight="1">
      <c r="A1661" s="35"/>
      <c r="B1661" s="36"/>
      <c r="C1661" s="226" t="s">
        <v>2468</v>
      </c>
      <c r="D1661" s="226" t="s">
        <v>263</v>
      </c>
      <c r="E1661" s="227" t="s">
        <v>2469</v>
      </c>
      <c r="F1661" s="228" t="s">
        <v>2470</v>
      </c>
      <c r="G1661" s="229" t="s">
        <v>176</v>
      </c>
      <c r="H1661" s="230">
        <v>0.211</v>
      </c>
      <c r="I1661" s="231"/>
      <c r="J1661" s="232">
        <f>ROUND(I1661*H1661,2)</f>
        <v>0</v>
      </c>
      <c r="K1661" s="228" t="s">
        <v>177</v>
      </c>
      <c r="L1661" s="233"/>
      <c r="M1661" s="234" t="s">
        <v>19</v>
      </c>
      <c r="N1661" s="235" t="s">
        <v>44</v>
      </c>
      <c r="O1661" s="65"/>
      <c r="P1661" s="184">
        <f>O1661*H1661</f>
        <v>0</v>
      </c>
      <c r="Q1661" s="184">
        <v>0.44</v>
      </c>
      <c r="R1661" s="184">
        <f>Q1661*H1661</f>
        <v>0.09283999999999999</v>
      </c>
      <c r="S1661" s="184">
        <v>0</v>
      </c>
      <c r="T1661" s="185">
        <f>S1661*H1661</f>
        <v>0</v>
      </c>
      <c r="U1661" s="35"/>
      <c r="V1661" s="35"/>
      <c r="W1661" s="35"/>
      <c r="X1661" s="35"/>
      <c r="Y1661" s="35"/>
      <c r="Z1661" s="35"/>
      <c r="AA1661" s="35"/>
      <c r="AB1661" s="35"/>
      <c r="AC1661" s="35"/>
      <c r="AD1661" s="35"/>
      <c r="AE1661" s="35"/>
      <c r="AR1661" s="186" t="s">
        <v>454</v>
      </c>
      <c r="AT1661" s="186" t="s">
        <v>263</v>
      </c>
      <c r="AU1661" s="186" t="s">
        <v>83</v>
      </c>
      <c r="AY1661" s="18" t="s">
        <v>171</v>
      </c>
      <c r="BE1661" s="187">
        <f>IF(N1661="základní",J1661,0)</f>
        <v>0</v>
      </c>
      <c r="BF1661" s="187">
        <f>IF(N1661="snížená",J1661,0)</f>
        <v>0</v>
      </c>
      <c r="BG1661" s="187">
        <f>IF(N1661="zákl. přenesená",J1661,0)</f>
        <v>0</v>
      </c>
      <c r="BH1661" s="187">
        <f>IF(N1661="sníž. přenesená",J1661,0)</f>
        <v>0</v>
      </c>
      <c r="BI1661" s="187">
        <f>IF(N1661="nulová",J1661,0)</f>
        <v>0</v>
      </c>
      <c r="BJ1661" s="18" t="s">
        <v>81</v>
      </c>
      <c r="BK1661" s="187">
        <f>ROUND(I1661*H1661,2)</f>
        <v>0</v>
      </c>
      <c r="BL1661" s="18" t="s">
        <v>311</v>
      </c>
      <c r="BM1661" s="186" t="s">
        <v>2471</v>
      </c>
    </row>
    <row r="1662" spans="2:51" s="14" customFormat="1" ht="12">
      <c r="B1662" s="204"/>
      <c r="C1662" s="205"/>
      <c r="D1662" s="195" t="s">
        <v>182</v>
      </c>
      <c r="E1662" s="206" t="s">
        <v>19</v>
      </c>
      <c r="F1662" s="207" t="s">
        <v>2472</v>
      </c>
      <c r="G1662" s="205"/>
      <c r="H1662" s="208">
        <v>0.211</v>
      </c>
      <c r="I1662" s="209"/>
      <c r="J1662" s="205"/>
      <c r="K1662" s="205"/>
      <c r="L1662" s="210"/>
      <c r="M1662" s="211"/>
      <c r="N1662" s="212"/>
      <c r="O1662" s="212"/>
      <c r="P1662" s="212"/>
      <c r="Q1662" s="212"/>
      <c r="R1662" s="212"/>
      <c r="S1662" s="212"/>
      <c r="T1662" s="213"/>
      <c r="AT1662" s="214" t="s">
        <v>182</v>
      </c>
      <c r="AU1662" s="214" t="s">
        <v>83</v>
      </c>
      <c r="AV1662" s="14" t="s">
        <v>83</v>
      </c>
      <c r="AW1662" s="14" t="s">
        <v>35</v>
      </c>
      <c r="AX1662" s="14" t="s">
        <v>81</v>
      </c>
      <c r="AY1662" s="214" t="s">
        <v>171</v>
      </c>
    </row>
    <row r="1663" spans="1:65" s="2" customFormat="1" ht="49.15" customHeight="1">
      <c r="A1663" s="35"/>
      <c r="B1663" s="36"/>
      <c r="C1663" s="175" t="s">
        <v>2473</v>
      </c>
      <c r="D1663" s="175" t="s">
        <v>173</v>
      </c>
      <c r="E1663" s="176" t="s">
        <v>2474</v>
      </c>
      <c r="F1663" s="177" t="s">
        <v>2475</v>
      </c>
      <c r="G1663" s="178" t="s">
        <v>272</v>
      </c>
      <c r="H1663" s="179">
        <v>9.1</v>
      </c>
      <c r="I1663" s="180"/>
      <c r="J1663" s="181">
        <f>ROUND(I1663*H1663,2)</f>
        <v>0</v>
      </c>
      <c r="K1663" s="177" t="s">
        <v>177</v>
      </c>
      <c r="L1663" s="40"/>
      <c r="M1663" s="182" t="s">
        <v>19</v>
      </c>
      <c r="N1663" s="183" t="s">
        <v>44</v>
      </c>
      <c r="O1663" s="65"/>
      <c r="P1663" s="184">
        <f>O1663*H1663</f>
        <v>0</v>
      </c>
      <c r="Q1663" s="184">
        <v>0.01259</v>
      </c>
      <c r="R1663" s="184">
        <f>Q1663*H1663</f>
        <v>0.114569</v>
      </c>
      <c r="S1663" s="184">
        <v>0</v>
      </c>
      <c r="T1663" s="185">
        <f>S1663*H1663</f>
        <v>0</v>
      </c>
      <c r="U1663" s="35"/>
      <c r="V1663" s="35"/>
      <c r="W1663" s="35"/>
      <c r="X1663" s="35"/>
      <c r="Y1663" s="35"/>
      <c r="Z1663" s="35"/>
      <c r="AA1663" s="35"/>
      <c r="AB1663" s="35"/>
      <c r="AC1663" s="35"/>
      <c r="AD1663" s="35"/>
      <c r="AE1663" s="35"/>
      <c r="AR1663" s="186" t="s">
        <v>311</v>
      </c>
      <c r="AT1663" s="186" t="s">
        <v>173</v>
      </c>
      <c r="AU1663" s="186" t="s">
        <v>83</v>
      </c>
      <c r="AY1663" s="18" t="s">
        <v>171</v>
      </c>
      <c r="BE1663" s="187">
        <f>IF(N1663="základní",J1663,0)</f>
        <v>0</v>
      </c>
      <c r="BF1663" s="187">
        <f>IF(N1663="snížená",J1663,0)</f>
        <v>0</v>
      </c>
      <c r="BG1663" s="187">
        <f>IF(N1663="zákl. přenesená",J1663,0)</f>
        <v>0</v>
      </c>
      <c r="BH1663" s="187">
        <f>IF(N1663="sníž. přenesená",J1663,0)</f>
        <v>0</v>
      </c>
      <c r="BI1663" s="187">
        <f>IF(N1663="nulová",J1663,0)</f>
        <v>0</v>
      </c>
      <c r="BJ1663" s="18" t="s">
        <v>81</v>
      </c>
      <c r="BK1663" s="187">
        <f>ROUND(I1663*H1663,2)</f>
        <v>0</v>
      </c>
      <c r="BL1663" s="18" t="s">
        <v>311</v>
      </c>
      <c r="BM1663" s="186" t="s">
        <v>2476</v>
      </c>
    </row>
    <row r="1664" spans="1:47" s="2" customFormat="1" ht="12">
      <c r="A1664" s="35"/>
      <c r="B1664" s="36"/>
      <c r="C1664" s="37"/>
      <c r="D1664" s="188" t="s">
        <v>180</v>
      </c>
      <c r="E1664" s="37"/>
      <c r="F1664" s="189" t="s">
        <v>2477</v>
      </c>
      <c r="G1664" s="37"/>
      <c r="H1664" s="37"/>
      <c r="I1664" s="190"/>
      <c r="J1664" s="37"/>
      <c r="K1664" s="37"/>
      <c r="L1664" s="40"/>
      <c r="M1664" s="191"/>
      <c r="N1664" s="192"/>
      <c r="O1664" s="65"/>
      <c r="P1664" s="65"/>
      <c r="Q1664" s="65"/>
      <c r="R1664" s="65"/>
      <c r="S1664" s="65"/>
      <c r="T1664" s="66"/>
      <c r="U1664" s="35"/>
      <c r="V1664" s="35"/>
      <c r="W1664" s="35"/>
      <c r="X1664" s="35"/>
      <c r="Y1664" s="35"/>
      <c r="Z1664" s="35"/>
      <c r="AA1664" s="35"/>
      <c r="AB1664" s="35"/>
      <c r="AC1664" s="35"/>
      <c r="AD1664" s="35"/>
      <c r="AE1664" s="35"/>
      <c r="AT1664" s="18" t="s">
        <v>180</v>
      </c>
      <c r="AU1664" s="18" t="s">
        <v>83</v>
      </c>
    </row>
    <row r="1665" spans="1:65" s="2" customFormat="1" ht="37.9" customHeight="1">
      <c r="A1665" s="35"/>
      <c r="B1665" s="36"/>
      <c r="C1665" s="175" t="s">
        <v>2478</v>
      </c>
      <c r="D1665" s="175" t="s">
        <v>173</v>
      </c>
      <c r="E1665" s="176" t="s">
        <v>2479</v>
      </c>
      <c r="F1665" s="177" t="s">
        <v>2480</v>
      </c>
      <c r="G1665" s="178" t="s">
        <v>272</v>
      </c>
      <c r="H1665" s="179">
        <v>9.1</v>
      </c>
      <c r="I1665" s="180"/>
      <c r="J1665" s="181">
        <f>ROUND(I1665*H1665,2)</f>
        <v>0</v>
      </c>
      <c r="K1665" s="177" t="s">
        <v>177</v>
      </c>
      <c r="L1665" s="40"/>
      <c r="M1665" s="182" t="s">
        <v>19</v>
      </c>
      <c r="N1665" s="183" t="s">
        <v>44</v>
      </c>
      <c r="O1665" s="65"/>
      <c r="P1665" s="184">
        <f>O1665*H1665</f>
        <v>0</v>
      </c>
      <c r="Q1665" s="184">
        <v>0</v>
      </c>
      <c r="R1665" s="184">
        <f>Q1665*H1665</f>
        <v>0</v>
      </c>
      <c r="S1665" s="184">
        <v>0</v>
      </c>
      <c r="T1665" s="185">
        <f>S1665*H1665</f>
        <v>0</v>
      </c>
      <c r="U1665" s="35"/>
      <c r="V1665" s="35"/>
      <c r="W1665" s="35"/>
      <c r="X1665" s="35"/>
      <c r="Y1665" s="35"/>
      <c r="Z1665" s="35"/>
      <c r="AA1665" s="35"/>
      <c r="AB1665" s="35"/>
      <c r="AC1665" s="35"/>
      <c r="AD1665" s="35"/>
      <c r="AE1665" s="35"/>
      <c r="AR1665" s="186" t="s">
        <v>311</v>
      </c>
      <c r="AT1665" s="186" t="s">
        <v>173</v>
      </c>
      <c r="AU1665" s="186" t="s">
        <v>83</v>
      </c>
      <c r="AY1665" s="18" t="s">
        <v>171</v>
      </c>
      <c r="BE1665" s="187">
        <f>IF(N1665="základní",J1665,0)</f>
        <v>0</v>
      </c>
      <c r="BF1665" s="187">
        <f>IF(N1665="snížená",J1665,0)</f>
        <v>0</v>
      </c>
      <c r="BG1665" s="187">
        <f>IF(N1665="zákl. přenesená",J1665,0)</f>
        <v>0</v>
      </c>
      <c r="BH1665" s="187">
        <f>IF(N1665="sníž. přenesená",J1665,0)</f>
        <v>0</v>
      </c>
      <c r="BI1665" s="187">
        <f>IF(N1665="nulová",J1665,0)</f>
        <v>0</v>
      </c>
      <c r="BJ1665" s="18" t="s">
        <v>81</v>
      </c>
      <c r="BK1665" s="187">
        <f>ROUND(I1665*H1665,2)</f>
        <v>0</v>
      </c>
      <c r="BL1665" s="18" t="s">
        <v>311</v>
      </c>
      <c r="BM1665" s="186" t="s">
        <v>2481</v>
      </c>
    </row>
    <row r="1666" spans="1:47" s="2" customFormat="1" ht="12">
      <c r="A1666" s="35"/>
      <c r="B1666" s="36"/>
      <c r="C1666" s="37"/>
      <c r="D1666" s="188" t="s">
        <v>180</v>
      </c>
      <c r="E1666" s="37"/>
      <c r="F1666" s="189" t="s">
        <v>2482</v>
      </c>
      <c r="G1666" s="37"/>
      <c r="H1666" s="37"/>
      <c r="I1666" s="190"/>
      <c r="J1666" s="37"/>
      <c r="K1666" s="37"/>
      <c r="L1666" s="40"/>
      <c r="M1666" s="191"/>
      <c r="N1666" s="192"/>
      <c r="O1666" s="65"/>
      <c r="P1666" s="65"/>
      <c r="Q1666" s="65"/>
      <c r="R1666" s="65"/>
      <c r="S1666" s="65"/>
      <c r="T1666" s="66"/>
      <c r="U1666" s="35"/>
      <c r="V1666" s="35"/>
      <c r="W1666" s="35"/>
      <c r="X1666" s="35"/>
      <c r="Y1666" s="35"/>
      <c r="Z1666" s="35"/>
      <c r="AA1666" s="35"/>
      <c r="AB1666" s="35"/>
      <c r="AC1666" s="35"/>
      <c r="AD1666" s="35"/>
      <c r="AE1666" s="35"/>
      <c r="AT1666" s="18" t="s">
        <v>180</v>
      </c>
      <c r="AU1666" s="18" t="s">
        <v>83</v>
      </c>
    </row>
    <row r="1667" spans="1:65" s="2" customFormat="1" ht="24.2" customHeight="1">
      <c r="A1667" s="35"/>
      <c r="B1667" s="36"/>
      <c r="C1667" s="226" t="s">
        <v>2483</v>
      </c>
      <c r="D1667" s="226" t="s">
        <v>263</v>
      </c>
      <c r="E1667" s="227" t="s">
        <v>2484</v>
      </c>
      <c r="F1667" s="228" t="s">
        <v>2485</v>
      </c>
      <c r="G1667" s="229" t="s">
        <v>272</v>
      </c>
      <c r="H1667" s="230">
        <v>10.01</v>
      </c>
      <c r="I1667" s="231"/>
      <c r="J1667" s="232">
        <f>ROUND(I1667*H1667,2)</f>
        <v>0</v>
      </c>
      <c r="K1667" s="228" t="s">
        <v>177</v>
      </c>
      <c r="L1667" s="233"/>
      <c r="M1667" s="234" t="s">
        <v>19</v>
      </c>
      <c r="N1667" s="235" t="s">
        <v>44</v>
      </c>
      <c r="O1667" s="65"/>
      <c r="P1667" s="184">
        <f>O1667*H1667</f>
        <v>0</v>
      </c>
      <c r="Q1667" s="184">
        <v>0.00017</v>
      </c>
      <c r="R1667" s="184">
        <f>Q1667*H1667</f>
        <v>0.0017017</v>
      </c>
      <c r="S1667" s="184">
        <v>0</v>
      </c>
      <c r="T1667" s="185">
        <f>S1667*H1667</f>
        <v>0</v>
      </c>
      <c r="U1667" s="35"/>
      <c r="V1667" s="35"/>
      <c r="W1667" s="35"/>
      <c r="X1667" s="35"/>
      <c r="Y1667" s="35"/>
      <c r="Z1667" s="35"/>
      <c r="AA1667" s="35"/>
      <c r="AB1667" s="35"/>
      <c r="AC1667" s="35"/>
      <c r="AD1667" s="35"/>
      <c r="AE1667" s="35"/>
      <c r="AR1667" s="186" t="s">
        <v>454</v>
      </c>
      <c r="AT1667" s="186" t="s">
        <v>263</v>
      </c>
      <c r="AU1667" s="186" t="s">
        <v>83</v>
      </c>
      <c r="AY1667" s="18" t="s">
        <v>171</v>
      </c>
      <c r="BE1667" s="187">
        <f>IF(N1667="základní",J1667,0)</f>
        <v>0</v>
      </c>
      <c r="BF1667" s="187">
        <f>IF(N1667="snížená",J1667,0)</f>
        <v>0</v>
      </c>
      <c r="BG1667" s="187">
        <f>IF(N1667="zákl. přenesená",J1667,0)</f>
        <v>0</v>
      </c>
      <c r="BH1667" s="187">
        <f>IF(N1667="sníž. přenesená",J1667,0)</f>
        <v>0</v>
      </c>
      <c r="BI1667" s="187">
        <f>IF(N1667="nulová",J1667,0)</f>
        <v>0</v>
      </c>
      <c r="BJ1667" s="18" t="s">
        <v>81</v>
      </c>
      <c r="BK1667" s="187">
        <f>ROUND(I1667*H1667,2)</f>
        <v>0</v>
      </c>
      <c r="BL1667" s="18" t="s">
        <v>311</v>
      </c>
      <c r="BM1667" s="186" t="s">
        <v>2486</v>
      </c>
    </row>
    <row r="1668" spans="2:51" s="14" customFormat="1" ht="12">
      <c r="B1668" s="204"/>
      <c r="C1668" s="205"/>
      <c r="D1668" s="195" t="s">
        <v>182</v>
      </c>
      <c r="E1668" s="205"/>
      <c r="F1668" s="207" t="s">
        <v>2487</v>
      </c>
      <c r="G1668" s="205"/>
      <c r="H1668" s="208">
        <v>10.01</v>
      </c>
      <c r="I1668" s="209"/>
      <c r="J1668" s="205"/>
      <c r="K1668" s="205"/>
      <c r="L1668" s="210"/>
      <c r="M1668" s="211"/>
      <c r="N1668" s="212"/>
      <c r="O1668" s="212"/>
      <c r="P1668" s="212"/>
      <c r="Q1668" s="212"/>
      <c r="R1668" s="212"/>
      <c r="S1668" s="212"/>
      <c r="T1668" s="213"/>
      <c r="AT1668" s="214" t="s">
        <v>182</v>
      </c>
      <c r="AU1668" s="214" t="s">
        <v>83</v>
      </c>
      <c r="AV1668" s="14" t="s">
        <v>83</v>
      </c>
      <c r="AW1668" s="14" t="s">
        <v>4</v>
      </c>
      <c r="AX1668" s="14" t="s">
        <v>81</v>
      </c>
      <c r="AY1668" s="214" t="s">
        <v>171</v>
      </c>
    </row>
    <row r="1669" spans="1:65" s="2" customFormat="1" ht="24.2" customHeight="1">
      <c r="A1669" s="35"/>
      <c r="B1669" s="36"/>
      <c r="C1669" s="175" t="s">
        <v>2488</v>
      </c>
      <c r="D1669" s="175" t="s">
        <v>173</v>
      </c>
      <c r="E1669" s="176" t="s">
        <v>2489</v>
      </c>
      <c r="F1669" s="177" t="s">
        <v>2490</v>
      </c>
      <c r="G1669" s="178" t="s">
        <v>272</v>
      </c>
      <c r="H1669" s="179">
        <v>9.1</v>
      </c>
      <c r="I1669" s="180"/>
      <c r="J1669" s="181">
        <f>ROUND(I1669*H1669,2)</f>
        <v>0</v>
      </c>
      <c r="K1669" s="177" t="s">
        <v>177</v>
      </c>
      <c r="L1669" s="40"/>
      <c r="M1669" s="182" t="s">
        <v>19</v>
      </c>
      <c r="N1669" s="183" t="s">
        <v>44</v>
      </c>
      <c r="O1669" s="65"/>
      <c r="P1669" s="184">
        <f>O1669*H1669</f>
        <v>0</v>
      </c>
      <c r="Q1669" s="184">
        <v>0</v>
      </c>
      <c r="R1669" s="184">
        <f>Q1669*H1669</f>
        <v>0</v>
      </c>
      <c r="S1669" s="184">
        <v>0</v>
      </c>
      <c r="T1669" s="185">
        <f>S1669*H1669</f>
        <v>0</v>
      </c>
      <c r="U1669" s="35"/>
      <c r="V1669" s="35"/>
      <c r="W1669" s="35"/>
      <c r="X1669" s="35"/>
      <c r="Y1669" s="35"/>
      <c r="Z1669" s="35"/>
      <c r="AA1669" s="35"/>
      <c r="AB1669" s="35"/>
      <c r="AC1669" s="35"/>
      <c r="AD1669" s="35"/>
      <c r="AE1669" s="35"/>
      <c r="AR1669" s="186" t="s">
        <v>311</v>
      </c>
      <c r="AT1669" s="186" t="s">
        <v>173</v>
      </c>
      <c r="AU1669" s="186" t="s">
        <v>83</v>
      </c>
      <c r="AY1669" s="18" t="s">
        <v>171</v>
      </c>
      <c r="BE1669" s="187">
        <f>IF(N1669="základní",J1669,0)</f>
        <v>0</v>
      </c>
      <c r="BF1669" s="187">
        <f>IF(N1669="snížená",J1669,0)</f>
        <v>0</v>
      </c>
      <c r="BG1669" s="187">
        <f>IF(N1669="zákl. přenesená",J1669,0)</f>
        <v>0</v>
      </c>
      <c r="BH1669" s="187">
        <f>IF(N1669="sníž. přenesená",J1669,0)</f>
        <v>0</v>
      </c>
      <c r="BI1669" s="187">
        <f>IF(N1669="nulová",J1669,0)</f>
        <v>0</v>
      </c>
      <c r="BJ1669" s="18" t="s">
        <v>81</v>
      </c>
      <c r="BK1669" s="187">
        <f>ROUND(I1669*H1669,2)</f>
        <v>0</v>
      </c>
      <c r="BL1669" s="18" t="s">
        <v>311</v>
      </c>
      <c r="BM1669" s="186" t="s">
        <v>2491</v>
      </c>
    </row>
    <row r="1670" spans="1:47" s="2" customFormat="1" ht="12">
      <c r="A1670" s="35"/>
      <c r="B1670" s="36"/>
      <c r="C1670" s="37"/>
      <c r="D1670" s="188" t="s">
        <v>180</v>
      </c>
      <c r="E1670" s="37"/>
      <c r="F1670" s="189" t="s">
        <v>2492</v>
      </c>
      <c r="G1670" s="37"/>
      <c r="H1670" s="37"/>
      <c r="I1670" s="190"/>
      <c r="J1670" s="37"/>
      <c r="K1670" s="37"/>
      <c r="L1670" s="40"/>
      <c r="M1670" s="191"/>
      <c r="N1670" s="192"/>
      <c r="O1670" s="65"/>
      <c r="P1670" s="65"/>
      <c r="Q1670" s="65"/>
      <c r="R1670" s="65"/>
      <c r="S1670" s="65"/>
      <c r="T1670" s="66"/>
      <c r="U1670" s="35"/>
      <c r="V1670" s="35"/>
      <c r="W1670" s="35"/>
      <c r="X1670" s="35"/>
      <c r="Y1670" s="35"/>
      <c r="Z1670" s="35"/>
      <c r="AA1670" s="35"/>
      <c r="AB1670" s="35"/>
      <c r="AC1670" s="35"/>
      <c r="AD1670" s="35"/>
      <c r="AE1670" s="35"/>
      <c r="AT1670" s="18" t="s">
        <v>180</v>
      </c>
      <c r="AU1670" s="18" t="s">
        <v>83</v>
      </c>
    </row>
    <row r="1671" spans="1:65" s="2" customFormat="1" ht="33" customHeight="1">
      <c r="A1671" s="35"/>
      <c r="B1671" s="36"/>
      <c r="C1671" s="175" t="s">
        <v>2493</v>
      </c>
      <c r="D1671" s="175" t="s">
        <v>173</v>
      </c>
      <c r="E1671" s="176" t="s">
        <v>2494</v>
      </c>
      <c r="F1671" s="177" t="s">
        <v>2495</v>
      </c>
      <c r="G1671" s="178" t="s">
        <v>272</v>
      </c>
      <c r="H1671" s="179">
        <v>9.1</v>
      </c>
      <c r="I1671" s="180"/>
      <c r="J1671" s="181">
        <f>ROUND(I1671*H1671,2)</f>
        <v>0</v>
      </c>
      <c r="K1671" s="177" t="s">
        <v>177</v>
      </c>
      <c r="L1671" s="40"/>
      <c r="M1671" s="182" t="s">
        <v>19</v>
      </c>
      <c r="N1671" s="183" t="s">
        <v>44</v>
      </c>
      <c r="O1671" s="65"/>
      <c r="P1671" s="184">
        <f>O1671*H1671</f>
        <v>0</v>
      </c>
      <c r="Q1671" s="184">
        <v>0</v>
      </c>
      <c r="R1671" s="184">
        <f>Q1671*H1671</f>
        <v>0</v>
      </c>
      <c r="S1671" s="184">
        <v>0</v>
      </c>
      <c r="T1671" s="185">
        <f>S1671*H1671</f>
        <v>0</v>
      </c>
      <c r="U1671" s="35"/>
      <c r="V1671" s="35"/>
      <c r="W1671" s="35"/>
      <c r="X1671" s="35"/>
      <c r="Y1671" s="35"/>
      <c r="Z1671" s="35"/>
      <c r="AA1671" s="35"/>
      <c r="AB1671" s="35"/>
      <c r="AC1671" s="35"/>
      <c r="AD1671" s="35"/>
      <c r="AE1671" s="35"/>
      <c r="AR1671" s="186" t="s">
        <v>311</v>
      </c>
      <c r="AT1671" s="186" t="s">
        <v>173</v>
      </c>
      <c r="AU1671" s="186" t="s">
        <v>83</v>
      </c>
      <c r="AY1671" s="18" t="s">
        <v>171</v>
      </c>
      <c r="BE1671" s="187">
        <f>IF(N1671="základní",J1671,0)</f>
        <v>0</v>
      </c>
      <c r="BF1671" s="187">
        <f>IF(N1671="snížená",J1671,0)</f>
        <v>0</v>
      </c>
      <c r="BG1671" s="187">
        <f>IF(N1671="zákl. přenesená",J1671,0)</f>
        <v>0</v>
      </c>
      <c r="BH1671" s="187">
        <f>IF(N1671="sníž. přenesená",J1671,0)</f>
        <v>0</v>
      </c>
      <c r="BI1671" s="187">
        <f>IF(N1671="nulová",J1671,0)</f>
        <v>0</v>
      </c>
      <c r="BJ1671" s="18" t="s">
        <v>81</v>
      </c>
      <c r="BK1671" s="187">
        <f>ROUND(I1671*H1671,2)</f>
        <v>0</v>
      </c>
      <c r="BL1671" s="18" t="s">
        <v>311</v>
      </c>
      <c r="BM1671" s="186" t="s">
        <v>2496</v>
      </c>
    </row>
    <row r="1672" spans="1:47" s="2" customFormat="1" ht="12">
      <c r="A1672" s="35"/>
      <c r="B1672" s="36"/>
      <c r="C1672" s="37"/>
      <c r="D1672" s="188" t="s">
        <v>180</v>
      </c>
      <c r="E1672" s="37"/>
      <c r="F1672" s="189" t="s">
        <v>2497</v>
      </c>
      <c r="G1672" s="37"/>
      <c r="H1672" s="37"/>
      <c r="I1672" s="190"/>
      <c r="J1672" s="37"/>
      <c r="K1672" s="37"/>
      <c r="L1672" s="40"/>
      <c r="M1672" s="191"/>
      <c r="N1672" s="192"/>
      <c r="O1672" s="65"/>
      <c r="P1672" s="65"/>
      <c r="Q1672" s="65"/>
      <c r="R1672" s="65"/>
      <c r="S1672" s="65"/>
      <c r="T1672" s="66"/>
      <c r="U1672" s="35"/>
      <c r="V1672" s="35"/>
      <c r="W1672" s="35"/>
      <c r="X1672" s="35"/>
      <c r="Y1672" s="35"/>
      <c r="Z1672" s="35"/>
      <c r="AA1672" s="35"/>
      <c r="AB1672" s="35"/>
      <c r="AC1672" s="35"/>
      <c r="AD1672" s="35"/>
      <c r="AE1672" s="35"/>
      <c r="AT1672" s="18" t="s">
        <v>180</v>
      </c>
      <c r="AU1672" s="18" t="s">
        <v>83</v>
      </c>
    </row>
    <row r="1673" spans="1:65" s="2" customFormat="1" ht="55.5" customHeight="1">
      <c r="A1673" s="35"/>
      <c r="B1673" s="36"/>
      <c r="C1673" s="175" t="s">
        <v>2498</v>
      </c>
      <c r="D1673" s="175" t="s">
        <v>173</v>
      </c>
      <c r="E1673" s="176" t="s">
        <v>2127</v>
      </c>
      <c r="F1673" s="177" t="s">
        <v>2128</v>
      </c>
      <c r="G1673" s="178" t="s">
        <v>266</v>
      </c>
      <c r="H1673" s="179">
        <v>0.318</v>
      </c>
      <c r="I1673" s="180"/>
      <c r="J1673" s="181">
        <f>ROUND(I1673*H1673,2)</f>
        <v>0</v>
      </c>
      <c r="K1673" s="177" t="s">
        <v>177</v>
      </c>
      <c r="L1673" s="40"/>
      <c r="M1673" s="182" t="s">
        <v>19</v>
      </c>
      <c r="N1673" s="183" t="s">
        <v>44</v>
      </c>
      <c r="O1673" s="65"/>
      <c r="P1673" s="184">
        <f>O1673*H1673</f>
        <v>0</v>
      </c>
      <c r="Q1673" s="184">
        <v>0</v>
      </c>
      <c r="R1673" s="184">
        <f>Q1673*H1673</f>
        <v>0</v>
      </c>
      <c r="S1673" s="184">
        <v>0</v>
      </c>
      <c r="T1673" s="185">
        <f>S1673*H1673</f>
        <v>0</v>
      </c>
      <c r="U1673" s="35"/>
      <c r="V1673" s="35"/>
      <c r="W1673" s="35"/>
      <c r="X1673" s="35"/>
      <c r="Y1673" s="35"/>
      <c r="Z1673" s="35"/>
      <c r="AA1673" s="35"/>
      <c r="AB1673" s="35"/>
      <c r="AC1673" s="35"/>
      <c r="AD1673" s="35"/>
      <c r="AE1673" s="35"/>
      <c r="AR1673" s="186" t="s">
        <v>311</v>
      </c>
      <c r="AT1673" s="186" t="s">
        <v>173</v>
      </c>
      <c r="AU1673" s="186" t="s">
        <v>83</v>
      </c>
      <c r="AY1673" s="18" t="s">
        <v>171</v>
      </c>
      <c r="BE1673" s="187">
        <f>IF(N1673="základní",J1673,0)</f>
        <v>0</v>
      </c>
      <c r="BF1673" s="187">
        <f>IF(N1673="snížená",J1673,0)</f>
        <v>0</v>
      </c>
      <c r="BG1673" s="187">
        <f>IF(N1673="zákl. přenesená",J1673,0)</f>
        <v>0</v>
      </c>
      <c r="BH1673" s="187">
        <f>IF(N1673="sníž. přenesená",J1673,0)</f>
        <v>0</v>
      </c>
      <c r="BI1673" s="187">
        <f>IF(N1673="nulová",J1673,0)</f>
        <v>0</v>
      </c>
      <c r="BJ1673" s="18" t="s">
        <v>81</v>
      </c>
      <c r="BK1673" s="187">
        <f>ROUND(I1673*H1673,2)</f>
        <v>0</v>
      </c>
      <c r="BL1673" s="18" t="s">
        <v>311</v>
      </c>
      <c r="BM1673" s="186" t="s">
        <v>2499</v>
      </c>
    </row>
    <row r="1674" spans="1:47" s="2" customFormat="1" ht="12">
      <c r="A1674" s="35"/>
      <c r="B1674" s="36"/>
      <c r="C1674" s="37"/>
      <c r="D1674" s="188" t="s">
        <v>180</v>
      </c>
      <c r="E1674" s="37"/>
      <c r="F1674" s="189" t="s">
        <v>2130</v>
      </c>
      <c r="G1674" s="37"/>
      <c r="H1674" s="37"/>
      <c r="I1674" s="190"/>
      <c r="J1674" s="37"/>
      <c r="K1674" s="37"/>
      <c r="L1674" s="40"/>
      <c r="M1674" s="191"/>
      <c r="N1674" s="192"/>
      <c r="O1674" s="65"/>
      <c r="P1674" s="65"/>
      <c r="Q1674" s="65"/>
      <c r="R1674" s="65"/>
      <c r="S1674" s="65"/>
      <c r="T1674" s="66"/>
      <c r="U1674" s="35"/>
      <c r="V1674" s="35"/>
      <c r="W1674" s="35"/>
      <c r="X1674" s="35"/>
      <c r="Y1674" s="35"/>
      <c r="Z1674" s="35"/>
      <c r="AA1674" s="35"/>
      <c r="AB1674" s="35"/>
      <c r="AC1674" s="35"/>
      <c r="AD1674" s="35"/>
      <c r="AE1674" s="35"/>
      <c r="AT1674" s="18" t="s">
        <v>180</v>
      </c>
      <c r="AU1674" s="18" t="s">
        <v>83</v>
      </c>
    </row>
    <row r="1675" spans="2:63" s="12" customFormat="1" ht="22.9" customHeight="1">
      <c r="B1675" s="159"/>
      <c r="C1675" s="160"/>
      <c r="D1675" s="161" t="s">
        <v>72</v>
      </c>
      <c r="E1675" s="173" t="s">
        <v>2500</v>
      </c>
      <c r="F1675" s="173" t="s">
        <v>2501</v>
      </c>
      <c r="G1675" s="160"/>
      <c r="H1675" s="160"/>
      <c r="I1675" s="163"/>
      <c r="J1675" s="174">
        <f>BK1675</f>
        <v>0</v>
      </c>
      <c r="K1675" s="160"/>
      <c r="L1675" s="165"/>
      <c r="M1675" s="166"/>
      <c r="N1675" s="167"/>
      <c r="O1675" s="167"/>
      <c r="P1675" s="168">
        <f>SUM(P1676:P1720)</f>
        <v>0</v>
      </c>
      <c r="Q1675" s="167"/>
      <c r="R1675" s="168">
        <f>SUM(R1676:R1720)</f>
        <v>26.462182000000006</v>
      </c>
      <c r="S1675" s="167"/>
      <c r="T1675" s="169">
        <f>SUM(T1676:T1720)</f>
        <v>38.08518</v>
      </c>
      <c r="AR1675" s="170" t="s">
        <v>83</v>
      </c>
      <c r="AT1675" s="171" t="s">
        <v>72</v>
      </c>
      <c r="AU1675" s="171" t="s">
        <v>81</v>
      </c>
      <c r="AY1675" s="170" t="s">
        <v>171</v>
      </c>
      <c r="BK1675" s="172">
        <f>SUM(BK1676:BK1720)</f>
        <v>0</v>
      </c>
    </row>
    <row r="1676" spans="1:65" s="2" customFormat="1" ht="37.9" customHeight="1">
      <c r="A1676" s="35"/>
      <c r="B1676" s="36"/>
      <c r="C1676" s="175" t="s">
        <v>2502</v>
      </c>
      <c r="D1676" s="175" t="s">
        <v>173</v>
      </c>
      <c r="E1676" s="176" t="s">
        <v>2503</v>
      </c>
      <c r="F1676" s="177" t="s">
        <v>2504</v>
      </c>
      <c r="G1676" s="178" t="s">
        <v>272</v>
      </c>
      <c r="H1676" s="179">
        <v>70.68</v>
      </c>
      <c r="I1676" s="180"/>
      <c r="J1676" s="181">
        <f>ROUND(I1676*H1676,2)</f>
        <v>0</v>
      </c>
      <c r="K1676" s="177" t="s">
        <v>177</v>
      </c>
      <c r="L1676" s="40"/>
      <c r="M1676" s="182" t="s">
        <v>19</v>
      </c>
      <c r="N1676" s="183" t="s">
        <v>44</v>
      </c>
      <c r="O1676" s="65"/>
      <c r="P1676" s="184">
        <f>O1676*H1676</f>
        <v>0</v>
      </c>
      <c r="Q1676" s="184">
        <v>0.00094</v>
      </c>
      <c r="R1676" s="184">
        <f>Q1676*H1676</f>
        <v>0.0664392</v>
      </c>
      <c r="S1676" s="184">
        <v>0</v>
      </c>
      <c r="T1676" s="185">
        <f>S1676*H1676</f>
        <v>0</v>
      </c>
      <c r="U1676" s="35"/>
      <c r="V1676" s="35"/>
      <c r="W1676" s="35"/>
      <c r="X1676" s="35"/>
      <c r="Y1676" s="35"/>
      <c r="Z1676" s="35"/>
      <c r="AA1676" s="35"/>
      <c r="AB1676" s="35"/>
      <c r="AC1676" s="35"/>
      <c r="AD1676" s="35"/>
      <c r="AE1676" s="35"/>
      <c r="AR1676" s="186" t="s">
        <v>311</v>
      </c>
      <c r="AT1676" s="186" t="s">
        <v>173</v>
      </c>
      <c r="AU1676" s="186" t="s">
        <v>83</v>
      </c>
      <c r="AY1676" s="18" t="s">
        <v>171</v>
      </c>
      <c r="BE1676" s="187">
        <f>IF(N1676="základní",J1676,0)</f>
        <v>0</v>
      </c>
      <c r="BF1676" s="187">
        <f>IF(N1676="snížená",J1676,0)</f>
        <v>0</v>
      </c>
      <c r="BG1676" s="187">
        <f>IF(N1676="zákl. přenesená",J1676,0)</f>
        <v>0</v>
      </c>
      <c r="BH1676" s="187">
        <f>IF(N1676="sníž. přenesená",J1676,0)</f>
        <v>0</v>
      </c>
      <c r="BI1676" s="187">
        <f>IF(N1676="nulová",J1676,0)</f>
        <v>0</v>
      </c>
      <c r="BJ1676" s="18" t="s">
        <v>81</v>
      </c>
      <c r="BK1676" s="187">
        <f>ROUND(I1676*H1676,2)</f>
        <v>0</v>
      </c>
      <c r="BL1676" s="18" t="s">
        <v>311</v>
      </c>
      <c r="BM1676" s="186" t="s">
        <v>2505</v>
      </c>
    </row>
    <row r="1677" spans="1:47" s="2" customFormat="1" ht="12">
      <c r="A1677" s="35"/>
      <c r="B1677" s="36"/>
      <c r="C1677" s="37"/>
      <c r="D1677" s="188" t="s">
        <v>180</v>
      </c>
      <c r="E1677" s="37"/>
      <c r="F1677" s="189" t="s">
        <v>2506</v>
      </c>
      <c r="G1677" s="37"/>
      <c r="H1677" s="37"/>
      <c r="I1677" s="190"/>
      <c r="J1677" s="37"/>
      <c r="K1677" s="37"/>
      <c r="L1677" s="40"/>
      <c r="M1677" s="191"/>
      <c r="N1677" s="192"/>
      <c r="O1677" s="65"/>
      <c r="P1677" s="65"/>
      <c r="Q1677" s="65"/>
      <c r="R1677" s="65"/>
      <c r="S1677" s="65"/>
      <c r="T1677" s="66"/>
      <c r="U1677" s="35"/>
      <c r="V1677" s="35"/>
      <c r="W1677" s="35"/>
      <c r="X1677" s="35"/>
      <c r="Y1677" s="35"/>
      <c r="Z1677" s="35"/>
      <c r="AA1677" s="35"/>
      <c r="AB1677" s="35"/>
      <c r="AC1677" s="35"/>
      <c r="AD1677" s="35"/>
      <c r="AE1677" s="35"/>
      <c r="AT1677" s="18" t="s">
        <v>180</v>
      </c>
      <c r="AU1677" s="18" t="s">
        <v>83</v>
      </c>
    </row>
    <row r="1678" spans="1:65" s="2" customFormat="1" ht="49.15" customHeight="1">
      <c r="A1678" s="35"/>
      <c r="B1678" s="36"/>
      <c r="C1678" s="175" t="s">
        <v>2507</v>
      </c>
      <c r="D1678" s="175" t="s">
        <v>173</v>
      </c>
      <c r="E1678" s="176" t="s">
        <v>2508</v>
      </c>
      <c r="F1678" s="177" t="s">
        <v>2509</v>
      </c>
      <c r="G1678" s="178" t="s">
        <v>272</v>
      </c>
      <c r="H1678" s="179">
        <v>70.68</v>
      </c>
      <c r="I1678" s="180"/>
      <c r="J1678" s="181">
        <f>ROUND(I1678*H1678,2)</f>
        <v>0</v>
      </c>
      <c r="K1678" s="177" t="s">
        <v>177</v>
      </c>
      <c r="L1678" s="40"/>
      <c r="M1678" s="182" t="s">
        <v>19</v>
      </c>
      <c r="N1678" s="183" t="s">
        <v>44</v>
      </c>
      <c r="O1678" s="65"/>
      <c r="P1678" s="184">
        <f>O1678*H1678</f>
        <v>0</v>
      </c>
      <c r="Q1678" s="184">
        <v>0.01733</v>
      </c>
      <c r="R1678" s="184">
        <f>Q1678*H1678</f>
        <v>1.2248844000000003</v>
      </c>
      <c r="S1678" s="184">
        <v>0</v>
      </c>
      <c r="T1678" s="185">
        <f>S1678*H1678</f>
        <v>0</v>
      </c>
      <c r="U1678" s="35"/>
      <c r="V1678" s="35"/>
      <c r="W1678" s="35"/>
      <c r="X1678" s="35"/>
      <c r="Y1678" s="35"/>
      <c r="Z1678" s="35"/>
      <c r="AA1678" s="35"/>
      <c r="AB1678" s="35"/>
      <c r="AC1678" s="35"/>
      <c r="AD1678" s="35"/>
      <c r="AE1678" s="35"/>
      <c r="AR1678" s="186" t="s">
        <v>311</v>
      </c>
      <c r="AT1678" s="186" t="s">
        <v>173</v>
      </c>
      <c r="AU1678" s="186" t="s">
        <v>83</v>
      </c>
      <c r="AY1678" s="18" t="s">
        <v>171</v>
      </c>
      <c r="BE1678" s="187">
        <f>IF(N1678="základní",J1678,0)</f>
        <v>0</v>
      </c>
      <c r="BF1678" s="187">
        <f>IF(N1678="snížená",J1678,0)</f>
        <v>0</v>
      </c>
      <c r="BG1678" s="187">
        <f>IF(N1678="zákl. přenesená",J1678,0)</f>
        <v>0</v>
      </c>
      <c r="BH1678" s="187">
        <f>IF(N1678="sníž. přenesená",J1678,0)</f>
        <v>0</v>
      </c>
      <c r="BI1678" s="187">
        <f>IF(N1678="nulová",J1678,0)</f>
        <v>0</v>
      </c>
      <c r="BJ1678" s="18" t="s">
        <v>81</v>
      </c>
      <c r="BK1678" s="187">
        <f>ROUND(I1678*H1678,2)</f>
        <v>0</v>
      </c>
      <c r="BL1678" s="18" t="s">
        <v>311</v>
      </c>
      <c r="BM1678" s="186" t="s">
        <v>2510</v>
      </c>
    </row>
    <row r="1679" spans="1:47" s="2" customFormat="1" ht="12">
      <c r="A1679" s="35"/>
      <c r="B1679" s="36"/>
      <c r="C1679" s="37"/>
      <c r="D1679" s="188" t="s">
        <v>180</v>
      </c>
      <c r="E1679" s="37"/>
      <c r="F1679" s="189" t="s">
        <v>2511</v>
      </c>
      <c r="G1679" s="37"/>
      <c r="H1679" s="37"/>
      <c r="I1679" s="190"/>
      <c r="J1679" s="37"/>
      <c r="K1679" s="37"/>
      <c r="L1679" s="40"/>
      <c r="M1679" s="191"/>
      <c r="N1679" s="192"/>
      <c r="O1679" s="65"/>
      <c r="P1679" s="65"/>
      <c r="Q1679" s="65"/>
      <c r="R1679" s="65"/>
      <c r="S1679" s="65"/>
      <c r="T1679" s="66"/>
      <c r="U1679" s="35"/>
      <c r="V1679" s="35"/>
      <c r="W1679" s="35"/>
      <c r="X1679" s="35"/>
      <c r="Y1679" s="35"/>
      <c r="Z1679" s="35"/>
      <c r="AA1679" s="35"/>
      <c r="AB1679" s="35"/>
      <c r="AC1679" s="35"/>
      <c r="AD1679" s="35"/>
      <c r="AE1679" s="35"/>
      <c r="AT1679" s="18" t="s">
        <v>180</v>
      </c>
      <c r="AU1679" s="18" t="s">
        <v>83</v>
      </c>
    </row>
    <row r="1680" spans="1:65" s="2" customFormat="1" ht="44.25" customHeight="1">
      <c r="A1680" s="35"/>
      <c r="B1680" s="36"/>
      <c r="C1680" s="175" t="s">
        <v>2512</v>
      </c>
      <c r="D1680" s="175" t="s">
        <v>173</v>
      </c>
      <c r="E1680" s="176" t="s">
        <v>2513</v>
      </c>
      <c r="F1680" s="177" t="s">
        <v>2514</v>
      </c>
      <c r="G1680" s="178" t="s">
        <v>272</v>
      </c>
      <c r="H1680" s="179">
        <v>70.68</v>
      </c>
      <c r="I1680" s="180"/>
      <c r="J1680" s="181">
        <f>ROUND(I1680*H1680,2)</f>
        <v>0</v>
      </c>
      <c r="K1680" s="177" t="s">
        <v>177</v>
      </c>
      <c r="L1680" s="40"/>
      <c r="M1680" s="182" t="s">
        <v>19</v>
      </c>
      <c r="N1680" s="183" t="s">
        <v>44</v>
      </c>
      <c r="O1680" s="65"/>
      <c r="P1680" s="184">
        <f>O1680*H1680</f>
        <v>0</v>
      </c>
      <c r="Q1680" s="184">
        <v>0.0079</v>
      </c>
      <c r="R1680" s="184">
        <f>Q1680*H1680</f>
        <v>0.5583720000000001</v>
      </c>
      <c r="S1680" s="184">
        <v>0</v>
      </c>
      <c r="T1680" s="185">
        <f>S1680*H1680</f>
        <v>0</v>
      </c>
      <c r="U1680" s="35"/>
      <c r="V1680" s="35"/>
      <c r="W1680" s="35"/>
      <c r="X1680" s="35"/>
      <c r="Y1680" s="35"/>
      <c r="Z1680" s="35"/>
      <c r="AA1680" s="35"/>
      <c r="AB1680" s="35"/>
      <c r="AC1680" s="35"/>
      <c r="AD1680" s="35"/>
      <c r="AE1680" s="35"/>
      <c r="AR1680" s="186" t="s">
        <v>311</v>
      </c>
      <c r="AT1680" s="186" t="s">
        <v>173</v>
      </c>
      <c r="AU1680" s="186" t="s">
        <v>83</v>
      </c>
      <c r="AY1680" s="18" t="s">
        <v>171</v>
      </c>
      <c r="BE1680" s="187">
        <f>IF(N1680="základní",J1680,0)</f>
        <v>0</v>
      </c>
      <c r="BF1680" s="187">
        <f>IF(N1680="snížená",J1680,0)</f>
        <v>0</v>
      </c>
      <c r="BG1680" s="187">
        <f>IF(N1680="zákl. přenesená",J1680,0)</f>
        <v>0</v>
      </c>
      <c r="BH1680" s="187">
        <f>IF(N1680="sníž. přenesená",J1680,0)</f>
        <v>0</v>
      </c>
      <c r="BI1680" s="187">
        <f>IF(N1680="nulová",J1680,0)</f>
        <v>0</v>
      </c>
      <c r="BJ1680" s="18" t="s">
        <v>81</v>
      </c>
      <c r="BK1680" s="187">
        <f>ROUND(I1680*H1680,2)</f>
        <v>0</v>
      </c>
      <c r="BL1680" s="18" t="s">
        <v>311</v>
      </c>
      <c r="BM1680" s="186" t="s">
        <v>2515</v>
      </c>
    </row>
    <row r="1681" spans="1:47" s="2" customFormat="1" ht="12">
      <c r="A1681" s="35"/>
      <c r="B1681" s="36"/>
      <c r="C1681" s="37"/>
      <c r="D1681" s="188" t="s">
        <v>180</v>
      </c>
      <c r="E1681" s="37"/>
      <c r="F1681" s="189" t="s">
        <v>2516</v>
      </c>
      <c r="G1681" s="37"/>
      <c r="H1681" s="37"/>
      <c r="I1681" s="190"/>
      <c r="J1681" s="37"/>
      <c r="K1681" s="37"/>
      <c r="L1681" s="40"/>
      <c r="M1681" s="191"/>
      <c r="N1681" s="192"/>
      <c r="O1681" s="65"/>
      <c r="P1681" s="65"/>
      <c r="Q1681" s="65"/>
      <c r="R1681" s="65"/>
      <c r="S1681" s="65"/>
      <c r="T1681" s="66"/>
      <c r="U1681" s="35"/>
      <c r="V1681" s="35"/>
      <c r="W1681" s="35"/>
      <c r="X1681" s="35"/>
      <c r="Y1681" s="35"/>
      <c r="Z1681" s="35"/>
      <c r="AA1681" s="35"/>
      <c r="AB1681" s="35"/>
      <c r="AC1681" s="35"/>
      <c r="AD1681" s="35"/>
      <c r="AE1681" s="35"/>
      <c r="AT1681" s="18" t="s">
        <v>180</v>
      </c>
      <c r="AU1681" s="18" t="s">
        <v>83</v>
      </c>
    </row>
    <row r="1682" spans="1:65" s="2" customFormat="1" ht="37.9" customHeight="1">
      <c r="A1682" s="35"/>
      <c r="B1682" s="36"/>
      <c r="C1682" s="175" t="s">
        <v>2517</v>
      </c>
      <c r="D1682" s="175" t="s">
        <v>173</v>
      </c>
      <c r="E1682" s="176" t="s">
        <v>2518</v>
      </c>
      <c r="F1682" s="177" t="s">
        <v>2519</v>
      </c>
      <c r="G1682" s="178" t="s">
        <v>328</v>
      </c>
      <c r="H1682" s="179">
        <v>45.86</v>
      </c>
      <c r="I1682" s="180"/>
      <c r="J1682" s="181">
        <f>ROUND(I1682*H1682,2)</f>
        <v>0</v>
      </c>
      <c r="K1682" s="177" t="s">
        <v>177</v>
      </c>
      <c r="L1682" s="40"/>
      <c r="M1682" s="182" t="s">
        <v>19</v>
      </c>
      <c r="N1682" s="183" t="s">
        <v>44</v>
      </c>
      <c r="O1682" s="65"/>
      <c r="P1682" s="184">
        <f>O1682*H1682</f>
        <v>0</v>
      </c>
      <c r="Q1682" s="184">
        <v>0</v>
      </c>
      <c r="R1682" s="184">
        <f>Q1682*H1682</f>
        <v>0</v>
      </c>
      <c r="S1682" s="184">
        <v>0</v>
      </c>
      <c r="T1682" s="185">
        <f>S1682*H1682</f>
        <v>0</v>
      </c>
      <c r="U1682" s="35"/>
      <c r="V1682" s="35"/>
      <c r="W1682" s="35"/>
      <c r="X1682" s="35"/>
      <c r="Y1682" s="35"/>
      <c r="Z1682" s="35"/>
      <c r="AA1682" s="35"/>
      <c r="AB1682" s="35"/>
      <c r="AC1682" s="35"/>
      <c r="AD1682" s="35"/>
      <c r="AE1682" s="35"/>
      <c r="AR1682" s="186" t="s">
        <v>311</v>
      </c>
      <c r="AT1682" s="186" t="s">
        <v>173</v>
      </c>
      <c r="AU1682" s="186" t="s">
        <v>83</v>
      </c>
      <c r="AY1682" s="18" t="s">
        <v>171</v>
      </c>
      <c r="BE1682" s="187">
        <f>IF(N1682="základní",J1682,0)</f>
        <v>0</v>
      </c>
      <c r="BF1682" s="187">
        <f>IF(N1682="snížená",J1682,0)</f>
        <v>0</v>
      </c>
      <c r="BG1682" s="187">
        <f>IF(N1682="zákl. přenesená",J1682,0)</f>
        <v>0</v>
      </c>
      <c r="BH1682" s="187">
        <f>IF(N1682="sníž. přenesená",J1682,0)</f>
        <v>0</v>
      </c>
      <c r="BI1682" s="187">
        <f>IF(N1682="nulová",J1682,0)</f>
        <v>0</v>
      </c>
      <c r="BJ1682" s="18" t="s">
        <v>81</v>
      </c>
      <c r="BK1682" s="187">
        <f>ROUND(I1682*H1682,2)</f>
        <v>0</v>
      </c>
      <c r="BL1682" s="18" t="s">
        <v>311</v>
      </c>
      <c r="BM1682" s="186" t="s">
        <v>2520</v>
      </c>
    </row>
    <row r="1683" spans="1:47" s="2" customFormat="1" ht="12">
      <c r="A1683" s="35"/>
      <c r="B1683" s="36"/>
      <c r="C1683" s="37"/>
      <c r="D1683" s="188" t="s">
        <v>180</v>
      </c>
      <c r="E1683" s="37"/>
      <c r="F1683" s="189" t="s">
        <v>2521</v>
      </c>
      <c r="G1683" s="37"/>
      <c r="H1683" s="37"/>
      <c r="I1683" s="190"/>
      <c r="J1683" s="37"/>
      <c r="K1683" s="37"/>
      <c r="L1683" s="40"/>
      <c r="M1683" s="191"/>
      <c r="N1683" s="192"/>
      <c r="O1683" s="65"/>
      <c r="P1683" s="65"/>
      <c r="Q1683" s="65"/>
      <c r="R1683" s="65"/>
      <c r="S1683" s="65"/>
      <c r="T1683" s="66"/>
      <c r="U1683" s="35"/>
      <c r="V1683" s="35"/>
      <c r="W1683" s="35"/>
      <c r="X1683" s="35"/>
      <c r="Y1683" s="35"/>
      <c r="Z1683" s="35"/>
      <c r="AA1683" s="35"/>
      <c r="AB1683" s="35"/>
      <c r="AC1683" s="35"/>
      <c r="AD1683" s="35"/>
      <c r="AE1683" s="35"/>
      <c r="AT1683" s="18" t="s">
        <v>180</v>
      </c>
      <c r="AU1683" s="18" t="s">
        <v>83</v>
      </c>
    </row>
    <row r="1684" spans="2:51" s="14" customFormat="1" ht="12">
      <c r="B1684" s="204"/>
      <c r="C1684" s="205"/>
      <c r="D1684" s="195" t="s">
        <v>182</v>
      </c>
      <c r="E1684" s="206" t="s">
        <v>19</v>
      </c>
      <c r="F1684" s="207" t="s">
        <v>2522</v>
      </c>
      <c r="G1684" s="205"/>
      <c r="H1684" s="208">
        <v>45.86</v>
      </c>
      <c r="I1684" s="209"/>
      <c r="J1684" s="205"/>
      <c r="K1684" s="205"/>
      <c r="L1684" s="210"/>
      <c r="M1684" s="211"/>
      <c r="N1684" s="212"/>
      <c r="O1684" s="212"/>
      <c r="P1684" s="212"/>
      <c r="Q1684" s="212"/>
      <c r="R1684" s="212"/>
      <c r="S1684" s="212"/>
      <c r="T1684" s="213"/>
      <c r="AT1684" s="214" t="s">
        <v>182</v>
      </c>
      <c r="AU1684" s="214" t="s">
        <v>83</v>
      </c>
      <c r="AV1684" s="14" t="s">
        <v>83</v>
      </c>
      <c r="AW1684" s="14" t="s">
        <v>35</v>
      </c>
      <c r="AX1684" s="14" t="s">
        <v>81</v>
      </c>
      <c r="AY1684" s="214" t="s">
        <v>171</v>
      </c>
    </row>
    <row r="1685" spans="1:65" s="2" customFormat="1" ht="24.2" customHeight="1">
      <c r="A1685" s="35"/>
      <c r="B1685" s="36"/>
      <c r="C1685" s="175" t="s">
        <v>2523</v>
      </c>
      <c r="D1685" s="175" t="s">
        <v>173</v>
      </c>
      <c r="E1685" s="176" t="s">
        <v>2524</v>
      </c>
      <c r="F1685" s="177" t="s">
        <v>2525</v>
      </c>
      <c r="G1685" s="178" t="s">
        <v>176</v>
      </c>
      <c r="H1685" s="179">
        <v>12.134</v>
      </c>
      <c r="I1685" s="180"/>
      <c r="J1685" s="181">
        <f>ROUND(I1685*H1685,2)</f>
        <v>0</v>
      </c>
      <c r="K1685" s="177" t="s">
        <v>177</v>
      </c>
      <c r="L1685" s="40"/>
      <c r="M1685" s="182" t="s">
        <v>19</v>
      </c>
      <c r="N1685" s="183" t="s">
        <v>44</v>
      </c>
      <c r="O1685" s="65"/>
      <c r="P1685" s="184">
        <f>O1685*H1685</f>
        <v>0</v>
      </c>
      <c r="Q1685" s="184">
        <v>0.42</v>
      </c>
      <c r="R1685" s="184">
        <f>Q1685*H1685</f>
        <v>5.09628</v>
      </c>
      <c r="S1685" s="184">
        <v>0</v>
      </c>
      <c r="T1685" s="185">
        <f>S1685*H1685</f>
        <v>0</v>
      </c>
      <c r="U1685" s="35"/>
      <c r="V1685" s="35"/>
      <c r="W1685" s="35"/>
      <c r="X1685" s="35"/>
      <c r="Y1685" s="35"/>
      <c r="Z1685" s="35"/>
      <c r="AA1685" s="35"/>
      <c r="AB1685" s="35"/>
      <c r="AC1685" s="35"/>
      <c r="AD1685" s="35"/>
      <c r="AE1685" s="35"/>
      <c r="AR1685" s="186" t="s">
        <v>311</v>
      </c>
      <c r="AT1685" s="186" t="s">
        <v>173</v>
      </c>
      <c r="AU1685" s="186" t="s">
        <v>83</v>
      </c>
      <c r="AY1685" s="18" t="s">
        <v>171</v>
      </c>
      <c r="BE1685" s="187">
        <f>IF(N1685="základní",J1685,0)</f>
        <v>0</v>
      </c>
      <c r="BF1685" s="187">
        <f>IF(N1685="snížená",J1685,0)</f>
        <v>0</v>
      </c>
      <c r="BG1685" s="187">
        <f>IF(N1685="zákl. přenesená",J1685,0)</f>
        <v>0</v>
      </c>
      <c r="BH1685" s="187">
        <f>IF(N1685="sníž. přenesená",J1685,0)</f>
        <v>0</v>
      </c>
      <c r="BI1685" s="187">
        <f>IF(N1685="nulová",J1685,0)</f>
        <v>0</v>
      </c>
      <c r="BJ1685" s="18" t="s">
        <v>81</v>
      </c>
      <c r="BK1685" s="187">
        <f>ROUND(I1685*H1685,2)</f>
        <v>0</v>
      </c>
      <c r="BL1685" s="18" t="s">
        <v>311</v>
      </c>
      <c r="BM1685" s="186" t="s">
        <v>2526</v>
      </c>
    </row>
    <row r="1686" spans="1:47" s="2" customFormat="1" ht="12">
      <c r="A1686" s="35"/>
      <c r="B1686" s="36"/>
      <c r="C1686" s="37"/>
      <c r="D1686" s="188" t="s">
        <v>180</v>
      </c>
      <c r="E1686" s="37"/>
      <c r="F1686" s="189" t="s">
        <v>2527</v>
      </c>
      <c r="G1686" s="37"/>
      <c r="H1686" s="37"/>
      <c r="I1686" s="190"/>
      <c r="J1686" s="37"/>
      <c r="K1686" s="37"/>
      <c r="L1686" s="40"/>
      <c r="M1686" s="191"/>
      <c r="N1686" s="192"/>
      <c r="O1686" s="65"/>
      <c r="P1686" s="65"/>
      <c r="Q1686" s="65"/>
      <c r="R1686" s="65"/>
      <c r="S1686" s="65"/>
      <c r="T1686" s="66"/>
      <c r="U1686" s="35"/>
      <c r="V1686" s="35"/>
      <c r="W1686" s="35"/>
      <c r="X1686" s="35"/>
      <c r="Y1686" s="35"/>
      <c r="Z1686" s="35"/>
      <c r="AA1686" s="35"/>
      <c r="AB1686" s="35"/>
      <c r="AC1686" s="35"/>
      <c r="AD1686" s="35"/>
      <c r="AE1686" s="35"/>
      <c r="AT1686" s="18" t="s">
        <v>180</v>
      </c>
      <c r="AU1686" s="18" t="s">
        <v>83</v>
      </c>
    </row>
    <row r="1687" spans="2:51" s="14" customFormat="1" ht="12">
      <c r="B1687" s="204"/>
      <c r="C1687" s="205"/>
      <c r="D1687" s="195" t="s">
        <v>182</v>
      </c>
      <c r="E1687" s="206" t="s">
        <v>19</v>
      </c>
      <c r="F1687" s="207" t="s">
        <v>2528</v>
      </c>
      <c r="G1687" s="205"/>
      <c r="H1687" s="208">
        <v>12.134</v>
      </c>
      <c r="I1687" s="209"/>
      <c r="J1687" s="205"/>
      <c r="K1687" s="205"/>
      <c r="L1687" s="210"/>
      <c r="M1687" s="211"/>
      <c r="N1687" s="212"/>
      <c r="O1687" s="212"/>
      <c r="P1687" s="212"/>
      <c r="Q1687" s="212"/>
      <c r="R1687" s="212"/>
      <c r="S1687" s="212"/>
      <c r="T1687" s="213"/>
      <c r="AT1687" s="214" t="s">
        <v>182</v>
      </c>
      <c r="AU1687" s="214" t="s">
        <v>83</v>
      </c>
      <c r="AV1687" s="14" t="s">
        <v>83</v>
      </c>
      <c r="AW1687" s="14" t="s">
        <v>35</v>
      </c>
      <c r="AX1687" s="14" t="s">
        <v>81</v>
      </c>
      <c r="AY1687" s="214" t="s">
        <v>171</v>
      </c>
    </row>
    <row r="1688" spans="1:65" s="2" customFormat="1" ht="21.75" customHeight="1">
      <c r="A1688" s="35"/>
      <c r="B1688" s="36"/>
      <c r="C1688" s="175" t="s">
        <v>2529</v>
      </c>
      <c r="D1688" s="175" t="s">
        <v>173</v>
      </c>
      <c r="E1688" s="176" t="s">
        <v>1326</v>
      </c>
      <c r="F1688" s="177" t="s">
        <v>1327</v>
      </c>
      <c r="G1688" s="178" t="s">
        <v>176</v>
      </c>
      <c r="H1688" s="179">
        <v>21.032</v>
      </c>
      <c r="I1688" s="180"/>
      <c r="J1688" s="181">
        <f>ROUND(I1688*H1688,2)</f>
        <v>0</v>
      </c>
      <c r="K1688" s="177" t="s">
        <v>19</v>
      </c>
      <c r="L1688" s="40"/>
      <c r="M1688" s="182" t="s">
        <v>19</v>
      </c>
      <c r="N1688" s="183" t="s">
        <v>44</v>
      </c>
      <c r="O1688" s="65"/>
      <c r="P1688" s="184">
        <f>O1688*H1688</f>
        <v>0</v>
      </c>
      <c r="Q1688" s="184">
        <v>0</v>
      </c>
      <c r="R1688" s="184">
        <f>Q1688*H1688</f>
        <v>0</v>
      </c>
      <c r="S1688" s="184">
        <v>0</v>
      </c>
      <c r="T1688" s="185">
        <f>S1688*H1688</f>
        <v>0</v>
      </c>
      <c r="U1688" s="35"/>
      <c r="V1688" s="35"/>
      <c r="W1688" s="35"/>
      <c r="X1688" s="35"/>
      <c r="Y1688" s="35"/>
      <c r="Z1688" s="35"/>
      <c r="AA1688" s="35"/>
      <c r="AB1688" s="35"/>
      <c r="AC1688" s="35"/>
      <c r="AD1688" s="35"/>
      <c r="AE1688" s="35"/>
      <c r="AR1688" s="186" t="s">
        <v>311</v>
      </c>
      <c r="AT1688" s="186" t="s">
        <v>173</v>
      </c>
      <c r="AU1688" s="186" t="s">
        <v>83</v>
      </c>
      <c r="AY1688" s="18" t="s">
        <v>171</v>
      </c>
      <c r="BE1688" s="187">
        <f>IF(N1688="základní",J1688,0)</f>
        <v>0</v>
      </c>
      <c r="BF1688" s="187">
        <f>IF(N1688="snížená",J1688,0)</f>
        <v>0</v>
      </c>
      <c r="BG1688" s="187">
        <f>IF(N1688="zákl. přenesená",J1688,0)</f>
        <v>0</v>
      </c>
      <c r="BH1688" s="187">
        <f>IF(N1688="sníž. přenesená",J1688,0)</f>
        <v>0</v>
      </c>
      <c r="BI1688" s="187">
        <f>IF(N1688="nulová",J1688,0)</f>
        <v>0</v>
      </c>
      <c r="BJ1688" s="18" t="s">
        <v>81</v>
      </c>
      <c r="BK1688" s="187">
        <f>ROUND(I1688*H1688,2)</f>
        <v>0</v>
      </c>
      <c r="BL1688" s="18" t="s">
        <v>311</v>
      </c>
      <c r="BM1688" s="186" t="s">
        <v>2530</v>
      </c>
    </row>
    <row r="1689" spans="1:65" s="2" customFormat="1" ht="37.9" customHeight="1">
      <c r="A1689" s="35"/>
      <c r="B1689" s="36"/>
      <c r="C1689" s="175" t="s">
        <v>2531</v>
      </c>
      <c r="D1689" s="175" t="s">
        <v>173</v>
      </c>
      <c r="E1689" s="176" t="s">
        <v>2532</v>
      </c>
      <c r="F1689" s="177" t="s">
        <v>2533</v>
      </c>
      <c r="G1689" s="178" t="s">
        <v>328</v>
      </c>
      <c r="H1689" s="179">
        <v>404.46</v>
      </c>
      <c r="I1689" s="180"/>
      <c r="J1689" s="181">
        <f>ROUND(I1689*H1689,2)</f>
        <v>0</v>
      </c>
      <c r="K1689" s="177" t="s">
        <v>177</v>
      </c>
      <c r="L1689" s="40"/>
      <c r="M1689" s="182" t="s">
        <v>19</v>
      </c>
      <c r="N1689" s="183" t="s">
        <v>44</v>
      </c>
      <c r="O1689" s="65"/>
      <c r="P1689" s="184">
        <f>O1689*H1689</f>
        <v>0</v>
      </c>
      <c r="Q1689" s="184">
        <v>0</v>
      </c>
      <c r="R1689" s="184">
        <f>Q1689*H1689</f>
        <v>0</v>
      </c>
      <c r="S1689" s="184">
        <v>0</v>
      </c>
      <c r="T1689" s="185">
        <f>S1689*H1689</f>
        <v>0</v>
      </c>
      <c r="U1689" s="35"/>
      <c r="V1689" s="35"/>
      <c r="W1689" s="35"/>
      <c r="X1689" s="35"/>
      <c r="Y1689" s="35"/>
      <c r="Z1689" s="35"/>
      <c r="AA1689" s="35"/>
      <c r="AB1689" s="35"/>
      <c r="AC1689" s="35"/>
      <c r="AD1689" s="35"/>
      <c r="AE1689" s="35"/>
      <c r="AR1689" s="186" t="s">
        <v>311</v>
      </c>
      <c r="AT1689" s="186" t="s">
        <v>173</v>
      </c>
      <c r="AU1689" s="186" t="s">
        <v>83</v>
      </c>
      <c r="AY1689" s="18" t="s">
        <v>171</v>
      </c>
      <c r="BE1689" s="187">
        <f>IF(N1689="základní",J1689,0)</f>
        <v>0</v>
      </c>
      <c r="BF1689" s="187">
        <f>IF(N1689="snížená",J1689,0)</f>
        <v>0</v>
      </c>
      <c r="BG1689" s="187">
        <f>IF(N1689="zákl. přenesená",J1689,0)</f>
        <v>0</v>
      </c>
      <c r="BH1689" s="187">
        <f>IF(N1689="sníž. přenesená",J1689,0)</f>
        <v>0</v>
      </c>
      <c r="BI1689" s="187">
        <f>IF(N1689="nulová",J1689,0)</f>
        <v>0</v>
      </c>
      <c r="BJ1689" s="18" t="s">
        <v>81</v>
      </c>
      <c r="BK1689" s="187">
        <f>ROUND(I1689*H1689,2)</f>
        <v>0</v>
      </c>
      <c r="BL1689" s="18" t="s">
        <v>311</v>
      </c>
      <c r="BM1689" s="186" t="s">
        <v>2534</v>
      </c>
    </row>
    <row r="1690" spans="1:47" s="2" customFormat="1" ht="12">
      <c r="A1690" s="35"/>
      <c r="B1690" s="36"/>
      <c r="C1690" s="37"/>
      <c r="D1690" s="188" t="s">
        <v>180</v>
      </c>
      <c r="E1690" s="37"/>
      <c r="F1690" s="189" t="s">
        <v>2535</v>
      </c>
      <c r="G1690" s="37"/>
      <c r="H1690" s="37"/>
      <c r="I1690" s="190"/>
      <c r="J1690" s="37"/>
      <c r="K1690" s="37"/>
      <c r="L1690" s="40"/>
      <c r="M1690" s="191"/>
      <c r="N1690" s="192"/>
      <c r="O1690" s="65"/>
      <c r="P1690" s="65"/>
      <c r="Q1690" s="65"/>
      <c r="R1690" s="65"/>
      <c r="S1690" s="65"/>
      <c r="T1690" s="66"/>
      <c r="U1690" s="35"/>
      <c r="V1690" s="35"/>
      <c r="W1690" s="35"/>
      <c r="X1690" s="35"/>
      <c r="Y1690" s="35"/>
      <c r="Z1690" s="35"/>
      <c r="AA1690" s="35"/>
      <c r="AB1690" s="35"/>
      <c r="AC1690" s="35"/>
      <c r="AD1690" s="35"/>
      <c r="AE1690" s="35"/>
      <c r="AT1690" s="18" t="s">
        <v>180</v>
      </c>
      <c r="AU1690" s="18" t="s">
        <v>83</v>
      </c>
    </row>
    <row r="1691" spans="1:65" s="2" customFormat="1" ht="21.75" customHeight="1">
      <c r="A1691" s="35"/>
      <c r="B1691" s="36"/>
      <c r="C1691" s="226" t="s">
        <v>2536</v>
      </c>
      <c r="D1691" s="226" t="s">
        <v>263</v>
      </c>
      <c r="E1691" s="227" t="s">
        <v>2537</v>
      </c>
      <c r="F1691" s="228" t="s">
        <v>2538</v>
      </c>
      <c r="G1691" s="229" t="s">
        <v>176</v>
      </c>
      <c r="H1691" s="230">
        <v>21.032</v>
      </c>
      <c r="I1691" s="231"/>
      <c r="J1691" s="232">
        <f>ROUND(I1691*H1691,2)</f>
        <v>0</v>
      </c>
      <c r="K1691" s="228" t="s">
        <v>177</v>
      </c>
      <c r="L1691" s="233"/>
      <c r="M1691" s="234" t="s">
        <v>19</v>
      </c>
      <c r="N1691" s="235" t="s">
        <v>44</v>
      </c>
      <c r="O1691" s="65"/>
      <c r="P1691" s="184">
        <f>O1691*H1691</f>
        <v>0</v>
      </c>
      <c r="Q1691" s="184">
        <v>0.55</v>
      </c>
      <c r="R1691" s="184">
        <f>Q1691*H1691</f>
        <v>11.5676</v>
      </c>
      <c r="S1691" s="184">
        <v>0</v>
      </c>
      <c r="T1691" s="185">
        <f>S1691*H1691</f>
        <v>0</v>
      </c>
      <c r="U1691" s="35"/>
      <c r="V1691" s="35"/>
      <c r="W1691" s="35"/>
      <c r="X1691" s="35"/>
      <c r="Y1691" s="35"/>
      <c r="Z1691" s="35"/>
      <c r="AA1691" s="35"/>
      <c r="AB1691" s="35"/>
      <c r="AC1691" s="35"/>
      <c r="AD1691" s="35"/>
      <c r="AE1691" s="35"/>
      <c r="AR1691" s="186" t="s">
        <v>454</v>
      </c>
      <c r="AT1691" s="186" t="s">
        <v>263</v>
      </c>
      <c r="AU1691" s="186" t="s">
        <v>83</v>
      </c>
      <c r="AY1691" s="18" t="s">
        <v>171</v>
      </c>
      <c r="BE1691" s="187">
        <f>IF(N1691="základní",J1691,0)</f>
        <v>0</v>
      </c>
      <c r="BF1691" s="187">
        <f>IF(N1691="snížená",J1691,0)</f>
        <v>0</v>
      </c>
      <c r="BG1691" s="187">
        <f>IF(N1691="zákl. přenesená",J1691,0)</f>
        <v>0</v>
      </c>
      <c r="BH1691" s="187">
        <f>IF(N1691="sníž. přenesená",J1691,0)</f>
        <v>0</v>
      </c>
      <c r="BI1691" s="187">
        <f>IF(N1691="nulová",J1691,0)</f>
        <v>0</v>
      </c>
      <c r="BJ1691" s="18" t="s">
        <v>81</v>
      </c>
      <c r="BK1691" s="187">
        <f>ROUND(I1691*H1691,2)</f>
        <v>0</v>
      </c>
      <c r="BL1691" s="18" t="s">
        <v>311</v>
      </c>
      <c r="BM1691" s="186" t="s">
        <v>2539</v>
      </c>
    </row>
    <row r="1692" spans="2:51" s="14" customFormat="1" ht="12">
      <c r="B1692" s="204"/>
      <c r="C1692" s="205"/>
      <c r="D1692" s="195" t="s">
        <v>182</v>
      </c>
      <c r="E1692" s="206" t="s">
        <v>19</v>
      </c>
      <c r="F1692" s="207" t="s">
        <v>2540</v>
      </c>
      <c r="G1692" s="205"/>
      <c r="H1692" s="208">
        <v>21.032</v>
      </c>
      <c r="I1692" s="209"/>
      <c r="J1692" s="205"/>
      <c r="K1692" s="205"/>
      <c r="L1692" s="210"/>
      <c r="M1692" s="211"/>
      <c r="N1692" s="212"/>
      <c r="O1692" s="212"/>
      <c r="P1692" s="212"/>
      <c r="Q1692" s="212"/>
      <c r="R1692" s="212"/>
      <c r="S1692" s="212"/>
      <c r="T1692" s="213"/>
      <c r="AT1692" s="214" t="s">
        <v>182</v>
      </c>
      <c r="AU1692" s="214" t="s">
        <v>83</v>
      </c>
      <c r="AV1692" s="14" t="s">
        <v>83</v>
      </c>
      <c r="AW1692" s="14" t="s">
        <v>35</v>
      </c>
      <c r="AX1692" s="14" t="s">
        <v>81</v>
      </c>
      <c r="AY1692" s="214" t="s">
        <v>171</v>
      </c>
    </row>
    <row r="1693" spans="1:65" s="2" customFormat="1" ht="37.9" customHeight="1">
      <c r="A1693" s="35"/>
      <c r="B1693" s="36"/>
      <c r="C1693" s="175" t="s">
        <v>2541</v>
      </c>
      <c r="D1693" s="175" t="s">
        <v>173</v>
      </c>
      <c r="E1693" s="176" t="s">
        <v>2542</v>
      </c>
      <c r="F1693" s="177" t="s">
        <v>2543</v>
      </c>
      <c r="G1693" s="178" t="s">
        <v>328</v>
      </c>
      <c r="H1693" s="179">
        <v>404.46</v>
      </c>
      <c r="I1693" s="180"/>
      <c r="J1693" s="181">
        <f>ROUND(I1693*H1693,2)</f>
        <v>0</v>
      </c>
      <c r="K1693" s="177" t="s">
        <v>177</v>
      </c>
      <c r="L1693" s="40"/>
      <c r="M1693" s="182" t="s">
        <v>19</v>
      </c>
      <c r="N1693" s="183" t="s">
        <v>44</v>
      </c>
      <c r="O1693" s="65"/>
      <c r="P1693" s="184">
        <f>O1693*H1693</f>
        <v>0</v>
      </c>
      <c r="Q1693" s="184">
        <v>0</v>
      </c>
      <c r="R1693" s="184">
        <f>Q1693*H1693</f>
        <v>0</v>
      </c>
      <c r="S1693" s="184">
        <v>0.033</v>
      </c>
      <c r="T1693" s="185">
        <f>S1693*H1693</f>
        <v>13.34718</v>
      </c>
      <c r="U1693" s="35"/>
      <c r="V1693" s="35"/>
      <c r="W1693" s="35"/>
      <c r="X1693" s="35"/>
      <c r="Y1693" s="35"/>
      <c r="Z1693" s="35"/>
      <c r="AA1693" s="35"/>
      <c r="AB1693" s="35"/>
      <c r="AC1693" s="35"/>
      <c r="AD1693" s="35"/>
      <c r="AE1693" s="35"/>
      <c r="AR1693" s="186" t="s">
        <v>311</v>
      </c>
      <c r="AT1693" s="186" t="s">
        <v>173</v>
      </c>
      <c r="AU1693" s="186" t="s">
        <v>83</v>
      </c>
      <c r="AY1693" s="18" t="s">
        <v>171</v>
      </c>
      <c r="BE1693" s="187">
        <f>IF(N1693="základní",J1693,0)</f>
        <v>0</v>
      </c>
      <c r="BF1693" s="187">
        <f>IF(N1693="snížená",J1693,0)</f>
        <v>0</v>
      </c>
      <c r="BG1693" s="187">
        <f>IF(N1693="zákl. přenesená",J1693,0)</f>
        <v>0</v>
      </c>
      <c r="BH1693" s="187">
        <f>IF(N1693="sníž. přenesená",J1693,0)</f>
        <v>0</v>
      </c>
      <c r="BI1693" s="187">
        <f>IF(N1693="nulová",J1693,0)</f>
        <v>0</v>
      </c>
      <c r="BJ1693" s="18" t="s">
        <v>81</v>
      </c>
      <c r="BK1693" s="187">
        <f>ROUND(I1693*H1693,2)</f>
        <v>0</v>
      </c>
      <c r="BL1693" s="18" t="s">
        <v>311</v>
      </c>
      <c r="BM1693" s="186" t="s">
        <v>2544</v>
      </c>
    </row>
    <row r="1694" spans="1:47" s="2" customFormat="1" ht="12">
      <c r="A1694" s="35"/>
      <c r="B1694" s="36"/>
      <c r="C1694" s="37"/>
      <c r="D1694" s="188" t="s">
        <v>180</v>
      </c>
      <c r="E1694" s="37"/>
      <c r="F1694" s="189" t="s">
        <v>2545</v>
      </c>
      <c r="G1694" s="37"/>
      <c r="H1694" s="37"/>
      <c r="I1694" s="190"/>
      <c r="J1694" s="37"/>
      <c r="K1694" s="37"/>
      <c r="L1694" s="40"/>
      <c r="M1694" s="191"/>
      <c r="N1694" s="192"/>
      <c r="O1694" s="65"/>
      <c r="P1694" s="65"/>
      <c r="Q1694" s="65"/>
      <c r="R1694" s="65"/>
      <c r="S1694" s="65"/>
      <c r="T1694" s="66"/>
      <c r="U1694" s="35"/>
      <c r="V1694" s="35"/>
      <c r="W1694" s="35"/>
      <c r="X1694" s="35"/>
      <c r="Y1694" s="35"/>
      <c r="Z1694" s="35"/>
      <c r="AA1694" s="35"/>
      <c r="AB1694" s="35"/>
      <c r="AC1694" s="35"/>
      <c r="AD1694" s="35"/>
      <c r="AE1694" s="35"/>
      <c r="AT1694" s="18" t="s">
        <v>180</v>
      </c>
      <c r="AU1694" s="18" t="s">
        <v>83</v>
      </c>
    </row>
    <row r="1695" spans="2:51" s="14" customFormat="1" ht="12">
      <c r="B1695" s="204"/>
      <c r="C1695" s="205"/>
      <c r="D1695" s="195" t="s">
        <v>182</v>
      </c>
      <c r="E1695" s="206" t="s">
        <v>19</v>
      </c>
      <c r="F1695" s="207" t="s">
        <v>2546</v>
      </c>
      <c r="G1695" s="205"/>
      <c r="H1695" s="208">
        <v>404.46</v>
      </c>
      <c r="I1695" s="209"/>
      <c r="J1695" s="205"/>
      <c r="K1695" s="205"/>
      <c r="L1695" s="210"/>
      <c r="M1695" s="211"/>
      <c r="N1695" s="212"/>
      <c r="O1695" s="212"/>
      <c r="P1695" s="212"/>
      <c r="Q1695" s="212"/>
      <c r="R1695" s="212"/>
      <c r="S1695" s="212"/>
      <c r="T1695" s="213"/>
      <c r="AT1695" s="214" t="s">
        <v>182</v>
      </c>
      <c r="AU1695" s="214" t="s">
        <v>83</v>
      </c>
      <c r="AV1695" s="14" t="s">
        <v>83</v>
      </c>
      <c r="AW1695" s="14" t="s">
        <v>35</v>
      </c>
      <c r="AX1695" s="14" t="s">
        <v>81</v>
      </c>
      <c r="AY1695" s="214" t="s">
        <v>171</v>
      </c>
    </row>
    <row r="1696" spans="1:65" s="2" customFormat="1" ht="24.2" customHeight="1">
      <c r="A1696" s="35"/>
      <c r="B1696" s="36"/>
      <c r="C1696" s="175" t="s">
        <v>2547</v>
      </c>
      <c r="D1696" s="175" t="s">
        <v>173</v>
      </c>
      <c r="E1696" s="176" t="s">
        <v>2548</v>
      </c>
      <c r="F1696" s="177" t="s">
        <v>2549</v>
      </c>
      <c r="G1696" s="178" t="s">
        <v>176</v>
      </c>
      <c r="H1696" s="179">
        <v>21.032</v>
      </c>
      <c r="I1696" s="180"/>
      <c r="J1696" s="181">
        <f>ROUND(I1696*H1696,2)</f>
        <v>0</v>
      </c>
      <c r="K1696" s="177" t="s">
        <v>177</v>
      </c>
      <c r="L1696" s="40"/>
      <c r="M1696" s="182" t="s">
        <v>19</v>
      </c>
      <c r="N1696" s="183" t="s">
        <v>44</v>
      </c>
      <c r="O1696" s="65"/>
      <c r="P1696" s="184">
        <f>O1696*H1696</f>
        <v>0</v>
      </c>
      <c r="Q1696" s="184">
        <v>0.0028</v>
      </c>
      <c r="R1696" s="184">
        <f>Q1696*H1696</f>
        <v>0.0588896</v>
      </c>
      <c r="S1696" s="184">
        <v>0</v>
      </c>
      <c r="T1696" s="185">
        <f>S1696*H1696</f>
        <v>0</v>
      </c>
      <c r="U1696" s="35"/>
      <c r="V1696" s="35"/>
      <c r="W1696" s="35"/>
      <c r="X1696" s="35"/>
      <c r="Y1696" s="35"/>
      <c r="Z1696" s="35"/>
      <c r="AA1696" s="35"/>
      <c r="AB1696" s="35"/>
      <c r="AC1696" s="35"/>
      <c r="AD1696" s="35"/>
      <c r="AE1696" s="35"/>
      <c r="AR1696" s="186" t="s">
        <v>311</v>
      </c>
      <c r="AT1696" s="186" t="s">
        <v>173</v>
      </c>
      <c r="AU1696" s="186" t="s">
        <v>83</v>
      </c>
      <c r="AY1696" s="18" t="s">
        <v>171</v>
      </c>
      <c r="BE1696" s="187">
        <f>IF(N1696="základní",J1696,0)</f>
        <v>0</v>
      </c>
      <c r="BF1696" s="187">
        <f>IF(N1696="snížená",J1696,0)</f>
        <v>0</v>
      </c>
      <c r="BG1696" s="187">
        <f>IF(N1696="zákl. přenesená",J1696,0)</f>
        <v>0</v>
      </c>
      <c r="BH1696" s="187">
        <f>IF(N1696="sníž. přenesená",J1696,0)</f>
        <v>0</v>
      </c>
      <c r="BI1696" s="187">
        <f>IF(N1696="nulová",J1696,0)</f>
        <v>0</v>
      </c>
      <c r="BJ1696" s="18" t="s">
        <v>81</v>
      </c>
      <c r="BK1696" s="187">
        <f>ROUND(I1696*H1696,2)</f>
        <v>0</v>
      </c>
      <c r="BL1696" s="18" t="s">
        <v>311</v>
      </c>
      <c r="BM1696" s="186" t="s">
        <v>2550</v>
      </c>
    </row>
    <row r="1697" spans="1:47" s="2" customFormat="1" ht="12">
      <c r="A1697" s="35"/>
      <c r="B1697" s="36"/>
      <c r="C1697" s="37"/>
      <c r="D1697" s="188" t="s">
        <v>180</v>
      </c>
      <c r="E1697" s="37"/>
      <c r="F1697" s="189" t="s">
        <v>2551</v>
      </c>
      <c r="G1697" s="37"/>
      <c r="H1697" s="37"/>
      <c r="I1697" s="190"/>
      <c r="J1697" s="37"/>
      <c r="K1697" s="37"/>
      <c r="L1697" s="40"/>
      <c r="M1697" s="191"/>
      <c r="N1697" s="192"/>
      <c r="O1697" s="65"/>
      <c r="P1697" s="65"/>
      <c r="Q1697" s="65"/>
      <c r="R1697" s="65"/>
      <c r="S1697" s="65"/>
      <c r="T1697" s="66"/>
      <c r="U1697" s="35"/>
      <c r="V1697" s="35"/>
      <c r="W1697" s="35"/>
      <c r="X1697" s="35"/>
      <c r="Y1697" s="35"/>
      <c r="Z1697" s="35"/>
      <c r="AA1697" s="35"/>
      <c r="AB1697" s="35"/>
      <c r="AC1697" s="35"/>
      <c r="AD1697" s="35"/>
      <c r="AE1697" s="35"/>
      <c r="AT1697" s="18" t="s">
        <v>180</v>
      </c>
      <c r="AU1697" s="18" t="s">
        <v>83</v>
      </c>
    </row>
    <row r="1698" spans="1:65" s="2" customFormat="1" ht="37.9" customHeight="1">
      <c r="A1698" s="35"/>
      <c r="B1698" s="36"/>
      <c r="C1698" s="175" t="s">
        <v>2552</v>
      </c>
      <c r="D1698" s="175" t="s">
        <v>173</v>
      </c>
      <c r="E1698" s="176" t="s">
        <v>2553</v>
      </c>
      <c r="F1698" s="177" t="s">
        <v>2554</v>
      </c>
      <c r="G1698" s="178" t="s">
        <v>272</v>
      </c>
      <c r="H1698" s="179">
        <v>80.892</v>
      </c>
      <c r="I1698" s="180"/>
      <c r="J1698" s="181">
        <f>ROUND(I1698*H1698,2)</f>
        <v>0</v>
      </c>
      <c r="K1698" s="177" t="s">
        <v>177</v>
      </c>
      <c r="L1698" s="40"/>
      <c r="M1698" s="182" t="s">
        <v>19</v>
      </c>
      <c r="N1698" s="183" t="s">
        <v>44</v>
      </c>
      <c r="O1698" s="65"/>
      <c r="P1698" s="184">
        <f>O1698*H1698</f>
        <v>0</v>
      </c>
      <c r="Q1698" s="184">
        <v>0.0378</v>
      </c>
      <c r="R1698" s="184">
        <f>Q1698*H1698</f>
        <v>3.0577175999999997</v>
      </c>
      <c r="S1698" s="184">
        <v>0</v>
      </c>
      <c r="T1698" s="185">
        <f>S1698*H1698</f>
        <v>0</v>
      </c>
      <c r="U1698" s="35"/>
      <c r="V1698" s="35"/>
      <c r="W1698" s="35"/>
      <c r="X1698" s="35"/>
      <c r="Y1698" s="35"/>
      <c r="Z1698" s="35"/>
      <c r="AA1698" s="35"/>
      <c r="AB1698" s="35"/>
      <c r="AC1698" s="35"/>
      <c r="AD1698" s="35"/>
      <c r="AE1698" s="35"/>
      <c r="AR1698" s="186" t="s">
        <v>311</v>
      </c>
      <c r="AT1698" s="186" t="s">
        <v>173</v>
      </c>
      <c r="AU1698" s="186" t="s">
        <v>83</v>
      </c>
      <c r="AY1698" s="18" t="s">
        <v>171</v>
      </c>
      <c r="BE1698" s="187">
        <f>IF(N1698="základní",J1698,0)</f>
        <v>0</v>
      </c>
      <c r="BF1698" s="187">
        <f>IF(N1698="snížená",J1698,0)</f>
        <v>0</v>
      </c>
      <c r="BG1698" s="187">
        <f>IF(N1698="zákl. přenesená",J1698,0)</f>
        <v>0</v>
      </c>
      <c r="BH1698" s="187">
        <f>IF(N1698="sníž. přenesená",J1698,0)</f>
        <v>0</v>
      </c>
      <c r="BI1698" s="187">
        <f>IF(N1698="nulová",J1698,0)</f>
        <v>0</v>
      </c>
      <c r="BJ1698" s="18" t="s">
        <v>81</v>
      </c>
      <c r="BK1698" s="187">
        <f>ROUND(I1698*H1698,2)</f>
        <v>0</v>
      </c>
      <c r="BL1698" s="18" t="s">
        <v>311</v>
      </c>
      <c r="BM1698" s="186" t="s">
        <v>2555</v>
      </c>
    </row>
    <row r="1699" spans="1:47" s="2" customFormat="1" ht="12">
      <c r="A1699" s="35"/>
      <c r="B1699" s="36"/>
      <c r="C1699" s="37"/>
      <c r="D1699" s="188" t="s">
        <v>180</v>
      </c>
      <c r="E1699" s="37"/>
      <c r="F1699" s="189" t="s">
        <v>2556</v>
      </c>
      <c r="G1699" s="37"/>
      <c r="H1699" s="37"/>
      <c r="I1699" s="190"/>
      <c r="J1699" s="37"/>
      <c r="K1699" s="37"/>
      <c r="L1699" s="40"/>
      <c r="M1699" s="191"/>
      <c r="N1699" s="192"/>
      <c r="O1699" s="65"/>
      <c r="P1699" s="65"/>
      <c r="Q1699" s="65"/>
      <c r="R1699" s="65"/>
      <c r="S1699" s="65"/>
      <c r="T1699" s="66"/>
      <c r="U1699" s="35"/>
      <c r="V1699" s="35"/>
      <c r="W1699" s="35"/>
      <c r="X1699" s="35"/>
      <c r="Y1699" s="35"/>
      <c r="Z1699" s="35"/>
      <c r="AA1699" s="35"/>
      <c r="AB1699" s="35"/>
      <c r="AC1699" s="35"/>
      <c r="AD1699" s="35"/>
      <c r="AE1699" s="35"/>
      <c r="AT1699" s="18" t="s">
        <v>180</v>
      </c>
      <c r="AU1699" s="18" t="s">
        <v>83</v>
      </c>
    </row>
    <row r="1700" spans="2:51" s="14" customFormat="1" ht="12">
      <c r="B1700" s="204"/>
      <c r="C1700" s="205"/>
      <c r="D1700" s="195" t="s">
        <v>182</v>
      </c>
      <c r="E1700" s="206" t="s">
        <v>19</v>
      </c>
      <c r="F1700" s="207" t="s">
        <v>2557</v>
      </c>
      <c r="G1700" s="205"/>
      <c r="H1700" s="208">
        <v>80.892</v>
      </c>
      <c r="I1700" s="209"/>
      <c r="J1700" s="205"/>
      <c r="K1700" s="205"/>
      <c r="L1700" s="210"/>
      <c r="M1700" s="211"/>
      <c r="N1700" s="212"/>
      <c r="O1700" s="212"/>
      <c r="P1700" s="212"/>
      <c r="Q1700" s="212"/>
      <c r="R1700" s="212"/>
      <c r="S1700" s="212"/>
      <c r="T1700" s="213"/>
      <c r="AT1700" s="214" t="s">
        <v>182</v>
      </c>
      <c r="AU1700" s="214" t="s">
        <v>83</v>
      </c>
      <c r="AV1700" s="14" t="s">
        <v>83</v>
      </c>
      <c r="AW1700" s="14" t="s">
        <v>35</v>
      </c>
      <c r="AX1700" s="14" t="s">
        <v>81</v>
      </c>
      <c r="AY1700" s="214" t="s">
        <v>171</v>
      </c>
    </row>
    <row r="1701" spans="1:65" s="2" customFormat="1" ht="16.5" customHeight="1">
      <c r="A1701" s="35"/>
      <c r="B1701" s="36"/>
      <c r="C1701" s="226" t="s">
        <v>2558</v>
      </c>
      <c r="D1701" s="226" t="s">
        <v>263</v>
      </c>
      <c r="E1701" s="227" t="s">
        <v>2559</v>
      </c>
      <c r="F1701" s="228" t="s">
        <v>2560</v>
      </c>
      <c r="G1701" s="229" t="s">
        <v>402</v>
      </c>
      <c r="H1701" s="230">
        <v>2022.3</v>
      </c>
      <c r="I1701" s="231"/>
      <c r="J1701" s="232">
        <f>ROUND(I1701*H1701,2)</f>
        <v>0</v>
      </c>
      <c r="K1701" s="228" t="s">
        <v>177</v>
      </c>
      <c r="L1701" s="233"/>
      <c r="M1701" s="234" t="s">
        <v>19</v>
      </c>
      <c r="N1701" s="235" t="s">
        <v>44</v>
      </c>
      <c r="O1701" s="65"/>
      <c r="P1701" s="184">
        <f>O1701*H1701</f>
        <v>0</v>
      </c>
      <c r="Q1701" s="184">
        <v>0.00236</v>
      </c>
      <c r="R1701" s="184">
        <f>Q1701*H1701</f>
        <v>4.772628</v>
      </c>
      <c r="S1701" s="184">
        <v>0</v>
      </c>
      <c r="T1701" s="185">
        <f>S1701*H1701</f>
        <v>0</v>
      </c>
      <c r="U1701" s="35"/>
      <c r="V1701" s="35"/>
      <c r="W1701" s="35"/>
      <c r="X1701" s="35"/>
      <c r="Y1701" s="35"/>
      <c r="Z1701" s="35"/>
      <c r="AA1701" s="35"/>
      <c r="AB1701" s="35"/>
      <c r="AC1701" s="35"/>
      <c r="AD1701" s="35"/>
      <c r="AE1701" s="35"/>
      <c r="AR1701" s="186" t="s">
        <v>454</v>
      </c>
      <c r="AT1701" s="186" t="s">
        <v>263</v>
      </c>
      <c r="AU1701" s="186" t="s">
        <v>83</v>
      </c>
      <c r="AY1701" s="18" t="s">
        <v>171</v>
      </c>
      <c r="BE1701" s="187">
        <f>IF(N1701="základní",J1701,0)</f>
        <v>0</v>
      </c>
      <c r="BF1701" s="187">
        <f>IF(N1701="snížená",J1701,0)</f>
        <v>0</v>
      </c>
      <c r="BG1701" s="187">
        <f>IF(N1701="zákl. přenesená",J1701,0)</f>
        <v>0</v>
      </c>
      <c r="BH1701" s="187">
        <f>IF(N1701="sníž. přenesená",J1701,0)</f>
        <v>0</v>
      </c>
      <c r="BI1701" s="187">
        <f>IF(N1701="nulová",J1701,0)</f>
        <v>0</v>
      </c>
      <c r="BJ1701" s="18" t="s">
        <v>81</v>
      </c>
      <c r="BK1701" s="187">
        <f>ROUND(I1701*H1701,2)</f>
        <v>0</v>
      </c>
      <c r="BL1701" s="18" t="s">
        <v>311</v>
      </c>
      <c r="BM1701" s="186" t="s">
        <v>2561</v>
      </c>
    </row>
    <row r="1702" spans="2:51" s="14" customFormat="1" ht="12">
      <c r="B1702" s="204"/>
      <c r="C1702" s="205"/>
      <c r="D1702" s="195" t="s">
        <v>182</v>
      </c>
      <c r="E1702" s="206" t="s">
        <v>19</v>
      </c>
      <c r="F1702" s="207" t="s">
        <v>2562</v>
      </c>
      <c r="G1702" s="205"/>
      <c r="H1702" s="208">
        <v>2022.3</v>
      </c>
      <c r="I1702" s="209"/>
      <c r="J1702" s="205"/>
      <c r="K1702" s="205"/>
      <c r="L1702" s="210"/>
      <c r="M1702" s="211"/>
      <c r="N1702" s="212"/>
      <c r="O1702" s="212"/>
      <c r="P1702" s="212"/>
      <c r="Q1702" s="212"/>
      <c r="R1702" s="212"/>
      <c r="S1702" s="212"/>
      <c r="T1702" s="213"/>
      <c r="AT1702" s="214" t="s">
        <v>182</v>
      </c>
      <c r="AU1702" s="214" t="s">
        <v>83</v>
      </c>
      <c r="AV1702" s="14" t="s">
        <v>83</v>
      </c>
      <c r="AW1702" s="14" t="s">
        <v>35</v>
      </c>
      <c r="AX1702" s="14" t="s">
        <v>81</v>
      </c>
      <c r="AY1702" s="214" t="s">
        <v>171</v>
      </c>
    </row>
    <row r="1703" spans="1:65" s="2" customFormat="1" ht="37.9" customHeight="1">
      <c r="A1703" s="35"/>
      <c r="B1703" s="36"/>
      <c r="C1703" s="175" t="s">
        <v>2563</v>
      </c>
      <c r="D1703" s="175" t="s">
        <v>173</v>
      </c>
      <c r="E1703" s="176" t="s">
        <v>2564</v>
      </c>
      <c r="F1703" s="177" t="s">
        <v>2565</v>
      </c>
      <c r="G1703" s="178" t="s">
        <v>272</v>
      </c>
      <c r="H1703" s="179">
        <v>70.68</v>
      </c>
      <c r="I1703" s="180"/>
      <c r="J1703" s="181">
        <f>ROUND(I1703*H1703,2)</f>
        <v>0</v>
      </c>
      <c r="K1703" s="177" t="s">
        <v>177</v>
      </c>
      <c r="L1703" s="40"/>
      <c r="M1703" s="182" t="s">
        <v>19</v>
      </c>
      <c r="N1703" s="183" t="s">
        <v>44</v>
      </c>
      <c r="O1703" s="65"/>
      <c r="P1703" s="184">
        <f>O1703*H1703</f>
        <v>0</v>
      </c>
      <c r="Q1703" s="184">
        <v>0</v>
      </c>
      <c r="R1703" s="184">
        <f>Q1703*H1703</f>
        <v>0</v>
      </c>
      <c r="S1703" s="184">
        <v>0.05</v>
      </c>
      <c r="T1703" s="185">
        <f>S1703*H1703</f>
        <v>3.5340000000000007</v>
      </c>
      <c r="U1703" s="35"/>
      <c r="V1703" s="35"/>
      <c r="W1703" s="35"/>
      <c r="X1703" s="35"/>
      <c r="Y1703" s="35"/>
      <c r="Z1703" s="35"/>
      <c r="AA1703" s="35"/>
      <c r="AB1703" s="35"/>
      <c r="AC1703" s="35"/>
      <c r="AD1703" s="35"/>
      <c r="AE1703" s="35"/>
      <c r="AR1703" s="186" t="s">
        <v>311</v>
      </c>
      <c r="AT1703" s="186" t="s">
        <v>173</v>
      </c>
      <c r="AU1703" s="186" t="s">
        <v>83</v>
      </c>
      <c r="AY1703" s="18" t="s">
        <v>171</v>
      </c>
      <c r="BE1703" s="187">
        <f>IF(N1703="základní",J1703,0)</f>
        <v>0</v>
      </c>
      <c r="BF1703" s="187">
        <f>IF(N1703="snížená",J1703,0)</f>
        <v>0</v>
      </c>
      <c r="BG1703" s="187">
        <f>IF(N1703="zákl. přenesená",J1703,0)</f>
        <v>0</v>
      </c>
      <c r="BH1703" s="187">
        <f>IF(N1703="sníž. přenesená",J1703,0)</f>
        <v>0</v>
      </c>
      <c r="BI1703" s="187">
        <f>IF(N1703="nulová",J1703,0)</f>
        <v>0</v>
      </c>
      <c r="BJ1703" s="18" t="s">
        <v>81</v>
      </c>
      <c r="BK1703" s="187">
        <f>ROUND(I1703*H1703,2)</f>
        <v>0</v>
      </c>
      <c r="BL1703" s="18" t="s">
        <v>311</v>
      </c>
      <c r="BM1703" s="186" t="s">
        <v>2566</v>
      </c>
    </row>
    <row r="1704" spans="1:47" s="2" customFormat="1" ht="12">
      <c r="A1704" s="35"/>
      <c r="B1704" s="36"/>
      <c r="C1704" s="37"/>
      <c r="D1704" s="188" t="s">
        <v>180</v>
      </c>
      <c r="E1704" s="37"/>
      <c r="F1704" s="189" t="s">
        <v>2567</v>
      </c>
      <c r="G1704" s="37"/>
      <c r="H1704" s="37"/>
      <c r="I1704" s="190"/>
      <c r="J1704" s="37"/>
      <c r="K1704" s="37"/>
      <c r="L1704" s="40"/>
      <c r="M1704" s="191"/>
      <c r="N1704" s="192"/>
      <c r="O1704" s="65"/>
      <c r="P1704" s="65"/>
      <c r="Q1704" s="65"/>
      <c r="R1704" s="65"/>
      <c r="S1704" s="65"/>
      <c r="T1704" s="66"/>
      <c r="U1704" s="35"/>
      <c r="V1704" s="35"/>
      <c r="W1704" s="35"/>
      <c r="X1704" s="35"/>
      <c r="Y1704" s="35"/>
      <c r="Z1704" s="35"/>
      <c r="AA1704" s="35"/>
      <c r="AB1704" s="35"/>
      <c r="AC1704" s="35"/>
      <c r="AD1704" s="35"/>
      <c r="AE1704" s="35"/>
      <c r="AT1704" s="18" t="s">
        <v>180</v>
      </c>
      <c r="AU1704" s="18" t="s">
        <v>83</v>
      </c>
    </row>
    <row r="1705" spans="1:65" s="2" customFormat="1" ht="49.15" customHeight="1">
      <c r="A1705" s="35"/>
      <c r="B1705" s="36"/>
      <c r="C1705" s="175" t="s">
        <v>2568</v>
      </c>
      <c r="D1705" s="175" t="s">
        <v>173</v>
      </c>
      <c r="E1705" s="176" t="s">
        <v>2569</v>
      </c>
      <c r="F1705" s="177" t="s">
        <v>2570</v>
      </c>
      <c r="G1705" s="178" t="s">
        <v>176</v>
      </c>
      <c r="H1705" s="179">
        <v>14.136</v>
      </c>
      <c r="I1705" s="180"/>
      <c r="J1705" s="181">
        <f>ROUND(I1705*H1705,2)</f>
        <v>0</v>
      </c>
      <c r="K1705" s="177" t="s">
        <v>177</v>
      </c>
      <c r="L1705" s="40"/>
      <c r="M1705" s="182" t="s">
        <v>19</v>
      </c>
      <c r="N1705" s="183" t="s">
        <v>44</v>
      </c>
      <c r="O1705" s="65"/>
      <c r="P1705" s="184">
        <f>O1705*H1705</f>
        <v>0</v>
      </c>
      <c r="Q1705" s="184">
        <v>0</v>
      </c>
      <c r="R1705" s="184">
        <f>Q1705*H1705</f>
        <v>0</v>
      </c>
      <c r="S1705" s="184">
        <v>1.5</v>
      </c>
      <c r="T1705" s="185">
        <f>S1705*H1705</f>
        <v>21.204</v>
      </c>
      <c r="U1705" s="35"/>
      <c r="V1705" s="35"/>
      <c r="W1705" s="35"/>
      <c r="X1705" s="35"/>
      <c r="Y1705" s="35"/>
      <c r="Z1705" s="35"/>
      <c r="AA1705" s="35"/>
      <c r="AB1705" s="35"/>
      <c r="AC1705" s="35"/>
      <c r="AD1705" s="35"/>
      <c r="AE1705" s="35"/>
      <c r="AR1705" s="186" t="s">
        <v>311</v>
      </c>
      <c r="AT1705" s="186" t="s">
        <v>173</v>
      </c>
      <c r="AU1705" s="186" t="s">
        <v>83</v>
      </c>
      <c r="AY1705" s="18" t="s">
        <v>171</v>
      </c>
      <c r="BE1705" s="187">
        <f>IF(N1705="základní",J1705,0)</f>
        <v>0</v>
      </c>
      <c r="BF1705" s="187">
        <f>IF(N1705="snížená",J1705,0)</f>
        <v>0</v>
      </c>
      <c r="BG1705" s="187">
        <f>IF(N1705="zákl. přenesená",J1705,0)</f>
        <v>0</v>
      </c>
      <c r="BH1705" s="187">
        <f>IF(N1705="sníž. přenesená",J1705,0)</f>
        <v>0</v>
      </c>
      <c r="BI1705" s="187">
        <f>IF(N1705="nulová",J1705,0)</f>
        <v>0</v>
      </c>
      <c r="BJ1705" s="18" t="s">
        <v>81</v>
      </c>
      <c r="BK1705" s="187">
        <f>ROUND(I1705*H1705,2)</f>
        <v>0</v>
      </c>
      <c r="BL1705" s="18" t="s">
        <v>311</v>
      </c>
      <c r="BM1705" s="186" t="s">
        <v>2571</v>
      </c>
    </row>
    <row r="1706" spans="1:47" s="2" customFormat="1" ht="12">
      <c r="A1706" s="35"/>
      <c r="B1706" s="36"/>
      <c r="C1706" s="37"/>
      <c r="D1706" s="188" t="s">
        <v>180</v>
      </c>
      <c r="E1706" s="37"/>
      <c r="F1706" s="189" t="s">
        <v>2572</v>
      </c>
      <c r="G1706" s="37"/>
      <c r="H1706" s="37"/>
      <c r="I1706" s="190"/>
      <c r="J1706" s="37"/>
      <c r="K1706" s="37"/>
      <c r="L1706" s="40"/>
      <c r="M1706" s="191"/>
      <c r="N1706" s="192"/>
      <c r="O1706" s="65"/>
      <c r="P1706" s="65"/>
      <c r="Q1706" s="65"/>
      <c r="R1706" s="65"/>
      <c r="S1706" s="65"/>
      <c r="T1706" s="66"/>
      <c r="U1706" s="35"/>
      <c r="V1706" s="35"/>
      <c r="W1706" s="35"/>
      <c r="X1706" s="35"/>
      <c r="Y1706" s="35"/>
      <c r="Z1706" s="35"/>
      <c r="AA1706" s="35"/>
      <c r="AB1706" s="35"/>
      <c r="AC1706" s="35"/>
      <c r="AD1706" s="35"/>
      <c r="AE1706" s="35"/>
      <c r="AT1706" s="18" t="s">
        <v>180</v>
      </c>
      <c r="AU1706" s="18" t="s">
        <v>83</v>
      </c>
    </row>
    <row r="1707" spans="2:51" s="14" customFormat="1" ht="12">
      <c r="B1707" s="204"/>
      <c r="C1707" s="205"/>
      <c r="D1707" s="195" t="s">
        <v>182</v>
      </c>
      <c r="E1707" s="206" t="s">
        <v>19</v>
      </c>
      <c r="F1707" s="207" t="s">
        <v>2573</v>
      </c>
      <c r="G1707" s="205"/>
      <c r="H1707" s="208">
        <v>14.136</v>
      </c>
      <c r="I1707" s="209"/>
      <c r="J1707" s="205"/>
      <c r="K1707" s="205"/>
      <c r="L1707" s="210"/>
      <c r="M1707" s="211"/>
      <c r="N1707" s="212"/>
      <c r="O1707" s="212"/>
      <c r="P1707" s="212"/>
      <c r="Q1707" s="212"/>
      <c r="R1707" s="212"/>
      <c r="S1707" s="212"/>
      <c r="T1707" s="213"/>
      <c r="AT1707" s="214" t="s">
        <v>182</v>
      </c>
      <c r="AU1707" s="214" t="s">
        <v>83</v>
      </c>
      <c r="AV1707" s="14" t="s">
        <v>83</v>
      </c>
      <c r="AW1707" s="14" t="s">
        <v>35</v>
      </c>
      <c r="AX1707" s="14" t="s">
        <v>81</v>
      </c>
      <c r="AY1707" s="214" t="s">
        <v>171</v>
      </c>
    </row>
    <row r="1708" spans="1:65" s="2" customFormat="1" ht="24.2" customHeight="1">
      <c r="A1708" s="35"/>
      <c r="B1708" s="36"/>
      <c r="C1708" s="175" t="s">
        <v>2574</v>
      </c>
      <c r="D1708" s="175" t="s">
        <v>173</v>
      </c>
      <c r="E1708" s="176" t="s">
        <v>2575</v>
      </c>
      <c r="F1708" s="177" t="s">
        <v>2576</v>
      </c>
      <c r="G1708" s="178" t="s">
        <v>328</v>
      </c>
      <c r="H1708" s="179">
        <v>10</v>
      </c>
      <c r="I1708" s="180"/>
      <c r="J1708" s="181">
        <f>ROUND(I1708*H1708,2)</f>
        <v>0</v>
      </c>
      <c r="K1708" s="177" t="s">
        <v>177</v>
      </c>
      <c r="L1708" s="40"/>
      <c r="M1708" s="182" t="s">
        <v>19</v>
      </c>
      <c r="N1708" s="183" t="s">
        <v>44</v>
      </c>
      <c r="O1708" s="65"/>
      <c r="P1708" s="184">
        <f>O1708*H1708</f>
        <v>0</v>
      </c>
      <c r="Q1708" s="184">
        <v>0</v>
      </c>
      <c r="R1708" s="184">
        <f>Q1708*H1708</f>
        <v>0</v>
      </c>
      <c r="S1708" s="184">
        <v>0</v>
      </c>
      <c r="T1708" s="185">
        <f>S1708*H1708</f>
        <v>0</v>
      </c>
      <c r="U1708" s="35"/>
      <c r="V1708" s="35"/>
      <c r="W1708" s="35"/>
      <c r="X1708" s="35"/>
      <c r="Y1708" s="35"/>
      <c r="Z1708" s="35"/>
      <c r="AA1708" s="35"/>
      <c r="AB1708" s="35"/>
      <c r="AC1708" s="35"/>
      <c r="AD1708" s="35"/>
      <c r="AE1708" s="35"/>
      <c r="AR1708" s="186" t="s">
        <v>311</v>
      </c>
      <c r="AT1708" s="186" t="s">
        <v>173</v>
      </c>
      <c r="AU1708" s="186" t="s">
        <v>83</v>
      </c>
      <c r="AY1708" s="18" t="s">
        <v>171</v>
      </c>
      <c r="BE1708" s="187">
        <f>IF(N1708="základní",J1708,0)</f>
        <v>0</v>
      </c>
      <c r="BF1708" s="187">
        <f>IF(N1708="snížená",J1708,0)</f>
        <v>0</v>
      </c>
      <c r="BG1708" s="187">
        <f>IF(N1708="zákl. přenesená",J1708,0)</f>
        <v>0</v>
      </c>
      <c r="BH1708" s="187">
        <f>IF(N1708="sníž. přenesená",J1708,0)</f>
        <v>0</v>
      </c>
      <c r="BI1708" s="187">
        <f>IF(N1708="nulová",J1708,0)</f>
        <v>0</v>
      </c>
      <c r="BJ1708" s="18" t="s">
        <v>81</v>
      </c>
      <c r="BK1708" s="187">
        <f>ROUND(I1708*H1708,2)</f>
        <v>0</v>
      </c>
      <c r="BL1708" s="18" t="s">
        <v>311</v>
      </c>
      <c r="BM1708" s="186" t="s">
        <v>2577</v>
      </c>
    </row>
    <row r="1709" spans="1:47" s="2" customFormat="1" ht="12">
      <c r="A1709" s="35"/>
      <c r="B1709" s="36"/>
      <c r="C1709" s="37"/>
      <c r="D1709" s="188" t="s">
        <v>180</v>
      </c>
      <c r="E1709" s="37"/>
      <c r="F1709" s="189" t="s">
        <v>2578</v>
      </c>
      <c r="G1709" s="37"/>
      <c r="H1709" s="37"/>
      <c r="I1709" s="190"/>
      <c r="J1709" s="37"/>
      <c r="K1709" s="37"/>
      <c r="L1709" s="40"/>
      <c r="M1709" s="191"/>
      <c r="N1709" s="192"/>
      <c r="O1709" s="65"/>
      <c r="P1709" s="65"/>
      <c r="Q1709" s="65"/>
      <c r="R1709" s="65"/>
      <c r="S1709" s="65"/>
      <c r="T1709" s="66"/>
      <c r="U1709" s="35"/>
      <c r="V1709" s="35"/>
      <c r="W1709" s="35"/>
      <c r="X1709" s="35"/>
      <c r="Y1709" s="35"/>
      <c r="Z1709" s="35"/>
      <c r="AA1709" s="35"/>
      <c r="AB1709" s="35"/>
      <c r="AC1709" s="35"/>
      <c r="AD1709" s="35"/>
      <c r="AE1709" s="35"/>
      <c r="AT1709" s="18" t="s">
        <v>180</v>
      </c>
      <c r="AU1709" s="18" t="s">
        <v>83</v>
      </c>
    </row>
    <row r="1710" spans="1:65" s="2" customFormat="1" ht="37.9" customHeight="1">
      <c r="A1710" s="35"/>
      <c r="B1710" s="36"/>
      <c r="C1710" s="175" t="s">
        <v>2579</v>
      </c>
      <c r="D1710" s="175" t="s">
        <v>173</v>
      </c>
      <c r="E1710" s="176" t="s">
        <v>2580</v>
      </c>
      <c r="F1710" s="177" t="s">
        <v>2581</v>
      </c>
      <c r="G1710" s="178" t="s">
        <v>328</v>
      </c>
      <c r="H1710" s="179">
        <v>100</v>
      </c>
      <c r="I1710" s="180"/>
      <c r="J1710" s="181">
        <f>ROUND(I1710*H1710,2)</f>
        <v>0</v>
      </c>
      <c r="K1710" s="177" t="s">
        <v>177</v>
      </c>
      <c r="L1710" s="40"/>
      <c r="M1710" s="182" t="s">
        <v>19</v>
      </c>
      <c r="N1710" s="183" t="s">
        <v>44</v>
      </c>
      <c r="O1710" s="65"/>
      <c r="P1710" s="184">
        <f>O1710*H1710</f>
        <v>0</v>
      </c>
      <c r="Q1710" s="184">
        <v>0</v>
      </c>
      <c r="R1710" s="184">
        <f>Q1710*H1710</f>
        <v>0</v>
      </c>
      <c r="S1710" s="184">
        <v>0</v>
      </c>
      <c r="T1710" s="185">
        <f>S1710*H1710</f>
        <v>0</v>
      </c>
      <c r="U1710" s="35"/>
      <c r="V1710" s="35"/>
      <c r="W1710" s="35"/>
      <c r="X1710" s="35"/>
      <c r="Y1710" s="35"/>
      <c r="Z1710" s="35"/>
      <c r="AA1710" s="35"/>
      <c r="AB1710" s="35"/>
      <c r="AC1710" s="35"/>
      <c r="AD1710" s="35"/>
      <c r="AE1710" s="35"/>
      <c r="AR1710" s="186" t="s">
        <v>311</v>
      </c>
      <c r="AT1710" s="186" t="s">
        <v>173</v>
      </c>
      <c r="AU1710" s="186" t="s">
        <v>83</v>
      </c>
      <c r="AY1710" s="18" t="s">
        <v>171</v>
      </c>
      <c r="BE1710" s="187">
        <f>IF(N1710="základní",J1710,0)</f>
        <v>0</v>
      </c>
      <c r="BF1710" s="187">
        <f>IF(N1710="snížená",J1710,0)</f>
        <v>0</v>
      </c>
      <c r="BG1710" s="187">
        <f>IF(N1710="zákl. přenesená",J1710,0)</f>
        <v>0</v>
      </c>
      <c r="BH1710" s="187">
        <f>IF(N1710="sníž. přenesená",J1710,0)</f>
        <v>0</v>
      </c>
      <c r="BI1710" s="187">
        <f>IF(N1710="nulová",J1710,0)</f>
        <v>0</v>
      </c>
      <c r="BJ1710" s="18" t="s">
        <v>81</v>
      </c>
      <c r="BK1710" s="187">
        <f>ROUND(I1710*H1710,2)</f>
        <v>0</v>
      </c>
      <c r="BL1710" s="18" t="s">
        <v>311</v>
      </c>
      <c r="BM1710" s="186" t="s">
        <v>2582</v>
      </c>
    </row>
    <row r="1711" spans="1:47" s="2" customFormat="1" ht="12">
      <c r="A1711" s="35"/>
      <c r="B1711" s="36"/>
      <c r="C1711" s="37"/>
      <c r="D1711" s="188" t="s">
        <v>180</v>
      </c>
      <c r="E1711" s="37"/>
      <c r="F1711" s="189" t="s">
        <v>2583</v>
      </c>
      <c r="G1711" s="37"/>
      <c r="H1711" s="37"/>
      <c r="I1711" s="190"/>
      <c r="J1711" s="37"/>
      <c r="K1711" s="37"/>
      <c r="L1711" s="40"/>
      <c r="M1711" s="191"/>
      <c r="N1711" s="192"/>
      <c r="O1711" s="65"/>
      <c r="P1711" s="65"/>
      <c r="Q1711" s="65"/>
      <c r="R1711" s="65"/>
      <c r="S1711" s="65"/>
      <c r="T1711" s="66"/>
      <c r="U1711" s="35"/>
      <c r="V1711" s="35"/>
      <c r="W1711" s="35"/>
      <c r="X1711" s="35"/>
      <c r="Y1711" s="35"/>
      <c r="Z1711" s="35"/>
      <c r="AA1711" s="35"/>
      <c r="AB1711" s="35"/>
      <c r="AC1711" s="35"/>
      <c r="AD1711" s="35"/>
      <c r="AE1711" s="35"/>
      <c r="AT1711" s="18" t="s">
        <v>180</v>
      </c>
      <c r="AU1711" s="18" t="s">
        <v>83</v>
      </c>
    </row>
    <row r="1712" spans="2:51" s="14" customFormat="1" ht="12">
      <c r="B1712" s="204"/>
      <c r="C1712" s="205"/>
      <c r="D1712" s="195" t="s">
        <v>182</v>
      </c>
      <c r="E1712" s="205"/>
      <c r="F1712" s="207" t="s">
        <v>2584</v>
      </c>
      <c r="G1712" s="205"/>
      <c r="H1712" s="208">
        <v>100</v>
      </c>
      <c r="I1712" s="209"/>
      <c r="J1712" s="205"/>
      <c r="K1712" s="205"/>
      <c r="L1712" s="210"/>
      <c r="M1712" s="211"/>
      <c r="N1712" s="212"/>
      <c r="O1712" s="212"/>
      <c r="P1712" s="212"/>
      <c r="Q1712" s="212"/>
      <c r="R1712" s="212"/>
      <c r="S1712" s="212"/>
      <c r="T1712" s="213"/>
      <c r="AT1712" s="214" t="s">
        <v>182</v>
      </c>
      <c r="AU1712" s="214" t="s">
        <v>83</v>
      </c>
      <c r="AV1712" s="14" t="s">
        <v>83</v>
      </c>
      <c r="AW1712" s="14" t="s">
        <v>4</v>
      </c>
      <c r="AX1712" s="14" t="s">
        <v>81</v>
      </c>
      <c r="AY1712" s="214" t="s">
        <v>171</v>
      </c>
    </row>
    <row r="1713" spans="1:65" s="2" customFormat="1" ht="24.2" customHeight="1">
      <c r="A1713" s="35"/>
      <c r="B1713" s="36"/>
      <c r="C1713" s="175" t="s">
        <v>2585</v>
      </c>
      <c r="D1713" s="175" t="s">
        <v>173</v>
      </c>
      <c r="E1713" s="176" t="s">
        <v>2036</v>
      </c>
      <c r="F1713" s="177" t="s">
        <v>2037</v>
      </c>
      <c r="G1713" s="178" t="s">
        <v>272</v>
      </c>
      <c r="H1713" s="179">
        <v>70.68</v>
      </c>
      <c r="I1713" s="180"/>
      <c r="J1713" s="181">
        <f>ROUND(I1713*H1713,2)</f>
        <v>0</v>
      </c>
      <c r="K1713" s="177" t="s">
        <v>177</v>
      </c>
      <c r="L1713" s="40"/>
      <c r="M1713" s="182" t="s">
        <v>19</v>
      </c>
      <c r="N1713" s="183" t="s">
        <v>44</v>
      </c>
      <c r="O1713" s="65"/>
      <c r="P1713" s="184">
        <f>O1713*H1713</f>
        <v>0</v>
      </c>
      <c r="Q1713" s="184">
        <v>0</v>
      </c>
      <c r="R1713" s="184">
        <f>Q1713*H1713</f>
        <v>0</v>
      </c>
      <c r="S1713" s="184">
        <v>0</v>
      </c>
      <c r="T1713" s="185">
        <f>S1713*H1713</f>
        <v>0</v>
      </c>
      <c r="U1713" s="35"/>
      <c r="V1713" s="35"/>
      <c r="W1713" s="35"/>
      <c r="X1713" s="35"/>
      <c r="Y1713" s="35"/>
      <c r="Z1713" s="35"/>
      <c r="AA1713" s="35"/>
      <c r="AB1713" s="35"/>
      <c r="AC1713" s="35"/>
      <c r="AD1713" s="35"/>
      <c r="AE1713" s="35"/>
      <c r="AR1713" s="186" t="s">
        <v>311</v>
      </c>
      <c r="AT1713" s="186" t="s">
        <v>173</v>
      </c>
      <c r="AU1713" s="186" t="s">
        <v>83</v>
      </c>
      <c r="AY1713" s="18" t="s">
        <v>171</v>
      </c>
      <c r="BE1713" s="187">
        <f>IF(N1713="základní",J1713,0)</f>
        <v>0</v>
      </c>
      <c r="BF1713" s="187">
        <f>IF(N1713="snížená",J1713,0)</f>
        <v>0</v>
      </c>
      <c r="BG1713" s="187">
        <f>IF(N1713="zákl. přenesená",J1713,0)</f>
        <v>0</v>
      </c>
      <c r="BH1713" s="187">
        <f>IF(N1713="sníž. přenesená",J1713,0)</f>
        <v>0</v>
      </c>
      <c r="BI1713" s="187">
        <f>IF(N1713="nulová",J1713,0)</f>
        <v>0</v>
      </c>
      <c r="BJ1713" s="18" t="s">
        <v>81</v>
      </c>
      <c r="BK1713" s="187">
        <f>ROUND(I1713*H1713,2)</f>
        <v>0</v>
      </c>
      <c r="BL1713" s="18" t="s">
        <v>311</v>
      </c>
      <c r="BM1713" s="186" t="s">
        <v>2586</v>
      </c>
    </row>
    <row r="1714" spans="1:47" s="2" customFormat="1" ht="12">
      <c r="A1714" s="35"/>
      <c r="B1714" s="36"/>
      <c r="C1714" s="37"/>
      <c r="D1714" s="188" t="s">
        <v>180</v>
      </c>
      <c r="E1714" s="37"/>
      <c r="F1714" s="189" t="s">
        <v>2039</v>
      </c>
      <c r="G1714" s="37"/>
      <c r="H1714" s="37"/>
      <c r="I1714" s="190"/>
      <c r="J1714" s="37"/>
      <c r="K1714" s="37"/>
      <c r="L1714" s="40"/>
      <c r="M1714" s="191"/>
      <c r="N1714" s="192"/>
      <c r="O1714" s="65"/>
      <c r="P1714" s="65"/>
      <c r="Q1714" s="65"/>
      <c r="R1714" s="65"/>
      <c r="S1714" s="65"/>
      <c r="T1714" s="66"/>
      <c r="U1714" s="35"/>
      <c r="V1714" s="35"/>
      <c r="W1714" s="35"/>
      <c r="X1714" s="35"/>
      <c r="Y1714" s="35"/>
      <c r="Z1714" s="35"/>
      <c r="AA1714" s="35"/>
      <c r="AB1714" s="35"/>
      <c r="AC1714" s="35"/>
      <c r="AD1714" s="35"/>
      <c r="AE1714" s="35"/>
      <c r="AT1714" s="18" t="s">
        <v>180</v>
      </c>
      <c r="AU1714" s="18" t="s">
        <v>83</v>
      </c>
    </row>
    <row r="1715" spans="1:65" s="2" customFormat="1" ht="24.2" customHeight="1">
      <c r="A1715" s="35"/>
      <c r="B1715" s="36"/>
      <c r="C1715" s="175" t="s">
        <v>2587</v>
      </c>
      <c r="D1715" s="175" t="s">
        <v>173</v>
      </c>
      <c r="E1715" s="176" t="s">
        <v>2046</v>
      </c>
      <c r="F1715" s="177" t="s">
        <v>2047</v>
      </c>
      <c r="G1715" s="178" t="s">
        <v>272</v>
      </c>
      <c r="H1715" s="179">
        <v>70.68</v>
      </c>
      <c r="I1715" s="180"/>
      <c r="J1715" s="181">
        <f>ROUND(I1715*H1715,2)</f>
        <v>0</v>
      </c>
      <c r="K1715" s="177" t="s">
        <v>177</v>
      </c>
      <c r="L1715" s="40"/>
      <c r="M1715" s="182" t="s">
        <v>19</v>
      </c>
      <c r="N1715" s="183" t="s">
        <v>44</v>
      </c>
      <c r="O1715" s="65"/>
      <c r="P1715" s="184">
        <f>O1715*H1715</f>
        <v>0</v>
      </c>
      <c r="Q1715" s="184">
        <v>0.00044</v>
      </c>
      <c r="R1715" s="184">
        <f>Q1715*H1715</f>
        <v>0.031099200000000004</v>
      </c>
      <c r="S1715" s="184">
        <v>0</v>
      </c>
      <c r="T1715" s="185">
        <f>S1715*H1715</f>
        <v>0</v>
      </c>
      <c r="U1715" s="35"/>
      <c r="V1715" s="35"/>
      <c r="W1715" s="35"/>
      <c r="X1715" s="35"/>
      <c r="Y1715" s="35"/>
      <c r="Z1715" s="35"/>
      <c r="AA1715" s="35"/>
      <c r="AB1715" s="35"/>
      <c r="AC1715" s="35"/>
      <c r="AD1715" s="35"/>
      <c r="AE1715" s="35"/>
      <c r="AR1715" s="186" t="s">
        <v>311</v>
      </c>
      <c r="AT1715" s="186" t="s">
        <v>173</v>
      </c>
      <c r="AU1715" s="186" t="s">
        <v>83</v>
      </c>
      <c r="AY1715" s="18" t="s">
        <v>171</v>
      </c>
      <c r="BE1715" s="187">
        <f>IF(N1715="základní",J1715,0)</f>
        <v>0</v>
      </c>
      <c r="BF1715" s="187">
        <f>IF(N1715="snížená",J1715,0)</f>
        <v>0</v>
      </c>
      <c r="BG1715" s="187">
        <f>IF(N1715="zákl. přenesená",J1715,0)</f>
        <v>0</v>
      </c>
      <c r="BH1715" s="187">
        <f>IF(N1715="sníž. přenesená",J1715,0)</f>
        <v>0</v>
      </c>
      <c r="BI1715" s="187">
        <f>IF(N1715="nulová",J1715,0)</f>
        <v>0</v>
      </c>
      <c r="BJ1715" s="18" t="s">
        <v>81</v>
      </c>
      <c r="BK1715" s="187">
        <f>ROUND(I1715*H1715,2)</f>
        <v>0</v>
      </c>
      <c r="BL1715" s="18" t="s">
        <v>311</v>
      </c>
      <c r="BM1715" s="186" t="s">
        <v>2588</v>
      </c>
    </row>
    <row r="1716" spans="1:47" s="2" customFormat="1" ht="12">
      <c r="A1716" s="35"/>
      <c r="B1716" s="36"/>
      <c r="C1716" s="37"/>
      <c r="D1716" s="188" t="s">
        <v>180</v>
      </c>
      <c r="E1716" s="37"/>
      <c r="F1716" s="189" t="s">
        <v>2049</v>
      </c>
      <c r="G1716" s="37"/>
      <c r="H1716" s="37"/>
      <c r="I1716" s="190"/>
      <c r="J1716" s="37"/>
      <c r="K1716" s="37"/>
      <c r="L1716" s="40"/>
      <c r="M1716" s="191"/>
      <c r="N1716" s="192"/>
      <c r="O1716" s="65"/>
      <c r="P1716" s="65"/>
      <c r="Q1716" s="65"/>
      <c r="R1716" s="65"/>
      <c r="S1716" s="65"/>
      <c r="T1716" s="66"/>
      <c r="U1716" s="35"/>
      <c r="V1716" s="35"/>
      <c r="W1716" s="35"/>
      <c r="X1716" s="35"/>
      <c r="Y1716" s="35"/>
      <c r="Z1716" s="35"/>
      <c r="AA1716" s="35"/>
      <c r="AB1716" s="35"/>
      <c r="AC1716" s="35"/>
      <c r="AD1716" s="35"/>
      <c r="AE1716" s="35"/>
      <c r="AT1716" s="18" t="s">
        <v>180</v>
      </c>
      <c r="AU1716" s="18" t="s">
        <v>83</v>
      </c>
    </row>
    <row r="1717" spans="1:65" s="2" customFormat="1" ht="24.2" customHeight="1">
      <c r="A1717" s="35"/>
      <c r="B1717" s="36"/>
      <c r="C1717" s="175" t="s">
        <v>2589</v>
      </c>
      <c r="D1717" s="175" t="s">
        <v>173</v>
      </c>
      <c r="E1717" s="176" t="s">
        <v>2051</v>
      </c>
      <c r="F1717" s="177" t="s">
        <v>2052</v>
      </c>
      <c r="G1717" s="178" t="s">
        <v>272</v>
      </c>
      <c r="H1717" s="179">
        <v>70.68</v>
      </c>
      <c r="I1717" s="180"/>
      <c r="J1717" s="181">
        <f>ROUND(I1717*H1717,2)</f>
        <v>0</v>
      </c>
      <c r="K1717" s="177" t="s">
        <v>177</v>
      </c>
      <c r="L1717" s="40"/>
      <c r="M1717" s="182" t="s">
        <v>19</v>
      </c>
      <c r="N1717" s="183" t="s">
        <v>44</v>
      </c>
      <c r="O1717" s="65"/>
      <c r="P1717" s="184">
        <f>O1717*H1717</f>
        <v>0</v>
      </c>
      <c r="Q1717" s="184">
        <v>0.0004</v>
      </c>
      <c r="R1717" s="184">
        <f>Q1717*H1717</f>
        <v>0.028272000000000005</v>
      </c>
      <c r="S1717" s="184">
        <v>0</v>
      </c>
      <c r="T1717" s="185">
        <f>S1717*H1717</f>
        <v>0</v>
      </c>
      <c r="U1717" s="35"/>
      <c r="V1717" s="35"/>
      <c r="W1717" s="35"/>
      <c r="X1717" s="35"/>
      <c r="Y1717" s="35"/>
      <c r="Z1717" s="35"/>
      <c r="AA1717" s="35"/>
      <c r="AB1717" s="35"/>
      <c r="AC1717" s="35"/>
      <c r="AD1717" s="35"/>
      <c r="AE1717" s="35"/>
      <c r="AR1717" s="186" t="s">
        <v>311</v>
      </c>
      <c r="AT1717" s="186" t="s">
        <v>173</v>
      </c>
      <c r="AU1717" s="186" t="s">
        <v>83</v>
      </c>
      <c r="AY1717" s="18" t="s">
        <v>171</v>
      </c>
      <c r="BE1717" s="187">
        <f>IF(N1717="základní",J1717,0)</f>
        <v>0</v>
      </c>
      <c r="BF1717" s="187">
        <f>IF(N1717="snížená",J1717,0)</f>
        <v>0</v>
      </c>
      <c r="BG1717" s="187">
        <f>IF(N1717="zákl. přenesená",J1717,0)</f>
        <v>0</v>
      </c>
      <c r="BH1717" s="187">
        <f>IF(N1717="sníž. přenesená",J1717,0)</f>
        <v>0</v>
      </c>
      <c r="BI1717" s="187">
        <f>IF(N1717="nulová",J1717,0)</f>
        <v>0</v>
      </c>
      <c r="BJ1717" s="18" t="s">
        <v>81</v>
      </c>
      <c r="BK1717" s="187">
        <f>ROUND(I1717*H1717,2)</f>
        <v>0</v>
      </c>
      <c r="BL1717" s="18" t="s">
        <v>311</v>
      </c>
      <c r="BM1717" s="186" t="s">
        <v>2590</v>
      </c>
    </row>
    <row r="1718" spans="1:47" s="2" customFormat="1" ht="12">
      <c r="A1718" s="35"/>
      <c r="B1718" s="36"/>
      <c r="C1718" s="37"/>
      <c r="D1718" s="188" t="s">
        <v>180</v>
      </c>
      <c r="E1718" s="37"/>
      <c r="F1718" s="189" t="s">
        <v>2054</v>
      </c>
      <c r="G1718" s="37"/>
      <c r="H1718" s="37"/>
      <c r="I1718" s="190"/>
      <c r="J1718" s="37"/>
      <c r="K1718" s="37"/>
      <c r="L1718" s="40"/>
      <c r="M1718" s="191"/>
      <c r="N1718" s="192"/>
      <c r="O1718" s="65"/>
      <c r="P1718" s="65"/>
      <c r="Q1718" s="65"/>
      <c r="R1718" s="65"/>
      <c r="S1718" s="65"/>
      <c r="T1718" s="66"/>
      <c r="U1718" s="35"/>
      <c r="V1718" s="35"/>
      <c r="W1718" s="35"/>
      <c r="X1718" s="35"/>
      <c r="Y1718" s="35"/>
      <c r="Z1718" s="35"/>
      <c r="AA1718" s="35"/>
      <c r="AB1718" s="35"/>
      <c r="AC1718" s="35"/>
      <c r="AD1718" s="35"/>
      <c r="AE1718" s="35"/>
      <c r="AT1718" s="18" t="s">
        <v>180</v>
      </c>
      <c r="AU1718" s="18" t="s">
        <v>83</v>
      </c>
    </row>
    <row r="1719" spans="1:65" s="2" customFormat="1" ht="55.5" customHeight="1">
      <c r="A1719" s="35"/>
      <c r="B1719" s="36"/>
      <c r="C1719" s="175" t="s">
        <v>2591</v>
      </c>
      <c r="D1719" s="175" t="s">
        <v>173</v>
      </c>
      <c r="E1719" s="176" t="s">
        <v>2127</v>
      </c>
      <c r="F1719" s="177" t="s">
        <v>2128</v>
      </c>
      <c r="G1719" s="178" t="s">
        <v>266</v>
      </c>
      <c r="H1719" s="179">
        <v>26.462</v>
      </c>
      <c r="I1719" s="180"/>
      <c r="J1719" s="181">
        <f>ROUND(I1719*H1719,2)</f>
        <v>0</v>
      </c>
      <c r="K1719" s="177" t="s">
        <v>177</v>
      </c>
      <c r="L1719" s="40"/>
      <c r="M1719" s="182" t="s">
        <v>19</v>
      </c>
      <c r="N1719" s="183" t="s">
        <v>44</v>
      </c>
      <c r="O1719" s="65"/>
      <c r="P1719" s="184">
        <f>O1719*H1719</f>
        <v>0</v>
      </c>
      <c r="Q1719" s="184">
        <v>0</v>
      </c>
      <c r="R1719" s="184">
        <f>Q1719*H1719</f>
        <v>0</v>
      </c>
      <c r="S1719" s="184">
        <v>0</v>
      </c>
      <c r="T1719" s="185">
        <f>S1719*H1719</f>
        <v>0</v>
      </c>
      <c r="U1719" s="35"/>
      <c r="V1719" s="35"/>
      <c r="W1719" s="35"/>
      <c r="X1719" s="35"/>
      <c r="Y1719" s="35"/>
      <c r="Z1719" s="35"/>
      <c r="AA1719" s="35"/>
      <c r="AB1719" s="35"/>
      <c r="AC1719" s="35"/>
      <c r="AD1719" s="35"/>
      <c r="AE1719" s="35"/>
      <c r="AR1719" s="186" t="s">
        <v>311</v>
      </c>
      <c r="AT1719" s="186" t="s">
        <v>173</v>
      </c>
      <c r="AU1719" s="186" t="s">
        <v>83</v>
      </c>
      <c r="AY1719" s="18" t="s">
        <v>171</v>
      </c>
      <c r="BE1719" s="187">
        <f>IF(N1719="základní",J1719,0)</f>
        <v>0</v>
      </c>
      <c r="BF1719" s="187">
        <f>IF(N1719="snížená",J1719,0)</f>
        <v>0</v>
      </c>
      <c r="BG1719" s="187">
        <f>IF(N1719="zákl. přenesená",J1719,0)</f>
        <v>0</v>
      </c>
      <c r="BH1719" s="187">
        <f>IF(N1719="sníž. přenesená",J1719,0)</f>
        <v>0</v>
      </c>
      <c r="BI1719" s="187">
        <f>IF(N1719="nulová",J1719,0)</f>
        <v>0</v>
      </c>
      <c r="BJ1719" s="18" t="s">
        <v>81</v>
      </c>
      <c r="BK1719" s="187">
        <f>ROUND(I1719*H1719,2)</f>
        <v>0</v>
      </c>
      <c r="BL1719" s="18" t="s">
        <v>311</v>
      </c>
      <c r="BM1719" s="186" t="s">
        <v>2592</v>
      </c>
    </row>
    <row r="1720" spans="1:47" s="2" customFormat="1" ht="12">
      <c r="A1720" s="35"/>
      <c r="B1720" s="36"/>
      <c r="C1720" s="37"/>
      <c r="D1720" s="188" t="s">
        <v>180</v>
      </c>
      <c r="E1720" s="37"/>
      <c r="F1720" s="189" t="s">
        <v>2130</v>
      </c>
      <c r="G1720" s="37"/>
      <c r="H1720" s="37"/>
      <c r="I1720" s="190"/>
      <c r="J1720" s="37"/>
      <c r="K1720" s="37"/>
      <c r="L1720" s="40"/>
      <c r="M1720" s="191"/>
      <c r="N1720" s="192"/>
      <c r="O1720" s="65"/>
      <c r="P1720" s="65"/>
      <c r="Q1720" s="65"/>
      <c r="R1720" s="65"/>
      <c r="S1720" s="65"/>
      <c r="T1720" s="66"/>
      <c r="U1720" s="35"/>
      <c r="V1720" s="35"/>
      <c r="W1720" s="35"/>
      <c r="X1720" s="35"/>
      <c r="Y1720" s="35"/>
      <c r="Z1720" s="35"/>
      <c r="AA1720" s="35"/>
      <c r="AB1720" s="35"/>
      <c r="AC1720" s="35"/>
      <c r="AD1720" s="35"/>
      <c r="AE1720" s="35"/>
      <c r="AT1720" s="18" t="s">
        <v>180</v>
      </c>
      <c r="AU1720" s="18" t="s">
        <v>83</v>
      </c>
    </row>
    <row r="1721" spans="2:63" s="12" customFormat="1" ht="25.9" customHeight="1">
      <c r="B1721" s="159"/>
      <c r="C1721" s="160"/>
      <c r="D1721" s="161" t="s">
        <v>72</v>
      </c>
      <c r="E1721" s="162" t="s">
        <v>2593</v>
      </c>
      <c r="F1721" s="162" t="s">
        <v>2594</v>
      </c>
      <c r="G1721" s="160"/>
      <c r="H1721" s="160"/>
      <c r="I1721" s="163"/>
      <c r="J1721" s="164">
        <f>BK1721</f>
        <v>0</v>
      </c>
      <c r="K1721" s="160"/>
      <c r="L1721" s="165"/>
      <c r="M1721" s="166"/>
      <c r="N1721" s="167"/>
      <c r="O1721" s="167"/>
      <c r="P1721" s="168">
        <f>P1722+P1744+P1749+P1755</f>
        <v>0</v>
      </c>
      <c r="Q1721" s="167"/>
      <c r="R1721" s="168">
        <f>R1722+R1744+R1749+R1755</f>
        <v>0</v>
      </c>
      <c r="S1721" s="167"/>
      <c r="T1721" s="169">
        <f>T1722+T1744+T1749+T1755</f>
        <v>0</v>
      </c>
      <c r="AR1721" s="170" t="s">
        <v>225</v>
      </c>
      <c r="AT1721" s="171" t="s">
        <v>72</v>
      </c>
      <c r="AU1721" s="171" t="s">
        <v>73</v>
      </c>
      <c r="AY1721" s="170" t="s">
        <v>171</v>
      </c>
      <c r="BK1721" s="172">
        <f>BK1722+BK1744+BK1749+BK1755</f>
        <v>0</v>
      </c>
    </row>
    <row r="1722" spans="2:63" s="12" customFormat="1" ht="22.9" customHeight="1">
      <c r="B1722" s="159"/>
      <c r="C1722" s="160"/>
      <c r="D1722" s="161" t="s">
        <v>72</v>
      </c>
      <c r="E1722" s="173" t="s">
        <v>2595</v>
      </c>
      <c r="F1722" s="173" t="s">
        <v>2596</v>
      </c>
      <c r="G1722" s="160"/>
      <c r="H1722" s="160"/>
      <c r="I1722" s="163"/>
      <c r="J1722" s="174">
        <f>BK1722</f>
        <v>0</v>
      </c>
      <c r="K1722" s="160"/>
      <c r="L1722" s="165"/>
      <c r="M1722" s="166"/>
      <c r="N1722" s="167"/>
      <c r="O1722" s="167"/>
      <c r="P1722" s="168">
        <f>SUM(P1723:P1743)</f>
        <v>0</v>
      </c>
      <c r="Q1722" s="167"/>
      <c r="R1722" s="168">
        <f>SUM(R1723:R1743)</f>
        <v>0</v>
      </c>
      <c r="S1722" s="167"/>
      <c r="T1722" s="169">
        <f>SUM(T1723:T1743)</f>
        <v>0</v>
      </c>
      <c r="AR1722" s="170" t="s">
        <v>225</v>
      </c>
      <c r="AT1722" s="171" t="s">
        <v>72</v>
      </c>
      <c r="AU1722" s="171" t="s">
        <v>81</v>
      </c>
      <c r="AY1722" s="170" t="s">
        <v>171</v>
      </c>
      <c r="BK1722" s="172">
        <f>SUM(BK1723:BK1743)</f>
        <v>0</v>
      </c>
    </row>
    <row r="1723" spans="1:65" s="2" customFormat="1" ht="16.5" customHeight="1">
      <c r="A1723" s="35"/>
      <c r="B1723" s="36"/>
      <c r="C1723" s="175" t="s">
        <v>2597</v>
      </c>
      <c r="D1723" s="175" t="s">
        <v>173</v>
      </c>
      <c r="E1723" s="176" t="s">
        <v>2598</v>
      </c>
      <c r="F1723" s="177" t="s">
        <v>2599</v>
      </c>
      <c r="G1723" s="178" t="s">
        <v>1724</v>
      </c>
      <c r="H1723" s="179">
        <v>1</v>
      </c>
      <c r="I1723" s="180"/>
      <c r="J1723" s="181">
        <f>ROUND(I1723*H1723,2)</f>
        <v>0</v>
      </c>
      <c r="K1723" s="177" t="s">
        <v>2184</v>
      </c>
      <c r="L1723" s="40"/>
      <c r="M1723" s="182" t="s">
        <v>19</v>
      </c>
      <c r="N1723" s="183" t="s">
        <v>44</v>
      </c>
      <c r="O1723" s="65"/>
      <c r="P1723" s="184">
        <f>O1723*H1723</f>
        <v>0</v>
      </c>
      <c r="Q1723" s="184">
        <v>0</v>
      </c>
      <c r="R1723" s="184">
        <f>Q1723*H1723</f>
        <v>0</v>
      </c>
      <c r="S1723" s="184">
        <v>0</v>
      </c>
      <c r="T1723" s="185">
        <f>S1723*H1723</f>
        <v>0</v>
      </c>
      <c r="U1723" s="35"/>
      <c r="V1723" s="35"/>
      <c r="W1723" s="35"/>
      <c r="X1723" s="35"/>
      <c r="Y1723" s="35"/>
      <c r="Z1723" s="35"/>
      <c r="AA1723" s="35"/>
      <c r="AB1723" s="35"/>
      <c r="AC1723" s="35"/>
      <c r="AD1723" s="35"/>
      <c r="AE1723" s="35"/>
      <c r="AR1723" s="186" t="s">
        <v>2600</v>
      </c>
      <c r="AT1723" s="186" t="s">
        <v>173</v>
      </c>
      <c r="AU1723" s="186" t="s">
        <v>83</v>
      </c>
      <c r="AY1723" s="18" t="s">
        <v>171</v>
      </c>
      <c r="BE1723" s="187">
        <f>IF(N1723="základní",J1723,0)</f>
        <v>0</v>
      </c>
      <c r="BF1723" s="187">
        <f>IF(N1723="snížená",J1723,0)</f>
        <v>0</v>
      </c>
      <c r="BG1723" s="187">
        <f>IF(N1723="zákl. přenesená",J1723,0)</f>
        <v>0</v>
      </c>
      <c r="BH1723" s="187">
        <f>IF(N1723="sníž. přenesená",J1723,0)</f>
        <v>0</v>
      </c>
      <c r="BI1723" s="187">
        <f>IF(N1723="nulová",J1723,0)</f>
        <v>0</v>
      </c>
      <c r="BJ1723" s="18" t="s">
        <v>81</v>
      </c>
      <c r="BK1723" s="187">
        <f>ROUND(I1723*H1723,2)</f>
        <v>0</v>
      </c>
      <c r="BL1723" s="18" t="s">
        <v>2600</v>
      </c>
      <c r="BM1723" s="186" t="s">
        <v>2601</v>
      </c>
    </row>
    <row r="1724" spans="1:47" s="2" customFormat="1" ht="12">
      <c r="A1724" s="35"/>
      <c r="B1724" s="36"/>
      <c r="C1724" s="37"/>
      <c r="D1724" s="188" t="s">
        <v>180</v>
      </c>
      <c r="E1724" s="37"/>
      <c r="F1724" s="189" t="s">
        <v>2602</v>
      </c>
      <c r="G1724" s="37"/>
      <c r="H1724" s="37"/>
      <c r="I1724" s="190"/>
      <c r="J1724" s="37"/>
      <c r="K1724" s="37"/>
      <c r="L1724" s="40"/>
      <c r="M1724" s="191"/>
      <c r="N1724" s="192"/>
      <c r="O1724" s="65"/>
      <c r="P1724" s="65"/>
      <c r="Q1724" s="65"/>
      <c r="R1724" s="65"/>
      <c r="S1724" s="65"/>
      <c r="T1724" s="66"/>
      <c r="U1724" s="35"/>
      <c r="V1724" s="35"/>
      <c r="W1724" s="35"/>
      <c r="X1724" s="35"/>
      <c r="Y1724" s="35"/>
      <c r="Z1724" s="35"/>
      <c r="AA1724" s="35"/>
      <c r="AB1724" s="35"/>
      <c r="AC1724" s="35"/>
      <c r="AD1724" s="35"/>
      <c r="AE1724" s="35"/>
      <c r="AT1724" s="18" t="s">
        <v>180</v>
      </c>
      <c r="AU1724" s="18" t="s">
        <v>83</v>
      </c>
    </row>
    <row r="1725" spans="1:65" s="2" customFormat="1" ht="16.5" customHeight="1">
      <c r="A1725" s="35"/>
      <c r="B1725" s="36"/>
      <c r="C1725" s="175" t="s">
        <v>2603</v>
      </c>
      <c r="D1725" s="175" t="s">
        <v>173</v>
      </c>
      <c r="E1725" s="176" t="s">
        <v>2604</v>
      </c>
      <c r="F1725" s="177" t="s">
        <v>2605</v>
      </c>
      <c r="G1725" s="178" t="s">
        <v>1724</v>
      </c>
      <c r="H1725" s="179">
        <v>1</v>
      </c>
      <c r="I1725" s="180"/>
      <c r="J1725" s="181">
        <f>ROUND(I1725*H1725,2)</f>
        <v>0</v>
      </c>
      <c r="K1725" s="177" t="s">
        <v>2184</v>
      </c>
      <c r="L1725" s="40"/>
      <c r="M1725" s="182" t="s">
        <v>19</v>
      </c>
      <c r="N1725" s="183" t="s">
        <v>44</v>
      </c>
      <c r="O1725" s="65"/>
      <c r="P1725" s="184">
        <f>O1725*H1725</f>
        <v>0</v>
      </c>
      <c r="Q1725" s="184">
        <v>0</v>
      </c>
      <c r="R1725" s="184">
        <f>Q1725*H1725</f>
        <v>0</v>
      </c>
      <c r="S1725" s="184">
        <v>0</v>
      </c>
      <c r="T1725" s="185">
        <f>S1725*H1725</f>
        <v>0</v>
      </c>
      <c r="U1725" s="35"/>
      <c r="V1725" s="35"/>
      <c r="W1725" s="35"/>
      <c r="X1725" s="35"/>
      <c r="Y1725" s="35"/>
      <c r="Z1725" s="35"/>
      <c r="AA1725" s="35"/>
      <c r="AB1725" s="35"/>
      <c r="AC1725" s="35"/>
      <c r="AD1725" s="35"/>
      <c r="AE1725" s="35"/>
      <c r="AR1725" s="186" t="s">
        <v>2600</v>
      </c>
      <c r="AT1725" s="186" t="s">
        <v>173</v>
      </c>
      <c r="AU1725" s="186" t="s">
        <v>83</v>
      </c>
      <c r="AY1725" s="18" t="s">
        <v>171</v>
      </c>
      <c r="BE1725" s="187">
        <f>IF(N1725="základní",J1725,0)</f>
        <v>0</v>
      </c>
      <c r="BF1725" s="187">
        <f>IF(N1725="snížená",J1725,0)</f>
        <v>0</v>
      </c>
      <c r="BG1725" s="187">
        <f>IF(N1725="zákl. přenesená",J1725,0)</f>
        <v>0</v>
      </c>
      <c r="BH1725" s="187">
        <f>IF(N1725="sníž. přenesená",J1725,0)</f>
        <v>0</v>
      </c>
      <c r="BI1725" s="187">
        <f>IF(N1725="nulová",J1725,0)</f>
        <v>0</v>
      </c>
      <c r="BJ1725" s="18" t="s">
        <v>81</v>
      </c>
      <c r="BK1725" s="187">
        <f>ROUND(I1725*H1725,2)</f>
        <v>0</v>
      </c>
      <c r="BL1725" s="18" t="s">
        <v>2600</v>
      </c>
      <c r="BM1725" s="186" t="s">
        <v>2606</v>
      </c>
    </row>
    <row r="1726" spans="1:47" s="2" customFormat="1" ht="12">
      <c r="A1726" s="35"/>
      <c r="B1726" s="36"/>
      <c r="C1726" s="37"/>
      <c r="D1726" s="188" t="s">
        <v>180</v>
      </c>
      <c r="E1726" s="37"/>
      <c r="F1726" s="189" t="s">
        <v>2607</v>
      </c>
      <c r="G1726" s="37"/>
      <c r="H1726" s="37"/>
      <c r="I1726" s="190"/>
      <c r="J1726" s="37"/>
      <c r="K1726" s="37"/>
      <c r="L1726" s="40"/>
      <c r="M1726" s="191"/>
      <c r="N1726" s="192"/>
      <c r="O1726" s="65"/>
      <c r="P1726" s="65"/>
      <c r="Q1726" s="65"/>
      <c r="R1726" s="65"/>
      <c r="S1726" s="65"/>
      <c r="T1726" s="66"/>
      <c r="U1726" s="35"/>
      <c r="V1726" s="35"/>
      <c r="W1726" s="35"/>
      <c r="X1726" s="35"/>
      <c r="Y1726" s="35"/>
      <c r="Z1726" s="35"/>
      <c r="AA1726" s="35"/>
      <c r="AB1726" s="35"/>
      <c r="AC1726" s="35"/>
      <c r="AD1726" s="35"/>
      <c r="AE1726" s="35"/>
      <c r="AT1726" s="18" t="s">
        <v>180</v>
      </c>
      <c r="AU1726" s="18" t="s">
        <v>83</v>
      </c>
    </row>
    <row r="1727" spans="1:65" s="2" customFormat="1" ht="16.5" customHeight="1">
      <c r="A1727" s="35"/>
      <c r="B1727" s="36"/>
      <c r="C1727" s="175" t="s">
        <v>2608</v>
      </c>
      <c r="D1727" s="175" t="s">
        <v>173</v>
      </c>
      <c r="E1727" s="176" t="s">
        <v>2609</v>
      </c>
      <c r="F1727" s="177" t="s">
        <v>2610</v>
      </c>
      <c r="G1727" s="178" t="s">
        <v>1724</v>
      </c>
      <c r="H1727" s="179">
        <v>1</v>
      </c>
      <c r="I1727" s="180"/>
      <c r="J1727" s="181">
        <f>ROUND(I1727*H1727,2)</f>
        <v>0</v>
      </c>
      <c r="K1727" s="177" t="s">
        <v>177</v>
      </c>
      <c r="L1727" s="40"/>
      <c r="M1727" s="182" t="s">
        <v>19</v>
      </c>
      <c r="N1727" s="183" t="s">
        <v>44</v>
      </c>
      <c r="O1727" s="65"/>
      <c r="P1727" s="184">
        <f>O1727*H1727</f>
        <v>0</v>
      </c>
      <c r="Q1727" s="184">
        <v>0</v>
      </c>
      <c r="R1727" s="184">
        <f>Q1727*H1727</f>
        <v>0</v>
      </c>
      <c r="S1727" s="184">
        <v>0</v>
      </c>
      <c r="T1727" s="185">
        <f>S1727*H1727</f>
        <v>0</v>
      </c>
      <c r="U1727" s="35"/>
      <c r="V1727" s="35"/>
      <c r="W1727" s="35"/>
      <c r="X1727" s="35"/>
      <c r="Y1727" s="35"/>
      <c r="Z1727" s="35"/>
      <c r="AA1727" s="35"/>
      <c r="AB1727" s="35"/>
      <c r="AC1727" s="35"/>
      <c r="AD1727" s="35"/>
      <c r="AE1727" s="35"/>
      <c r="AR1727" s="186" t="s">
        <v>2600</v>
      </c>
      <c r="AT1727" s="186" t="s">
        <v>173</v>
      </c>
      <c r="AU1727" s="186" t="s">
        <v>83</v>
      </c>
      <c r="AY1727" s="18" t="s">
        <v>171</v>
      </c>
      <c r="BE1727" s="187">
        <f>IF(N1727="základní",J1727,0)</f>
        <v>0</v>
      </c>
      <c r="BF1727" s="187">
        <f>IF(N1727="snížená",J1727,0)</f>
        <v>0</v>
      </c>
      <c r="BG1727" s="187">
        <f>IF(N1727="zákl. přenesená",J1727,0)</f>
        <v>0</v>
      </c>
      <c r="BH1727" s="187">
        <f>IF(N1727="sníž. přenesená",J1727,0)</f>
        <v>0</v>
      </c>
      <c r="BI1727" s="187">
        <f>IF(N1727="nulová",J1727,0)</f>
        <v>0</v>
      </c>
      <c r="BJ1727" s="18" t="s">
        <v>81</v>
      </c>
      <c r="BK1727" s="187">
        <f>ROUND(I1727*H1727,2)</f>
        <v>0</v>
      </c>
      <c r="BL1727" s="18" t="s">
        <v>2600</v>
      </c>
      <c r="BM1727" s="186" t="s">
        <v>2611</v>
      </c>
    </row>
    <row r="1728" spans="1:47" s="2" customFormat="1" ht="12">
      <c r="A1728" s="35"/>
      <c r="B1728" s="36"/>
      <c r="C1728" s="37"/>
      <c r="D1728" s="188" t="s">
        <v>180</v>
      </c>
      <c r="E1728" s="37"/>
      <c r="F1728" s="189" t="s">
        <v>2612</v>
      </c>
      <c r="G1728" s="37"/>
      <c r="H1728" s="37"/>
      <c r="I1728" s="190"/>
      <c r="J1728" s="37"/>
      <c r="K1728" s="37"/>
      <c r="L1728" s="40"/>
      <c r="M1728" s="191"/>
      <c r="N1728" s="192"/>
      <c r="O1728" s="65"/>
      <c r="P1728" s="65"/>
      <c r="Q1728" s="65"/>
      <c r="R1728" s="65"/>
      <c r="S1728" s="65"/>
      <c r="T1728" s="66"/>
      <c r="U1728" s="35"/>
      <c r="V1728" s="35"/>
      <c r="W1728" s="35"/>
      <c r="X1728" s="35"/>
      <c r="Y1728" s="35"/>
      <c r="Z1728" s="35"/>
      <c r="AA1728" s="35"/>
      <c r="AB1728" s="35"/>
      <c r="AC1728" s="35"/>
      <c r="AD1728" s="35"/>
      <c r="AE1728" s="35"/>
      <c r="AT1728" s="18" t="s">
        <v>180</v>
      </c>
      <c r="AU1728" s="18" t="s">
        <v>83</v>
      </c>
    </row>
    <row r="1729" spans="1:47" s="2" customFormat="1" ht="48.75">
      <c r="A1729" s="35"/>
      <c r="B1729" s="36"/>
      <c r="C1729" s="37"/>
      <c r="D1729" s="195" t="s">
        <v>437</v>
      </c>
      <c r="E1729" s="37"/>
      <c r="F1729" s="236" t="s">
        <v>2613</v>
      </c>
      <c r="G1729" s="37"/>
      <c r="H1729" s="37"/>
      <c r="I1729" s="190"/>
      <c r="J1729" s="37"/>
      <c r="K1729" s="37"/>
      <c r="L1729" s="40"/>
      <c r="M1729" s="191"/>
      <c r="N1729" s="192"/>
      <c r="O1729" s="65"/>
      <c r="P1729" s="65"/>
      <c r="Q1729" s="65"/>
      <c r="R1729" s="65"/>
      <c r="S1729" s="65"/>
      <c r="T1729" s="66"/>
      <c r="U1729" s="35"/>
      <c r="V1729" s="35"/>
      <c r="W1729" s="35"/>
      <c r="X1729" s="35"/>
      <c r="Y1729" s="35"/>
      <c r="Z1729" s="35"/>
      <c r="AA1729" s="35"/>
      <c r="AB1729" s="35"/>
      <c r="AC1729" s="35"/>
      <c r="AD1729" s="35"/>
      <c r="AE1729" s="35"/>
      <c r="AT1729" s="18" t="s">
        <v>437</v>
      </c>
      <c r="AU1729" s="18" t="s">
        <v>83</v>
      </c>
    </row>
    <row r="1730" spans="1:65" s="2" customFormat="1" ht="16.5" customHeight="1">
      <c r="A1730" s="35"/>
      <c r="B1730" s="36"/>
      <c r="C1730" s="175" t="s">
        <v>2614</v>
      </c>
      <c r="D1730" s="175" t="s">
        <v>173</v>
      </c>
      <c r="E1730" s="176" t="s">
        <v>2615</v>
      </c>
      <c r="F1730" s="177" t="s">
        <v>2616</v>
      </c>
      <c r="G1730" s="178" t="s">
        <v>402</v>
      </c>
      <c r="H1730" s="179">
        <v>140</v>
      </c>
      <c r="I1730" s="180"/>
      <c r="J1730" s="181">
        <f>ROUND(I1730*H1730,2)</f>
        <v>0</v>
      </c>
      <c r="K1730" s="177" t="s">
        <v>177</v>
      </c>
      <c r="L1730" s="40"/>
      <c r="M1730" s="182" t="s">
        <v>19</v>
      </c>
      <c r="N1730" s="183" t="s">
        <v>44</v>
      </c>
      <c r="O1730" s="65"/>
      <c r="P1730" s="184">
        <f>O1730*H1730</f>
        <v>0</v>
      </c>
      <c r="Q1730" s="184">
        <v>0</v>
      </c>
      <c r="R1730" s="184">
        <f>Q1730*H1730</f>
        <v>0</v>
      </c>
      <c r="S1730" s="184">
        <v>0</v>
      </c>
      <c r="T1730" s="185">
        <f>S1730*H1730</f>
        <v>0</v>
      </c>
      <c r="U1730" s="35"/>
      <c r="V1730" s="35"/>
      <c r="W1730" s="35"/>
      <c r="X1730" s="35"/>
      <c r="Y1730" s="35"/>
      <c r="Z1730" s="35"/>
      <c r="AA1730" s="35"/>
      <c r="AB1730" s="35"/>
      <c r="AC1730" s="35"/>
      <c r="AD1730" s="35"/>
      <c r="AE1730" s="35"/>
      <c r="AR1730" s="186" t="s">
        <v>2600</v>
      </c>
      <c r="AT1730" s="186" t="s">
        <v>173</v>
      </c>
      <c r="AU1730" s="186" t="s">
        <v>83</v>
      </c>
      <c r="AY1730" s="18" t="s">
        <v>171</v>
      </c>
      <c r="BE1730" s="187">
        <f>IF(N1730="základní",J1730,0)</f>
        <v>0</v>
      </c>
      <c r="BF1730" s="187">
        <f>IF(N1730="snížená",J1730,0)</f>
        <v>0</v>
      </c>
      <c r="BG1730" s="187">
        <f>IF(N1730="zákl. přenesená",J1730,0)</f>
        <v>0</v>
      </c>
      <c r="BH1730" s="187">
        <f>IF(N1730="sníž. přenesená",J1730,0)</f>
        <v>0</v>
      </c>
      <c r="BI1730" s="187">
        <f>IF(N1730="nulová",J1730,0)</f>
        <v>0</v>
      </c>
      <c r="BJ1730" s="18" t="s">
        <v>81</v>
      </c>
      <c r="BK1730" s="187">
        <f>ROUND(I1730*H1730,2)</f>
        <v>0</v>
      </c>
      <c r="BL1730" s="18" t="s">
        <v>2600</v>
      </c>
      <c r="BM1730" s="186" t="s">
        <v>2617</v>
      </c>
    </row>
    <row r="1731" spans="1:47" s="2" customFormat="1" ht="12">
      <c r="A1731" s="35"/>
      <c r="B1731" s="36"/>
      <c r="C1731" s="37"/>
      <c r="D1731" s="188" t="s">
        <v>180</v>
      </c>
      <c r="E1731" s="37"/>
      <c r="F1731" s="189" t="s">
        <v>2618</v>
      </c>
      <c r="G1731" s="37"/>
      <c r="H1731" s="37"/>
      <c r="I1731" s="190"/>
      <c r="J1731" s="37"/>
      <c r="K1731" s="37"/>
      <c r="L1731" s="40"/>
      <c r="M1731" s="191"/>
      <c r="N1731" s="192"/>
      <c r="O1731" s="65"/>
      <c r="P1731" s="65"/>
      <c r="Q1731" s="65"/>
      <c r="R1731" s="65"/>
      <c r="S1731" s="65"/>
      <c r="T1731" s="66"/>
      <c r="U1731" s="35"/>
      <c r="V1731" s="35"/>
      <c r="W1731" s="35"/>
      <c r="X1731" s="35"/>
      <c r="Y1731" s="35"/>
      <c r="Z1731" s="35"/>
      <c r="AA1731" s="35"/>
      <c r="AB1731" s="35"/>
      <c r="AC1731" s="35"/>
      <c r="AD1731" s="35"/>
      <c r="AE1731" s="35"/>
      <c r="AT1731" s="18" t="s">
        <v>180</v>
      </c>
      <c r="AU1731" s="18" t="s">
        <v>83</v>
      </c>
    </row>
    <row r="1732" spans="1:47" s="2" customFormat="1" ht="29.25">
      <c r="A1732" s="35"/>
      <c r="B1732" s="36"/>
      <c r="C1732" s="37"/>
      <c r="D1732" s="195" t="s">
        <v>437</v>
      </c>
      <c r="E1732" s="37"/>
      <c r="F1732" s="236" t="s">
        <v>2619</v>
      </c>
      <c r="G1732" s="37"/>
      <c r="H1732" s="37"/>
      <c r="I1732" s="190"/>
      <c r="J1732" s="37"/>
      <c r="K1732" s="37"/>
      <c r="L1732" s="40"/>
      <c r="M1732" s="191"/>
      <c r="N1732" s="192"/>
      <c r="O1732" s="65"/>
      <c r="P1732" s="65"/>
      <c r="Q1732" s="65"/>
      <c r="R1732" s="65"/>
      <c r="S1732" s="65"/>
      <c r="T1732" s="66"/>
      <c r="U1732" s="35"/>
      <c r="V1732" s="35"/>
      <c r="W1732" s="35"/>
      <c r="X1732" s="35"/>
      <c r="Y1732" s="35"/>
      <c r="Z1732" s="35"/>
      <c r="AA1732" s="35"/>
      <c r="AB1732" s="35"/>
      <c r="AC1732" s="35"/>
      <c r="AD1732" s="35"/>
      <c r="AE1732" s="35"/>
      <c r="AT1732" s="18" t="s">
        <v>437</v>
      </c>
      <c r="AU1732" s="18" t="s">
        <v>83</v>
      </c>
    </row>
    <row r="1733" spans="2:51" s="13" customFormat="1" ht="12">
      <c r="B1733" s="193"/>
      <c r="C1733" s="194"/>
      <c r="D1733" s="195" t="s">
        <v>182</v>
      </c>
      <c r="E1733" s="196" t="s">
        <v>19</v>
      </c>
      <c r="F1733" s="197" t="s">
        <v>100</v>
      </c>
      <c r="G1733" s="194"/>
      <c r="H1733" s="196" t="s">
        <v>19</v>
      </c>
      <c r="I1733" s="198"/>
      <c r="J1733" s="194"/>
      <c r="K1733" s="194"/>
      <c r="L1733" s="199"/>
      <c r="M1733" s="200"/>
      <c r="N1733" s="201"/>
      <c r="O1733" s="201"/>
      <c r="P1733" s="201"/>
      <c r="Q1733" s="201"/>
      <c r="R1733" s="201"/>
      <c r="S1733" s="201"/>
      <c r="T1733" s="202"/>
      <c r="AT1733" s="203" t="s">
        <v>182</v>
      </c>
      <c r="AU1733" s="203" t="s">
        <v>83</v>
      </c>
      <c r="AV1733" s="13" t="s">
        <v>81</v>
      </c>
      <c r="AW1733" s="13" t="s">
        <v>35</v>
      </c>
      <c r="AX1733" s="13" t="s">
        <v>73</v>
      </c>
      <c r="AY1733" s="203" t="s">
        <v>171</v>
      </c>
    </row>
    <row r="1734" spans="2:51" s="14" customFormat="1" ht="12">
      <c r="B1734" s="204"/>
      <c r="C1734" s="205"/>
      <c r="D1734" s="195" t="s">
        <v>182</v>
      </c>
      <c r="E1734" s="206" t="s">
        <v>19</v>
      </c>
      <c r="F1734" s="207" t="s">
        <v>929</v>
      </c>
      <c r="G1734" s="205"/>
      <c r="H1734" s="208">
        <v>95</v>
      </c>
      <c r="I1734" s="209"/>
      <c r="J1734" s="205"/>
      <c r="K1734" s="205"/>
      <c r="L1734" s="210"/>
      <c r="M1734" s="211"/>
      <c r="N1734" s="212"/>
      <c r="O1734" s="212"/>
      <c r="P1734" s="212"/>
      <c r="Q1734" s="212"/>
      <c r="R1734" s="212"/>
      <c r="S1734" s="212"/>
      <c r="T1734" s="213"/>
      <c r="AT1734" s="214" t="s">
        <v>182</v>
      </c>
      <c r="AU1734" s="214" t="s">
        <v>83</v>
      </c>
      <c r="AV1734" s="14" t="s">
        <v>83</v>
      </c>
      <c r="AW1734" s="14" t="s">
        <v>35</v>
      </c>
      <c r="AX1734" s="14" t="s">
        <v>73</v>
      </c>
      <c r="AY1734" s="214" t="s">
        <v>171</v>
      </c>
    </row>
    <row r="1735" spans="2:51" s="13" customFormat="1" ht="12">
      <c r="B1735" s="193"/>
      <c r="C1735" s="194"/>
      <c r="D1735" s="195" t="s">
        <v>182</v>
      </c>
      <c r="E1735" s="196" t="s">
        <v>19</v>
      </c>
      <c r="F1735" s="197" t="s">
        <v>2620</v>
      </c>
      <c r="G1735" s="194"/>
      <c r="H1735" s="196" t="s">
        <v>19</v>
      </c>
      <c r="I1735" s="198"/>
      <c r="J1735" s="194"/>
      <c r="K1735" s="194"/>
      <c r="L1735" s="199"/>
      <c r="M1735" s="200"/>
      <c r="N1735" s="201"/>
      <c r="O1735" s="201"/>
      <c r="P1735" s="201"/>
      <c r="Q1735" s="201"/>
      <c r="R1735" s="201"/>
      <c r="S1735" s="201"/>
      <c r="T1735" s="202"/>
      <c r="AT1735" s="203" t="s">
        <v>182</v>
      </c>
      <c r="AU1735" s="203" t="s">
        <v>83</v>
      </c>
      <c r="AV1735" s="13" t="s">
        <v>81</v>
      </c>
      <c r="AW1735" s="13" t="s">
        <v>35</v>
      </c>
      <c r="AX1735" s="13" t="s">
        <v>73</v>
      </c>
      <c r="AY1735" s="203" t="s">
        <v>171</v>
      </c>
    </row>
    <row r="1736" spans="2:51" s="14" customFormat="1" ht="12">
      <c r="B1736" s="204"/>
      <c r="C1736" s="205"/>
      <c r="D1736" s="195" t="s">
        <v>182</v>
      </c>
      <c r="E1736" s="206" t="s">
        <v>19</v>
      </c>
      <c r="F1736" s="207" t="s">
        <v>560</v>
      </c>
      <c r="G1736" s="205"/>
      <c r="H1736" s="208">
        <v>45</v>
      </c>
      <c r="I1736" s="209"/>
      <c r="J1736" s="205"/>
      <c r="K1736" s="205"/>
      <c r="L1736" s="210"/>
      <c r="M1736" s="211"/>
      <c r="N1736" s="212"/>
      <c r="O1736" s="212"/>
      <c r="P1736" s="212"/>
      <c r="Q1736" s="212"/>
      <c r="R1736" s="212"/>
      <c r="S1736" s="212"/>
      <c r="T1736" s="213"/>
      <c r="AT1736" s="214" t="s">
        <v>182</v>
      </c>
      <c r="AU1736" s="214" t="s">
        <v>83</v>
      </c>
      <c r="AV1736" s="14" t="s">
        <v>83</v>
      </c>
      <c r="AW1736" s="14" t="s">
        <v>35</v>
      </c>
      <c r="AX1736" s="14" t="s">
        <v>73</v>
      </c>
      <c r="AY1736" s="214" t="s">
        <v>171</v>
      </c>
    </row>
    <row r="1737" spans="2:51" s="15" customFormat="1" ht="12">
      <c r="B1737" s="215"/>
      <c r="C1737" s="216"/>
      <c r="D1737" s="195" t="s">
        <v>182</v>
      </c>
      <c r="E1737" s="217" t="s">
        <v>19</v>
      </c>
      <c r="F1737" s="218" t="s">
        <v>189</v>
      </c>
      <c r="G1737" s="216"/>
      <c r="H1737" s="219">
        <v>140</v>
      </c>
      <c r="I1737" s="220"/>
      <c r="J1737" s="216"/>
      <c r="K1737" s="216"/>
      <c r="L1737" s="221"/>
      <c r="M1737" s="222"/>
      <c r="N1737" s="223"/>
      <c r="O1737" s="223"/>
      <c r="P1737" s="223"/>
      <c r="Q1737" s="223"/>
      <c r="R1737" s="223"/>
      <c r="S1737" s="223"/>
      <c r="T1737" s="224"/>
      <c r="AT1737" s="225" t="s">
        <v>182</v>
      </c>
      <c r="AU1737" s="225" t="s">
        <v>83</v>
      </c>
      <c r="AV1737" s="15" t="s">
        <v>178</v>
      </c>
      <c r="AW1737" s="15" t="s">
        <v>35</v>
      </c>
      <c r="AX1737" s="15" t="s">
        <v>81</v>
      </c>
      <c r="AY1737" s="225" t="s">
        <v>171</v>
      </c>
    </row>
    <row r="1738" spans="1:65" s="2" customFormat="1" ht="16.5" customHeight="1">
      <c r="A1738" s="35"/>
      <c r="B1738" s="36"/>
      <c r="C1738" s="175" t="s">
        <v>2621</v>
      </c>
      <c r="D1738" s="175" t="s">
        <v>173</v>
      </c>
      <c r="E1738" s="176" t="s">
        <v>2622</v>
      </c>
      <c r="F1738" s="177" t="s">
        <v>2623</v>
      </c>
      <c r="G1738" s="178" t="s">
        <v>1724</v>
      </c>
      <c r="H1738" s="179">
        <v>1</v>
      </c>
      <c r="I1738" s="180"/>
      <c r="J1738" s="181">
        <f>ROUND(I1738*H1738,2)</f>
        <v>0</v>
      </c>
      <c r="K1738" s="177" t="s">
        <v>2184</v>
      </c>
      <c r="L1738" s="40"/>
      <c r="M1738" s="182" t="s">
        <v>19</v>
      </c>
      <c r="N1738" s="183" t="s">
        <v>44</v>
      </c>
      <c r="O1738" s="65"/>
      <c r="P1738" s="184">
        <f>O1738*H1738</f>
        <v>0</v>
      </c>
      <c r="Q1738" s="184">
        <v>0</v>
      </c>
      <c r="R1738" s="184">
        <f>Q1738*H1738</f>
        <v>0</v>
      </c>
      <c r="S1738" s="184">
        <v>0</v>
      </c>
      <c r="T1738" s="185">
        <f>S1738*H1738</f>
        <v>0</v>
      </c>
      <c r="U1738" s="35"/>
      <c r="V1738" s="35"/>
      <c r="W1738" s="35"/>
      <c r="X1738" s="35"/>
      <c r="Y1738" s="35"/>
      <c r="Z1738" s="35"/>
      <c r="AA1738" s="35"/>
      <c r="AB1738" s="35"/>
      <c r="AC1738" s="35"/>
      <c r="AD1738" s="35"/>
      <c r="AE1738" s="35"/>
      <c r="AR1738" s="186" t="s">
        <v>2600</v>
      </c>
      <c r="AT1738" s="186" t="s">
        <v>173</v>
      </c>
      <c r="AU1738" s="186" t="s">
        <v>83</v>
      </c>
      <c r="AY1738" s="18" t="s">
        <v>171</v>
      </c>
      <c r="BE1738" s="187">
        <f>IF(N1738="základní",J1738,0)</f>
        <v>0</v>
      </c>
      <c r="BF1738" s="187">
        <f>IF(N1738="snížená",J1738,0)</f>
        <v>0</v>
      </c>
      <c r="BG1738" s="187">
        <f>IF(N1738="zákl. přenesená",J1738,0)</f>
        <v>0</v>
      </c>
      <c r="BH1738" s="187">
        <f>IF(N1738="sníž. přenesená",J1738,0)</f>
        <v>0</v>
      </c>
      <c r="BI1738" s="187">
        <f>IF(N1738="nulová",J1738,0)</f>
        <v>0</v>
      </c>
      <c r="BJ1738" s="18" t="s">
        <v>81</v>
      </c>
      <c r="BK1738" s="187">
        <f>ROUND(I1738*H1738,2)</f>
        <v>0</v>
      </c>
      <c r="BL1738" s="18" t="s">
        <v>2600</v>
      </c>
      <c r="BM1738" s="186" t="s">
        <v>2624</v>
      </c>
    </row>
    <row r="1739" spans="1:47" s="2" customFormat="1" ht="12">
      <c r="A1739" s="35"/>
      <c r="B1739" s="36"/>
      <c r="C1739" s="37"/>
      <c r="D1739" s="188" t="s">
        <v>180</v>
      </c>
      <c r="E1739" s="37"/>
      <c r="F1739" s="189" t="s">
        <v>2625</v>
      </c>
      <c r="G1739" s="37"/>
      <c r="H1739" s="37"/>
      <c r="I1739" s="190"/>
      <c r="J1739" s="37"/>
      <c r="K1739" s="37"/>
      <c r="L1739" s="40"/>
      <c r="M1739" s="191"/>
      <c r="N1739" s="192"/>
      <c r="O1739" s="65"/>
      <c r="P1739" s="65"/>
      <c r="Q1739" s="65"/>
      <c r="R1739" s="65"/>
      <c r="S1739" s="65"/>
      <c r="T1739" s="66"/>
      <c r="U1739" s="35"/>
      <c r="V1739" s="35"/>
      <c r="W1739" s="35"/>
      <c r="X1739" s="35"/>
      <c r="Y1739" s="35"/>
      <c r="Z1739" s="35"/>
      <c r="AA1739" s="35"/>
      <c r="AB1739" s="35"/>
      <c r="AC1739" s="35"/>
      <c r="AD1739" s="35"/>
      <c r="AE1739" s="35"/>
      <c r="AT1739" s="18" t="s">
        <v>180</v>
      </c>
      <c r="AU1739" s="18" t="s">
        <v>83</v>
      </c>
    </row>
    <row r="1740" spans="1:65" s="2" customFormat="1" ht="16.5" customHeight="1">
      <c r="A1740" s="35"/>
      <c r="B1740" s="36"/>
      <c r="C1740" s="175" t="s">
        <v>2626</v>
      </c>
      <c r="D1740" s="175" t="s">
        <v>173</v>
      </c>
      <c r="E1740" s="176" t="s">
        <v>2627</v>
      </c>
      <c r="F1740" s="177" t="s">
        <v>2628</v>
      </c>
      <c r="G1740" s="178" t="s">
        <v>1724</v>
      </c>
      <c r="H1740" s="179">
        <v>1</v>
      </c>
      <c r="I1740" s="180"/>
      <c r="J1740" s="181">
        <f>ROUND(I1740*H1740,2)</f>
        <v>0</v>
      </c>
      <c r="K1740" s="177" t="s">
        <v>2184</v>
      </c>
      <c r="L1740" s="40"/>
      <c r="M1740" s="182" t="s">
        <v>19</v>
      </c>
      <c r="N1740" s="183" t="s">
        <v>44</v>
      </c>
      <c r="O1740" s="65"/>
      <c r="P1740" s="184">
        <f>O1740*H1740</f>
        <v>0</v>
      </c>
      <c r="Q1740" s="184">
        <v>0</v>
      </c>
      <c r="R1740" s="184">
        <f>Q1740*H1740</f>
        <v>0</v>
      </c>
      <c r="S1740" s="184">
        <v>0</v>
      </c>
      <c r="T1740" s="185">
        <f>S1740*H1740</f>
        <v>0</v>
      </c>
      <c r="U1740" s="35"/>
      <c r="V1740" s="35"/>
      <c r="W1740" s="35"/>
      <c r="X1740" s="35"/>
      <c r="Y1740" s="35"/>
      <c r="Z1740" s="35"/>
      <c r="AA1740" s="35"/>
      <c r="AB1740" s="35"/>
      <c r="AC1740" s="35"/>
      <c r="AD1740" s="35"/>
      <c r="AE1740" s="35"/>
      <c r="AR1740" s="186" t="s">
        <v>2600</v>
      </c>
      <c r="AT1740" s="186" t="s">
        <v>173</v>
      </c>
      <c r="AU1740" s="186" t="s">
        <v>83</v>
      </c>
      <c r="AY1740" s="18" t="s">
        <v>171</v>
      </c>
      <c r="BE1740" s="187">
        <f>IF(N1740="základní",J1740,0)</f>
        <v>0</v>
      </c>
      <c r="BF1740" s="187">
        <f>IF(N1740="snížená",J1740,0)</f>
        <v>0</v>
      </c>
      <c r="BG1740" s="187">
        <f>IF(N1740="zákl. přenesená",J1740,0)</f>
        <v>0</v>
      </c>
      <c r="BH1740" s="187">
        <f>IF(N1740="sníž. přenesená",J1740,0)</f>
        <v>0</v>
      </c>
      <c r="BI1740" s="187">
        <f>IF(N1740="nulová",J1740,0)</f>
        <v>0</v>
      </c>
      <c r="BJ1740" s="18" t="s">
        <v>81</v>
      </c>
      <c r="BK1740" s="187">
        <f>ROUND(I1740*H1740,2)</f>
        <v>0</v>
      </c>
      <c r="BL1740" s="18" t="s">
        <v>2600</v>
      </c>
      <c r="BM1740" s="186" t="s">
        <v>2629</v>
      </c>
    </row>
    <row r="1741" spans="1:47" s="2" customFormat="1" ht="12">
      <c r="A1741" s="35"/>
      <c r="B1741" s="36"/>
      <c r="C1741" s="37"/>
      <c r="D1741" s="188" t="s">
        <v>180</v>
      </c>
      <c r="E1741" s="37"/>
      <c r="F1741" s="189" t="s">
        <v>2630</v>
      </c>
      <c r="G1741" s="37"/>
      <c r="H1741" s="37"/>
      <c r="I1741" s="190"/>
      <c r="J1741" s="37"/>
      <c r="K1741" s="37"/>
      <c r="L1741" s="40"/>
      <c r="M1741" s="191"/>
      <c r="N1741" s="192"/>
      <c r="O1741" s="65"/>
      <c r="P1741" s="65"/>
      <c r="Q1741" s="65"/>
      <c r="R1741" s="65"/>
      <c r="S1741" s="65"/>
      <c r="T1741" s="66"/>
      <c r="U1741" s="35"/>
      <c r="V1741" s="35"/>
      <c r="W1741" s="35"/>
      <c r="X1741" s="35"/>
      <c r="Y1741" s="35"/>
      <c r="Z1741" s="35"/>
      <c r="AA1741" s="35"/>
      <c r="AB1741" s="35"/>
      <c r="AC1741" s="35"/>
      <c r="AD1741" s="35"/>
      <c r="AE1741" s="35"/>
      <c r="AT1741" s="18" t="s">
        <v>180</v>
      </c>
      <c r="AU1741" s="18" t="s">
        <v>83</v>
      </c>
    </row>
    <row r="1742" spans="1:65" s="2" customFormat="1" ht="16.5" customHeight="1">
      <c r="A1742" s="35"/>
      <c r="B1742" s="36"/>
      <c r="C1742" s="175" t="s">
        <v>2631</v>
      </c>
      <c r="D1742" s="175" t="s">
        <v>173</v>
      </c>
      <c r="E1742" s="176" t="s">
        <v>2632</v>
      </c>
      <c r="F1742" s="177" t="s">
        <v>2633</v>
      </c>
      <c r="G1742" s="178" t="s">
        <v>1724</v>
      </c>
      <c r="H1742" s="179">
        <v>1</v>
      </c>
      <c r="I1742" s="180"/>
      <c r="J1742" s="181">
        <f>ROUND(I1742*H1742,2)</f>
        <v>0</v>
      </c>
      <c r="K1742" s="177" t="s">
        <v>2184</v>
      </c>
      <c r="L1742" s="40"/>
      <c r="M1742" s="182" t="s">
        <v>19</v>
      </c>
      <c r="N1742" s="183" t="s">
        <v>44</v>
      </c>
      <c r="O1742" s="65"/>
      <c r="P1742" s="184">
        <f>O1742*H1742</f>
        <v>0</v>
      </c>
      <c r="Q1742" s="184">
        <v>0</v>
      </c>
      <c r="R1742" s="184">
        <f>Q1742*H1742</f>
        <v>0</v>
      </c>
      <c r="S1742" s="184">
        <v>0</v>
      </c>
      <c r="T1742" s="185">
        <f>S1742*H1742</f>
        <v>0</v>
      </c>
      <c r="U1742" s="35"/>
      <c r="V1742" s="35"/>
      <c r="W1742" s="35"/>
      <c r="X1742" s="35"/>
      <c r="Y1742" s="35"/>
      <c r="Z1742" s="35"/>
      <c r="AA1742" s="35"/>
      <c r="AB1742" s="35"/>
      <c r="AC1742" s="35"/>
      <c r="AD1742" s="35"/>
      <c r="AE1742" s="35"/>
      <c r="AR1742" s="186" t="s">
        <v>2600</v>
      </c>
      <c r="AT1742" s="186" t="s">
        <v>173</v>
      </c>
      <c r="AU1742" s="186" t="s">
        <v>83</v>
      </c>
      <c r="AY1742" s="18" t="s">
        <v>171</v>
      </c>
      <c r="BE1742" s="187">
        <f>IF(N1742="základní",J1742,0)</f>
        <v>0</v>
      </c>
      <c r="BF1742" s="187">
        <f>IF(N1742="snížená",J1742,0)</f>
        <v>0</v>
      </c>
      <c r="BG1742" s="187">
        <f>IF(N1742="zákl. přenesená",J1742,0)</f>
        <v>0</v>
      </c>
      <c r="BH1742" s="187">
        <f>IF(N1742="sníž. přenesená",J1742,0)</f>
        <v>0</v>
      </c>
      <c r="BI1742" s="187">
        <f>IF(N1742="nulová",J1742,0)</f>
        <v>0</v>
      </c>
      <c r="BJ1742" s="18" t="s">
        <v>81</v>
      </c>
      <c r="BK1742" s="187">
        <f>ROUND(I1742*H1742,2)</f>
        <v>0</v>
      </c>
      <c r="BL1742" s="18" t="s">
        <v>2600</v>
      </c>
      <c r="BM1742" s="186" t="s">
        <v>2634</v>
      </c>
    </row>
    <row r="1743" spans="1:47" s="2" customFormat="1" ht="12">
      <c r="A1743" s="35"/>
      <c r="B1743" s="36"/>
      <c r="C1743" s="37"/>
      <c r="D1743" s="188" t="s">
        <v>180</v>
      </c>
      <c r="E1743" s="37"/>
      <c r="F1743" s="189" t="s">
        <v>2635</v>
      </c>
      <c r="G1743" s="37"/>
      <c r="H1743" s="37"/>
      <c r="I1743" s="190"/>
      <c r="J1743" s="37"/>
      <c r="K1743" s="37"/>
      <c r="L1743" s="40"/>
      <c r="M1743" s="191"/>
      <c r="N1743" s="192"/>
      <c r="O1743" s="65"/>
      <c r="P1743" s="65"/>
      <c r="Q1743" s="65"/>
      <c r="R1743" s="65"/>
      <c r="S1743" s="65"/>
      <c r="T1743" s="66"/>
      <c r="U1743" s="35"/>
      <c r="V1743" s="35"/>
      <c r="W1743" s="35"/>
      <c r="X1743" s="35"/>
      <c r="Y1743" s="35"/>
      <c r="Z1743" s="35"/>
      <c r="AA1743" s="35"/>
      <c r="AB1743" s="35"/>
      <c r="AC1743" s="35"/>
      <c r="AD1743" s="35"/>
      <c r="AE1743" s="35"/>
      <c r="AT1743" s="18" t="s">
        <v>180</v>
      </c>
      <c r="AU1743" s="18" t="s">
        <v>83</v>
      </c>
    </row>
    <row r="1744" spans="2:63" s="12" customFormat="1" ht="22.9" customHeight="1">
      <c r="B1744" s="159"/>
      <c r="C1744" s="160"/>
      <c r="D1744" s="161" t="s">
        <v>72</v>
      </c>
      <c r="E1744" s="173" t="s">
        <v>2636</v>
      </c>
      <c r="F1744" s="173" t="s">
        <v>2637</v>
      </c>
      <c r="G1744" s="160"/>
      <c r="H1744" s="160"/>
      <c r="I1744" s="163"/>
      <c r="J1744" s="174">
        <f>BK1744</f>
        <v>0</v>
      </c>
      <c r="K1744" s="160"/>
      <c r="L1744" s="165"/>
      <c r="M1744" s="166"/>
      <c r="N1744" s="167"/>
      <c r="O1744" s="167"/>
      <c r="P1744" s="168">
        <f>SUM(P1745:P1748)</f>
        <v>0</v>
      </c>
      <c r="Q1744" s="167"/>
      <c r="R1744" s="168">
        <f>SUM(R1745:R1748)</f>
        <v>0</v>
      </c>
      <c r="S1744" s="167"/>
      <c r="T1744" s="169">
        <f>SUM(T1745:T1748)</f>
        <v>0</v>
      </c>
      <c r="AR1744" s="170" t="s">
        <v>225</v>
      </c>
      <c r="AT1744" s="171" t="s">
        <v>72</v>
      </c>
      <c r="AU1744" s="171" t="s">
        <v>81</v>
      </c>
      <c r="AY1744" s="170" t="s">
        <v>171</v>
      </c>
      <c r="BK1744" s="172">
        <f>SUM(BK1745:BK1748)</f>
        <v>0</v>
      </c>
    </row>
    <row r="1745" spans="1:65" s="2" customFormat="1" ht="16.5" customHeight="1">
      <c r="A1745" s="35"/>
      <c r="B1745" s="36"/>
      <c r="C1745" s="175" t="s">
        <v>2638</v>
      </c>
      <c r="D1745" s="175" t="s">
        <v>173</v>
      </c>
      <c r="E1745" s="176" t="s">
        <v>2639</v>
      </c>
      <c r="F1745" s="177" t="s">
        <v>2640</v>
      </c>
      <c r="G1745" s="178" t="s">
        <v>1724</v>
      </c>
      <c r="H1745" s="179">
        <v>1</v>
      </c>
      <c r="I1745" s="180"/>
      <c r="J1745" s="181">
        <f>ROUND(I1745*H1745,2)</f>
        <v>0</v>
      </c>
      <c r="K1745" s="177" t="s">
        <v>2184</v>
      </c>
      <c r="L1745" s="40"/>
      <c r="M1745" s="182" t="s">
        <v>19</v>
      </c>
      <c r="N1745" s="183" t="s">
        <v>44</v>
      </c>
      <c r="O1745" s="65"/>
      <c r="P1745" s="184">
        <f>O1745*H1745</f>
        <v>0</v>
      </c>
      <c r="Q1745" s="184">
        <v>0</v>
      </c>
      <c r="R1745" s="184">
        <f>Q1745*H1745</f>
        <v>0</v>
      </c>
      <c r="S1745" s="184">
        <v>0</v>
      </c>
      <c r="T1745" s="185">
        <f>S1745*H1745</f>
        <v>0</v>
      </c>
      <c r="U1745" s="35"/>
      <c r="V1745" s="35"/>
      <c r="W1745" s="35"/>
      <c r="X1745" s="35"/>
      <c r="Y1745" s="35"/>
      <c r="Z1745" s="35"/>
      <c r="AA1745" s="35"/>
      <c r="AB1745" s="35"/>
      <c r="AC1745" s="35"/>
      <c r="AD1745" s="35"/>
      <c r="AE1745" s="35"/>
      <c r="AR1745" s="186" t="s">
        <v>2600</v>
      </c>
      <c r="AT1745" s="186" t="s">
        <v>173</v>
      </c>
      <c r="AU1745" s="186" t="s">
        <v>83</v>
      </c>
      <c r="AY1745" s="18" t="s">
        <v>171</v>
      </c>
      <c r="BE1745" s="187">
        <f>IF(N1745="základní",J1745,0)</f>
        <v>0</v>
      </c>
      <c r="BF1745" s="187">
        <f>IF(N1745="snížená",J1745,0)</f>
        <v>0</v>
      </c>
      <c r="BG1745" s="187">
        <f>IF(N1745="zákl. přenesená",J1745,0)</f>
        <v>0</v>
      </c>
      <c r="BH1745" s="187">
        <f>IF(N1745="sníž. přenesená",J1745,0)</f>
        <v>0</v>
      </c>
      <c r="BI1745" s="187">
        <f>IF(N1745="nulová",J1745,0)</f>
        <v>0</v>
      </c>
      <c r="BJ1745" s="18" t="s">
        <v>81</v>
      </c>
      <c r="BK1745" s="187">
        <f>ROUND(I1745*H1745,2)</f>
        <v>0</v>
      </c>
      <c r="BL1745" s="18" t="s">
        <v>2600</v>
      </c>
      <c r="BM1745" s="186" t="s">
        <v>2641</v>
      </c>
    </row>
    <row r="1746" spans="1:47" s="2" customFormat="1" ht="12">
      <c r="A1746" s="35"/>
      <c r="B1746" s="36"/>
      <c r="C1746" s="37"/>
      <c r="D1746" s="188" t="s">
        <v>180</v>
      </c>
      <c r="E1746" s="37"/>
      <c r="F1746" s="189" t="s">
        <v>2642</v>
      </c>
      <c r="G1746" s="37"/>
      <c r="H1746" s="37"/>
      <c r="I1746" s="190"/>
      <c r="J1746" s="37"/>
      <c r="K1746" s="37"/>
      <c r="L1746" s="40"/>
      <c r="M1746" s="191"/>
      <c r="N1746" s="192"/>
      <c r="O1746" s="65"/>
      <c r="P1746" s="65"/>
      <c r="Q1746" s="65"/>
      <c r="R1746" s="65"/>
      <c r="S1746" s="65"/>
      <c r="T1746" s="66"/>
      <c r="U1746" s="35"/>
      <c r="V1746" s="35"/>
      <c r="W1746" s="35"/>
      <c r="X1746" s="35"/>
      <c r="Y1746" s="35"/>
      <c r="Z1746" s="35"/>
      <c r="AA1746" s="35"/>
      <c r="AB1746" s="35"/>
      <c r="AC1746" s="35"/>
      <c r="AD1746" s="35"/>
      <c r="AE1746" s="35"/>
      <c r="AT1746" s="18" t="s">
        <v>180</v>
      </c>
      <c r="AU1746" s="18" t="s">
        <v>83</v>
      </c>
    </row>
    <row r="1747" spans="1:65" s="2" customFormat="1" ht="16.5" customHeight="1">
      <c r="A1747" s="35"/>
      <c r="B1747" s="36"/>
      <c r="C1747" s="175" t="s">
        <v>2643</v>
      </c>
      <c r="D1747" s="175" t="s">
        <v>173</v>
      </c>
      <c r="E1747" s="176" t="s">
        <v>2644</v>
      </c>
      <c r="F1747" s="177" t="s">
        <v>2645</v>
      </c>
      <c r="G1747" s="178" t="s">
        <v>1724</v>
      </c>
      <c r="H1747" s="179">
        <v>1</v>
      </c>
      <c r="I1747" s="180"/>
      <c r="J1747" s="181">
        <f>ROUND(I1747*H1747,2)</f>
        <v>0</v>
      </c>
      <c r="K1747" s="177" t="s">
        <v>2184</v>
      </c>
      <c r="L1747" s="40"/>
      <c r="M1747" s="182" t="s">
        <v>19</v>
      </c>
      <c r="N1747" s="183" t="s">
        <v>44</v>
      </c>
      <c r="O1747" s="65"/>
      <c r="P1747" s="184">
        <f>O1747*H1747</f>
        <v>0</v>
      </c>
      <c r="Q1747" s="184">
        <v>0</v>
      </c>
      <c r="R1747" s="184">
        <f>Q1747*H1747</f>
        <v>0</v>
      </c>
      <c r="S1747" s="184">
        <v>0</v>
      </c>
      <c r="T1747" s="185">
        <f>S1747*H1747</f>
        <v>0</v>
      </c>
      <c r="U1747" s="35"/>
      <c r="V1747" s="35"/>
      <c r="W1747" s="35"/>
      <c r="X1747" s="35"/>
      <c r="Y1747" s="35"/>
      <c r="Z1747" s="35"/>
      <c r="AA1747" s="35"/>
      <c r="AB1747" s="35"/>
      <c r="AC1747" s="35"/>
      <c r="AD1747" s="35"/>
      <c r="AE1747" s="35"/>
      <c r="AR1747" s="186" t="s">
        <v>2600</v>
      </c>
      <c r="AT1747" s="186" t="s">
        <v>173</v>
      </c>
      <c r="AU1747" s="186" t="s">
        <v>83</v>
      </c>
      <c r="AY1747" s="18" t="s">
        <v>171</v>
      </c>
      <c r="BE1747" s="187">
        <f>IF(N1747="základní",J1747,0)</f>
        <v>0</v>
      </c>
      <c r="BF1747" s="187">
        <f>IF(N1747="snížená",J1747,0)</f>
        <v>0</v>
      </c>
      <c r="BG1747" s="187">
        <f>IF(N1747="zákl. přenesená",J1747,0)</f>
        <v>0</v>
      </c>
      <c r="BH1747" s="187">
        <f>IF(N1747="sníž. přenesená",J1747,0)</f>
        <v>0</v>
      </c>
      <c r="BI1747" s="187">
        <f>IF(N1747="nulová",J1747,0)</f>
        <v>0</v>
      </c>
      <c r="BJ1747" s="18" t="s">
        <v>81</v>
      </c>
      <c r="BK1747" s="187">
        <f>ROUND(I1747*H1747,2)</f>
        <v>0</v>
      </c>
      <c r="BL1747" s="18" t="s">
        <v>2600</v>
      </c>
      <c r="BM1747" s="186" t="s">
        <v>2646</v>
      </c>
    </row>
    <row r="1748" spans="1:47" s="2" customFormat="1" ht="12">
      <c r="A1748" s="35"/>
      <c r="B1748" s="36"/>
      <c r="C1748" s="37"/>
      <c r="D1748" s="188" t="s">
        <v>180</v>
      </c>
      <c r="E1748" s="37"/>
      <c r="F1748" s="189" t="s">
        <v>2647</v>
      </c>
      <c r="G1748" s="37"/>
      <c r="H1748" s="37"/>
      <c r="I1748" s="190"/>
      <c r="J1748" s="37"/>
      <c r="K1748" s="37"/>
      <c r="L1748" s="40"/>
      <c r="M1748" s="191"/>
      <c r="N1748" s="192"/>
      <c r="O1748" s="65"/>
      <c r="P1748" s="65"/>
      <c r="Q1748" s="65"/>
      <c r="R1748" s="65"/>
      <c r="S1748" s="65"/>
      <c r="T1748" s="66"/>
      <c r="U1748" s="35"/>
      <c r="V1748" s="35"/>
      <c r="W1748" s="35"/>
      <c r="X1748" s="35"/>
      <c r="Y1748" s="35"/>
      <c r="Z1748" s="35"/>
      <c r="AA1748" s="35"/>
      <c r="AB1748" s="35"/>
      <c r="AC1748" s="35"/>
      <c r="AD1748" s="35"/>
      <c r="AE1748" s="35"/>
      <c r="AT1748" s="18" t="s">
        <v>180</v>
      </c>
      <c r="AU1748" s="18" t="s">
        <v>83</v>
      </c>
    </row>
    <row r="1749" spans="2:63" s="12" customFormat="1" ht="22.9" customHeight="1">
      <c r="B1749" s="159"/>
      <c r="C1749" s="160"/>
      <c r="D1749" s="161" t="s">
        <v>72</v>
      </c>
      <c r="E1749" s="173" t="s">
        <v>2648</v>
      </c>
      <c r="F1749" s="173" t="s">
        <v>2649</v>
      </c>
      <c r="G1749" s="160"/>
      <c r="H1749" s="160"/>
      <c r="I1749" s="163"/>
      <c r="J1749" s="174">
        <f>BK1749</f>
        <v>0</v>
      </c>
      <c r="K1749" s="160"/>
      <c r="L1749" s="165"/>
      <c r="M1749" s="166"/>
      <c r="N1749" s="167"/>
      <c r="O1749" s="167"/>
      <c r="P1749" s="168">
        <f>SUM(P1750:P1754)</f>
        <v>0</v>
      </c>
      <c r="Q1749" s="167"/>
      <c r="R1749" s="168">
        <f>SUM(R1750:R1754)</f>
        <v>0</v>
      </c>
      <c r="S1749" s="167"/>
      <c r="T1749" s="169">
        <f>SUM(T1750:T1754)</f>
        <v>0</v>
      </c>
      <c r="AR1749" s="170" t="s">
        <v>225</v>
      </c>
      <c r="AT1749" s="171" t="s">
        <v>72</v>
      </c>
      <c r="AU1749" s="171" t="s">
        <v>81</v>
      </c>
      <c r="AY1749" s="170" t="s">
        <v>171</v>
      </c>
      <c r="BK1749" s="172">
        <f>SUM(BK1750:BK1754)</f>
        <v>0</v>
      </c>
    </row>
    <row r="1750" spans="1:65" s="2" customFormat="1" ht="16.5" customHeight="1">
      <c r="A1750" s="35"/>
      <c r="B1750" s="36"/>
      <c r="C1750" s="175" t="s">
        <v>2651</v>
      </c>
      <c r="D1750" s="175" t="s">
        <v>173</v>
      </c>
      <c r="E1750" s="176" t="s">
        <v>2652</v>
      </c>
      <c r="F1750" s="177" t="s">
        <v>2653</v>
      </c>
      <c r="G1750" s="178" t="s">
        <v>1724</v>
      </c>
      <c r="H1750" s="179">
        <v>1</v>
      </c>
      <c r="I1750" s="180"/>
      <c r="J1750" s="181">
        <f>ROUND(I1750*H1750,2)</f>
        <v>0</v>
      </c>
      <c r="K1750" s="177" t="s">
        <v>2184</v>
      </c>
      <c r="L1750" s="40"/>
      <c r="M1750" s="182" t="s">
        <v>19</v>
      </c>
      <c r="N1750" s="183" t="s">
        <v>44</v>
      </c>
      <c r="O1750" s="65"/>
      <c r="P1750" s="184">
        <f>O1750*H1750</f>
        <v>0</v>
      </c>
      <c r="Q1750" s="184">
        <v>0</v>
      </c>
      <c r="R1750" s="184">
        <f>Q1750*H1750</f>
        <v>0</v>
      </c>
      <c r="S1750" s="184">
        <v>0</v>
      </c>
      <c r="T1750" s="185">
        <f>S1750*H1750</f>
        <v>0</v>
      </c>
      <c r="U1750" s="35"/>
      <c r="V1750" s="35"/>
      <c r="W1750" s="35"/>
      <c r="X1750" s="35"/>
      <c r="Y1750" s="35"/>
      <c r="Z1750" s="35"/>
      <c r="AA1750" s="35"/>
      <c r="AB1750" s="35"/>
      <c r="AC1750" s="35"/>
      <c r="AD1750" s="35"/>
      <c r="AE1750" s="35"/>
      <c r="AR1750" s="186" t="s">
        <v>2600</v>
      </c>
      <c r="AT1750" s="186" t="s">
        <v>173</v>
      </c>
      <c r="AU1750" s="186" t="s">
        <v>83</v>
      </c>
      <c r="AY1750" s="18" t="s">
        <v>171</v>
      </c>
      <c r="BE1750" s="187">
        <f>IF(N1750="základní",J1750,0)</f>
        <v>0</v>
      </c>
      <c r="BF1750" s="187">
        <f>IF(N1750="snížená",J1750,0)</f>
        <v>0</v>
      </c>
      <c r="BG1750" s="187">
        <f>IF(N1750="zákl. přenesená",J1750,0)</f>
        <v>0</v>
      </c>
      <c r="BH1750" s="187">
        <f>IF(N1750="sníž. přenesená",J1750,0)</f>
        <v>0</v>
      </c>
      <c r="BI1750" s="187">
        <f>IF(N1750="nulová",J1750,0)</f>
        <v>0</v>
      </c>
      <c r="BJ1750" s="18" t="s">
        <v>81</v>
      </c>
      <c r="BK1750" s="187">
        <f>ROUND(I1750*H1750,2)</f>
        <v>0</v>
      </c>
      <c r="BL1750" s="18" t="s">
        <v>2600</v>
      </c>
      <c r="BM1750" s="186" t="s">
        <v>2654</v>
      </c>
    </row>
    <row r="1751" spans="1:47" s="2" customFormat="1" ht="12">
      <c r="A1751" s="35"/>
      <c r="B1751" s="36"/>
      <c r="C1751" s="37"/>
      <c r="D1751" s="188" t="s">
        <v>180</v>
      </c>
      <c r="E1751" s="37"/>
      <c r="F1751" s="189" t="s">
        <v>2655</v>
      </c>
      <c r="G1751" s="37"/>
      <c r="H1751" s="37"/>
      <c r="I1751" s="190"/>
      <c r="J1751" s="37"/>
      <c r="K1751" s="37"/>
      <c r="L1751" s="40"/>
      <c r="M1751" s="191"/>
      <c r="N1751" s="192"/>
      <c r="O1751" s="65"/>
      <c r="P1751" s="65"/>
      <c r="Q1751" s="65"/>
      <c r="R1751" s="65"/>
      <c r="S1751" s="65"/>
      <c r="T1751" s="66"/>
      <c r="U1751" s="35"/>
      <c r="V1751" s="35"/>
      <c r="W1751" s="35"/>
      <c r="X1751" s="35"/>
      <c r="Y1751" s="35"/>
      <c r="Z1751" s="35"/>
      <c r="AA1751" s="35"/>
      <c r="AB1751" s="35"/>
      <c r="AC1751" s="35"/>
      <c r="AD1751" s="35"/>
      <c r="AE1751" s="35"/>
      <c r="AT1751" s="18" t="s">
        <v>180</v>
      </c>
      <c r="AU1751" s="18" t="s">
        <v>83</v>
      </c>
    </row>
    <row r="1752" spans="1:47" s="2" customFormat="1" ht="39">
      <c r="A1752" s="35"/>
      <c r="B1752" s="36"/>
      <c r="C1752" s="37"/>
      <c r="D1752" s="195" t="s">
        <v>437</v>
      </c>
      <c r="E1752" s="37"/>
      <c r="F1752" s="236" t="s">
        <v>2656</v>
      </c>
      <c r="G1752" s="37"/>
      <c r="H1752" s="37"/>
      <c r="I1752" s="190"/>
      <c r="J1752" s="37"/>
      <c r="K1752" s="37"/>
      <c r="L1752" s="40"/>
      <c r="M1752" s="191"/>
      <c r="N1752" s="192"/>
      <c r="O1752" s="65"/>
      <c r="P1752" s="65"/>
      <c r="Q1752" s="65"/>
      <c r="R1752" s="65"/>
      <c r="S1752" s="65"/>
      <c r="T1752" s="66"/>
      <c r="U1752" s="35"/>
      <c r="V1752" s="35"/>
      <c r="W1752" s="35"/>
      <c r="X1752" s="35"/>
      <c r="Y1752" s="35"/>
      <c r="Z1752" s="35"/>
      <c r="AA1752" s="35"/>
      <c r="AB1752" s="35"/>
      <c r="AC1752" s="35"/>
      <c r="AD1752" s="35"/>
      <c r="AE1752" s="35"/>
      <c r="AT1752" s="18" t="s">
        <v>437</v>
      </c>
      <c r="AU1752" s="18" t="s">
        <v>83</v>
      </c>
    </row>
    <row r="1753" spans="1:65" s="2" customFormat="1" ht="24.2" customHeight="1">
      <c r="A1753" s="35"/>
      <c r="B1753" s="36"/>
      <c r="C1753" s="175" t="s">
        <v>2657</v>
      </c>
      <c r="D1753" s="175" t="s">
        <v>173</v>
      </c>
      <c r="E1753" s="176" t="s">
        <v>2658</v>
      </c>
      <c r="F1753" s="177" t="s">
        <v>2659</v>
      </c>
      <c r="G1753" s="178" t="s">
        <v>402</v>
      </c>
      <c r="H1753" s="179">
        <v>2</v>
      </c>
      <c r="I1753" s="180"/>
      <c r="J1753" s="181">
        <f>ROUND(I1753*H1753,2)</f>
        <v>0</v>
      </c>
      <c r="K1753" s="177" t="s">
        <v>177</v>
      </c>
      <c r="L1753" s="40"/>
      <c r="M1753" s="182" t="s">
        <v>19</v>
      </c>
      <c r="N1753" s="183" t="s">
        <v>44</v>
      </c>
      <c r="O1753" s="65"/>
      <c r="P1753" s="184">
        <f>O1753*H1753</f>
        <v>0</v>
      </c>
      <c r="Q1753" s="184">
        <v>0</v>
      </c>
      <c r="R1753" s="184">
        <f>Q1753*H1753</f>
        <v>0</v>
      </c>
      <c r="S1753" s="184">
        <v>0</v>
      </c>
      <c r="T1753" s="185">
        <f>S1753*H1753</f>
        <v>0</v>
      </c>
      <c r="U1753" s="35"/>
      <c r="V1753" s="35"/>
      <c r="W1753" s="35"/>
      <c r="X1753" s="35"/>
      <c r="Y1753" s="35"/>
      <c r="Z1753" s="35"/>
      <c r="AA1753" s="35"/>
      <c r="AB1753" s="35"/>
      <c r="AC1753" s="35"/>
      <c r="AD1753" s="35"/>
      <c r="AE1753" s="35"/>
      <c r="AR1753" s="186" t="s">
        <v>2600</v>
      </c>
      <c r="AT1753" s="186" t="s">
        <v>173</v>
      </c>
      <c r="AU1753" s="186" t="s">
        <v>83</v>
      </c>
      <c r="AY1753" s="18" t="s">
        <v>171</v>
      </c>
      <c r="BE1753" s="187">
        <f>IF(N1753="základní",J1753,0)</f>
        <v>0</v>
      </c>
      <c r="BF1753" s="187">
        <f>IF(N1753="snížená",J1753,0)</f>
        <v>0</v>
      </c>
      <c r="BG1753" s="187">
        <f>IF(N1753="zákl. přenesená",J1753,0)</f>
        <v>0</v>
      </c>
      <c r="BH1753" s="187">
        <f>IF(N1753="sníž. přenesená",J1753,0)</f>
        <v>0</v>
      </c>
      <c r="BI1753" s="187">
        <f>IF(N1753="nulová",J1753,0)</f>
        <v>0</v>
      </c>
      <c r="BJ1753" s="18" t="s">
        <v>81</v>
      </c>
      <c r="BK1753" s="187">
        <f>ROUND(I1753*H1753,2)</f>
        <v>0</v>
      </c>
      <c r="BL1753" s="18" t="s">
        <v>2600</v>
      </c>
      <c r="BM1753" s="186" t="s">
        <v>2660</v>
      </c>
    </row>
    <row r="1754" spans="1:47" s="2" customFormat="1" ht="12">
      <c r="A1754" s="35"/>
      <c r="B1754" s="36"/>
      <c r="C1754" s="37"/>
      <c r="D1754" s="188" t="s">
        <v>180</v>
      </c>
      <c r="E1754" s="37"/>
      <c r="F1754" s="189" t="s">
        <v>2661</v>
      </c>
      <c r="G1754" s="37"/>
      <c r="H1754" s="37"/>
      <c r="I1754" s="190"/>
      <c r="J1754" s="37"/>
      <c r="K1754" s="37"/>
      <c r="L1754" s="40"/>
      <c r="M1754" s="191"/>
      <c r="N1754" s="192"/>
      <c r="O1754" s="65"/>
      <c r="P1754" s="65"/>
      <c r="Q1754" s="65"/>
      <c r="R1754" s="65"/>
      <c r="S1754" s="65"/>
      <c r="T1754" s="66"/>
      <c r="U1754" s="35"/>
      <c r="V1754" s="35"/>
      <c r="W1754" s="35"/>
      <c r="X1754" s="35"/>
      <c r="Y1754" s="35"/>
      <c r="Z1754" s="35"/>
      <c r="AA1754" s="35"/>
      <c r="AB1754" s="35"/>
      <c r="AC1754" s="35"/>
      <c r="AD1754" s="35"/>
      <c r="AE1754" s="35"/>
      <c r="AT1754" s="18" t="s">
        <v>180</v>
      </c>
      <c r="AU1754" s="18" t="s">
        <v>83</v>
      </c>
    </row>
    <row r="1755" spans="2:63" s="12" customFormat="1" ht="22.9" customHeight="1">
      <c r="B1755" s="159"/>
      <c r="C1755" s="160"/>
      <c r="D1755" s="161" t="s">
        <v>72</v>
      </c>
      <c r="E1755" s="173" t="s">
        <v>2662</v>
      </c>
      <c r="F1755" s="173" t="s">
        <v>2663</v>
      </c>
      <c r="G1755" s="160"/>
      <c r="H1755" s="160"/>
      <c r="I1755" s="163"/>
      <c r="J1755" s="174">
        <f>BK1755</f>
        <v>0</v>
      </c>
      <c r="K1755" s="160"/>
      <c r="L1755" s="165"/>
      <c r="M1755" s="166"/>
      <c r="N1755" s="167"/>
      <c r="O1755" s="167"/>
      <c r="P1755" s="168">
        <f>SUM(P1756:P1760)</f>
        <v>0</v>
      </c>
      <c r="Q1755" s="167"/>
      <c r="R1755" s="168">
        <f>SUM(R1756:R1760)</f>
        <v>0</v>
      </c>
      <c r="S1755" s="167"/>
      <c r="T1755" s="169">
        <f>SUM(T1756:T1760)</f>
        <v>0</v>
      </c>
      <c r="AR1755" s="170" t="s">
        <v>225</v>
      </c>
      <c r="AT1755" s="171" t="s">
        <v>72</v>
      </c>
      <c r="AU1755" s="171" t="s">
        <v>81</v>
      </c>
      <c r="AY1755" s="170" t="s">
        <v>171</v>
      </c>
      <c r="BK1755" s="172">
        <f>SUM(BK1756:BK1760)</f>
        <v>0</v>
      </c>
    </row>
    <row r="1756" spans="1:65" s="2" customFormat="1" ht="16.5" customHeight="1">
      <c r="A1756" s="35"/>
      <c r="B1756" s="36"/>
      <c r="C1756" s="175" t="s">
        <v>2664</v>
      </c>
      <c r="D1756" s="175" t="s">
        <v>173</v>
      </c>
      <c r="E1756" s="176" t="s">
        <v>2665</v>
      </c>
      <c r="F1756" s="177" t="s">
        <v>2666</v>
      </c>
      <c r="G1756" s="178" t="s">
        <v>1724</v>
      </c>
      <c r="H1756" s="179">
        <v>1</v>
      </c>
      <c r="I1756" s="180"/>
      <c r="J1756" s="181">
        <f>ROUND(I1756*H1756,2)</f>
        <v>0</v>
      </c>
      <c r="K1756" s="177" t="s">
        <v>2184</v>
      </c>
      <c r="L1756" s="40"/>
      <c r="M1756" s="182" t="s">
        <v>19</v>
      </c>
      <c r="N1756" s="183" t="s">
        <v>44</v>
      </c>
      <c r="O1756" s="65"/>
      <c r="P1756" s="184">
        <f>O1756*H1756</f>
        <v>0</v>
      </c>
      <c r="Q1756" s="184">
        <v>0</v>
      </c>
      <c r="R1756" s="184">
        <f>Q1756*H1756</f>
        <v>0</v>
      </c>
      <c r="S1756" s="184">
        <v>0</v>
      </c>
      <c r="T1756" s="185">
        <f>S1756*H1756</f>
        <v>0</v>
      </c>
      <c r="U1756" s="35"/>
      <c r="V1756" s="35"/>
      <c r="W1756" s="35"/>
      <c r="X1756" s="35"/>
      <c r="Y1756" s="35"/>
      <c r="Z1756" s="35"/>
      <c r="AA1756" s="35"/>
      <c r="AB1756" s="35"/>
      <c r="AC1756" s="35"/>
      <c r="AD1756" s="35"/>
      <c r="AE1756" s="35"/>
      <c r="AR1756" s="186" t="s">
        <v>2600</v>
      </c>
      <c r="AT1756" s="186" t="s">
        <v>173</v>
      </c>
      <c r="AU1756" s="186" t="s">
        <v>83</v>
      </c>
      <c r="AY1756" s="18" t="s">
        <v>171</v>
      </c>
      <c r="BE1756" s="187">
        <f>IF(N1756="základní",J1756,0)</f>
        <v>0</v>
      </c>
      <c r="BF1756" s="187">
        <f>IF(N1756="snížená",J1756,0)</f>
        <v>0</v>
      </c>
      <c r="BG1756" s="187">
        <f>IF(N1756="zákl. přenesená",J1756,0)</f>
        <v>0</v>
      </c>
      <c r="BH1756" s="187">
        <f>IF(N1756="sníž. přenesená",J1756,0)</f>
        <v>0</v>
      </c>
      <c r="BI1756" s="187">
        <f>IF(N1756="nulová",J1756,0)</f>
        <v>0</v>
      </c>
      <c r="BJ1756" s="18" t="s">
        <v>81</v>
      </c>
      <c r="BK1756" s="187">
        <f>ROUND(I1756*H1756,2)</f>
        <v>0</v>
      </c>
      <c r="BL1756" s="18" t="s">
        <v>2600</v>
      </c>
      <c r="BM1756" s="186" t="s">
        <v>2667</v>
      </c>
    </row>
    <row r="1757" spans="1:47" s="2" customFormat="1" ht="12">
      <c r="A1757" s="35"/>
      <c r="B1757" s="36"/>
      <c r="C1757" s="37"/>
      <c r="D1757" s="188" t="s">
        <v>180</v>
      </c>
      <c r="E1757" s="37"/>
      <c r="F1757" s="189" t="s">
        <v>2668</v>
      </c>
      <c r="G1757" s="37"/>
      <c r="H1757" s="37"/>
      <c r="I1757" s="190"/>
      <c r="J1757" s="37"/>
      <c r="K1757" s="37"/>
      <c r="L1757" s="40"/>
      <c r="M1757" s="191"/>
      <c r="N1757" s="192"/>
      <c r="O1757" s="65"/>
      <c r="P1757" s="65"/>
      <c r="Q1757" s="65"/>
      <c r="R1757" s="65"/>
      <c r="S1757" s="65"/>
      <c r="T1757" s="66"/>
      <c r="U1757" s="35"/>
      <c r="V1757" s="35"/>
      <c r="W1757" s="35"/>
      <c r="X1757" s="35"/>
      <c r="Y1757" s="35"/>
      <c r="Z1757" s="35"/>
      <c r="AA1757" s="35"/>
      <c r="AB1757" s="35"/>
      <c r="AC1757" s="35"/>
      <c r="AD1757" s="35"/>
      <c r="AE1757" s="35"/>
      <c r="AT1757" s="18" t="s">
        <v>180</v>
      </c>
      <c r="AU1757" s="18" t="s">
        <v>83</v>
      </c>
    </row>
    <row r="1758" spans="1:47" s="2" customFormat="1" ht="29.25">
      <c r="A1758" s="35"/>
      <c r="B1758" s="36"/>
      <c r="C1758" s="37"/>
      <c r="D1758" s="195" t="s">
        <v>437</v>
      </c>
      <c r="E1758" s="37"/>
      <c r="F1758" s="236" t="s">
        <v>2669</v>
      </c>
      <c r="G1758" s="37"/>
      <c r="H1758" s="37"/>
      <c r="I1758" s="190"/>
      <c r="J1758" s="37"/>
      <c r="K1758" s="37"/>
      <c r="L1758" s="40"/>
      <c r="M1758" s="191"/>
      <c r="N1758" s="192"/>
      <c r="O1758" s="65"/>
      <c r="P1758" s="65"/>
      <c r="Q1758" s="65"/>
      <c r="R1758" s="65"/>
      <c r="S1758" s="65"/>
      <c r="T1758" s="66"/>
      <c r="U1758" s="35"/>
      <c r="V1758" s="35"/>
      <c r="W1758" s="35"/>
      <c r="X1758" s="35"/>
      <c r="Y1758" s="35"/>
      <c r="Z1758" s="35"/>
      <c r="AA1758" s="35"/>
      <c r="AB1758" s="35"/>
      <c r="AC1758" s="35"/>
      <c r="AD1758" s="35"/>
      <c r="AE1758" s="35"/>
      <c r="AT1758" s="18" t="s">
        <v>437</v>
      </c>
      <c r="AU1758" s="18" t="s">
        <v>83</v>
      </c>
    </row>
    <row r="1759" spans="1:65" s="2" customFormat="1" ht="16.5" customHeight="1">
      <c r="A1759" s="35"/>
      <c r="B1759" s="36"/>
      <c r="C1759" s="175" t="s">
        <v>2670</v>
      </c>
      <c r="D1759" s="175" t="s">
        <v>173</v>
      </c>
      <c r="E1759" s="176" t="s">
        <v>2671</v>
      </c>
      <c r="F1759" s="177" t="s">
        <v>2672</v>
      </c>
      <c r="G1759" s="178" t="s">
        <v>1724</v>
      </c>
      <c r="H1759" s="179">
        <v>1</v>
      </c>
      <c r="I1759" s="180"/>
      <c r="J1759" s="181">
        <f>ROUND(I1759*H1759,2)</f>
        <v>0</v>
      </c>
      <c r="K1759" s="177" t="s">
        <v>2184</v>
      </c>
      <c r="L1759" s="40"/>
      <c r="M1759" s="182" t="s">
        <v>19</v>
      </c>
      <c r="N1759" s="183" t="s">
        <v>44</v>
      </c>
      <c r="O1759" s="65"/>
      <c r="P1759" s="184">
        <f>O1759*H1759</f>
        <v>0</v>
      </c>
      <c r="Q1759" s="184">
        <v>0</v>
      </c>
      <c r="R1759" s="184">
        <f>Q1759*H1759</f>
        <v>0</v>
      </c>
      <c r="S1759" s="184">
        <v>0</v>
      </c>
      <c r="T1759" s="185">
        <f>S1759*H1759</f>
        <v>0</v>
      </c>
      <c r="U1759" s="35"/>
      <c r="V1759" s="35"/>
      <c r="W1759" s="35"/>
      <c r="X1759" s="35"/>
      <c r="Y1759" s="35"/>
      <c r="Z1759" s="35"/>
      <c r="AA1759" s="35"/>
      <c r="AB1759" s="35"/>
      <c r="AC1759" s="35"/>
      <c r="AD1759" s="35"/>
      <c r="AE1759" s="35"/>
      <c r="AR1759" s="186" t="s">
        <v>2600</v>
      </c>
      <c r="AT1759" s="186" t="s">
        <v>173</v>
      </c>
      <c r="AU1759" s="186" t="s">
        <v>83</v>
      </c>
      <c r="AY1759" s="18" t="s">
        <v>171</v>
      </c>
      <c r="BE1759" s="187">
        <f>IF(N1759="základní",J1759,0)</f>
        <v>0</v>
      </c>
      <c r="BF1759" s="187">
        <f>IF(N1759="snížená",J1759,0)</f>
        <v>0</v>
      </c>
      <c r="BG1759" s="187">
        <f>IF(N1759="zákl. přenesená",J1759,0)</f>
        <v>0</v>
      </c>
      <c r="BH1759" s="187">
        <f>IF(N1759="sníž. přenesená",J1759,0)</f>
        <v>0</v>
      </c>
      <c r="BI1759" s="187">
        <f>IF(N1759="nulová",J1759,0)</f>
        <v>0</v>
      </c>
      <c r="BJ1759" s="18" t="s">
        <v>81</v>
      </c>
      <c r="BK1759" s="187">
        <f>ROUND(I1759*H1759,2)</f>
        <v>0</v>
      </c>
      <c r="BL1759" s="18" t="s">
        <v>2600</v>
      </c>
      <c r="BM1759" s="186" t="s">
        <v>2673</v>
      </c>
    </row>
    <row r="1760" spans="1:47" s="2" customFormat="1" ht="12">
      <c r="A1760" s="35"/>
      <c r="B1760" s="36"/>
      <c r="C1760" s="37"/>
      <c r="D1760" s="188" t="s">
        <v>180</v>
      </c>
      <c r="E1760" s="37"/>
      <c r="F1760" s="189" t="s">
        <v>2674</v>
      </c>
      <c r="G1760" s="37"/>
      <c r="H1760" s="37"/>
      <c r="I1760" s="190"/>
      <c r="J1760" s="37"/>
      <c r="K1760" s="37"/>
      <c r="L1760" s="40"/>
      <c r="M1760" s="238"/>
      <c r="N1760" s="239"/>
      <c r="O1760" s="240"/>
      <c r="P1760" s="240"/>
      <c r="Q1760" s="240"/>
      <c r="R1760" s="240"/>
      <c r="S1760" s="240"/>
      <c r="T1760" s="241"/>
      <c r="U1760" s="35"/>
      <c r="V1760" s="35"/>
      <c r="W1760" s="35"/>
      <c r="X1760" s="35"/>
      <c r="Y1760" s="35"/>
      <c r="Z1760" s="35"/>
      <c r="AA1760" s="35"/>
      <c r="AB1760" s="35"/>
      <c r="AC1760" s="35"/>
      <c r="AD1760" s="35"/>
      <c r="AE1760" s="35"/>
      <c r="AT1760" s="18" t="s">
        <v>180</v>
      </c>
      <c r="AU1760" s="18" t="s">
        <v>83</v>
      </c>
    </row>
    <row r="1761" spans="1:31" s="2" customFormat="1" ht="6.95" customHeight="1">
      <c r="A1761" s="35"/>
      <c r="B1761" s="48"/>
      <c r="C1761" s="49"/>
      <c r="D1761" s="49"/>
      <c r="E1761" s="49"/>
      <c r="F1761" s="49"/>
      <c r="G1761" s="49"/>
      <c r="H1761" s="49"/>
      <c r="I1761" s="49"/>
      <c r="J1761" s="49"/>
      <c r="K1761" s="49"/>
      <c r="L1761" s="40"/>
      <c r="M1761" s="35"/>
      <c r="O1761" s="35"/>
      <c r="P1761" s="35"/>
      <c r="Q1761" s="35"/>
      <c r="R1761" s="35"/>
      <c r="S1761" s="35"/>
      <c r="T1761" s="35"/>
      <c r="U1761" s="35"/>
      <c r="V1761" s="35"/>
      <c r="W1761" s="35"/>
      <c r="X1761" s="35"/>
      <c r="Y1761" s="35"/>
      <c r="Z1761" s="35"/>
      <c r="AA1761" s="35"/>
      <c r="AB1761" s="35"/>
      <c r="AC1761" s="35"/>
      <c r="AD1761" s="35"/>
      <c r="AE1761" s="35"/>
    </row>
  </sheetData>
  <sheetProtection algorithmName="SHA-512" hashValue="AWMF0dZ06+coSl1/6XnV+4W54IUV6lF1ijsDdf+QgfPWgKRCllGRp2Pxhkmd1hE5hLESsO1i1PObPEVTXSxChw==" saltValue="KdoqirhAkakWOckloUtonw==" spinCount="100000" sheet="1" objects="1" scenarios="1" formatColumns="0" formatRows="0" autoFilter="0"/>
  <autoFilter ref="C120:K1760"/>
  <mergeCells count="9">
    <mergeCell ref="E50:H50"/>
    <mergeCell ref="E111:H111"/>
    <mergeCell ref="E113:H113"/>
    <mergeCell ref="L2:V2"/>
    <mergeCell ref="E7:H7"/>
    <mergeCell ref="E9:H9"/>
    <mergeCell ref="E18:H18"/>
    <mergeCell ref="E27:H27"/>
    <mergeCell ref="E48:H48"/>
  </mergeCells>
  <hyperlinks>
    <hyperlink ref="F125" r:id="rId1" display="https://podminky.urs.cz/item/CS_URS_2023_02/131351100"/>
    <hyperlink ref="F134" r:id="rId2" display="https://podminky.urs.cz/item/CS_URS_2023_02/132312131"/>
    <hyperlink ref="F138" r:id="rId3" display="https://podminky.urs.cz/item/CS_URS_2023_02/139712111"/>
    <hyperlink ref="F161" r:id="rId4" display="https://podminky.urs.cz/item/CS_URS_2023_02/162211321"/>
    <hyperlink ref="F168" r:id="rId5" display="https://podminky.urs.cz/item/CS_URS_2023_02/162211329"/>
    <hyperlink ref="F171" r:id="rId6" display="https://podminky.urs.cz/item/CS_URS_2023_02/162351104"/>
    <hyperlink ref="F180" r:id="rId7" display="https://podminky.urs.cz/item/CS_URS_2023_02/174111101"/>
    <hyperlink ref="F184" r:id="rId8" display="https://podminky.urs.cz/item/CS_URS_2023_02/174151101"/>
    <hyperlink ref="F193" r:id="rId9" display="https://podminky.urs.cz/item/CS_URS_2023_02/174251101"/>
    <hyperlink ref="F204" r:id="rId10" display="https://podminky.urs.cz/item/CS_URS_2023_02/181311104"/>
    <hyperlink ref="F209" r:id="rId11" display="https://podminky.urs.cz/item/CS_URS_2023_02/132212132"/>
    <hyperlink ref="F220" r:id="rId12" display="https://podminky.urs.cz/item/CS_URS_2023_02/162211311"/>
    <hyperlink ref="F223" r:id="rId13" display="https://podminky.urs.cz/item/CS_URS_2023_02/162211319"/>
    <hyperlink ref="F226" r:id="rId14" display="https://podminky.urs.cz/item/CS_URS_2023_02/174111102"/>
    <hyperlink ref="F237" r:id="rId15" display="https://podminky.urs.cz/item/CS_URS_2023_02/175111101"/>
    <hyperlink ref="F250" r:id="rId16" display="https://podminky.urs.cz/item/CS_URS_2023_02/974031164"/>
    <hyperlink ref="F259" r:id="rId17" display="https://podminky.urs.cz/item/CS_URS_2023_02/977151122"/>
    <hyperlink ref="F274" r:id="rId18" display="https://podminky.urs.cz/item/CS_URS_2023_02/977151125"/>
    <hyperlink ref="F288" r:id="rId19" display="https://podminky.urs.cz/item/CS_URS_2023_02/274313711"/>
    <hyperlink ref="F312" r:id="rId20" display="https://podminky.urs.cz/item/CS_URS_2023_02/311231115"/>
    <hyperlink ref="F321" r:id="rId21" display="https://podminky.urs.cz/item/CS_URS_2023_02/311236131"/>
    <hyperlink ref="F329" r:id="rId22" display="https://podminky.urs.cz/item/CS_URS_2023_02/311236151"/>
    <hyperlink ref="F338" r:id="rId23" display="https://podminky.urs.cz/item/CS_URS_2023_02/317121251"/>
    <hyperlink ref="F350" r:id="rId24" display="https://podminky.urs.cz/item/CS_URS_2023_02/317944323"/>
    <hyperlink ref="F360" r:id="rId25" display="https://podminky.urs.cz/item/CS_URS_2023_02/319202114"/>
    <hyperlink ref="F365" r:id="rId26" display="https://podminky.urs.cz/item/CS_URS_2023_02/342272235"/>
    <hyperlink ref="F378" r:id="rId27" display="https://podminky.urs.cz/item/CS_URS_2023_02/346272256"/>
    <hyperlink ref="F402" r:id="rId28" display="https://podminky.urs.cz/item/CS_URS_2023_02/591141111"/>
    <hyperlink ref="F409" r:id="rId29" display="https://podminky.urs.cz/item/CS_URS_2023_02/611131100"/>
    <hyperlink ref="F413" r:id="rId30" display="https://podminky.urs.cz/item/CS_URS_2023_02/611311143"/>
    <hyperlink ref="F417" r:id="rId31" display="https://podminky.urs.cz/item/CS_URS_2023_02/611311191"/>
    <hyperlink ref="F422" r:id="rId32" display="https://podminky.urs.cz/item/CS_URS_2023_02/612131100"/>
    <hyperlink ref="F427" r:id="rId33" display="https://podminky.urs.cz/item/CS_URS_2023_02/612135101"/>
    <hyperlink ref="F438" r:id="rId34" display="https://podminky.urs.cz/item/CS_URS_2023_02/612311101"/>
    <hyperlink ref="F446" r:id="rId35" display="https://podminky.urs.cz/item/CS_URS_2023_02/612311141"/>
    <hyperlink ref="F451" r:id="rId36" display="https://podminky.urs.cz/item/CS_URS_2023_02/612311191"/>
    <hyperlink ref="F457" r:id="rId37" display="https://podminky.urs.cz/item/CS_URS_2023_02/612331121"/>
    <hyperlink ref="F461" r:id="rId38" display="https://podminky.urs.cz/item/CS_URS_2023_02/622143001"/>
    <hyperlink ref="F467" r:id="rId39" display="https://podminky.urs.cz/item/CS_URS_2023_02/622311111"/>
    <hyperlink ref="F479" r:id="rId40" display="https://podminky.urs.cz/item/CS_URS_2023_02/622325459"/>
    <hyperlink ref="F482" r:id="rId41" display="https://podminky.urs.cz/item/CS_URS_2023_02/622325658"/>
    <hyperlink ref="F485" r:id="rId42" display="https://podminky.urs.cz/item/CS_URS_2023_02/629995101"/>
    <hyperlink ref="F494" r:id="rId43" display="https://podminky.urs.cz/item/CS_URS_2023_02/631311214"/>
    <hyperlink ref="F498" r:id="rId44" display="https://podminky.urs.cz/item/CS_URS_2023_02/634112115"/>
    <hyperlink ref="F503" r:id="rId45" display="https://podminky.urs.cz/item/CS_URS_2023_02/941211112"/>
    <hyperlink ref="F511" r:id="rId46" display="https://podminky.urs.cz/item/CS_URS_2023_02/941211212"/>
    <hyperlink ref="F514" r:id="rId47" display="https://podminky.urs.cz/item/CS_URS_2023_02/941211812"/>
    <hyperlink ref="F516" r:id="rId48" display="https://podminky.urs.cz/item/CS_URS_2023_02/941211331"/>
    <hyperlink ref="F518" r:id="rId49" display="https://podminky.urs.cz/item/CS_URS_2023_02/943211111"/>
    <hyperlink ref="F549" r:id="rId50" display="https://podminky.urs.cz/item/CS_URS_2023_02/943211211"/>
    <hyperlink ref="F552" r:id="rId51" display="https://podminky.urs.cz/item/CS_URS_2023_02/943211811"/>
    <hyperlink ref="F554" r:id="rId52" display="https://podminky.urs.cz/item/CS_URS_2023_02/943211311"/>
    <hyperlink ref="F556" r:id="rId53" display="https://podminky.urs.cz/item/CS_URS_2023_02/952901221"/>
    <hyperlink ref="F558" r:id="rId54" display="https://podminky.urs.cz/item/CS_URS_2023_02/952902121"/>
    <hyperlink ref="F561" r:id="rId55" display="https://podminky.urs.cz/item/CS_URS_2023_02/953845211"/>
    <hyperlink ref="F563" r:id="rId56" display="https://podminky.urs.cz/item/CS_URS_2023_02/953845213"/>
    <hyperlink ref="F565" r:id="rId57" display="https://podminky.urs.cz/item/CS_URS_2023_02/953845214"/>
    <hyperlink ref="F567" r:id="rId58" display="https://podminky.urs.cz/item/CS_URS_2023_02/953845221"/>
    <hyperlink ref="F570" r:id="rId59" display="https://podminky.urs.cz/item/CS_URS_2023_02/953845223"/>
    <hyperlink ref="F573" r:id="rId60" display="https://podminky.urs.cz/item/CS_URS_2023_02/953845224"/>
    <hyperlink ref="F576" r:id="rId61" display="https://podminky.urs.cz/item/CS_URS_2023_02/953942425"/>
    <hyperlink ref="F580" r:id="rId62" display="https://podminky.urs.cz/item/CS_URS_2023_02/953943211"/>
    <hyperlink ref="F584" r:id="rId63" display="https://podminky.urs.cz/item/CS_URS_2023_02/962031133"/>
    <hyperlink ref="F598" r:id="rId64" display="https://podminky.urs.cz/item/CS_URS_2023_02/962032230"/>
    <hyperlink ref="F629" r:id="rId65" display="https://podminky.urs.cz/item/CS_URS_2023_02/965042141"/>
    <hyperlink ref="F640" r:id="rId66" display="https://podminky.urs.cz/item/CS_URS_2023_02/965081223"/>
    <hyperlink ref="F644" r:id="rId67" display="https://podminky.urs.cz/item/CS_URS_2023_02/965082941"/>
    <hyperlink ref="F687" r:id="rId68" display="https://podminky.urs.cz/item/CS_URS_2023_02/968072455"/>
    <hyperlink ref="F694" r:id="rId69" display="https://podminky.urs.cz/item/CS_URS_2023_02/971033261"/>
    <hyperlink ref="F698" r:id="rId70" display="https://podminky.urs.cz/item/CS_URS_2023_02/971033641"/>
    <hyperlink ref="F702" r:id="rId71" display="https://podminky.urs.cz/item/CS_URS_2023_02/974031384"/>
    <hyperlink ref="F711" r:id="rId72" display="https://podminky.urs.cz/item/CS_URS_2023_02/976085411"/>
    <hyperlink ref="F713" r:id="rId73" display="https://podminky.urs.cz/item/CS_URS_2023_02/978011191"/>
    <hyperlink ref="F718" r:id="rId74" display="https://podminky.urs.cz/item/CS_URS_2023_02/978013191"/>
    <hyperlink ref="F723" r:id="rId75" display="https://podminky.urs.cz/item/CS_URS_2023_02/978019381"/>
    <hyperlink ref="F726" r:id="rId76" display="https://podminky.urs.cz/item/CS_URS_2023_02/978019391"/>
    <hyperlink ref="F729" r:id="rId77" display="https://podminky.urs.cz/item/CS_URS_2023_02/978021191"/>
    <hyperlink ref="F734" r:id="rId78" display="https://podminky.urs.cz/item/CS_URS_2023_02/985131111"/>
    <hyperlink ref="F742" r:id="rId79" display="https://podminky.urs.cz/item/CS_URS_2023_02/985131411"/>
    <hyperlink ref="F744" r:id="rId80" display="https://podminky.urs.cz/item/CS_URS_2023_02/985139111"/>
    <hyperlink ref="F746" r:id="rId81" display="https://podminky.urs.cz/item/CS_URS_2023_02/993111111"/>
    <hyperlink ref="F748" r:id="rId82" display="https://podminky.urs.cz/item/CS_URS_2023_02/993121111"/>
    <hyperlink ref="F751" r:id="rId83" display="https://podminky.urs.cz/item/CS_URS_2023_02/997013212"/>
    <hyperlink ref="F753" r:id="rId84" display="https://podminky.urs.cz/item/CS_URS_2023_02/997013501"/>
    <hyperlink ref="F755" r:id="rId85" display="https://podminky.urs.cz/item/CS_URS_2023_02/997013509"/>
    <hyperlink ref="F758" r:id="rId86" display="https://podminky.urs.cz/item/CS_URS_2023_02/997013869"/>
    <hyperlink ref="F761" r:id="rId87" display="https://podminky.urs.cz/item/CS_URS_2023_02/998018002"/>
    <hyperlink ref="F765" r:id="rId88" display="https://podminky.urs.cz/item/CS_URS_2023_02/713121111"/>
    <hyperlink ref="F776" r:id="rId89" display="https://podminky.urs.cz/item/CS_URS_2023_02/713131121"/>
    <hyperlink ref="F787" r:id="rId90" display="https://podminky.urs.cz/item/CS_URS_2023_02/998713201"/>
    <hyperlink ref="F790" r:id="rId91" display="https://podminky.urs.cz/item/CS_URS_2023_02/715134003"/>
    <hyperlink ref="F796" r:id="rId92" display="https://podminky.urs.cz/item/CS_URS_2023_02/715134004"/>
    <hyperlink ref="F802" r:id="rId93" display="https://podminky.urs.cz/item/CS_URS_2023_02/998715201"/>
    <hyperlink ref="F839" r:id="rId94" display="https://podminky.urs.cz/item/CS_URS_2023_02/998725201"/>
    <hyperlink ref="F841" r:id="rId95" display="https://podminky.urs.cz/item/CS_URS_2023_02/998725292"/>
    <hyperlink ref="F844" r:id="rId96" display="https://podminky.urs.cz/item/CS_URS_2023_02/741421811"/>
    <hyperlink ref="F847" r:id="rId97" display="https://podminky.urs.cz/item/CS_URS_2023_02/741421831"/>
    <hyperlink ref="F850" r:id="rId98" display="https://podminky.urs.cz/item/CS_URS_2023_02/741421853"/>
    <hyperlink ref="F852" r:id="rId99" display="https://podminky.urs.cz/item/CS_URS_2023_02/741421863"/>
    <hyperlink ref="F854" r:id="rId100" display="https://podminky.urs.cz/item/CS_URS_2023_02/741421871"/>
    <hyperlink ref="F857" r:id="rId101" display="https://podminky.urs.cz/item/CS_URS_2023_02/783801201"/>
    <hyperlink ref="F860" r:id="rId102" display="https://podminky.urs.cz/item/CS_URS_2023_02/783801403"/>
    <hyperlink ref="F863" r:id="rId103" display="https://podminky.urs.cz/item/CS_URS_2023_02/783823167"/>
    <hyperlink ref="F866" r:id="rId104" display="https://podminky.urs.cz/item/CS_URS_2023_02/783823187"/>
    <hyperlink ref="F869" r:id="rId105" display="https://podminky.urs.cz/item/CS_URS_2023_02/783827447"/>
    <hyperlink ref="F872" r:id="rId106" display="https://podminky.urs.cz/item/CS_URS_2023_02/783827487"/>
    <hyperlink ref="F876" r:id="rId107" display="https://podminky.urs.cz/item/CS_URS_2023_02/795991001"/>
    <hyperlink ref="F879" r:id="rId108" display="https://podminky.urs.cz/item/CS_URS_2023_02/998795201"/>
    <hyperlink ref="F882" r:id="rId109" display="https://podminky.urs.cz/item/CS_URS_2023_02/711113011"/>
    <hyperlink ref="F886" r:id="rId110" display="https://podminky.urs.cz/item/CS_URS_2023_02/711141559"/>
    <hyperlink ref="F912" r:id="rId111" display="https://podminky.urs.cz/item/CS_URS_2023_02/711161273"/>
    <hyperlink ref="F920" r:id="rId112" display="https://podminky.urs.cz/item/CS_URS_2023_02/711161383"/>
    <hyperlink ref="F923" r:id="rId113" display="https://podminky.urs.cz/item/CS_URS_2023_02/998711201"/>
    <hyperlink ref="F925" r:id="rId114" display="https://podminky.urs.cz/item/CS_URS_2023_02/998711292"/>
    <hyperlink ref="F928" r:id="rId115" display="https://podminky.urs.cz/item/CS_URS_2023_02/721173315"/>
    <hyperlink ref="F939" r:id="rId116" display="https://podminky.urs.cz/item/CS_URS_2023_02/998721201"/>
    <hyperlink ref="F941" r:id="rId117" display="https://podminky.urs.cz/item/CS_URS_2023_02/998721292"/>
    <hyperlink ref="F944" r:id="rId118" display="https://podminky.urs.cz/item/CS_URS_2023_02/751398041"/>
    <hyperlink ref="F949" r:id="rId119" display="https://podminky.urs.cz/item/CS_URS_2023_02/751525053"/>
    <hyperlink ref="F954" r:id="rId120" display="https://podminky.urs.cz/item/CS_URS_2023_02/751526748"/>
    <hyperlink ref="F959" r:id="rId121" display="https://podminky.urs.cz/item/CS_URS_2023_02/751526750"/>
    <hyperlink ref="F964" r:id="rId122" display="https://podminky.urs.cz/item/CS_URS_2023_02/998751202"/>
    <hyperlink ref="F966" r:id="rId123" display="https://podminky.urs.cz/item/CS_URS_2023_02/998751291"/>
    <hyperlink ref="F995" r:id="rId124" display="https://podminky.urs.cz/item/CS_URS_2023_02/762083122"/>
    <hyperlink ref="F1002" r:id="rId125" display="https://podminky.urs.cz/item/CS_URS_2023_02/762321911"/>
    <hyperlink ref="F1004" r:id="rId126" display="https://podminky.urs.cz/item/CS_URS_2023_02/762322911"/>
    <hyperlink ref="F1006" r:id="rId127" display="https://podminky.urs.cz/item/CS_URS_2023_02/762342311"/>
    <hyperlink ref="F1010" r:id="rId128" display="https://podminky.urs.cz/item/CS_URS_2023_02/762342811"/>
    <hyperlink ref="F1012" r:id="rId129" display="https://podminky.urs.cz/item/CS_URS_2023_02/762354815"/>
    <hyperlink ref="F1014" r:id="rId130" display="https://podminky.urs.cz/item/CS_URS_2023_02/762381011"/>
    <hyperlink ref="F1016" r:id="rId131" display="https://podminky.urs.cz/item/CS_URS_2023_02/762381013"/>
    <hyperlink ref="F1018" r:id="rId132" display="https://podminky.urs.cz/item/CS_URS_2023_02/762382011"/>
    <hyperlink ref="F1020" r:id="rId133" display="https://podminky.urs.cz/item/CS_URS_2023_02/762395000"/>
    <hyperlink ref="F1024" r:id="rId134" display="https://podminky.urs.cz/item/CS_URS_2023_02/762522812"/>
    <hyperlink ref="F1028" r:id="rId135" display="https://podminky.urs.cz/item/CS_URS_2023_02/762711931"/>
    <hyperlink ref="F1032" r:id="rId136" display="https://podminky.urs.cz/item/CS_URS_2023_02/762711941"/>
    <hyperlink ref="F1045" r:id="rId137" display="https://podminky.urs.cz/item/CS_URS_2023_02/762711951"/>
    <hyperlink ref="F1049" r:id="rId138" display="https://podminky.urs.cz/item/CS_URS_2023_02/762711952"/>
    <hyperlink ref="F1056" r:id="rId139" display="https://podminky.urs.cz/item/CS_URS_2023_02/762711954"/>
    <hyperlink ref="F1063" r:id="rId140" display="https://podminky.urs.cz/item/CS_URS_2023_02/762712923"/>
    <hyperlink ref="F1065" r:id="rId141" display="https://podminky.urs.cz/item/CS_URS_2023_02/762712924"/>
    <hyperlink ref="F1067" r:id="rId142" display="https://podminky.urs.cz/item/CS_URS_2023_02/762712925"/>
    <hyperlink ref="F1069" r:id="rId143" display="https://podminky.urs.cz/item/CS_URS_2023_02/998762203"/>
    <hyperlink ref="F1071" r:id="rId144" display="https://podminky.urs.cz/item/CS_URS_2023_02/998762294"/>
    <hyperlink ref="F1074" r:id="rId145" display="https://podminky.urs.cz/item/CS_URS_2023_02/764331408"/>
    <hyperlink ref="F1081" r:id="rId146" display="https://podminky.urs.cz/item/CS_URS_2023_02/764538423"/>
    <hyperlink ref="F1083" r:id="rId147" display="https://podminky.urs.cz/item/CS_URS_2023_02/765115302"/>
    <hyperlink ref="F1089" r:id="rId148" display="https://podminky.urs.cz/item/CS_URS_2023_02/764231472"/>
    <hyperlink ref="F1091" r:id="rId149" display="https://podminky.urs.cz/item/CS_URS_2023_02/764334412"/>
    <hyperlink ref="F1100" r:id="rId150" display="https://podminky.urs.cz/item/CS_URS_2023_02/764531405"/>
    <hyperlink ref="F1102" r:id="rId151" display="https://podminky.urs.cz/item/CS_URS_2023_02/998764203"/>
    <hyperlink ref="F1104" r:id="rId152" display="https://podminky.urs.cz/item/CS_URS_2023_02/998764292"/>
    <hyperlink ref="F1110" r:id="rId153" display="https://podminky.urs.cz/item/CS_URS_2023_02/765111431"/>
    <hyperlink ref="F1113" r:id="rId154" display="https://podminky.urs.cz/item/CS_URS_2023_02/765111504"/>
    <hyperlink ref="F1115" r:id="rId155" display="https://podminky.urs.cz/item/CS_URS_2023_02/765111821"/>
    <hyperlink ref="F1131" r:id="rId156" display="https://podminky.urs.cz/item/CS_URS_2023_02/765111831"/>
    <hyperlink ref="F1133" r:id="rId157" display="https://podminky.urs.cz/item/CS_URS_2023_02/765111861"/>
    <hyperlink ref="F1142" r:id="rId158" display="https://podminky.urs.cz/item/CS_URS_2023_02/765111881"/>
    <hyperlink ref="F1144" r:id="rId159" display="https://podminky.urs.cz/item/CS_URS_2023_02/765114061"/>
    <hyperlink ref="F1146" r:id="rId160" display="https://podminky.urs.cz/item/CS_URS_2023_02/765114251"/>
    <hyperlink ref="F1153" r:id="rId161" display="https://podminky.urs.cz/item/CS_URS_2023_02/765114351"/>
    <hyperlink ref="F1160" r:id="rId162" display="https://podminky.urs.cz/item/CS_URS_2023_02/765114589"/>
    <hyperlink ref="F1162" r:id="rId163" display="https://podminky.urs.cz/item/CS_URS_2023_02/765115402"/>
    <hyperlink ref="F1169" r:id="rId164" display="https://podminky.urs.cz/item/CS_URS_2023_02/765192001"/>
    <hyperlink ref="F1172" r:id="rId165" display="https://podminky.urs.cz/item/CS_URS_2023_02/998765203"/>
    <hyperlink ref="F1174" r:id="rId166" display="https://podminky.urs.cz/item/CS_URS_2023_02/998765294"/>
    <hyperlink ref="F1224" r:id="rId167" display="https://podminky.urs.cz/item/CS_URS_2023_02/766621213"/>
    <hyperlink ref="F1261" r:id="rId168" display="https://podminky.urs.cz/item/CS_URS_2023_02/766622813"/>
    <hyperlink ref="F1276" r:id="rId169" display="https://podminky.urs.cz/item/CS_URS_2023_02/766622861"/>
    <hyperlink ref="F1291" r:id="rId170" display="https://podminky.urs.cz/item/CS_URS_2023_02/998766202"/>
    <hyperlink ref="F1293" r:id="rId171" display="https://podminky.urs.cz/item/CS_URS_2023_02/998766292"/>
    <hyperlink ref="F1310" r:id="rId172" display="https://podminky.urs.cz/item/CS_URS_2023_02/998767202"/>
    <hyperlink ref="F1312" r:id="rId173" display="https://podminky.urs.cz/item/CS_URS_2023_02/998767292"/>
    <hyperlink ref="F1333" r:id="rId174" display="https://podminky.urs.cz/item/CS_URS_2023_02/768_RP_10"/>
    <hyperlink ref="F1335" r:id="rId175" display="https://podminky.urs.cz/item/CS_URS_2023_02/768_RP_11"/>
    <hyperlink ref="F1338" r:id="rId176" display="https://podminky.urs.cz/item/CS_URS_2023_02/781111011"/>
    <hyperlink ref="F1342" r:id="rId177" display="https://podminky.urs.cz/item/CS_URS_2023_02/781121011"/>
    <hyperlink ref="F1346" r:id="rId178" display="https://podminky.urs.cz/item/CS_URS_2023_02/781131112"/>
    <hyperlink ref="F1350" r:id="rId179" display="https://podminky.urs.cz/item/CS_URS_2023_02/781131264"/>
    <hyperlink ref="F1354" r:id="rId180" display="https://podminky.urs.cz/item/CS_URS_2023_02/781471810"/>
    <hyperlink ref="F1358" r:id="rId181" display="https://podminky.urs.cz/item/CS_URS_2023_02/781474164"/>
    <hyperlink ref="F1364" r:id="rId182" display="https://podminky.urs.cz/item/CS_URS_2023_02/781492251"/>
    <hyperlink ref="F1383" r:id="rId183" display="https://podminky.urs.cz/item/CS_URS_2023_02/998781201"/>
    <hyperlink ref="F1385" r:id="rId184" display="https://podminky.urs.cz/item/CS_URS_2023_02/998781292"/>
    <hyperlink ref="F1388" r:id="rId185" display="https://podminky.urs.cz/item/CS_URS_2023_02/784111003"/>
    <hyperlink ref="F1397" r:id="rId186" display="https://podminky.urs.cz/item/CS_URS_2023_02/784181013"/>
    <hyperlink ref="F1399" r:id="rId187" display="https://podminky.urs.cz/item/CS_URS_2023_02/784312023"/>
    <hyperlink ref="F1402" r:id="rId188" display="https://podminky.urs.cz/item/CS_URS_2023_02/713121111"/>
    <hyperlink ref="F1409" r:id="rId189" display="https://podminky.urs.cz/item/CS_URS_2023_02/713111312"/>
    <hyperlink ref="F1415" r:id="rId190" display="https://podminky.urs.cz/item/CS_URS_2023_02/713111313"/>
    <hyperlink ref="F1419" r:id="rId191" display="https://podminky.urs.cz/item/CS_URS_2023_02/762081150"/>
    <hyperlink ref="F1422" r:id="rId192" display="https://podminky.urs.cz/item/CS_URS_2023_02/762512261"/>
    <hyperlink ref="F1427" r:id="rId193" display="https://podminky.urs.cz/item/CS_URS_2023_02/762524108"/>
    <hyperlink ref="F1433" r:id="rId194" display="https://podminky.urs.cz/item/CS_URS_2023_02/762595001"/>
    <hyperlink ref="F1436" r:id="rId195" display="https://podminky.urs.cz/item/CS_URS_2023_02/998018001"/>
    <hyperlink ref="F1439" r:id="rId196" display="https://podminky.urs.cz/item/CS_URS_2023_02/631311125"/>
    <hyperlink ref="F1442" r:id="rId197" display="https://podminky.urs.cz/item/CS_URS_2023_02/631319012"/>
    <hyperlink ref="F1445" r:id="rId198" display="https://podminky.urs.cz/item/CS_URS_2023_02/631319196"/>
    <hyperlink ref="F1447" r:id="rId199" display="https://podminky.urs.cz/item/CS_URS_2023_02/631362021"/>
    <hyperlink ref="F1451" r:id="rId200" display="https://podminky.urs.cz/item/CS_URS_2023_02/713121111"/>
    <hyperlink ref="F1458" r:id="rId201" display="https://podminky.urs.cz/item/CS_URS_2023_02/713111313"/>
    <hyperlink ref="F1462" r:id="rId202" display="https://podminky.urs.cz/item/CS_URS_2023_02/771111011"/>
    <hyperlink ref="F1466" r:id="rId203" display="https://podminky.urs.cz/item/CS_URS_2023_02/771121011"/>
    <hyperlink ref="F1468" r:id="rId204" display="https://podminky.urs.cz/item/CS_URS_2023_01/771574262"/>
    <hyperlink ref="F1472" r:id="rId205" display="https://podminky.urs.cz/item/CS_URS_2023_02/771591112"/>
    <hyperlink ref="F1474" r:id="rId206" display="https://podminky.urs.cz/item/CS_URS_2023_02/998018001"/>
    <hyperlink ref="F1477" r:id="rId207" display="https://podminky.urs.cz/item/CS_URS_2023_02/631311125"/>
    <hyperlink ref="F1481" r:id="rId208" display="https://podminky.urs.cz/item/CS_URS_2023_02/631319012"/>
    <hyperlink ref="F1484" r:id="rId209" display="https://podminky.urs.cz/item/CS_URS_2023_02/631319196"/>
    <hyperlink ref="F1486" r:id="rId210" display="https://podminky.urs.cz/item/CS_URS_2023_02/631362021"/>
    <hyperlink ref="F1490" r:id="rId211" display="https://podminky.urs.cz/item/CS_URS_2023_02/633121111"/>
    <hyperlink ref="F1492" r:id="rId212" display="https://podminky.urs.cz/item/CS_URS_2023_02/713121111"/>
    <hyperlink ref="F1499" r:id="rId213" display="https://podminky.urs.cz/item/CS_URS_2023_02/713111313"/>
    <hyperlink ref="F1503" r:id="rId214" display="https://podminky.urs.cz/item/CS_URS_2023_02/998018001"/>
    <hyperlink ref="F1506" r:id="rId215" display="https://podminky.urs.cz/item/CS_URS_2023_02/621142001"/>
    <hyperlink ref="F1508" r:id="rId216" display="https://podminky.urs.cz/item/CS_URS_2023_02/621211031"/>
    <hyperlink ref="F1513" r:id="rId217" display="https://podminky.urs.cz/item/CS_URS_2023_02/632451254"/>
    <hyperlink ref="F1515" r:id="rId218" display="https://podminky.urs.cz/item/CS_URS_2023_02/711113011"/>
    <hyperlink ref="F1519" r:id="rId219" display="https://podminky.urs.cz/item/CS_URS_2023_02/711714111"/>
    <hyperlink ref="F1523" r:id="rId220" display="https://podminky.urs.cz/item/CS_URS_2023_02/771111011"/>
    <hyperlink ref="F1525" r:id="rId221" display="https://podminky.urs.cz/item/CS_URS_2023_02/771121011"/>
    <hyperlink ref="F1527" r:id="rId222" display="https://podminky.urs.cz/item/CS_URS_2023_01/771574262"/>
    <hyperlink ref="F1531" r:id="rId223" display="https://podminky.urs.cz/item/CS_URS_2023_02/771591112"/>
    <hyperlink ref="F1533" r:id="rId224" display="https://podminky.urs.cz/item/CS_URS_2023_02/998018001"/>
    <hyperlink ref="F1536" r:id="rId225" display="https://podminky.urs.cz/item/CS_URS_2023_02/271532213"/>
    <hyperlink ref="F1539" r:id="rId226" display="https://podminky.urs.cz/item/CS_URS_2023_02/631311114"/>
    <hyperlink ref="F1542" r:id="rId227" display="https://podminky.urs.cz/item/CS_URS_2023_02/631311124"/>
    <hyperlink ref="F1545" r:id="rId228" display="https://podminky.urs.cz/item/CS_URS_2023_02/631362021"/>
    <hyperlink ref="F1552" r:id="rId229" display="https://podminky.urs.cz/item/CS_URS_2023_02/711161173"/>
    <hyperlink ref="F1555" r:id="rId230" display="https://podminky.urs.cz/item/CS_URS_2023_02/711471053"/>
    <hyperlink ref="F1559" r:id="rId231" display="https://podminky.urs.cz/item/CS_URS_2023_02/713121111"/>
    <hyperlink ref="F1567" r:id="rId232" display="https://podminky.urs.cz/item/CS_URS_2023_02/713121121"/>
    <hyperlink ref="F1571" r:id="rId233" display="https://podminky.urs.cz/item/CS_URS_2023_02/735511008"/>
    <hyperlink ref="F1573" r:id="rId234" display="https://podminky.urs.cz/item/CS_URS_2023_02/772526150"/>
    <hyperlink ref="F1578" r:id="rId235" display="https://podminky.urs.cz/item/CS_URS_2023_02/998018001"/>
    <hyperlink ref="F1581" r:id="rId236" display="https://podminky.urs.cz/item/CS_URS_2023_02/271532213"/>
    <hyperlink ref="F1584" r:id="rId237" display="https://podminky.urs.cz/item/CS_URS_2023_02/631311124"/>
    <hyperlink ref="F1591" r:id="rId238" display="https://podminky.urs.cz/item/CS_URS_2023_02/631319012"/>
    <hyperlink ref="F1594" r:id="rId239" display="https://podminky.urs.cz/item/CS_URS_2023_02/631362021"/>
    <hyperlink ref="F1598" r:id="rId240" display="https://podminky.urs.cz/item/CS_URS_2023_02/633121111"/>
    <hyperlink ref="F1600" r:id="rId241" display="https://podminky.urs.cz/item/CS_URS_2023_02/711161173"/>
    <hyperlink ref="F1603" r:id="rId242" display="https://podminky.urs.cz/item/CS_URS_2023_02/711471053"/>
    <hyperlink ref="F1607" r:id="rId243" display="https://podminky.urs.cz/item/CS_URS_2023_02/713121111"/>
    <hyperlink ref="F1615" r:id="rId244" display="https://podminky.urs.cz/item/CS_URS_2023_02/713121121"/>
    <hyperlink ref="F1619" r:id="rId245" display="https://podminky.urs.cz/item/CS_URS_2023_02/735511008"/>
    <hyperlink ref="F1621" r:id="rId246" display="https://podminky.urs.cz/item/CS_URS_2023_02/998018001"/>
    <hyperlink ref="F1624" r:id="rId247" display="https://podminky.urs.cz/item/CS_URS_2023_02/631311114"/>
    <hyperlink ref="F1627" r:id="rId248" display="https://podminky.urs.cz/item/CS_URS_2023_02/631362021"/>
    <hyperlink ref="F1631" r:id="rId249" display="https://podminky.urs.cz/item/CS_URS_2023_02/711491471"/>
    <hyperlink ref="F1635" r:id="rId250" display="https://podminky.urs.cz/item/CS_URS_2023_02/771111011"/>
    <hyperlink ref="F1637" r:id="rId251" display="https://podminky.urs.cz/item/CS_URS_2023_02/772521140"/>
    <hyperlink ref="F1641" r:id="rId252" display="https://podminky.urs.cz/item/CS_URS_2023_02/998018001"/>
    <hyperlink ref="F1644" r:id="rId253" display="https://podminky.urs.cz/item/CS_URS_2023_02/713111111"/>
    <hyperlink ref="F1649" r:id="rId254" display="https://podminky.urs.cz/item/CS_URS_2023_02/713191411"/>
    <hyperlink ref="F1656" r:id="rId255" display="https://podminky.urs.cz/item/CS_URS_2023_02/762395000"/>
    <hyperlink ref="F1659" r:id="rId256" display="https://podminky.urs.cz/item/CS_URS_2023_02/762824120"/>
    <hyperlink ref="F1664" r:id="rId257" display="https://podminky.urs.cz/item/CS_URS_2023_02/763131451"/>
    <hyperlink ref="F1666" r:id="rId258" display="https://podminky.urs.cz/item/CS_URS_2023_02/763131751"/>
    <hyperlink ref="F1670" r:id="rId259" display="https://podminky.urs.cz/item/CS_URS_2023_02/784185001"/>
    <hyperlink ref="F1672" r:id="rId260" display="https://podminky.urs.cz/item/CS_URS_2023_02/784215101"/>
    <hyperlink ref="F1674" r:id="rId261" display="https://podminky.urs.cz/item/CS_URS_2023_02/998018001"/>
    <hyperlink ref="F1677" r:id="rId262" display="https://podminky.urs.cz/item/CS_URS_2023_02/611142012"/>
    <hyperlink ref="F1679" r:id="rId263" display="https://podminky.urs.cz/item/CS_URS_2023_02/611311141"/>
    <hyperlink ref="F1681" r:id="rId264" display="https://podminky.urs.cz/item/CS_URS_2023_02/611321191"/>
    <hyperlink ref="F1683" r:id="rId265" display="https://podminky.urs.cz/item/CS_URS_2023_02/619999031"/>
    <hyperlink ref="F1686" r:id="rId266" display="https://podminky.urs.cz/item/CS_URS_2023_02/635211121"/>
    <hyperlink ref="F1690" r:id="rId267" display="https://podminky.urs.cz/item/CS_URS_2023_02/762823240"/>
    <hyperlink ref="F1694" r:id="rId268" display="https://podminky.urs.cz/item/CS_URS_2023_02/762823840"/>
    <hyperlink ref="F1697" r:id="rId269" display="https://podminky.urs.cz/item/CS_URS_2023_02/762895000"/>
    <hyperlink ref="F1699" r:id="rId270" display="https://podminky.urs.cz/item/CS_URS_2023_02/771571116"/>
    <hyperlink ref="F1704" r:id="rId271" display="https://podminky.urs.cz/item/CS_URS_2023_02/978012191"/>
    <hyperlink ref="F1706" r:id="rId272" display="https://podminky.urs.cz/item/CS_URS_2023_02/997013012"/>
    <hyperlink ref="F1709" r:id="rId273" display="https://podminky.urs.cz/item/CS_URS_2023_02/997013311"/>
    <hyperlink ref="F1711" r:id="rId274" display="https://podminky.urs.cz/item/CS_URS_2023_02/997013321"/>
    <hyperlink ref="F1714" r:id="rId275" display="https://podminky.urs.cz/item/CS_URS_2023_02/784111003"/>
    <hyperlink ref="F1716" r:id="rId276" display="https://podminky.urs.cz/item/CS_URS_2023_02/784181013"/>
    <hyperlink ref="F1718" r:id="rId277" display="https://podminky.urs.cz/item/CS_URS_2023_02/784312023"/>
    <hyperlink ref="F1720" r:id="rId278" display="https://podminky.urs.cz/item/CS_URS_2023_02/998018001"/>
    <hyperlink ref="F1724" r:id="rId279" display="https://podminky.urs.cz/item/CS_URS_2023_01/011224000"/>
    <hyperlink ref="F1726" r:id="rId280" display="https://podminky.urs.cz/item/CS_URS_2023_01/011314000"/>
    <hyperlink ref="F1728" r:id="rId281" display="https://podminky.urs.cz/item/CS_URS_2023_02/011534000"/>
    <hyperlink ref="F1731" r:id="rId282" display="https://podminky.urs.cz/item/CS_URS_2023_02/011544000"/>
    <hyperlink ref="F1739" r:id="rId283" display="https://podminky.urs.cz/item/CS_URS_2023_01/012103000"/>
    <hyperlink ref="F1741" r:id="rId284" display="https://podminky.urs.cz/item/CS_URS_2023_01/012303000"/>
    <hyperlink ref="F1743" r:id="rId285" display="https://podminky.urs.cz/item/CS_URS_2023_01/013254000"/>
    <hyperlink ref="F1746" r:id="rId286" display="https://podminky.urs.cz/item/CS_URS_2023_01/032903000"/>
    <hyperlink ref="F1748" r:id="rId287" display="https://podminky.urs.cz/item/CS_URS_2023_01/039103000"/>
    <hyperlink ref="F1751" r:id="rId288" display="https://podminky.urs.cz/item/CS_URS_2023_01/043194000"/>
    <hyperlink ref="F1754" r:id="rId289" display="https://podminky.urs.cz/item/CS_URS_2023_02/044002000"/>
    <hyperlink ref="F1757" r:id="rId290" display="https://podminky.urs.cz/item/CS_URS_2023_01/091404000"/>
    <hyperlink ref="F1760" r:id="rId291" display="https://podminky.urs.cz/item/CS_URS_2023_01/09150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86</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2675</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ROUND(J105,2)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ROUND((SUM(BE105:BE384)),2)</f>
        <v>0</v>
      </c>
      <c r="G33" s="35"/>
      <c r="H33" s="35"/>
      <c r="I33" s="120">
        <v>0.21</v>
      </c>
      <c r="J33" s="119">
        <f>ROUND(((SUM(BE105:BE384))*I33),2)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ROUND((SUM(BF105:BF384)),2)</f>
        <v>0</v>
      </c>
      <c r="G34" s="35"/>
      <c r="H34" s="35"/>
      <c r="I34" s="120">
        <v>0.15</v>
      </c>
      <c r="J34" s="119">
        <f>ROUND(((SUM(BF105:BF384))*I34),2)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ROUND((SUM(BG105:BG384)),2)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ROUND((SUM(BH105:BH384)),2)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ROUND((SUM(BI105:BI384)),2)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17-2023_B - TZB_ELEKTROINSTALACE</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J105</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2676</v>
      </c>
      <c r="E60" s="139"/>
      <c r="F60" s="139"/>
      <c r="G60" s="139"/>
      <c r="H60" s="139"/>
      <c r="I60" s="139"/>
      <c r="J60" s="140">
        <f>J106</f>
        <v>0</v>
      </c>
      <c r="K60" s="137"/>
      <c r="L60" s="141"/>
    </row>
    <row r="61" spans="2:12" s="9" customFormat="1" ht="24.95" customHeight="1">
      <c r="B61" s="136"/>
      <c r="C61" s="137"/>
      <c r="D61" s="138" t="s">
        <v>2677</v>
      </c>
      <c r="E61" s="139"/>
      <c r="F61" s="139"/>
      <c r="G61" s="139"/>
      <c r="H61" s="139"/>
      <c r="I61" s="139"/>
      <c r="J61" s="140">
        <f>J119</f>
        <v>0</v>
      </c>
      <c r="K61" s="137"/>
      <c r="L61" s="141"/>
    </row>
    <row r="62" spans="2:12" s="9" customFormat="1" ht="24.95" customHeight="1">
      <c r="B62" s="136"/>
      <c r="C62" s="137"/>
      <c r="D62" s="138" t="s">
        <v>2678</v>
      </c>
      <c r="E62" s="139"/>
      <c r="F62" s="139"/>
      <c r="G62" s="139"/>
      <c r="H62" s="139"/>
      <c r="I62" s="139"/>
      <c r="J62" s="140">
        <f>J129</f>
        <v>0</v>
      </c>
      <c r="K62" s="137"/>
      <c r="L62" s="141"/>
    </row>
    <row r="63" spans="2:12" s="9" customFormat="1" ht="24.95" customHeight="1">
      <c r="B63" s="136"/>
      <c r="C63" s="137"/>
      <c r="D63" s="138" t="s">
        <v>2679</v>
      </c>
      <c r="E63" s="139"/>
      <c r="F63" s="139"/>
      <c r="G63" s="139"/>
      <c r="H63" s="139"/>
      <c r="I63" s="139"/>
      <c r="J63" s="140">
        <f>J144</f>
        <v>0</v>
      </c>
      <c r="K63" s="137"/>
      <c r="L63" s="141"/>
    </row>
    <row r="64" spans="2:12" s="9" customFormat="1" ht="24.95" customHeight="1">
      <c r="B64" s="136"/>
      <c r="C64" s="137"/>
      <c r="D64" s="138" t="s">
        <v>2680</v>
      </c>
      <c r="E64" s="139"/>
      <c r="F64" s="139"/>
      <c r="G64" s="139"/>
      <c r="H64" s="139"/>
      <c r="I64" s="139"/>
      <c r="J64" s="140">
        <f>J154</f>
        <v>0</v>
      </c>
      <c r="K64" s="137"/>
      <c r="L64" s="141"/>
    </row>
    <row r="65" spans="2:12" s="9" customFormat="1" ht="24.95" customHeight="1">
      <c r="B65" s="136"/>
      <c r="C65" s="137"/>
      <c r="D65" s="138" t="s">
        <v>2681</v>
      </c>
      <c r="E65" s="139"/>
      <c r="F65" s="139"/>
      <c r="G65" s="139"/>
      <c r="H65" s="139"/>
      <c r="I65" s="139"/>
      <c r="J65" s="140">
        <f>J168</f>
        <v>0</v>
      </c>
      <c r="K65" s="137"/>
      <c r="L65" s="141"/>
    </row>
    <row r="66" spans="2:12" s="9" customFormat="1" ht="24.95" customHeight="1">
      <c r="B66" s="136"/>
      <c r="C66" s="137"/>
      <c r="D66" s="138" t="s">
        <v>2682</v>
      </c>
      <c r="E66" s="139"/>
      <c r="F66" s="139"/>
      <c r="G66" s="139"/>
      <c r="H66" s="139"/>
      <c r="I66" s="139"/>
      <c r="J66" s="140">
        <f>J182</f>
        <v>0</v>
      </c>
      <c r="K66" s="137"/>
      <c r="L66" s="141"/>
    </row>
    <row r="67" spans="2:12" s="9" customFormat="1" ht="24.95" customHeight="1">
      <c r="B67" s="136"/>
      <c r="C67" s="137"/>
      <c r="D67" s="138" t="s">
        <v>2683</v>
      </c>
      <c r="E67" s="139"/>
      <c r="F67" s="139"/>
      <c r="G67" s="139"/>
      <c r="H67" s="139"/>
      <c r="I67" s="139"/>
      <c r="J67" s="140">
        <f>J196</f>
        <v>0</v>
      </c>
      <c r="K67" s="137"/>
      <c r="L67" s="141"/>
    </row>
    <row r="68" spans="2:12" s="9" customFormat="1" ht="24.95" customHeight="1">
      <c r="B68" s="136"/>
      <c r="C68" s="137"/>
      <c r="D68" s="138" t="s">
        <v>2684</v>
      </c>
      <c r="E68" s="139"/>
      <c r="F68" s="139"/>
      <c r="G68" s="139"/>
      <c r="H68" s="139"/>
      <c r="I68" s="139"/>
      <c r="J68" s="140">
        <f>J206</f>
        <v>0</v>
      </c>
      <c r="K68" s="137"/>
      <c r="L68" s="141"/>
    </row>
    <row r="69" spans="2:12" s="9" customFormat="1" ht="24.95" customHeight="1">
      <c r="B69" s="136"/>
      <c r="C69" s="137"/>
      <c r="D69" s="138" t="s">
        <v>2685</v>
      </c>
      <c r="E69" s="139"/>
      <c r="F69" s="139"/>
      <c r="G69" s="139"/>
      <c r="H69" s="139"/>
      <c r="I69" s="139"/>
      <c r="J69" s="140">
        <f>J219</f>
        <v>0</v>
      </c>
      <c r="K69" s="137"/>
      <c r="L69" s="141"/>
    </row>
    <row r="70" spans="2:12" s="9" customFormat="1" ht="24.95" customHeight="1">
      <c r="B70" s="136"/>
      <c r="C70" s="137"/>
      <c r="D70" s="138" t="s">
        <v>2686</v>
      </c>
      <c r="E70" s="139"/>
      <c r="F70" s="139"/>
      <c r="G70" s="139"/>
      <c r="H70" s="139"/>
      <c r="I70" s="139"/>
      <c r="J70" s="140">
        <f>J237</f>
        <v>0</v>
      </c>
      <c r="K70" s="137"/>
      <c r="L70" s="141"/>
    </row>
    <row r="71" spans="2:12" s="9" customFormat="1" ht="24.95" customHeight="1">
      <c r="B71" s="136"/>
      <c r="C71" s="137"/>
      <c r="D71" s="138" t="s">
        <v>2687</v>
      </c>
      <c r="E71" s="139"/>
      <c r="F71" s="139"/>
      <c r="G71" s="139"/>
      <c r="H71" s="139"/>
      <c r="I71" s="139"/>
      <c r="J71" s="140">
        <f>J257</f>
        <v>0</v>
      </c>
      <c r="K71" s="137"/>
      <c r="L71" s="141"/>
    </row>
    <row r="72" spans="2:12" s="9" customFormat="1" ht="24.95" customHeight="1">
      <c r="B72" s="136"/>
      <c r="C72" s="137"/>
      <c r="D72" s="138" t="s">
        <v>2688</v>
      </c>
      <c r="E72" s="139"/>
      <c r="F72" s="139"/>
      <c r="G72" s="139"/>
      <c r="H72" s="139"/>
      <c r="I72" s="139"/>
      <c r="J72" s="140">
        <f>J277</f>
        <v>0</v>
      </c>
      <c r="K72" s="137"/>
      <c r="L72" s="141"/>
    </row>
    <row r="73" spans="2:12" s="9" customFormat="1" ht="24.95" customHeight="1">
      <c r="B73" s="136"/>
      <c r="C73" s="137"/>
      <c r="D73" s="138" t="s">
        <v>2689</v>
      </c>
      <c r="E73" s="139"/>
      <c r="F73" s="139"/>
      <c r="G73" s="139"/>
      <c r="H73" s="139"/>
      <c r="I73" s="139"/>
      <c r="J73" s="140">
        <f>J290</f>
        <v>0</v>
      </c>
      <c r="K73" s="137"/>
      <c r="L73" s="141"/>
    </row>
    <row r="74" spans="2:12" s="9" customFormat="1" ht="24.95" customHeight="1">
      <c r="B74" s="136"/>
      <c r="C74" s="137"/>
      <c r="D74" s="138" t="s">
        <v>2690</v>
      </c>
      <c r="E74" s="139"/>
      <c r="F74" s="139"/>
      <c r="G74" s="139"/>
      <c r="H74" s="139"/>
      <c r="I74" s="139"/>
      <c r="J74" s="140">
        <f>J299</f>
        <v>0</v>
      </c>
      <c r="K74" s="137"/>
      <c r="L74" s="141"/>
    </row>
    <row r="75" spans="2:12" s="9" customFormat="1" ht="24.95" customHeight="1">
      <c r="B75" s="136"/>
      <c r="C75" s="137"/>
      <c r="D75" s="138" t="s">
        <v>2691</v>
      </c>
      <c r="E75" s="139"/>
      <c r="F75" s="139"/>
      <c r="G75" s="139"/>
      <c r="H75" s="139"/>
      <c r="I75" s="139"/>
      <c r="J75" s="140">
        <f>J311</f>
        <v>0</v>
      </c>
      <c r="K75" s="137"/>
      <c r="L75" s="141"/>
    </row>
    <row r="76" spans="2:12" s="9" customFormat="1" ht="24.95" customHeight="1">
      <c r="B76" s="136"/>
      <c r="C76" s="137"/>
      <c r="D76" s="138" t="s">
        <v>2692</v>
      </c>
      <c r="E76" s="139"/>
      <c r="F76" s="139"/>
      <c r="G76" s="139"/>
      <c r="H76" s="139"/>
      <c r="I76" s="139"/>
      <c r="J76" s="140">
        <f>J319</f>
        <v>0</v>
      </c>
      <c r="K76" s="137"/>
      <c r="L76" s="141"/>
    </row>
    <row r="77" spans="2:12" s="9" customFormat="1" ht="24.95" customHeight="1">
      <c r="B77" s="136"/>
      <c r="C77" s="137"/>
      <c r="D77" s="138" t="s">
        <v>2693</v>
      </c>
      <c r="E77" s="139"/>
      <c r="F77" s="139"/>
      <c r="G77" s="139"/>
      <c r="H77" s="139"/>
      <c r="I77" s="139"/>
      <c r="J77" s="140">
        <f>J326</f>
        <v>0</v>
      </c>
      <c r="K77" s="137"/>
      <c r="L77" s="141"/>
    </row>
    <row r="78" spans="2:12" s="9" customFormat="1" ht="24.95" customHeight="1">
      <c r="B78" s="136"/>
      <c r="C78" s="137"/>
      <c r="D78" s="138" t="s">
        <v>2694</v>
      </c>
      <c r="E78" s="139"/>
      <c r="F78" s="139"/>
      <c r="G78" s="139"/>
      <c r="H78" s="139"/>
      <c r="I78" s="139"/>
      <c r="J78" s="140">
        <f>J330</f>
        <v>0</v>
      </c>
      <c r="K78" s="137"/>
      <c r="L78" s="141"/>
    </row>
    <row r="79" spans="2:12" s="10" customFormat="1" ht="19.9" customHeight="1">
      <c r="B79" s="142"/>
      <c r="C79" s="143"/>
      <c r="D79" s="144" t="s">
        <v>2695</v>
      </c>
      <c r="E79" s="145"/>
      <c r="F79" s="145"/>
      <c r="G79" s="145"/>
      <c r="H79" s="145"/>
      <c r="I79" s="145"/>
      <c r="J79" s="146">
        <f>J332</f>
        <v>0</v>
      </c>
      <c r="K79" s="143"/>
      <c r="L79" s="147"/>
    </row>
    <row r="80" spans="2:12" s="10" customFormat="1" ht="19.9" customHeight="1">
      <c r="B80" s="142"/>
      <c r="C80" s="143"/>
      <c r="D80" s="144" t="s">
        <v>2696</v>
      </c>
      <c r="E80" s="145"/>
      <c r="F80" s="145"/>
      <c r="G80" s="145"/>
      <c r="H80" s="145"/>
      <c r="I80" s="145"/>
      <c r="J80" s="146">
        <f>J339</f>
        <v>0</v>
      </c>
      <c r="K80" s="143"/>
      <c r="L80" s="147"/>
    </row>
    <row r="81" spans="2:12" s="10" customFormat="1" ht="19.9" customHeight="1">
      <c r="B81" s="142"/>
      <c r="C81" s="143"/>
      <c r="D81" s="144" t="s">
        <v>2697</v>
      </c>
      <c r="E81" s="145"/>
      <c r="F81" s="145"/>
      <c r="G81" s="145"/>
      <c r="H81" s="145"/>
      <c r="I81" s="145"/>
      <c r="J81" s="146">
        <f>J346</f>
        <v>0</v>
      </c>
      <c r="K81" s="143"/>
      <c r="L81" s="147"/>
    </row>
    <row r="82" spans="2:12" s="10" customFormat="1" ht="19.9" customHeight="1">
      <c r="B82" s="142"/>
      <c r="C82" s="143"/>
      <c r="D82" s="144" t="s">
        <v>2698</v>
      </c>
      <c r="E82" s="145"/>
      <c r="F82" s="145"/>
      <c r="G82" s="145"/>
      <c r="H82" s="145"/>
      <c r="I82" s="145"/>
      <c r="J82" s="146">
        <f>J353</f>
        <v>0</v>
      </c>
      <c r="K82" s="143"/>
      <c r="L82" s="147"/>
    </row>
    <row r="83" spans="2:12" s="9" customFormat="1" ht="24.95" customHeight="1">
      <c r="B83" s="136"/>
      <c r="C83" s="137"/>
      <c r="D83" s="138" t="s">
        <v>2699</v>
      </c>
      <c r="E83" s="139"/>
      <c r="F83" s="139"/>
      <c r="G83" s="139"/>
      <c r="H83" s="139"/>
      <c r="I83" s="139"/>
      <c r="J83" s="140">
        <f>J360</f>
        <v>0</v>
      </c>
      <c r="K83" s="137"/>
      <c r="L83" s="141"/>
    </row>
    <row r="84" spans="2:12" s="9" customFormat="1" ht="24.95" customHeight="1">
      <c r="B84" s="136"/>
      <c r="C84" s="137"/>
      <c r="D84" s="138" t="s">
        <v>2700</v>
      </c>
      <c r="E84" s="139"/>
      <c r="F84" s="139"/>
      <c r="G84" s="139"/>
      <c r="H84" s="139"/>
      <c r="I84" s="139"/>
      <c r="J84" s="140">
        <f>J370</f>
        <v>0</v>
      </c>
      <c r="K84" s="137"/>
      <c r="L84" s="141"/>
    </row>
    <row r="85" spans="2:12" s="9" customFormat="1" ht="24.95" customHeight="1">
      <c r="B85" s="136"/>
      <c r="C85" s="137"/>
      <c r="D85" s="138" t="s">
        <v>2701</v>
      </c>
      <c r="E85" s="139"/>
      <c r="F85" s="139"/>
      <c r="G85" s="139"/>
      <c r="H85" s="139"/>
      <c r="I85" s="139"/>
      <c r="J85" s="140">
        <f>J378</f>
        <v>0</v>
      </c>
      <c r="K85" s="137"/>
      <c r="L85" s="141"/>
    </row>
    <row r="86" spans="1:31" s="2" customFormat="1" ht="21.75" customHeight="1">
      <c r="A86" s="35"/>
      <c r="B86" s="36"/>
      <c r="C86" s="37"/>
      <c r="D86" s="37"/>
      <c r="E86" s="37"/>
      <c r="F86" s="37"/>
      <c r="G86" s="37"/>
      <c r="H86" s="37"/>
      <c r="I86" s="37"/>
      <c r="J86" s="37"/>
      <c r="K86" s="37"/>
      <c r="L86" s="108"/>
      <c r="S86" s="35"/>
      <c r="T86" s="35"/>
      <c r="U86" s="35"/>
      <c r="V86" s="35"/>
      <c r="W86" s="35"/>
      <c r="X86" s="35"/>
      <c r="Y86" s="35"/>
      <c r="Z86" s="35"/>
      <c r="AA86" s="35"/>
      <c r="AB86" s="35"/>
      <c r="AC86" s="35"/>
      <c r="AD86" s="35"/>
      <c r="AE86" s="35"/>
    </row>
    <row r="87" spans="1:31" s="2" customFormat="1" ht="6.95" customHeight="1">
      <c r="A87" s="35"/>
      <c r="B87" s="48"/>
      <c r="C87" s="49"/>
      <c r="D87" s="49"/>
      <c r="E87" s="49"/>
      <c r="F87" s="49"/>
      <c r="G87" s="49"/>
      <c r="H87" s="49"/>
      <c r="I87" s="49"/>
      <c r="J87" s="49"/>
      <c r="K87" s="49"/>
      <c r="L87" s="108"/>
      <c r="S87" s="35"/>
      <c r="T87" s="35"/>
      <c r="U87" s="35"/>
      <c r="V87" s="35"/>
      <c r="W87" s="35"/>
      <c r="X87" s="35"/>
      <c r="Y87" s="35"/>
      <c r="Z87" s="35"/>
      <c r="AA87" s="35"/>
      <c r="AB87" s="35"/>
      <c r="AC87" s="35"/>
      <c r="AD87" s="35"/>
      <c r="AE87" s="35"/>
    </row>
    <row r="91" spans="1:31" s="2" customFormat="1" ht="6.95" customHeight="1">
      <c r="A91" s="35"/>
      <c r="B91" s="50"/>
      <c r="C91" s="51"/>
      <c r="D91" s="51"/>
      <c r="E91" s="51"/>
      <c r="F91" s="51"/>
      <c r="G91" s="51"/>
      <c r="H91" s="51"/>
      <c r="I91" s="51"/>
      <c r="J91" s="51"/>
      <c r="K91" s="51"/>
      <c r="L91" s="108"/>
      <c r="S91" s="35"/>
      <c r="T91" s="35"/>
      <c r="U91" s="35"/>
      <c r="V91" s="35"/>
      <c r="W91" s="35"/>
      <c r="X91" s="35"/>
      <c r="Y91" s="35"/>
      <c r="Z91" s="35"/>
      <c r="AA91" s="35"/>
      <c r="AB91" s="35"/>
      <c r="AC91" s="35"/>
      <c r="AD91" s="35"/>
      <c r="AE91" s="35"/>
    </row>
    <row r="92" spans="1:31" s="2" customFormat="1" ht="24.95" customHeight="1">
      <c r="A92" s="35"/>
      <c r="B92" s="36"/>
      <c r="C92" s="24" t="s">
        <v>156</v>
      </c>
      <c r="D92" s="37"/>
      <c r="E92" s="37"/>
      <c r="F92" s="37"/>
      <c r="G92" s="37"/>
      <c r="H92" s="37"/>
      <c r="I92" s="37"/>
      <c r="J92" s="37"/>
      <c r="K92" s="37"/>
      <c r="L92" s="108"/>
      <c r="S92" s="35"/>
      <c r="T92" s="35"/>
      <c r="U92" s="35"/>
      <c r="V92" s="35"/>
      <c r="W92" s="35"/>
      <c r="X92" s="35"/>
      <c r="Y92" s="35"/>
      <c r="Z92" s="35"/>
      <c r="AA92" s="35"/>
      <c r="AB92" s="35"/>
      <c r="AC92" s="35"/>
      <c r="AD92" s="35"/>
      <c r="AE92" s="35"/>
    </row>
    <row r="93" spans="1:31" s="2" customFormat="1" ht="6.95" customHeight="1">
      <c r="A93" s="35"/>
      <c r="B93" s="36"/>
      <c r="C93" s="37"/>
      <c r="D93" s="37"/>
      <c r="E93" s="37"/>
      <c r="F93" s="37"/>
      <c r="G93" s="37"/>
      <c r="H93" s="37"/>
      <c r="I93" s="37"/>
      <c r="J93" s="37"/>
      <c r="K93" s="37"/>
      <c r="L93" s="108"/>
      <c r="S93" s="35"/>
      <c r="T93" s="35"/>
      <c r="U93" s="35"/>
      <c r="V93" s="35"/>
      <c r="W93" s="35"/>
      <c r="X93" s="35"/>
      <c r="Y93" s="35"/>
      <c r="Z93" s="35"/>
      <c r="AA93" s="35"/>
      <c r="AB93" s="35"/>
      <c r="AC93" s="35"/>
      <c r="AD93" s="35"/>
      <c r="AE93" s="35"/>
    </row>
    <row r="94" spans="1:31" s="2" customFormat="1" ht="12" customHeight="1">
      <c r="A94" s="35"/>
      <c r="B94" s="36"/>
      <c r="C94" s="30" t="s">
        <v>16</v>
      </c>
      <c r="D94" s="37"/>
      <c r="E94" s="37"/>
      <c r="F94" s="37"/>
      <c r="G94" s="37"/>
      <c r="H94" s="37"/>
      <c r="I94" s="37"/>
      <c r="J94" s="37"/>
      <c r="K94" s="37"/>
      <c r="L94" s="108"/>
      <c r="S94" s="35"/>
      <c r="T94" s="35"/>
      <c r="U94" s="35"/>
      <c r="V94" s="35"/>
      <c r="W94" s="35"/>
      <c r="X94" s="35"/>
      <c r="Y94" s="35"/>
      <c r="Z94" s="35"/>
      <c r="AA94" s="35"/>
      <c r="AB94" s="35"/>
      <c r="AC94" s="35"/>
      <c r="AD94" s="35"/>
      <c r="AE94" s="35"/>
    </row>
    <row r="95" spans="1:31" s="2" customFormat="1" ht="26.25" customHeight="1">
      <c r="A95" s="35"/>
      <c r="B95" s="36"/>
      <c r="C95" s="37"/>
      <c r="D95" s="37"/>
      <c r="E95" s="382" t="str">
        <f>E7</f>
        <v>VZDĚLÁVACÍ INSTITUCE RAJHRAD, MEZINÁRODNÍ AKADEMIE SV. BENEDIKTA Z NURSIE PRO UMĚLECKÉ VZDĚLÁVÁNÍ</v>
      </c>
      <c r="F95" s="383"/>
      <c r="G95" s="383"/>
      <c r="H95" s="383"/>
      <c r="I95" s="37"/>
      <c r="J95" s="37"/>
      <c r="K95" s="37"/>
      <c r="L95" s="108"/>
      <c r="S95" s="35"/>
      <c r="T95" s="35"/>
      <c r="U95" s="35"/>
      <c r="V95" s="35"/>
      <c r="W95" s="35"/>
      <c r="X95" s="35"/>
      <c r="Y95" s="35"/>
      <c r="Z95" s="35"/>
      <c r="AA95" s="35"/>
      <c r="AB95" s="35"/>
      <c r="AC95" s="35"/>
      <c r="AD95" s="35"/>
      <c r="AE95" s="35"/>
    </row>
    <row r="96" spans="1:31" s="2" customFormat="1" ht="12" customHeight="1">
      <c r="A96" s="35"/>
      <c r="B96" s="36"/>
      <c r="C96" s="30" t="s">
        <v>107</v>
      </c>
      <c r="D96" s="37"/>
      <c r="E96" s="37"/>
      <c r="F96" s="37"/>
      <c r="G96" s="37"/>
      <c r="H96" s="37"/>
      <c r="I96" s="37"/>
      <c r="J96" s="37"/>
      <c r="K96" s="37"/>
      <c r="L96" s="108"/>
      <c r="S96" s="35"/>
      <c r="T96" s="35"/>
      <c r="U96" s="35"/>
      <c r="V96" s="35"/>
      <c r="W96" s="35"/>
      <c r="X96" s="35"/>
      <c r="Y96" s="35"/>
      <c r="Z96" s="35"/>
      <c r="AA96" s="35"/>
      <c r="AB96" s="35"/>
      <c r="AC96" s="35"/>
      <c r="AD96" s="35"/>
      <c r="AE96" s="35"/>
    </row>
    <row r="97" spans="1:31" s="2" customFormat="1" ht="16.5" customHeight="1">
      <c r="A97" s="35"/>
      <c r="B97" s="36"/>
      <c r="C97" s="37"/>
      <c r="D97" s="37"/>
      <c r="E97" s="361" t="str">
        <f>E9</f>
        <v>17-2023_B - TZB_ELEKTROINSTALACE</v>
      </c>
      <c r="F97" s="381"/>
      <c r="G97" s="381"/>
      <c r="H97" s="381"/>
      <c r="I97" s="37"/>
      <c r="J97" s="37"/>
      <c r="K97" s="37"/>
      <c r="L97" s="108"/>
      <c r="S97" s="35"/>
      <c r="T97" s="35"/>
      <c r="U97" s="35"/>
      <c r="V97" s="35"/>
      <c r="W97" s="35"/>
      <c r="X97" s="35"/>
      <c r="Y97" s="35"/>
      <c r="Z97" s="35"/>
      <c r="AA97" s="35"/>
      <c r="AB97" s="35"/>
      <c r="AC97" s="35"/>
      <c r="AD97" s="35"/>
      <c r="AE97" s="35"/>
    </row>
    <row r="98" spans="1:31" s="2" customFormat="1" ht="6.95" customHeight="1">
      <c r="A98" s="35"/>
      <c r="B98" s="36"/>
      <c r="C98" s="37"/>
      <c r="D98" s="37"/>
      <c r="E98" s="37"/>
      <c r="F98" s="37"/>
      <c r="G98" s="37"/>
      <c r="H98" s="37"/>
      <c r="I98" s="37"/>
      <c r="J98" s="37"/>
      <c r="K98" s="37"/>
      <c r="L98" s="108"/>
      <c r="S98" s="35"/>
      <c r="T98" s="35"/>
      <c r="U98" s="35"/>
      <c r="V98" s="35"/>
      <c r="W98" s="35"/>
      <c r="X98" s="35"/>
      <c r="Y98" s="35"/>
      <c r="Z98" s="35"/>
      <c r="AA98" s="35"/>
      <c r="AB98" s="35"/>
      <c r="AC98" s="35"/>
      <c r="AD98" s="35"/>
      <c r="AE98" s="35"/>
    </row>
    <row r="99" spans="1:31" s="2" customFormat="1" ht="12" customHeight="1">
      <c r="A99" s="35"/>
      <c r="B99" s="36"/>
      <c r="C99" s="30" t="s">
        <v>21</v>
      </c>
      <c r="D99" s="37"/>
      <c r="E99" s="37"/>
      <c r="F99" s="28" t="str">
        <f>F12</f>
        <v>Rajhrad</v>
      </c>
      <c r="G99" s="37"/>
      <c r="H99" s="37"/>
      <c r="I99" s="30" t="s">
        <v>23</v>
      </c>
      <c r="J99" s="60" t="str">
        <f>IF(J12="","",J12)</f>
        <v>26. 9. 2023</v>
      </c>
      <c r="K99" s="37"/>
      <c r="L99" s="108"/>
      <c r="S99" s="35"/>
      <c r="T99" s="35"/>
      <c r="U99" s="35"/>
      <c r="V99" s="35"/>
      <c r="W99" s="35"/>
      <c r="X99" s="35"/>
      <c r="Y99" s="35"/>
      <c r="Z99" s="35"/>
      <c r="AA99" s="35"/>
      <c r="AB99" s="35"/>
      <c r="AC99" s="35"/>
      <c r="AD99" s="35"/>
      <c r="AE99" s="35"/>
    </row>
    <row r="100" spans="1:31" s="2" customFormat="1" ht="6.95" customHeight="1">
      <c r="A100" s="35"/>
      <c r="B100" s="36"/>
      <c r="C100" s="37"/>
      <c r="D100" s="37"/>
      <c r="E100" s="37"/>
      <c r="F100" s="37"/>
      <c r="G100" s="37"/>
      <c r="H100" s="37"/>
      <c r="I100" s="37"/>
      <c r="J100" s="37"/>
      <c r="K100" s="37"/>
      <c r="L100" s="108"/>
      <c r="S100" s="35"/>
      <c r="T100" s="35"/>
      <c r="U100" s="35"/>
      <c r="V100" s="35"/>
      <c r="W100" s="35"/>
      <c r="X100" s="35"/>
      <c r="Y100" s="35"/>
      <c r="Z100" s="35"/>
      <c r="AA100" s="35"/>
      <c r="AB100" s="35"/>
      <c r="AC100" s="35"/>
      <c r="AD100" s="35"/>
      <c r="AE100" s="35"/>
    </row>
    <row r="101" spans="1:31" s="2" customFormat="1" ht="25.7" customHeight="1">
      <c r="A101" s="35"/>
      <c r="B101" s="36"/>
      <c r="C101" s="30" t="s">
        <v>25</v>
      </c>
      <c r="D101" s="37"/>
      <c r="E101" s="37"/>
      <c r="F101" s="28" t="str">
        <f>E15</f>
        <v xml:space="preserve"> </v>
      </c>
      <c r="G101" s="37"/>
      <c r="H101" s="37"/>
      <c r="I101" s="30" t="s">
        <v>31</v>
      </c>
      <c r="J101" s="33" t="str">
        <f>E21</f>
        <v>PEER COLLECTIVE s.r.o.</v>
      </c>
      <c r="K101" s="37"/>
      <c r="L101" s="108"/>
      <c r="S101" s="35"/>
      <c r="T101" s="35"/>
      <c r="U101" s="35"/>
      <c r="V101" s="35"/>
      <c r="W101" s="35"/>
      <c r="X101" s="35"/>
      <c r="Y101" s="35"/>
      <c r="Z101" s="35"/>
      <c r="AA101" s="35"/>
      <c r="AB101" s="35"/>
      <c r="AC101" s="35"/>
      <c r="AD101" s="35"/>
      <c r="AE101" s="35"/>
    </row>
    <row r="102" spans="1:31" s="2" customFormat="1" ht="15.2" customHeight="1">
      <c r="A102" s="35"/>
      <c r="B102" s="36"/>
      <c r="C102" s="30" t="s">
        <v>29</v>
      </c>
      <c r="D102" s="37"/>
      <c r="E102" s="37"/>
      <c r="F102" s="28" t="str">
        <f>IF(E18="","",E18)</f>
        <v>Vyplň údaj</v>
      </c>
      <c r="G102" s="37"/>
      <c r="H102" s="37"/>
      <c r="I102" s="30" t="s">
        <v>36</v>
      </c>
      <c r="J102" s="33" t="str">
        <f>E24</f>
        <v xml:space="preserve"> </v>
      </c>
      <c r="K102" s="37"/>
      <c r="L102" s="108"/>
      <c r="S102" s="35"/>
      <c r="T102" s="35"/>
      <c r="U102" s="35"/>
      <c r="V102" s="35"/>
      <c r="W102" s="35"/>
      <c r="X102" s="35"/>
      <c r="Y102" s="35"/>
      <c r="Z102" s="35"/>
      <c r="AA102" s="35"/>
      <c r="AB102" s="35"/>
      <c r="AC102" s="35"/>
      <c r="AD102" s="35"/>
      <c r="AE102" s="35"/>
    </row>
    <row r="103" spans="1:31" s="2" customFormat="1" ht="10.35" customHeight="1">
      <c r="A103" s="35"/>
      <c r="B103" s="36"/>
      <c r="C103" s="37"/>
      <c r="D103" s="37"/>
      <c r="E103" s="37"/>
      <c r="F103" s="37"/>
      <c r="G103" s="37"/>
      <c r="H103" s="37"/>
      <c r="I103" s="37"/>
      <c r="J103" s="37"/>
      <c r="K103" s="37"/>
      <c r="L103" s="108"/>
      <c r="S103" s="35"/>
      <c r="T103" s="35"/>
      <c r="U103" s="35"/>
      <c r="V103" s="35"/>
      <c r="W103" s="35"/>
      <c r="X103" s="35"/>
      <c r="Y103" s="35"/>
      <c r="Z103" s="35"/>
      <c r="AA103" s="35"/>
      <c r="AB103" s="35"/>
      <c r="AC103" s="35"/>
      <c r="AD103" s="35"/>
      <c r="AE103" s="35"/>
    </row>
    <row r="104" spans="1:31" s="11" customFormat="1" ht="29.25" customHeight="1">
      <c r="A104" s="148"/>
      <c r="B104" s="149"/>
      <c r="C104" s="150" t="s">
        <v>157</v>
      </c>
      <c r="D104" s="151" t="s">
        <v>58</v>
      </c>
      <c r="E104" s="151" t="s">
        <v>54</v>
      </c>
      <c r="F104" s="151" t="s">
        <v>55</v>
      </c>
      <c r="G104" s="151" t="s">
        <v>158</v>
      </c>
      <c r="H104" s="151" t="s">
        <v>159</v>
      </c>
      <c r="I104" s="151" t="s">
        <v>160</v>
      </c>
      <c r="J104" s="151" t="s">
        <v>112</v>
      </c>
      <c r="K104" s="152" t="s">
        <v>161</v>
      </c>
      <c r="L104" s="153"/>
      <c r="M104" s="69" t="s">
        <v>19</v>
      </c>
      <c r="N104" s="70" t="s">
        <v>43</v>
      </c>
      <c r="O104" s="70" t="s">
        <v>162</v>
      </c>
      <c r="P104" s="70" t="s">
        <v>163</v>
      </c>
      <c r="Q104" s="70" t="s">
        <v>164</v>
      </c>
      <c r="R104" s="70" t="s">
        <v>165</v>
      </c>
      <c r="S104" s="70" t="s">
        <v>166</v>
      </c>
      <c r="T104" s="71" t="s">
        <v>167</v>
      </c>
      <c r="U104" s="148"/>
      <c r="V104" s="148"/>
      <c r="W104" s="148"/>
      <c r="X104" s="148"/>
      <c r="Y104" s="148"/>
      <c r="Z104" s="148"/>
      <c r="AA104" s="148"/>
      <c r="AB104" s="148"/>
      <c r="AC104" s="148"/>
      <c r="AD104" s="148"/>
      <c r="AE104" s="148"/>
    </row>
    <row r="105" spans="1:63" s="2" customFormat="1" ht="22.9" customHeight="1">
      <c r="A105" s="35"/>
      <c r="B105" s="36"/>
      <c r="C105" s="76" t="s">
        <v>168</v>
      </c>
      <c r="D105" s="37"/>
      <c r="E105" s="37"/>
      <c r="F105" s="37"/>
      <c r="G105" s="37"/>
      <c r="H105" s="37"/>
      <c r="I105" s="37"/>
      <c r="J105" s="154">
        <f>BK105</f>
        <v>0</v>
      </c>
      <c r="K105" s="37"/>
      <c r="L105" s="40"/>
      <c r="M105" s="72"/>
      <c r="N105" s="155"/>
      <c r="O105" s="73"/>
      <c r="P105" s="156">
        <f>P106+P119+P129+P144+P154+P168+P182+P196+P206+P219+P237+P257+P277+P290+P299+P311+P319+P326+P330+P360+P370+P378</f>
        <v>0</v>
      </c>
      <c r="Q105" s="73"/>
      <c r="R105" s="156">
        <f>R106+R119+R129+R144+R154+R168+R182+R196+R206+R219+R237+R257+R277+R290+R299+R311+R319+R326+R330+R360+R370+R378</f>
        <v>0</v>
      </c>
      <c r="S105" s="73"/>
      <c r="T105" s="157">
        <f>T106+T119+T129+T144+T154+T168+T182+T196+T206+T219+T237+T257+T277+T290+T299+T311+T319+T326+T330+T360+T370+T378</f>
        <v>0</v>
      </c>
      <c r="U105" s="35"/>
      <c r="V105" s="35"/>
      <c r="W105" s="35"/>
      <c r="X105" s="35"/>
      <c r="Y105" s="35"/>
      <c r="Z105" s="35"/>
      <c r="AA105" s="35"/>
      <c r="AB105" s="35"/>
      <c r="AC105" s="35"/>
      <c r="AD105" s="35"/>
      <c r="AE105" s="35"/>
      <c r="AT105" s="18" t="s">
        <v>72</v>
      </c>
      <c r="AU105" s="18" t="s">
        <v>113</v>
      </c>
      <c r="BK105" s="158">
        <f>BK106+BK119+BK129+BK144+BK154+BK168+BK182+BK196+BK206+BK219+BK237+BK257+BK277+BK290+BK299+BK311+BK319+BK326+BK330+BK360+BK370+BK378</f>
        <v>0</v>
      </c>
    </row>
    <row r="106" spans="2:63" s="12" customFormat="1" ht="25.9" customHeight="1">
      <c r="B106" s="159"/>
      <c r="C106" s="160"/>
      <c r="D106" s="161" t="s">
        <v>72</v>
      </c>
      <c r="E106" s="162" t="s">
        <v>2702</v>
      </c>
      <c r="F106" s="162" t="s">
        <v>2703</v>
      </c>
      <c r="G106" s="160"/>
      <c r="H106" s="160"/>
      <c r="I106" s="163"/>
      <c r="J106" s="164">
        <f>BK106</f>
        <v>0</v>
      </c>
      <c r="K106" s="160"/>
      <c r="L106" s="165"/>
      <c r="M106" s="166"/>
      <c r="N106" s="167"/>
      <c r="O106" s="167"/>
      <c r="P106" s="168">
        <f>SUM(P107:P118)</f>
        <v>0</v>
      </c>
      <c r="Q106" s="167"/>
      <c r="R106" s="168">
        <f>SUM(R107:R118)</f>
        <v>0</v>
      </c>
      <c r="S106" s="167"/>
      <c r="T106" s="169">
        <f>SUM(T107:T118)</f>
        <v>0</v>
      </c>
      <c r="AR106" s="170" t="s">
        <v>81</v>
      </c>
      <c r="AT106" s="171" t="s">
        <v>72</v>
      </c>
      <c r="AU106" s="171" t="s">
        <v>73</v>
      </c>
      <c r="AY106" s="170" t="s">
        <v>171</v>
      </c>
      <c r="BK106" s="172">
        <f>SUM(BK107:BK118)</f>
        <v>0</v>
      </c>
    </row>
    <row r="107" spans="1:65" s="2" customFormat="1" ht="24.2" customHeight="1">
      <c r="A107" s="35"/>
      <c r="B107" s="36"/>
      <c r="C107" s="175" t="s">
        <v>81</v>
      </c>
      <c r="D107" s="175" t="s">
        <v>173</v>
      </c>
      <c r="E107" s="176" t="s">
        <v>2704</v>
      </c>
      <c r="F107" s="177" t="s">
        <v>2705</v>
      </c>
      <c r="G107" s="178" t="s">
        <v>2706</v>
      </c>
      <c r="H107" s="179">
        <v>150</v>
      </c>
      <c r="I107" s="180"/>
      <c r="J107" s="181">
        <f aca="true" t="shared" si="0" ref="J107:J118">ROUND(I107*H107,2)</f>
        <v>0</v>
      </c>
      <c r="K107" s="177" t="s">
        <v>19</v>
      </c>
      <c r="L107" s="40"/>
      <c r="M107" s="182" t="s">
        <v>19</v>
      </c>
      <c r="N107" s="183" t="s">
        <v>44</v>
      </c>
      <c r="O107" s="65"/>
      <c r="P107" s="184">
        <f aca="true" t="shared" si="1" ref="P107:P118">O107*H107</f>
        <v>0</v>
      </c>
      <c r="Q107" s="184">
        <v>0</v>
      </c>
      <c r="R107" s="184">
        <f aca="true" t="shared" si="2" ref="R107:R118">Q107*H107</f>
        <v>0</v>
      </c>
      <c r="S107" s="184">
        <v>0</v>
      </c>
      <c r="T107" s="185">
        <f aca="true" t="shared" si="3" ref="T107:T118">S107*H107</f>
        <v>0</v>
      </c>
      <c r="U107" s="35"/>
      <c r="V107" s="35"/>
      <c r="W107" s="35"/>
      <c r="X107" s="35"/>
      <c r="Y107" s="35"/>
      <c r="Z107" s="35"/>
      <c r="AA107" s="35"/>
      <c r="AB107" s="35"/>
      <c r="AC107" s="35"/>
      <c r="AD107" s="35"/>
      <c r="AE107" s="35"/>
      <c r="AR107" s="186" t="s">
        <v>178</v>
      </c>
      <c r="AT107" s="186" t="s">
        <v>173</v>
      </c>
      <c r="AU107" s="186" t="s">
        <v>81</v>
      </c>
      <c r="AY107" s="18" t="s">
        <v>171</v>
      </c>
      <c r="BE107" s="187">
        <f aca="true" t="shared" si="4" ref="BE107:BE118">IF(N107="základní",J107,0)</f>
        <v>0</v>
      </c>
      <c r="BF107" s="187">
        <f aca="true" t="shared" si="5" ref="BF107:BF118">IF(N107="snížená",J107,0)</f>
        <v>0</v>
      </c>
      <c r="BG107" s="187">
        <f aca="true" t="shared" si="6" ref="BG107:BG118">IF(N107="zákl. přenesená",J107,0)</f>
        <v>0</v>
      </c>
      <c r="BH107" s="187">
        <f aca="true" t="shared" si="7" ref="BH107:BH118">IF(N107="sníž. přenesená",J107,0)</f>
        <v>0</v>
      </c>
      <c r="BI107" s="187">
        <f aca="true" t="shared" si="8" ref="BI107:BI118">IF(N107="nulová",J107,0)</f>
        <v>0</v>
      </c>
      <c r="BJ107" s="18" t="s">
        <v>81</v>
      </c>
      <c r="BK107" s="187">
        <f aca="true" t="shared" si="9" ref="BK107:BK118">ROUND(I107*H107,2)</f>
        <v>0</v>
      </c>
      <c r="BL107" s="18" t="s">
        <v>178</v>
      </c>
      <c r="BM107" s="186" t="s">
        <v>83</v>
      </c>
    </row>
    <row r="108" spans="1:65" s="2" customFormat="1" ht="21.75" customHeight="1">
      <c r="A108" s="35"/>
      <c r="B108" s="36"/>
      <c r="C108" s="175" t="s">
        <v>83</v>
      </c>
      <c r="D108" s="175" t="s">
        <v>173</v>
      </c>
      <c r="E108" s="176" t="s">
        <v>2707</v>
      </c>
      <c r="F108" s="177" t="s">
        <v>2708</v>
      </c>
      <c r="G108" s="178" t="s">
        <v>328</v>
      </c>
      <c r="H108" s="179">
        <v>140</v>
      </c>
      <c r="I108" s="180"/>
      <c r="J108" s="181">
        <f t="shared" si="0"/>
        <v>0</v>
      </c>
      <c r="K108" s="177" t="s">
        <v>19</v>
      </c>
      <c r="L108" s="40"/>
      <c r="M108" s="182" t="s">
        <v>19</v>
      </c>
      <c r="N108" s="183" t="s">
        <v>44</v>
      </c>
      <c r="O108" s="65"/>
      <c r="P108" s="184">
        <f t="shared" si="1"/>
        <v>0</v>
      </c>
      <c r="Q108" s="184">
        <v>0</v>
      </c>
      <c r="R108" s="184">
        <f t="shared" si="2"/>
        <v>0</v>
      </c>
      <c r="S108" s="184">
        <v>0</v>
      </c>
      <c r="T108" s="185">
        <f t="shared" si="3"/>
        <v>0</v>
      </c>
      <c r="U108" s="35"/>
      <c r="V108" s="35"/>
      <c r="W108" s="35"/>
      <c r="X108" s="35"/>
      <c r="Y108" s="35"/>
      <c r="Z108" s="35"/>
      <c r="AA108" s="35"/>
      <c r="AB108" s="35"/>
      <c r="AC108" s="35"/>
      <c r="AD108" s="35"/>
      <c r="AE108" s="35"/>
      <c r="AR108" s="186" t="s">
        <v>178</v>
      </c>
      <c r="AT108" s="186" t="s">
        <v>173</v>
      </c>
      <c r="AU108" s="186" t="s">
        <v>81</v>
      </c>
      <c r="AY108" s="18" t="s">
        <v>171</v>
      </c>
      <c r="BE108" s="187">
        <f t="shared" si="4"/>
        <v>0</v>
      </c>
      <c r="BF108" s="187">
        <f t="shared" si="5"/>
        <v>0</v>
      </c>
      <c r="BG108" s="187">
        <f t="shared" si="6"/>
        <v>0</v>
      </c>
      <c r="BH108" s="187">
        <f t="shared" si="7"/>
        <v>0</v>
      </c>
      <c r="BI108" s="187">
        <f t="shared" si="8"/>
        <v>0</v>
      </c>
      <c r="BJ108" s="18" t="s">
        <v>81</v>
      </c>
      <c r="BK108" s="187">
        <f t="shared" si="9"/>
        <v>0</v>
      </c>
      <c r="BL108" s="18" t="s">
        <v>178</v>
      </c>
      <c r="BM108" s="186" t="s">
        <v>178</v>
      </c>
    </row>
    <row r="109" spans="1:65" s="2" customFormat="1" ht="24.2" customHeight="1">
      <c r="A109" s="35"/>
      <c r="B109" s="36"/>
      <c r="C109" s="175" t="s">
        <v>102</v>
      </c>
      <c r="D109" s="175" t="s">
        <v>173</v>
      </c>
      <c r="E109" s="176" t="s">
        <v>2709</v>
      </c>
      <c r="F109" s="177" t="s">
        <v>2710</v>
      </c>
      <c r="G109" s="178" t="s">
        <v>2711</v>
      </c>
      <c r="H109" s="179">
        <v>3</v>
      </c>
      <c r="I109" s="180"/>
      <c r="J109" s="181">
        <f t="shared" si="0"/>
        <v>0</v>
      </c>
      <c r="K109" s="177" t="s">
        <v>19</v>
      </c>
      <c r="L109" s="40"/>
      <c r="M109" s="182" t="s">
        <v>19</v>
      </c>
      <c r="N109" s="183" t="s">
        <v>44</v>
      </c>
      <c r="O109" s="65"/>
      <c r="P109" s="184">
        <f t="shared" si="1"/>
        <v>0</v>
      </c>
      <c r="Q109" s="184">
        <v>0</v>
      </c>
      <c r="R109" s="184">
        <f t="shared" si="2"/>
        <v>0</v>
      </c>
      <c r="S109" s="184">
        <v>0</v>
      </c>
      <c r="T109" s="185">
        <f t="shared" si="3"/>
        <v>0</v>
      </c>
      <c r="U109" s="35"/>
      <c r="V109" s="35"/>
      <c r="W109" s="35"/>
      <c r="X109" s="35"/>
      <c r="Y109" s="35"/>
      <c r="Z109" s="35"/>
      <c r="AA109" s="35"/>
      <c r="AB109" s="35"/>
      <c r="AC109" s="35"/>
      <c r="AD109" s="35"/>
      <c r="AE109" s="35"/>
      <c r="AR109" s="186" t="s">
        <v>178</v>
      </c>
      <c r="AT109" s="186" t="s">
        <v>173</v>
      </c>
      <c r="AU109" s="186" t="s">
        <v>81</v>
      </c>
      <c r="AY109" s="18" t="s">
        <v>171</v>
      </c>
      <c r="BE109" s="187">
        <f t="shared" si="4"/>
        <v>0</v>
      </c>
      <c r="BF109" s="187">
        <f t="shared" si="5"/>
        <v>0</v>
      </c>
      <c r="BG109" s="187">
        <f t="shared" si="6"/>
        <v>0</v>
      </c>
      <c r="BH109" s="187">
        <f t="shared" si="7"/>
        <v>0</v>
      </c>
      <c r="BI109" s="187">
        <f t="shared" si="8"/>
        <v>0</v>
      </c>
      <c r="BJ109" s="18" t="s">
        <v>81</v>
      </c>
      <c r="BK109" s="187">
        <f t="shared" si="9"/>
        <v>0</v>
      </c>
      <c r="BL109" s="18" t="s">
        <v>178</v>
      </c>
      <c r="BM109" s="186" t="s">
        <v>231</v>
      </c>
    </row>
    <row r="110" spans="1:65" s="2" customFormat="1" ht="16.5" customHeight="1">
      <c r="A110" s="35"/>
      <c r="B110" s="36"/>
      <c r="C110" s="175" t="s">
        <v>178</v>
      </c>
      <c r="D110" s="175" t="s">
        <v>173</v>
      </c>
      <c r="E110" s="176" t="s">
        <v>2712</v>
      </c>
      <c r="F110" s="177" t="s">
        <v>2713</v>
      </c>
      <c r="G110" s="178" t="s">
        <v>2711</v>
      </c>
      <c r="H110" s="179">
        <v>1</v>
      </c>
      <c r="I110" s="180"/>
      <c r="J110" s="181">
        <f t="shared" si="0"/>
        <v>0</v>
      </c>
      <c r="K110" s="177" t="s">
        <v>19</v>
      </c>
      <c r="L110" s="40"/>
      <c r="M110" s="182" t="s">
        <v>19</v>
      </c>
      <c r="N110" s="183" t="s">
        <v>44</v>
      </c>
      <c r="O110" s="65"/>
      <c r="P110" s="184">
        <f t="shared" si="1"/>
        <v>0</v>
      </c>
      <c r="Q110" s="184">
        <v>0</v>
      </c>
      <c r="R110" s="184">
        <f t="shared" si="2"/>
        <v>0</v>
      </c>
      <c r="S110" s="184">
        <v>0</v>
      </c>
      <c r="T110" s="185">
        <f t="shared" si="3"/>
        <v>0</v>
      </c>
      <c r="U110" s="35"/>
      <c r="V110" s="35"/>
      <c r="W110" s="35"/>
      <c r="X110" s="35"/>
      <c r="Y110" s="35"/>
      <c r="Z110" s="35"/>
      <c r="AA110" s="35"/>
      <c r="AB110" s="35"/>
      <c r="AC110" s="35"/>
      <c r="AD110" s="35"/>
      <c r="AE110" s="35"/>
      <c r="AR110" s="186" t="s">
        <v>178</v>
      </c>
      <c r="AT110" s="186" t="s">
        <v>173</v>
      </c>
      <c r="AU110" s="186" t="s">
        <v>81</v>
      </c>
      <c r="AY110" s="18" t="s">
        <v>171</v>
      </c>
      <c r="BE110" s="187">
        <f t="shared" si="4"/>
        <v>0</v>
      </c>
      <c r="BF110" s="187">
        <f t="shared" si="5"/>
        <v>0</v>
      </c>
      <c r="BG110" s="187">
        <f t="shared" si="6"/>
        <v>0</v>
      </c>
      <c r="BH110" s="187">
        <f t="shared" si="7"/>
        <v>0</v>
      </c>
      <c r="BI110" s="187">
        <f t="shared" si="8"/>
        <v>0</v>
      </c>
      <c r="BJ110" s="18" t="s">
        <v>81</v>
      </c>
      <c r="BK110" s="187">
        <f t="shared" si="9"/>
        <v>0</v>
      </c>
      <c r="BL110" s="18" t="s">
        <v>178</v>
      </c>
      <c r="BM110" s="186" t="s">
        <v>245</v>
      </c>
    </row>
    <row r="111" spans="1:65" s="2" customFormat="1" ht="16.5" customHeight="1">
      <c r="A111" s="35"/>
      <c r="B111" s="36"/>
      <c r="C111" s="175" t="s">
        <v>225</v>
      </c>
      <c r="D111" s="175" t="s">
        <v>173</v>
      </c>
      <c r="E111" s="176" t="s">
        <v>2714</v>
      </c>
      <c r="F111" s="177" t="s">
        <v>2715</v>
      </c>
      <c r="G111" s="178" t="s">
        <v>2711</v>
      </c>
      <c r="H111" s="179">
        <v>1</v>
      </c>
      <c r="I111" s="180"/>
      <c r="J111" s="181">
        <f t="shared" si="0"/>
        <v>0</v>
      </c>
      <c r="K111" s="177" t="s">
        <v>19</v>
      </c>
      <c r="L111" s="40"/>
      <c r="M111" s="182" t="s">
        <v>19</v>
      </c>
      <c r="N111" s="183" t="s">
        <v>44</v>
      </c>
      <c r="O111" s="65"/>
      <c r="P111" s="184">
        <f t="shared" si="1"/>
        <v>0</v>
      </c>
      <c r="Q111" s="184">
        <v>0</v>
      </c>
      <c r="R111" s="184">
        <f t="shared" si="2"/>
        <v>0</v>
      </c>
      <c r="S111" s="184">
        <v>0</v>
      </c>
      <c r="T111" s="185">
        <f t="shared" si="3"/>
        <v>0</v>
      </c>
      <c r="U111" s="35"/>
      <c r="V111" s="35"/>
      <c r="W111" s="35"/>
      <c r="X111" s="35"/>
      <c r="Y111" s="35"/>
      <c r="Z111" s="35"/>
      <c r="AA111" s="35"/>
      <c r="AB111" s="35"/>
      <c r="AC111" s="35"/>
      <c r="AD111" s="35"/>
      <c r="AE111" s="35"/>
      <c r="AR111" s="186" t="s">
        <v>178</v>
      </c>
      <c r="AT111" s="186" t="s">
        <v>173</v>
      </c>
      <c r="AU111" s="186" t="s">
        <v>81</v>
      </c>
      <c r="AY111" s="18" t="s">
        <v>171</v>
      </c>
      <c r="BE111" s="187">
        <f t="shared" si="4"/>
        <v>0</v>
      </c>
      <c r="BF111" s="187">
        <f t="shared" si="5"/>
        <v>0</v>
      </c>
      <c r="BG111" s="187">
        <f t="shared" si="6"/>
        <v>0</v>
      </c>
      <c r="BH111" s="187">
        <f t="shared" si="7"/>
        <v>0</v>
      </c>
      <c r="BI111" s="187">
        <f t="shared" si="8"/>
        <v>0</v>
      </c>
      <c r="BJ111" s="18" t="s">
        <v>81</v>
      </c>
      <c r="BK111" s="187">
        <f t="shared" si="9"/>
        <v>0</v>
      </c>
      <c r="BL111" s="18" t="s">
        <v>178</v>
      </c>
      <c r="BM111" s="186" t="s">
        <v>262</v>
      </c>
    </row>
    <row r="112" spans="1:65" s="2" customFormat="1" ht="16.5" customHeight="1">
      <c r="A112" s="35"/>
      <c r="B112" s="36"/>
      <c r="C112" s="175" t="s">
        <v>231</v>
      </c>
      <c r="D112" s="175" t="s">
        <v>173</v>
      </c>
      <c r="E112" s="176" t="s">
        <v>2716</v>
      </c>
      <c r="F112" s="177" t="s">
        <v>2717</v>
      </c>
      <c r="G112" s="178" t="s">
        <v>2711</v>
      </c>
      <c r="H112" s="179">
        <v>1</v>
      </c>
      <c r="I112" s="180"/>
      <c r="J112" s="181">
        <f t="shared" si="0"/>
        <v>0</v>
      </c>
      <c r="K112" s="177" t="s">
        <v>19</v>
      </c>
      <c r="L112" s="40"/>
      <c r="M112" s="182" t="s">
        <v>19</v>
      </c>
      <c r="N112" s="183" t="s">
        <v>44</v>
      </c>
      <c r="O112" s="65"/>
      <c r="P112" s="184">
        <f t="shared" si="1"/>
        <v>0</v>
      </c>
      <c r="Q112" s="184">
        <v>0</v>
      </c>
      <c r="R112" s="184">
        <f t="shared" si="2"/>
        <v>0</v>
      </c>
      <c r="S112" s="184">
        <v>0</v>
      </c>
      <c r="T112" s="185">
        <f t="shared" si="3"/>
        <v>0</v>
      </c>
      <c r="U112" s="35"/>
      <c r="V112" s="35"/>
      <c r="W112" s="35"/>
      <c r="X112" s="35"/>
      <c r="Y112" s="35"/>
      <c r="Z112" s="35"/>
      <c r="AA112" s="35"/>
      <c r="AB112" s="35"/>
      <c r="AC112" s="35"/>
      <c r="AD112" s="35"/>
      <c r="AE112" s="35"/>
      <c r="AR112" s="186" t="s">
        <v>178</v>
      </c>
      <c r="AT112" s="186" t="s">
        <v>173</v>
      </c>
      <c r="AU112" s="186" t="s">
        <v>81</v>
      </c>
      <c r="AY112" s="18" t="s">
        <v>171</v>
      </c>
      <c r="BE112" s="187">
        <f t="shared" si="4"/>
        <v>0</v>
      </c>
      <c r="BF112" s="187">
        <f t="shared" si="5"/>
        <v>0</v>
      </c>
      <c r="BG112" s="187">
        <f t="shared" si="6"/>
        <v>0</v>
      </c>
      <c r="BH112" s="187">
        <f t="shared" si="7"/>
        <v>0</v>
      </c>
      <c r="BI112" s="187">
        <f t="shared" si="8"/>
        <v>0</v>
      </c>
      <c r="BJ112" s="18" t="s">
        <v>81</v>
      </c>
      <c r="BK112" s="187">
        <f t="shared" si="9"/>
        <v>0</v>
      </c>
      <c r="BL112" s="18" t="s">
        <v>178</v>
      </c>
      <c r="BM112" s="186" t="s">
        <v>278</v>
      </c>
    </row>
    <row r="113" spans="1:65" s="2" customFormat="1" ht="16.5" customHeight="1">
      <c r="A113" s="35"/>
      <c r="B113" s="36"/>
      <c r="C113" s="175" t="s">
        <v>238</v>
      </c>
      <c r="D113" s="175" t="s">
        <v>173</v>
      </c>
      <c r="E113" s="176" t="s">
        <v>2718</v>
      </c>
      <c r="F113" s="177" t="s">
        <v>2719</v>
      </c>
      <c r="G113" s="178" t="s">
        <v>2711</v>
      </c>
      <c r="H113" s="179">
        <v>1</v>
      </c>
      <c r="I113" s="180"/>
      <c r="J113" s="181">
        <f t="shared" si="0"/>
        <v>0</v>
      </c>
      <c r="K113" s="177" t="s">
        <v>19</v>
      </c>
      <c r="L113" s="40"/>
      <c r="M113" s="182" t="s">
        <v>19</v>
      </c>
      <c r="N113" s="183" t="s">
        <v>44</v>
      </c>
      <c r="O113" s="65"/>
      <c r="P113" s="184">
        <f t="shared" si="1"/>
        <v>0</v>
      </c>
      <c r="Q113" s="184">
        <v>0</v>
      </c>
      <c r="R113" s="184">
        <f t="shared" si="2"/>
        <v>0</v>
      </c>
      <c r="S113" s="184">
        <v>0</v>
      </c>
      <c r="T113" s="185">
        <f t="shared" si="3"/>
        <v>0</v>
      </c>
      <c r="U113" s="35"/>
      <c r="V113" s="35"/>
      <c r="W113" s="35"/>
      <c r="X113" s="35"/>
      <c r="Y113" s="35"/>
      <c r="Z113" s="35"/>
      <c r="AA113" s="35"/>
      <c r="AB113" s="35"/>
      <c r="AC113" s="35"/>
      <c r="AD113" s="35"/>
      <c r="AE113" s="35"/>
      <c r="AR113" s="186" t="s">
        <v>178</v>
      </c>
      <c r="AT113" s="186" t="s">
        <v>173</v>
      </c>
      <c r="AU113" s="186" t="s">
        <v>81</v>
      </c>
      <c r="AY113" s="18" t="s">
        <v>171</v>
      </c>
      <c r="BE113" s="187">
        <f t="shared" si="4"/>
        <v>0</v>
      </c>
      <c r="BF113" s="187">
        <f t="shared" si="5"/>
        <v>0</v>
      </c>
      <c r="BG113" s="187">
        <f t="shared" si="6"/>
        <v>0</v>
      </c>
      <c r="BH113" s="187">
        <f t="shared" si="7"/>
        <v>0</v>
      </c>
      <c r="BI113" s="187">
        <f t="shared" si="8"/>
        <v>0</v>
      </c>
      <c r="BJ113" s="18" t="s">
        <v>81</v>
      </c>
      <c r="BK113" s="187">
        <f t="shared" si="9"/>
        <v>0</v>
      </c>
      <c r="BL113" s="18" t="s">
        <v>178</v>
      </c>
      <c r="BM113" s="186" t="s">
        <v>297</v>
      </c>
    </row>
    <row r="114" spans="1:65" s="2" customFormat="1" ht="16.5" customHeight="1">
      <c r="A114" s="35"/>
      <c r="B114" s="36"/>
      <c r="C114" s="175" t="s">
        <v>245</v>
      </c>
      <c r="D114" s="175" t="s">
        <v>173</v>
      </c>
      <c r="E114" s="176" t="s">
        <v>2720</v>
      </c>
      <c r="F114" s="177" t="s">
        <v>2721</v>
      </c>
      <c r="G114" s="178" t="s">
        <v>328</v>
      </c>
      <c r="H114" s="179">
        <v>100</v>
      </c>
      <c r="I114" s="180"/>
      <c r="J114" s="181">
        <f t="shared" si="0"/>
        <v>0</v>
      </c>
      <c r="K114" s="177" t="s">
        <v>19</v>
      </c>
      <c r="L114" s="40"/>
      <c r="M114" s="182" t="s">
        <v>19</v>
      </c>
      <c r="N114" s="183" t="s">
        <v>44</v>
      </c>
      <c r="O114" s="65"/>
      <c r="P114" s="184">
        <f t="shared" si="1"/>
        <v>0</v>
      </c>
      <c r="Q114" s="184">
        <v>0</v>
      </c>
      <c r="R114" s="184">
        <f t="shared" si="2"/>
        <v>0</v>
      </c>
      <c r="S114" s="184">
        <v>0</v>
      </c>
      <c r="T114" s="185">
        <f t="shared" si="3"/>
        <v>0</v>
      </c>
      <c r="U114" s="35"/>
      <c r="V114" s="35"/>
      <c r="W114" s="35"/>
      <c r="X114" s="35"/>
      <c r="Y114" s="35"/>
      <c r="Z114" s="35"/>
      <c r="AA114" s="35"/>
      <c r="AB114" s="35"/>
      <c r="AC114" s="35"/>
      <c r="AD114" s="35"/>
      <c r="AE114" s="35"/>
      <c r="AR114" s="186" t="s">
        <v>178</v>
      </c>
      <c r="AT114" s="186" t="s">
        <v>173</v>
      </c>
      <c r="AU114" s="186" t="s">
        <v>81</v>
      </c>
      <c r="AY114" s="18" t="s">
        <v>171</v>
      </c>
      <c r="BE114" s="187">
        <f t="shared" si="4"/>
        <v>0</v>
      </c>
      <c r="BF114" s="187">
        <f t="shared" si="5"/>
        <v>0</v>
      </c>
      <c r="BG114" s="187">
        <f t="shared" si="6"/>
        <v>0</v>
      </c>
      <c r="BH114" s="187">
        <f t="shared" si="7"/>
        <v>0</v>
      </c>
      <c r="BI114" s="187">
        <f t="shared" si="8"/>
        <v>0</v>
      </c>
      <c r="BJ114" s="18" t="s">
        <v>81</v>
      </c>
      <c r="BK114" s="187">
        <f t="shared" si="9"/>
        <v>0</v>
      </c>
      <c r="BL114" s="18" t="s">
        <v>178</v>
      </c>
      <c r="BM114" s="186" t="s">
        <v>311</v>
      </c>
    </row>
    <row r="115" spans="1:65" s="2" customFormat="1" ht="16.5" customHeight="1">
      <c r="A115" s="35"/>
      <c r="B115" s="36"/>
      <c r="C115" s="175" t="s">
        <v>254</v>
      </c>
      <c r="D115" s="175" t="s">
        <v>173</v>
      </c>
      <c r="E115" s="176" t="s">
        <v>2722</v>
      </c>
      <c r="F115" s="177" t="s">
        <v>2723</v>
      </c>
      <c r="G115" s="178" t="s">
        <v>328</v>
      </c>
      <c r="H115" s="179">
        <v>50</v>
      </c>
      <c r="I115" s="180"/>
      <c r="J115" s="181">
        <f t="shared" si="0"/>
        <v>0</v>
      </c>
      <c r="K115" s="177" t="s">
        <v>19</v>
      </c>
      <c r="L115" s="40"/>
      <c r="M115" s="182" t="s">
        <v>19</v>
      </c>
      <c r="N115" s="183" t="s">
        <v>44</v>
      </c>
      <c r="O115" s="65"/>
      <c r="P115" s="184">
        <f t="shared" si="1"/>
        <v>0</v>
      </c>
      <c r="Q115" s="184">
        <v>0</v>
      </c>
      <c r="R115" s="184">
        <f t="shared" si="2"/>
        <v>0</v>
      </c>
      <c r="S115" s="184">
        <v>0</v>
      </c>
      <c r="T115" s="185">
        <f t="shared" si="3"/>
        <v>0</v>
      </c>
      <c r="U115" s="35"/>
      <c r="V115" s="35"/>
      <c r="W115" s="35"/>
      <c r="X115" s="35"/>
      <c r="Y115" s="35"/>
      <c r="Z115" s="35"/>
      <c r="AA115" s="35"/>
      <c r="AB115" s="35"/>
      <c r="AC115" s="35"/>
      <c r="AD115" s="35"/>
      <c r="AE115" s="35"/>
      <c r="AR115" s="186" t="s">
        <v>178</v>
      </c>
      <c r="AT115" s="186" t="s">
        <v>173</v>
      </c>
      <c r="AU115" s="186" t="s">
        <v>81</v>
      </c>
      <c r="AY115" s="18" t="s">
        <v>171</v>
      </c>
      <c r="BE115" s="187">
        <f t="shared" si="4"/>
        <v>0</v>
      </c>
      <c r="BF115" s="187">
        <f t="shared" si="5"/>
        <v>0</v>
      </c>
      <c r="BG115" s="187">
        <f t="shared" si="6"/>
        <v>0</v>
      </c>
      <c r="BH115" s="187">
        <f t="shared" si="7"/>
        <v>0</v>
      </c>
      <c r="BI115" s="187">
        <f t="shared" si="8"/>
        <v>0</v>
      </c>
      <c r="BJ115" s="18" t="s">
        <v>81</v>
      </c>
      <c r="BK115" s="187">
        <f t="shared" si="9"/>
        <v>0</v>
      </c>
      <c r="BL115" s="18" t="s">
        <v>178</v>
      </c>
      <c r="BM115" s="186" t="s">
        <v>325</v>
      </c>
    </row>
    <row r="116" spans="1:65" s="2" customFormat="1" ht="16.5" customHeight="1">
      <c r="A116" s="35"/>
      <c r="B116" s="36"/>
      <c r="C116" s="175" t="s">
        <v>262</v>
      </c>
      <c r="D116" s="175" t="s">
        <v>173</v>
      </c>
      <c r="E116" s="176" t="s">
        <v>2724</v>
      </c>
      <c r="F116" s="177" t="s">
        <v>2725</v>
      </c>
      <c r="G116" s="178" t="s">
        <v>328</v>
      </c>
      <c r="H116" s="179">
        <v>50</v>
      </c>
      <c r="I116" s="180"/>
      <c r="J116" s="181">
        <f t="shared" si="0"/>
        <v>0</v>
      </c>
      <c r="K116" s="177" t="s">
        <v>19</v>
      </c>
      <c r="L116" s="40"/>
      <c r="M116" s="182" t="s">
        <v>19</v>
      </c>
      <c r="N116" s="183" t="s">
        <v>44</v>
      </c>
      <c r="O116" s="65"/>
      <c r="P116" s="184">
        <f t="shared" si="1"/>
        <v>0</v>
      </c>
      <c r="Q116" s="184">
        <v>0</v>
      </c>
      <c r="R116" s="184">
        <f t="shared" si="2"/>
        <v>0</v>
      </c>
      <c r="S116" s="184">
        <v>0</v>
      </c>
      <c r="T116" s="185">
        <f t="shared" si="3"/>
        <v>0</v>
      </c>
      <c r="U116" s="35"/>
      <c r="V116" s="35"/>
      <c r="W116" s="35"/>
      <c r="X116" s="35"/>
      <c r="Y116" s="35"/>
      <c r="Z116" s="35"/>
      <c r="AA116" s="35"/>
      <c r="AB116" s="35"/>
      <c r="AC116" s="35"/>
      <c r="AD116" s="35"/>
      <c r="AE116" s="35"/>
      <c r="AR116" s="186" t="s">
        <v>178</v>
      </c>
      <c r="AT116" s="186" t="s">
        <v>173</v>
      </c>
      <c r="AU116" s="186" t="s">
        <v>81</v>
      </c>
      <c r="AY116" s="18" t="s">
        <v>171</v>
      </c>
      <c r="BE116" s="187">
        <f t="shared" si="4"/>
        <v>0</v>
      </c>
      <c r="BF116" s="187">
        <f t="shared" si="5"/>
        <v>0</v>
      </c>
      <c r="BG116" s="187">
        <f t="shared" si="6"/>
        <v>0</v>
      </c>
      <c r="BH116" s="187">
        <f t="shared" si="7"/>
        <v>0</v>
      </c>
      <c r="BI116" s="187">
        <f t="shared" si="8"/>
        <v>0</v>
      </c>
      <c r="BJ116" s="18" t="s">
        <v>81</v>
      </c>
      <c r="BK116" s="187">
        <f t="shared" si="9"/>
        <v>0</v>
      </c>
      <c r="BL116" s="18" t="s">
        <v>178</v>
      </c>
      <c r="BM116" s="186" t="s">
        <v>351</v>
      </c>
    </row>
    <row r="117" spans="1:65" s="2" customFormat="1" ht="24.2" customHeight="1">
      <c r="A117" s="35"/>
      <c r="B117" s="36"/>
      <c r="C117" s="175" t="s">
        <v>269</v>
      </c>
      <c r="D117" s="175" t="s">
        <v>173</v>
      </c>
      <c r="E117" s="176" t="s">
        <v>2726</v>
      </c>
      <c r="F117" s="177" t="s">
        <v>2727</v>
      </c>
      <c r="G117" s="178" t="s">
        <v>2711</v>
      </c>
      <c r="H117" s="179">
        <v>1</v>
      </c>
      <c r="I117" s="180"/>
      <c r="J117" s="181">
        <f t="shared" si="0"/>
        <v>0</v>
      </c>
      <c r="K117" s="177" t="s">
        <v>19</v>
      </c>
      <c r="L117" s="40"/>
      <c r="M117" s="182" t="s">
        <v>19</v>
      </c>
      <c r="N117" s="183" t="s">
        <v>44</v>
      </c>
      <c r="O117" s="65"/>
      <c r="P117" s="184">
        <f t="shared" si="1"/>
        <v>0</v>
      </c>
      <c r="Q117" s="184">
        <v>0</v>
      </c>
      <c r="R117" s="184">
        <f t="shared" si="2"/>
        <v>0</v>
      </c>
      <c r="S117" s="184">
        <v>0</v>
      </c>
      <c r="T117" s="185">
        <f t="shared" si="3"/>
        <v>0</v>
      </c>
      <c r="U117" s="35"/>
      <c r="V117" s="35"/>
      <c r="W117" s="35"/>
      <c r="X117" s="35"/>
      <c r="Y117" s="35"/>
      <c r="Z117" s="35"/>
      <c r="AA117" s="35"/>
      <c r="AB117" s="35"/>
      <c r="AC117" s="35"/>
      <c r="AD117" s="35"/>
      <c r="AE117" s="35"/>
      <c r="AR117" s="186" t="s">
        <v>178</v>
      </c>
      <c r="AT117" s="186" t="s">
        <v>173</v>
      </c>
      <c r="AU117" s="186" t="s">
        <v>81</v>
      </c>
      <c r="AY117" s="18" t="s">
        <v>171</v>
      </c>
      <c r="BE117" s="187">
        <f t="shared" si="4"/>
        <v>0</v>
      </c>
      <c r="BF117" s="187">
        <f t="shared" si="5"/>
        <v>0</v>
      </c>
      <c r="BG117" s="187">
        <f t="shared" si="6"/>
        <v>0</v>
      </c>
      <c r="BH117" s="187">
        <f t="shared" si="7"/>
        <v>0</v>
      </c>
      <c r="BI117" s="187">
        <f t="shared" si="8"/>
        <v>0</v>
      </c>
      <c r="BJ117" s="18" t="s">
        <v>81</v>
      </c>
      <c r="BK117" s="187">
        <f t="shared" si="9"/>
        <v>0</v>
      </c>
      <c r="BL117" s="18" t="s">
        <v>178</v>
      </c>
      <c r="BM117" s="186" t="s">
        <v>367</v>
      </c>
    </row>
    <row r="118" spans="1:65" s="2" customFormat="1" ht="16.5" customHeight="1">
      <c r="A118" s="35"/>
      <c r="B118" s="36"/>
      <c r="C118" s="175" t="s">
        <v>278</v>
      </c>
      <c r="D118" s="175" t="s">
        <v>173</v>
      </c>
      <c r="E118" s="176" t="s">
        <v>2728</v>
      </c>
      <c r="F118" s="177" t="s">
        <v>2729</v>
      </c>
      <c r="G118" s="178" t="s">
        <v>2711</v>
      </c>
      <c r="H118" s="179">
        <v>2</v>
      </c>
      <c r="I118" s="180"/>
      <c r="J118" s="181">
        <f t="shared" si="0"/>
        <v>0</v>
      </c>
      <c r="K118" s="177" t="s">
        <v>19</v>
      </c>
      <c r="L118" s="40"/>
      <c r="M118" s="182" t="s">
        <v>19</v>
      </c>
      <c r="N118" s="183" t="s">
        <v>44</v>
      </c>
      <c r="O118" s="65"/>
      <c r="P118" s="184">
        <f t="shared" si="1"/>
        <v>0</v>
      </c>
      <c r="Q118" s="184">
        <v>0</v>
      </c>
      <c r="R118" s="184">
        <f t="shared" si="2"/>
        <v>0</v>
      </c>
      <c r="S118" s="184">
        <v>0</v>
      </c>
      <c r="T118" s="185">
        <f t="shared" si="3"/>
        <v>0</v>
      </c>
      <c r="U118" s="35"/>
      <c r="V118" s="35"/>
      <c r="W118" s="35"/>
      <c r="X118" s="35"/>
      <c r="Y118" s="35"/>
      <c r="Z118" s="35"/>
      <c r="AA118" s="35"/>
      <c r="AB118" s="35"/>
      <c r="AC118" s="35"/>
      <c r="AD118" s="35"/>
      <c r="AE118" s="35"/>
      <c r="AR118" s="186" t="s">
        <v>178</v>
      </c>
      <c r="AT118" s="186" t="s">
        <v>173</v>
      </c>
      <c r="AU118" s="186" t="s">
        <v>81</v>
      </c>
      <c r="AY118" s="18" t="s">
        <v>171</v>
      </c>
      <c r="BE118" s="187">
        <f t="shared" si="4"/>
        <v>0</v>
      </c>
      <c r="BF118" s="187">
        <f t="shared" si="5"/>
        <v>0</v>
      </c>
      <c r="BG118" s="187">
        <f t="shared" si="6"/>
        <v>0</v>
      </c>
      <c r="BH118" s="187">
        <f t="shared" si="7"/>
        <v>0</v>
      </c>
      <c r="BI118" s="187">
        <f t="shared" si="8"/>
        <v>0</v>
      </c>
      <c r="BJ118" s="18" t="s">
        <v>81</v>
      </c>
      <c r="BK118" s="187">
        <f t="shared" si="9"/>
        <v>0</v>
      </c>
      <c r="BL118" s="18" t="s">
        <v>178</v>
      </c>
      <c r="BM118" s="186" t="s">
        <v>388</v>
      </c>
    </row>
    <row r="119" spans="2:63" s="12" customFormat="1" ht="25.9" customHeight="1">
      <c r="B119" s="159"/>
      <c r="C119" s="160"/>
      <c r="D119" s="161" t="s">
        <v>72</v>
      </c>
      <c r="E119" s="162" t="s">
        <v>2730</v>
      </c>
      <c r="F119" s="162" t="s">
        <v>2731</v>
      </c>
      <c r="G119" s="160"/>
      <c r="H119" s="160"/>
      <c r="I119" s="163"/>
      <c r="J119" s="164">
        <f>BK119</f>
        <v>0</v>
      </c>
      <c r="K119" s="160"/>
      <c r="L119" s="165"/>
      <c r="M119" s="166"/>
      <c r="N119" s="167"/>
      <c r="O119" s="167"/>
      <c r="P119" s="168">
        <f>SUM(P120:P128)</f>
        <v>0</v>
      </c>
      <c r="Q119" s="167"/>
      <c r="R119" s="168">
        <f>SUM(R120:R128)</f>
        <v>0</v>
      </c>
      <c r="S119" s="167"/>
      <c r="T119" s="169">
        <f>SUM(T120:T128)</f>
        <v>0</v>
      </c>
      <c r="AR119" s="170" t="s">
        <v>81</v>
      </c>
      <c r="AT119" s="171" t="s">
        <v>72</v>
      </c>
      <c r="AU119" s="171" t="s">
        <v>73</v>
      </c>
      <c r="AY119" s="170" t="s">
        <v>171</v>
      </c>
      <c r="BK119" s="172">
        <f>SUM(BK120:BK128)</f>
        <v>0</v>
      </c>
    </row>
    <row r="120" spans="1:65" s="2" customFormat="1" ht="16.5" customHeight="1">
      <c r="A120" s="35"/>
      <c r="B120" s="36"/>
      <c r="C120" s="175" t="s">
        <v>291</v>
      </c>
      <c r="D120" s="175" t="s">
        <v>173</v>
      </c>
      <c r="E120" s="176" t="s">
        <v>2732</v>
      </c>
      <c r="F120" s="177" t="s">
        <v>2733</v>
      </c>
      <c r="G120" s="178" t="s">
        <v>2706</v>
      </c>
      <c r="H120" s="179">
        <v>100</v>
      </c>
      <c r="I120" s="180"/>
      <c r="J120" s="181">
        <f aca="true" t="shared" si="10" ref="J120:J128">ROUND(I120*H120,2)</f>
        <v>0</v>
      </c>
      <c r="K120" s="177" t="s">
        <v>19</v>
      </c>
      <c r="L120" s="40"/>
      <c r="M120" s="182" t="s">
        <v>19</v>
      </c>
      <c r="N120" s="183" t="s">
        <v>44</v>
      </c>
      <c r="O120" s="65"/>
      <c r="P120" s="184">
        <f aca="true" t="shared" si="11" ref="P120:P128">O120*H120</f>
        <v>0</v>
      </c>
      <c r="Q120" s="184">
        <v>0</v>
      </c>
      <c r="R120" s="184">
        <f aca="true" t="shared" si="12" ref="R120:R128">Q120*H120</f>
        <v>0</v>
      </c>
      <c r="S120" s="184">
        <v>0</v>
      </c>
      <c r="T120" s="185">
        <f aca="true" t="shared" si="13" ref="T120:T128">S120*H120</f>
        <v>0</v>
      </c>
      <c r="U120" s="35"/>
      <c r="V120" s="35"/>
      <c r="W120" s="35"/>
      <c r="X120" s="35"/>
      <c r="Y120" s="35"/>
      <c r="Z120" s="35"/>
      <c r="AA120" s="35"/>
      <c r="AB120" s="35"/>
      <c r="AC120" s="35"/>
      <c r="AD120" s="35"/>
      <c r="AE120" s="35"/>
      <c r="AR120" s="186" t="s">
        <v>178</v>
      </c>
      <c r="AT120" s="186" t="s">
        <v>173</v>
      </c>
      <c r="AU120" s="186" t="s">
        <v>81</v>
      </c>
      <c r="AY120" s="18" t="s">
        <v>171</v>
      </c>
      <c r="BE120" s="187">
        <f aca="true" t="shared" si="14" ref="BE120:BE128">IF(N120="základní",J120,0)</f>
        <v>0</v>
      </c>
      <c r="BF120" s="187">
        <f aca="true" t="shared" si="15" ref="BF120:BF128">IF(N120="snížená",J120,0)</f>
        <v>0</v>
      </c>
      <c r="BG120" s="187">
        <f aca="true" t="shared" si="16" ref="BG120:BG128">IF(N120="zákl. přenesená",J120,0)</f>
        <v>0</v>
      </c>
      <c r="BH120" s="187">
        <f aca="true" t="shared" si="17" ref="BH120:BH128">IF(N120="sníž. přenesená",J120,0)</f>
        <v>0</v>
      </c>
      <c r="BI120" s="187">
        <f aca="true" t="shared" si="18" ref="BI120:BI128">IF(N120="nulová",J120,0)</f>
        <v>0</v>
      </c>
      <c r="BJ120" s="18" t="s">
        <v>81</v>
      </c>
      <c r="BK120" s="187">
        <f aca="true" t="shared" si="19" ref="BK120:BK128">ROUND(I120*H120,2)</f>
        <v>0</v>
      </c>
      <c r="BL120" s="18" t="s">
        <v>178</v>
      </c>
      <c r="BM120" s="186" t="s">
        <v>408</v>
      </c>
    </row>
    <row r="121" spans="1:65" s="2" customFormat="1" ht="16.5" customHeight="1">
      <c r="A121" s="35"/>
      <c r="B121" s="36"/>
      <c r="C121" s="175" t="s">
        <v>297</v>
      </c>
      <c r="D121" s="175" t="s">
        <v>173</v>
      </c>
      <c r="E121" s="176" t="s">
        <v>2734</v>
      </c>
      <c r="F121" s="177" t="s">
        <v>2735</v>
      </c>
      <c r="G121" s="178" t="s">
        <v>328</v>
      </c>
      <c r="H121" s="179">
        <v>70</v>
      </c>
      <c r="I121" s="180"/>
      <c r="J121" s="181">
        <f t="shared" si="10"/>
        <v>0</v>
      </c>
      <c r="K121" s="177" t="s">
        <v>19</v>
      </c>
      <c r="L121" s="40"/>
      <c r="M121" s="182" t="s">
        <v>19</v>
      </c>
      <c r="N121" s="183" t="s">
        <v>44</v>
      </c>
      <c r="O121" s="65"/>
      <c r="P121" s="184">
        <f t="shared" si="11"/>
        <v>0</v>
      </c>
      <c r="Q121" s="184">
        <v>0</v>
      </c>
      <c r="R121" s="184">
        <f t="shared" si="12"/>
        <v>0</v>
      </c>
      <c r="S121" s="184">
        <v>0</v>
      </c>
      <c r="T121" s="185">
        <f t="shared" si="13"/>
        <v>0</v>
      </c>
      <c r="U121" s="35"/>
      <c r="V121" s="35"/>
      <c r="W121" s="35"/>
      <c r="X121" s="35"/>
      <c r="Y121" s="35"/>
      <c r="Z121" s="35"/>
      <c r="AA121" s="35"/>
      <c r="AB121" s="35"/>
      <c r="AC121" s="35"/>
      <c r="AD121" s="35"/>
      <c r="AE121" s="35"/>
      <c r="AR121" s="186" t="s">
        <v>178</v>
      </c>
      <c r="AT121" s="186" t="s">
        <v>173</v>
      </c>
      <c r="AU121" s="186" t="s">
        <v>81</v>
      </c>
      <c r="AY121" s="18" t="s">
        <v>171</v>
      </c>
      <c r="BE121" s="187">
        <f t="shared" si="14"/>
        <v>0</v>
      </c>
      <c r="BF121" s="187">
        <f t="shared" si="15"/>
        <v>0</v>
      </c>
      <c r="BG121" s="187">
        <f t="shared" si="16"/>
        <v>0</v>
      </c>
      <c r="BH121" s="187">
        <f t="shared" si="17"/>
        <v>0</v>
      </c>
      <c r="BI121" s="187">
        <f t="shared" si="18"/>
        <v>0</v>
      </c>
      <c r="BJ121" s="18" t="s">
        <v>81</v>
      </c>
      <c r="BK121" s="187">
        <f t="shared" si="19"/>
        <v>0</v>
      </c>
      <c r="BL121" s="18" t="s">
        <v>178</v>
      </c>
      <c r="BM121" s="186" t="s">
        <v>416</v>
      </c>
    </row>
    <row r="122" spans="1:65" s="2" customFormat="1" ht="16.5" customHeight="1">
      <c r="A122" s="35"/>
      <c r="B122" s="36"/>
      <c r="C122" s="175" t="s">
        <v>8</v>
      </c>
      <c r="D122" s="175" t="s">
        <v>173</v>
      </c>
      <c r="E122" s="176" t="s">
        <v>2736</v>
      </c>
      <c r="F122" s="177" t="s">
        <v>2737</v>
      </c>
      <c r="G122" s="178" t="s">
        <v>328</v>
      </c>
      <c r="H122" s="179">
        <v>70</v>
      </c>
      <c r="I122" s="180"/>
      <c r="J122" s="181">
        <f t="shared" si="10"/>
        <v>0</v>
      </c>
      <c r="K122" s="177" t="s">
        <v>19</v>
      </c>
      <c r="L122" s="40"/>
      <c r="M122" s="182" t="s">
        <v>19</v>
      </c>
      <c r="N122" s="183" t="s">
        <v>44</v>
      </c>
      <c r="O122" s="65"/>
      <c r="P122" s="184">
        <f t="shared" si="11"/>
        <v>0</v>
      </c>
      <c r="Q122" s="184">
        <v>0</v>
      </c>
      <c r="R122" s="184">
        <f t="shared" si="12"/>
        <v>0</v>
      </c>
      <c r="S122" s="184">
        <v>0</v>
      </c>
      <c r="T122" s="185">
        <f t="shared" si="13"/>
        <v>0</v>
      </c>
      <c r="U122" s="35"/>
      <c r="V122" s="35"/>
      <c r="W122" s="35"/>
      <c r="X122" s="35"/>
      <c r="Y122" s="35"/>
      <c r="Z122" s="35"/>
      <c r="AA122" s="35"/>
      <c r="AB122" s="35"/>
      <c r="AC122" s="35"/>
      <c r="AD122" s="35"/>
      <c r="AE122" s="35"/>
      <c r="AR122" s="186" t="s">
        <v>178</v>
      </c>
      <c r="AT122" s="186" t="s">
        <v>173</v>
      </c>
      <c r="AU122" s="186" t="s">
        <v>81</v>
      </c>
      <c r="AY122" s="18" t="s">
        <v>171</v>
      </c>
      <c r="BE122" s="187">
        <f t="shared" si="14"/>
        <v>0</v>
      </c>
      <c r="BF122" s="187">
        <f t="shared" si="15"/>
        <v>0</v>
      </c>
      <c r="BG122" s="187">
        <f t="shared" si="16"/>
        <v>0</v>
      </c>
      <c r="BH122" s="187">
        <f t="shared" si="17"/>
        <v>0</v>
      </c>
      <c r="BI122" s="187">
        <f t="shared" si="18"/>
        <v>0</v>
      </c>
      <c r="BJ122" s="18" t="s">
        <v>81</v>
      </c>
      <c r="BK122" s="187">
        <f t="shared" si="19"/>
        <v>0</v>
      </c>
      <c r="BL122" s="18" t="s">
        <v>178</v>
      </c>
      <c r="BM122" s="186" t="s">
        <v>432</v>
      </c>
    </row>
    <row r="123" spans="1:65" s="2" customFormat="1" ht="16.5" customHeight="1">
      <c r="A123" s="35"/>
      <c r="B123" s="36"/>
      <c r="C123" s="175" t="s">
        <v>311</v>
      </c>
      <c r="D123" s="175" t="s">
        <v>173</v>
      </c>
      <c r="E123" s="176" t="s">
        <v>2738</v>
      </c>
      <c r="F123" s="177" t="s">
        <v>2739</v>
      </c>
      <c r="G123" s="178" t="s">
        <v>2711</v>
      </c>
      <c r="H123" s="179">
        <v>1</v>
      </c>
      <c r="I123" s="180"/>
      <c r="J123" s="181">
        <f t="shared" si="10"/>
        <v>0</v>
      </c>
      <c r="K123" s="177" t="s">
        <v>19</v>
      </c>
      <c r="L123" s="40"/>
      <c r="M123" s="182" t="s">
        <v>19</v>
      </c>
      <c r="N123" s="183" t="s">
        <v>44</v>
      </c>
      <c r="O123" s="65"/>
      <c r="P123" s="184">
        <f t="shared" si="11"/>
        <v>0</v>
      </c>
      <c r="Q123" s="184">
        <v>0</v>
      </c>
      <c r="R123" s="184">
        <f t="shared" si="12"/>
        <v>0</v>
      </c>
      <c r="S123" s="184">
        <v>0</v>
      </c>
      <c r="T123" s="185">
        <f t="shared" si="13"/>
        <v>0</v>
      </c>
      <c r="U123" s="35"/>
      <c r="V123" s="35"/>
      <c r="W123" s="35"/>
      <c r="X123" s="35"/>
      <c r="Y123" s="35"/>
      <c r="Z123" s="35"/>
      <c r="AA123" s="35"/>
      <c r="AB123" s="35"/>
      <c r="AC123" s="35"/>
      <c r="AD123" s="35"/>
      <c r="AE123" s="35"/>
      <c r="AR123" s="186" t="s">
        <v>178</v>
      </c>
      <c r="AT123" s="186" t="s">
        <v>173</v>
      </c>
      <c r="AU123" s="186" t="s">
        <v>81</v>
      </c>
      <c r="AY123" s="18" t="s">
        <v>171</v>
      </c>
      <c r="BE123" s="187">
        <f t="shared" si="14"/>
        <v>0</v>
      </c>
      <c r="BF123" s="187">
        <f t="shared" si="15"/>
        <v>0</v>
      </c>
      <c r="BG123" s="187">
        <f t="shared" si="16"/>
        <v>0</v>
      </c>
      <c r="BH123" s="187">
        <f t="shared" si="17"/>
        <v>0</v>
      </c>
      <c r="BI123" s="187">
        <f t="shared" si="18"/>
        <v>0</v>
      </c>
      <c r="BJ123" s="18" t="s">
        <v>81</v>
      </c>
      <c r="BK123" s="187">
        <f t="shared" si="19"/>
        <v>0</v>
      </c>
      <c r="BL123" s="18" t="s">
        <v>178</v>
      </c>
      <c r="BM123" s="186" t="s">
        <v>454</v>
      </c>
    </row>
    <row r="124" spans="1:65" s="2" customFormat="1" ht="16.5" customHeight="1">
      <c r="A124" s="35"/>
      <c r="B124" s="36"/>
      <c r="C124" s="175" t="s">
        <v>320</v>
      </c>
      <c r="D124" s="175" t="s">
        <v>173</v>
      </c>
      <c r="E124" s="176" t="s">
        <v>2740</v>
      </c>
      <c r="F124" s="177" t="s">
        <v>2741</v>
      </c>
      <c r="G124" s="178" t="s">
        <v>2711</v>
      </c>
      <c r="H124" s="179">
        <v>1</v>
      </c>
      <c r="I124" s="180"/>
      <c r="J124" s="181">
        <f t="shared" si="10"/>
        <v>0</v>
      </c>
      <c r="K124" s="177" t="s">
        <v>19</v>
      </c>
      <c r="L124" s="40"/>
      <c r="M124" s="182" t="s">
        <v>19</v>
      </c>
      <c r="N124" s="183" t="s">
        <v>44</v>
      </c>
      <c r="O124" s="65"/>
      <c r="P124" s="184">
        <f t="shared" si="11"/>
        <v>0</v>
      </c>
      <c r="Q124" s="184">
        <v>0</v>
      </c>
      <c r="R124" s="184">
        <f t="shared" si="12"/>
        <v>0</v>
      </c>
      <c r="S124" s="184">
        <v>0</v>
      </c>
      <c r="T124" s="185">
        <f t="shared" si="13"/>
        <v>0</v>
      </c>
      <c r="U124" s="35"/>
      <c r="V124" s="35"/>
      <c r="W124" s="35"/>
      <c r="X124" s="35"/>
      <c r="Y124" s="35"/>
      <c r="Z124" s="35"/>
      <c r="AA124" s="35"/>
      <c r="AB124" s="35"/>
      <c r="AC124" s="35"/>
      <c r="AD124" s="35"/>
      <c r="AE124" s="35"/>
      <c r="AR124" s="186" t="s">
        <v>178</v>
      </c>
      <c r="AT124" s="186" t="s">
        <v>173</v>
      </c>
      <c r="AU124" s="186" t="s">
        <v>81</v>
      </c>
      <c r="AY124" s="18" t="s">
        <v>171</v>
      </c>
      <c r="BE124" s="187">
        <f t="shared" si="14"/>
        <v>0</v>
      </c>
      <c r="BF124" s="187">
        <f t="shared" si="15"/>
        <v>0</v>
      </c>
      <c r="BG124" s="187">
        <f t="shared" si="16"/>
        <v>0</v>
      </c>
      <c r="BH124" s="187">
        <f t="shared" si="17"/>
        <v>0</v>
      </c>
      <c r="BI124" s="187">
        <f t="shared" si="18"/>
        <v>0</v>
      </c>
      <c r="BJ124" s="18" t="s">
        <v>81</v>
      </c>
      <c r="BK124" s="187">
        <f t="shared" si="19"/>
        <v>0</v>
      </c>
      <c r="BL124" s="18" t="s">
        <v>178</v>
      </c>
      <c r="BM124" s="186" t="s">
        <v>481</v>
      </c>
    </row>
    <row r="125" spans="1:65" s="2" customFormat="1" ht="16.5" customHeight="1">
      <c r="A125" s="35"/>
      <c r="B125" s="36"/>
      <c r="C125" s="175" t="s">
        <v>325</v>
      </c>
      <c r="D125" s="175" t="s">
        <v>173</v>
      </c>
      <c r="E125" s="176" t="s">
        <v>2742</v>
      </c>
      <c r="F125" s="177" t="s">
        <v>2743</v>
      </c>
      <c r="G125" s="178" t="s">
        <v>2711</v>
      </c>
      <c r="H125" s="179">
        <v>1</v>
      </c>
      <c r="I125" s="180"/>
      <c r="J125" s="181">
        <f t="shared" si="10"/>
        <v>0</v>
      </c>
      <c r="K125" s="177" t="s">
        <v>19</v>
      </c>
      <c r="L125" s="40"/>
      <c r="M125" s="182" t="s">
        <v>19</v>
      </c>
      <c r="N125" s="183" t="s">
        <v>44</v>
      </c>
      <c r="O125" s="65"/>
      <c r="P125" s="184">
        <f t="shared" si="11"/>
        <v>0</v>
      </c>
      <c r="Q125" s="184">
        <v>0</v>
      </c>
      <c r="R125" s="184">
        <f t="shared" si="12"/>
        <v>0</v>
      </c>
      <c r="S125" s="184">
        <v>0</v>
      </c>
      <c r="T125" s="185">
        <f t="shared" si="13"/>
        <v>0</v>
      </c>
      <c r="U125" s="35"/>
      <c r="V125" s="35"/>
      <c r="W125" s="35"/>
      <c r="X125" s="35"/>
      <c r="Y125" s="35"/>
      <c r="Z125" s="35"/>
      <c r="AA125" s="35"/>
      <c r="AB125" s="35"/>
      <c r="AC125" s="35"/>
      <c r="AD125" s="35"/>
      <c r="AE125" s="35"/>
      <c r="AR125" s="186" t="s">
        <v>178</v>
      </c>
      <c r="AT125" s="186" t="s">
        <v>173</v>
      </c>
      <c r="AU125" s="186" t="s">
        <v>81</v>
      </c>
      <c r="AY125" s="18" t="s">
        <v>171</v>
      </c>
      <c r="BE125" s="187">
        <f t="shared" si="14"/>
        <v>0</v>
      </c>
      <c r="BF125" s="187">
        <f t="shared" si="15"/>
        <v>0</v>
      </c>
      <c r="BG125" s="187">
        <f t="shared" si="16"/>
        <v>0</v>
      </c>
      <c r="BH125" s="187">
        <f t="shared" si="17"/>
        <v>0</v>
      </c>
      <c r="BI125" s="187">
        <f t="shared" si="18"/>
        <v>0</v>
      </c>
      <c r="BJ125" s="18" t="s">
        <v>81</v>
      </c>
      <c r="BK125" s="187">
        <f t="shared" si="19"/>
        <v>0</v>
      </c>
      <c r="BL125" s="18" t="s">
        <v>178</v>
      </c>
      <c r="BM125" s="186" t="s">
        <v>494</v>
      </c>
    </row>
    <row r="126" spans="1:65" s="2" customFormat="1" ht="16.5" customHeight="1">
      <c r="A126" s="35"/>
      <c r="B126" s="36"/>
      <c r="C126" s="175" t="s">
        <v>337</v>
      </c>
      <c r="D126" s="175" t="s">
        <v>173</v>
      </c>
      <c r="E126" s="176" t="s">
        <v>2744</v>
      </c>
      <c r="F126" s="177" t="s">
        <v>2745</v>
      </c>
      <c r="G126" s="178" t="s">
        <v>2711</v>
      </c>
      <c r="H126" s="179">
        <v>6</v>
      </c>
      <c r="I126" s="180"/>
      <c r="J126" s="181">
        <f t="shared" si="10"/>
        <v>0</v>
      </c>
      <c r="K126" s="177" t="s">
        <v>19</v>
      </c>
      <c r="L126" s="40"/>
      <c r="M126" s="182" t="s">
        <v>19</v>
      </c>
      <c r="N126" s="183" t="s">
        <v>44</v>
      </c>
      <c r="O126" s="65"/>
      <c r="P126" s="184">
        <f t="shared" si="11"/>
        <v>0</v>
      </c>
      <c r="Q126" s="184">
        <v>0</v>
      </c>
      <c r="R126" s="184">
        <f t="shared" si="12"/>
        <v>0</v>
      </c>
      <c r="S126" s="184">
        <v>0</v>
      </c>
      <c r="T126" s="185">
        <f t="shared" si="13"/>
        <v>0</v>
      </c>
      <c r="U126" s="35"/>
      <c r="V126" s="35"/>
      <c r="W126" s="35"/>
      <c r="X126" s="35"/>
      <c r="Y126" s="35"/>
      <c r="Z126" s="35"/>
      <c r="AA126" s="35"/>
      <c r="AB126" s="35"/>
      <c r="AC126" s="35"/>
      <c r="AD126" s="35"/>
      <c r="AE126" s="35"/>
      <c r="AR126" s="186" t="s">
        <v>178</v>
      </c>
      <c r="AT126" s="186" t="s">
        <v>173</v>
      </c>
      <c r="AU126" s="186" t="s">
        <v>81</v>
      </c>
      <c r="AY126" s="18" t="s">
        <v>171</v>
      </c>
      <c r="BE126" s="187">
        <f t="shared" si="14"/>
        <v>0</v>
      </c>
      <c r="BF126" s="187">
        <f t="shared" si="15"/>
        <v>0</v>
      </c>
      <c r="BG126" s="187">
        <f t="shared" si="16"/>
        <v>0</v>
      </c>
      <c r="BH126" s="187">
        <f t="shared" si="17"/>
        <v>0</v>
      </c>
      <c r="BI126" s="187">
        <f t="shared" si="18"/>
        <v>0</v>
      </c>
      <c r="BJ126" s="18" t="s">
        <v>81</v>
      </c>
      <c r="BK126" s="187">
        <f t="shared" si="19"/>
        <v>0</v>
      </c>
      <c r="BL126" s="18" t="s">
        <v>178</v>
      </c>
      <c r="BM126" s="186" t="s">
        <v>505</v>
      </c>
    </row>
    <row r="127" spans="1:65" s="2" customFormat="1" ht="16.5" customHeight="1">
      <c r="A127" s="35"/>
      <c r="B127" s="36"/>
      <c r="C127" s="175" t="s">
        <v>351</v>
      </c>
      <c r="D127" s="175" t="s">
        <v>173</v>
      </c>
      <c r="E127" s="176" t="s">
        <v>2746</v>
      </c>
      <c r="F127" s="177" t="s">
        <v>2747</v>
      </c>
      <c r="G127" s="178" t="s">
        <v>2711</v>
      </c>
      <c r="H127" s="179">
        <v>5</v>
      </c>
      <c r="I127" s="180"/>
      <c r="J127" s="181">
        <f t="shared" si="10"/>
        <v>0</v>
      </c>
      <c r="K127" s="177" t="s">
        <v>19</v>
      </c>
      <c r="L127" s="40"/>
      <c r="M127" s="182" t="s">
        <v>19</v>
      </c>
      <c r="N127" s="183" t="s">
        <v>44</v>
      </c>
      <c r="O127" s="65"/>
      <c r="P127" s="184">
        <f t="shared" si="11"/>
        <v>0</v>
      </c>
      <c r="Q127" s="184">
        <v>0</v>
      </c>
      <c r="R127" s="184">
        <f t="shared" si="12"/>
        <v>0</v>
      </c>
      <c r="S127" s="184">
        <v>0</v>
      </c>
      <c r="T127" s="185">
        <f t="shared" si="13"/>
        <v>0</v>
      </c>
      <c r="U127" s="35"/>
      <c r="V127" s="35"/>
      <c r="W127" s="35"/>
      <c r="X127" s="35"/>
      <c r="Y127" s="35"/>
      <c r="Z127" s="35"/>
      <c r="AA127" s="35"/>
      <c r="AB127" s="35"/>
      <c r="AC127" s="35"/>
      <c r="AD127" s="35"/>
      <c r="AE127" s="35"/>
      <c r="AR127" s="186" t="s">
        <v>178</v>
      </c>
      <c r="AT127" s="186" t="s">
        <v>173</v>
      </c>
      <c r="AU127" s="186" t="s">
        <v>81</v>
      </c>
      <c r="AY127" s="18" t="s">
        <v>171</v>
      </c>
      <c r="BE127" s="187">
        <f t="shared" si="14"/>
        <v>0</v>
      </c>
      <c r="BF127" s="187">
        <f t="shared" si="15"/>
        <v>0</v>
      </c>
      <c r="BG127" s="187">
        <f t="shared" si="16"/>
        <v>0</v>
      </c>
      <c r="BH127" s="187">
        <f t="shared" si="17"/>
        <v>0</v>
      </c>
      <c r="BI127" s="187">
        <f t="shared" si="18"/>
        <v>0</v>
      </c>
      <c r="BJ127" s="18" t="s">
        <v>81</v>
      </c>
      <c r="BK127" s="187">
        <f t="shared" si="19"/>
        <v>0</v>
      </c>
      <c r="BL127" s="18" t="s">
        <v>178</v>
      </c>
      <c r="BM127" s="186" t="s">
        <v>525</v>
      </c>
    </row>
    <row r="128" spans="1:65" s="2" customFormat="1" ht="16.5" customHeight="1">
      <c r="A128" s="35"/>
      <c r="B128" s="36"/>
      <c r="C128" s="175" t="s">
        <v>7</v>
      </c>
      <c r="D128" s="175" t="s">
        <v>173</v>
      </c>
      <c r="E128" s="176" t="s">
        <v>2748</v>
      </c>
      <c r="F128" s="177" t="s">
        <v>2749</v>
      </c>
      <c r="G128" s="178" t="s">
        <v>2711</v>
      </c>
      <c r="H128" s="179">
        <v>15</v>
      </c>
      <c r="I128" s="180"/>
      <c r="J128" s="181">
        <f t="shared" si="10"/>
        <v>0</v>
      </c>
      <c r="K128" s="177" t="s">
        <v>19</v>
      </c>
      <c r="L128" s="40"/>
      <c r="M128" s="182" t="s">
        <v>19</v>
      </c>
      <c r="N128" s="183" t="s">
        <v>44</v>
      </c>
      <c r="O128" s="65"/>
      <c r="P128" s="184">
        <f t="shared" si="11"/>
        <v>0</v>
      </c>
      <c r="Q128" s="184">
        <v>0</v>
      </c>
      <c r="R128" s="184">
        <f t="shared" si="12"/>
        <v>0</v>
      </c>
      <c r="S128" s="184">
        <v>0</v>
      </c>
      <c r="T128" s="185">
        <f t="shared" si="13"/>
        <v>0</v>
      </c>
      <c r="U128" s="35"/>
      <c r="V128" s="35"/>
      <c r="W128" s="35"/>
      <c r="X128" s="35"/>
      <c r="Y128" s="35"/>
      <c r="Z128" s="35"/>
      <c r="AA128" s="35"/>
      <c r="AB128" s="35"/>
      <c r="AC128" s="35"/>
      <c r="AD128" s="35"/>
      <c r="AE128" s="35"/>
      <c r="AR128" s="186" t="s">
        <v>178</v>
      </c>
      <c r="AT128" s="186" t="s">
        <v>173</v>
      </c>
      <c r="AU128" s="186" t="s">
        <v>81</v>
      </c>
      <c r="AY128" s="18" t="s">
        <v>171</v>
      </c>
      <c r="BE128" s="187">
        <f t="shared" si="14"/>
        <v>0</v>
      </c>
      <c r="BF128" s="187">
        <f t="shared" si="15"/>
        <v>0</v>
      </c>
      <c r="BG128" s="187">
        <f t="shared" si="16"/>
        <v>0</v>
      </c>
      <c r="BH128" s="187">
        <f t="shared" si="17"/>
        <v>0</v>
      </c>
      <c r="BI128" s="187">
        <f t="shared" si="18"/>
        <v>0</v>
      </c>
      <c r="BJ128" s="18" t="s">
        <v>81</v>
      </c>
      <c r="BK128" s="187">
        <f t="shared" si="19"/>
        <v>0</v>
      </c>
      <c r="BL128" s="18" t="s">
        <v>178</v>
      </c>
      <c r="BM128" s="186" t="s">
        <v>541</v>
      </c>
    </row>
    <row r="129" spans="2:63" s="12" customFormat="1" ht="25.9" customHeight="1">
      <c r="B129" s="159"/>
      <c r="C129" s="160"/>
      <c r="D129" s="161" t="s">
        <v>72</v>
      </c>
      <c r="E129" s="162" t="s">
        <v>2750</v>
      </c>
      <c r="F129" s="162" t="s">
        <v>2751</v>
      </c>
      <c r="G129" s="160"/>
      <c r="H129" s="160"/>
      <c r="I129" s="163"/>
      <c r="J129" s="164">
        <f>BK129</f>
        <v>0</v>
      </c>
      <c r="K129" s="160"/>
      <c r="L129" s="165"/>
      <c r="M129" s="166"/>
      <c r="N129" s="167"/>
      <c r="O129" s="167"/>
      <c r="P129" s="168">
        <f>SUM(P130:P143)</f>
        <v>0</v>
      </c>
      <c r="Q129" s="167"/>
      <c r="R129" s="168">
        <f>SUM(R130:R143)</f>
        <v>0</v>
      </c>
      <c r="S129" s="167"/>
      <c r="T129" s="169">
        <f>SUM(T130:T143)</f>
        <v>0</v>
      </c>
      <c r="AR129" s="170" t="s">
        <v>81</v>
      </c>
      <c r="AT129" s="171" t="s">
        <v>72</v>
      </c>
      <c r="AU129" s="171" t="s">
        <v>73</v>
      </c>
      <c r="AY129" s="170" t="s">
        <v>171</v>
      </c>
      <c r="BK129" s="172">
        <f>SUM(BK130:BK143)</f>
        <v>0</v>
      </c>
    </row>
    <row r="130" spans="1:65" s="2" customFormat="1" ht="16.5" customHeight="1">
      <c r="A130" s="35"/>
      <c r="B130" s="36"/>
      <c r="C130" s="175" t="s">
        <v>367</v>
      </c>
      <c r="D130" s="175" t="s">
        <v>173</v>
      </c>
      <c r="E130" s="176" t="s">
        <v>2752</v>
      </c>
      <c r="F130" s="177" t="s">
        <v>2753</v>
      </c>
      <c r="G130" s="178" t="s">
        <v>2706</v>
      </c>
      <c r="H130" s="179">
        <v>100</v>
      </c>
      <c r="I130" s="180"/>
      <c r="J130" s="181">
        <f aca="true" t="shared" si="20" ref="J130:J143">ROUND(I130*H130,2)</f>
        <v>0</v>
      </c>
      <c r="K130" s="177" t="s">
        <v>19</v>
      </c>
      <c r="L130" s="40"/>
      <c r="M130" s="182" t="s">
        <v>19</v>
      </c>
      <c r="N130" s="183" t="s">
        <v>44</v>
      </c>
      <c r="O130" s="65"/>
      <c r="P130" s="184">
        <f aca="true" t="shared" si="21" ref="P130:P143">O130*H130</f>
        <v>0</v>
      </c>
      <c r="Q130" s="184">
        <v>0</v>
      </c>
      <c r="R130" s="184">
        <f aca="true" t="shared" si="22" ref="R130:R143">Q130*H130</f>
        <v>0</v>
      </c>
      <c r="S130" s="184">
        <v>0</v>
      </c>
      <c r="T130" s="185">
        <f aca="true" t="shared" si="23" ref="T130:T143">S130*H130</f>
        <v>0</v>
      </c>
      <c r="U130" s="35"/>
      <c r="V130" s="35"/>
      <c r="W130" s="35"/>
      <c r="X130" s="35"/>
      <c r="Y130" s="35"/>
      <c r="Z130" s="35"/>
      <c r="AA130" s="35"/>
      <c r="AB130" s="35"/>
      <c r="AC130" s="35"/>
      <c r="AD130" s="35"/>
      <c r="AE130" s="35"/>
      <c r="AR130" s="186" t="s">
        <v>178</v>
      </c>
      <c r="AT130" s="186" t="s">
        <v>173</v>
      </c>
      <c r="AU130" s="186" t="s">
        <v>81</v>
      </c>
      <c r="AY130" s="18" t="s">
        <v>171</v>
      </c>
      <c r="BE130" s="187">
        <f aca="true" t="shared" si="24" ref="BE130:BE143">IF(N130="základní",J130,0)</f>
        <v>0</v>
      </c>
      <c r="BF130" s="187">
        <f aca="true" t="shared" si="25" ref="BF130:BF143">IF(N130="snížená",J130,0)</f>
        <v>0</v>
      </c>
      <c r="BG130" s="187">
        <f aca="true" t="shared" si="26" ref="BG130:BG143">IF(N130="zákl. přenesená",J130,0)</f>
        <v>0</v>
      </c>
      <c r="BH130" s="187">
        <f aca="true" t="shared" si="27" ref="BH130:BH143">IF(N130="sníž. přenesená",J130,0)</f>
        <v>0</v>
      </c>
      <c r="BI130" s="187">
        <f aca="true" t="shared" si="28" ref="BI130:BI143">IF(N130="nulová",J130,0)</f>
        <v>0</v>
      </c>
      <c r="BJ130" s="18" t="s">
        <v>81</v>
      </c>
      <c r="BK130" s="187">
        <f aca="true" t="shared" si="29" ref="BK130:BK143">ROUND(I130*H130,2)</f>
        <v>0</v>
      </c>
      <c r="BL130" s="18" t="s">
        <v>178</v>
      </c>
      <c r="BM130" s="186" t="s">
        <v>553</v>
      </c>
    </row>
    <row r="131" spans="1:65" s="2" customFormat="1" ht="16.5" customHeight="1">
      <c r="A131" s="35"/>
      <c r="B131" s="36"/>
      <c r="C131" s="175" t="s">
        <v>378</v>
      </c>
      <c r="D131" s="175" t="s">
        <v>173</v>
      </c>
      <c r="E131" s="176" t="s">
        <v>2734</v>
      </c>
      <c r="F131" s="177" t="s">
        <v>2735</v>
      </c>
      <c r="G131" s="178" t="s">
        <v>328</v>
      </c>
      <c r="H131" s="179">
        <v>80</v>
      </c>
      <c r="I131" s="180"/>
      <c r="J131" s="181">
        <f t="shared" si="20"/>
        <v>0</v>
      </c>
      <c r="K131" s="177" t="s">
        <v>19</v>
      </c>
      <c r="L131" s="40"/>
      <c r="M131" s="182" t="s">
        <v>19</v>
      </c>
      <c r="N131" s="183" t="s">
        <v>44</v>
      </c>
      <c r="O131" s="65"/>
      <c r="P131" s="184">
        <f t="shared" si="21"/>
        <v>0</v>
      </c>
      <c r="Q131" s="184">
        <v>0</v>
      </c>
      <c r="R131" s="184">
        <f t="shared" si="22"/>
        <v>0</v>
      </c>
      <c r="S131" s="184">
        <v>0</v>
      </c>
      <c r="T131" s="185">
        <f t="shared" si="23"/>
        <v>0</v>
      </c>
      <c r="U131" s="35"/>
      <c r="V131" s="35"/>
      <c r="W131" s="35"/>
      <c r="X131" s="35"/>
      <c r="Y131" s="35"/>
      <c r="Z131" s="35"/>
      <c r="AA131" s="35"/>
      <c r="AB131" s="35"/>
      <c r="AC131" s="35"/>
      <c r="AD131" s="35"/>
      <c r="AE131" s="35"/>
      <c r="AR131" s="186" t="s">
        <v>178</v>
      </c>
      <c r="AT131" s="186" t="s">
        <v>173</v>
      </c>
      <c r="AU131" s="186" t="s">
        <v>81</v>
      </c>
      <c r="AY131" s="18" t="s">
        <v>171</v>
      </c>
      <c r="BE131" s="187">
        <f t="shared" si="24"/>
        <v>0</v>
      </c>
      <c r="BF131" s="187">
        <f t="shared" si="25"/>
        <v>0</v>
      </c>
      <c r="BG131" s="187">
        <f t="shared" si="26"/>
        <v>0</v>
      </c>
      <c r="BH131" s="187">
        <f t="shared" si="27"/>
        <v>0</v>
      </c>
      <c r="BI131" s="187">
        <f t="shared" si="28"/>
        <v>0</v>
      </c>
      <c r="BJ131" s="18" t="s">
        <v>81</v>
      </c>
      <c r="BK131" s="187">
        <f t="shared" si="29"/>
        <v>0</v>
      </c>
      <c r="BL131" s="18" t="s">
        <v>178</v>
      </c>
      <c r="BM131" s="186" t="s">
        <v>565</v>
      </c>
    </row>
    <row r="132" spans="1:65" s="2" customFormat="1" ht="16.5" customHeight="1">
      <c r="A132" s="35"/>
      <c r="B132" s="36"/>
      <c r="C132" s="175" t="s">
        <v>388</v>
      </c>
      <c r="D132" s="175" t="s">
        <v>173</v>
      </c>
      <c r="E132" s="176" t="s">
        <v>2754</v>
      </c>
      <c r="F132" s="177" t="s">
        <v>2755</v>
      </c>
      <c r="G132" s="178" t="s">
        <v>328</v>
      </c>
      <c r="H132" s="179">
        <v>10</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178</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178</v>
      </c>
      <c r="BM132" s="186" t="s">
        <v>584</v>
      </c>
    </row>
    <row r="133" spans="1:65" s="2" customFormat="1" ht="16.5" customHeight="1">
      <c r="A133" s="35"/>
      <c r="B133" s="36"/>
      <c r="C133" s="175" t="s">
        <v>399</v>
      </c>
      <c r="D133" s="175" t="s">
        <v>173</v>
      </c>
      <c r="E133" s="176" t="s">
        <v>2736</v>
      </c>
      <c r="F133" s="177" t="s">
        <v>2737</v>
      </c>
      <c r="G133" s="178" t="s">
        <v>328</v>
      </c>
      <c r="H133" s="179">
        <v>90</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178</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178</v>
      </c>
      <c r="BM133" s="186" t="s">
        <v>598</v>
      </c>
    </row>
    <row r="134" spans="1:65" s="2" customFormat="1" ht="16.5" customHeight="1">
      <c r="A134" s="35"/>
      <c r="B134" s="36"/>
      <c r="C134" s="175" t="s">
        <v>408</v>
      </c>
      <c r="D134" s="175" t="s">
        <v>173</v>
      </c>
      <c r="E134" s="176" t="s">
        <v>2756</v>
      </c>
      <c r="F134" s="177" t="s">
        <v>2757</v>
      </c>
      <c r="G134" s="178" t="s">
        <v>328</v>
      </c>
      <c r="H134" s="179">
        <v>30</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178</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178</v>
      </c>
      <c r="BM134" s="186" t="s">
        <v>610</v>
      </c>
    </row>
    <row r="135" spans="1:65" s="2" customFormat="1" ht="16.5" customHeight="1">
      <c r="A135" s="35"/>
      <c r="B135" s="36"/>
      <c r="C135" s="175" t="s">
        <v>412</v>
      </c>
      <c r="D135" s="175" t="s">
        <v>173</v>
      </c>
      <c r="E135" s="176" t="s">
        <v>2758</v>
      </c>
      <c r="F135" s="177" t="s">
        <v>2759</v>
      </c>
      <c r="G135" s="178" t="s">
        <v>328</v>
      </c>
      <c r="H135" s="179">
        <v>10</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178</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178</v>
      </c>
      <c r="BM135" s="186" t="s">
        <v>625</v>
      </c>
    </row>
    <row r="136" spans="1:65" s="2" customFormat="1" ht="16.5" customHeight="1">
      <c r="A136" s="35"/>
      <c r="B136" s="36"/>
      <c r="C136" s="175" t="s">
        <v>416</v>
      </c>
      <c r="D136" s="175" t="s">
        <v>173</v>
      </c>
      <c r="E136" s="176" t="s">
        <v>2738</v>
      </c>
      <c r="F136" s="177" t="s">
        <v>2739</v>
      </c>
      <c r="G136" s="178" t="s">
        <v>2711</v>
      </c>
      <c r="H136" s="179">
        <v>1</v>
      </c>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178</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178</v>
      </c>
      <c r="BM136" s="186" t="s">
        <v>635</v>
      </c>
    </row>
    <row r="137" spans="1:65" s="2" customFormat="1" ht="16.5" customHeight="1">
      <c r="A137" s="35"/>
      <c r="B137" s="36"/>
      <c r="C137" s="175" t="s">
        <v>420</v>
      </c>
      <c r="D137" s="175" t="s">
        <v>173</v>
      </c>
      <c r="E137" s="176" t="s">
        <v>2740</v>
      </c>
      <c r="F137" s="177" t="s">
        <v>2741</v>
      </c>
      <c r="G137" s="178" t="s">
        <v>2711</v>
      </c>
      <c r="H137" s="179">
        <v>1</v>
      </c>
      <c r="I137" s="180"/>
      <c r="J137" s="181">
        <f t="shared" si="20"/>
        <v>0</v>
      </c>
      <c r="K137" s="177" t="s">
        <v>19</v>
      </c>
      <c r="L137" s="40"/>
      <c r="M137" s="182" t="s">
        <v>19</v>
      </c>
      <c r="N137" s="183" t="s">
        <v>44</v>
      </c>
      <c r="O137" s="65"/>
      <c r="P137" s="184">
        <f t="shared" si="21"/>
        <v>0</v>
      </c>
      <c r="Q137" s="184">
        <v>0</v>
      </c>
      <c r="R137" s="184">
        <f t="shared" si="22"/>
        <v>0</v>
      </c>
      <c r="S137" s="184">
        <v>0</v>
      </c>
      <c r="T137" s="185">
        <f t="shared" si="23"/>
        <v>0</v>
      </c>
      <c r="U137" s="35"/>
      <c r="V137" s="35"/>
      <c r="W137" s="35"/>
      <c r="X137" s="35"/>
      <c r="Y137" s="35"/>
      <c r="Z137" s="35"/>
      <c r="AA137" s="35"/>
      <c r="AB137" s="35"/>
      <c r="AC137" s="35"/>
      <c r="AD137" s="35"/>
      <c r="AE137" s="35"/>
      <c r="AR137" s="186" t="s">
        <v>178</v>
      </c>
      <c r="AT137" s="186" t="s">
        <v>173</v>
      </c>
      <c r="AU137" s="186" t="s">
        <v>81</v>
      </c>
      <c r="AY137" s="18" t="s">
        <v>171</v>
      </c>
      <c r="BE137" s="187">
        <f t="shared" si="24"/>
        <v>0</v>
      </c>
      <c r="BF137" s="187">
        <f t="shared" si="25"/>
        <v>0</v>
      </c>
      <c r="BG137" s="187">
        <f t="shared" si="26"/>
        <v>0</v>
      </c>
      <c r="BH137" s="187">
        <f t="shared" si="27"/>
        <v>0</v>
      </c>
      <c r="BI137" s="187">
        <f t="shared" si="28"/>
        <v>0</v>
      </c>
      <c r="BJ137" s="18" t="s">
        <v>81</v>
      </c>
      <c r="BK137" s="187">
        <f t="shared" si="29"/>
        <v>0</v>
      </c>
      <c r="BL137" s="18" t="s">
        <v>178</v>
      </c>
      <c r="BM137" s="186" t="s">
        <v>668</v>
      </c>
    </row>
    <row r="138" spans="1:65" s="2" customFormat="1" ht="16.5" customHeight="1">
      <c r="A138" s="35"/>
      <c r="B138" s="36"/>
      <c r="C138" s="175" t="s">
        <v>432</v>
      </c>
      <c r="D138" s="175" t="s">
        <v>173</v>
      </c>
      <c r="E138" s="176" t="s">
        <v>2742</v>
      </c>
      <c r="F138" s="177" t="s">
        <v>2743</v>
      </c>
      <c r="G138" s="178" t="s">
        <v>2711</v>
      </c>
      <c r="H138" s="179">
        <v>1</v>
      </c>
      <c r="I138" s="180"/>
      <c r="J138" s="181">
        <f t="shared" si="20"/>
        <v>0</v>
      </c>
      <c r="K138" s="177" t="s">
        <v>19</v>
      </c>
      <c r="L138" s="40"/>
      <c r="M138" s="182" t="s">
        <v>19</v>
      </c>
      <c r="N138" s="183" t="s">
        <v>44</v>
      </c>
      <c r="O138" s="65"/>
      <c r="P138" s="184">
        <f t="shared" si="21"/>
        <v>0</v>
      </c>
      <c r="Q138" s="184">
        <v>0</v>
      </c>
      <c r="R138" s="184">
        <f t="shared" si="22"/>
        <v>0</v>
      </c>
      <c r="S138" s="184">
        <v>0</v>
      </c>
      <c r="T138" s="185">
        <f t="shared" si="23"/>
        <v>0</v>
      </c>
      <c r="U138" s="35"/>
      <c r="V138" s="35"/>
      <c r="W138" s="35"/>
      <c r="X138" s="35"/>
      <c r="Y138" s="35"/>
      <c r="Z138" s="35"/>
      <c r="AA138" s="35"/>
      <c r="AB138" s="35"/>
      <c r="AC138" s="35"/>
      <c r="AD138" s="35"/>
      <c r="AE138" s="35"/>
      <c r="AR138" s="186" t="s">
        <v>178</v>
      </c>
      <c r="AT138" s="186" t="s">
        <v>173</v>
      </c>
      <c r="AU138" s="186" t="s">
        <v>81</v>
      </c>
      <c r="AY138" s="18" t="s">
        <v>171</v>
      </c>
      <c r="BE138" s="187">
        <f t="shared" si="24"/>
        <v>0</v>
      </c>
      <c r="BF138" s="187">
        <f t="shared" si="25"/>
        <v>0</v>
      </c>
      <c r="BG138" s="187">
        <f t="shared" si="26"/>
        <v>0</v>
      </c>
      <c r="BH138" s="187">
        <f t="shared" si="27"/>
        <v>0</v>
      </c>
      <c r="BI138" s="187">
        <f t="shared" si="28"/>
        <v>0</v>
      </c>
      <c r="BJ138" s="18" t="s">
        <v>81</v>
      </c>
      <c r="BK138" s="187">
        <f t="shared" si="29"/>
        <v>0</v>
      </c>
      <c r="BL138" s="18" t="s">
        <v>178</v>
      </c>
      <c r="BM138" s="186" t="s">
        <v>678</v>
      </c>
    </row>
    <row r="139" spans="1:65" s="2" customFormat="1" ht="16.5" customHeight="1">
      <c r="A139" s="35"/>
      <c r="B139" s="36"/>
      <c r="C139" s="175" t="s">
        <v>441</v>
      </c>
      <c r="D139" s="175" t="s">
        <v>173</v>
      </c>
      <c r="E139" s="176" t="s">
        <v>2744</v>
      </c>
      <c r="F139" s="177" t="s">
        <v>2745</v>
      </c>
      <c r="G139" s="178" t="s">
        <v>2711</v>
      </c>
      <c r="H139" s="179">
        <v>3</v>
      </c>
      <c r="I139" s="180"/>
      <c r="J139" s="181">
        <f t="shared" si="20"/>
        <v>0</v>
      </c>
      <c r="K139" s="177" t="s">
        <v>19</v>
      </c>
      <c r="L139" s="40"/>
      <c r="M139" s="182" t="s">
        <v>19</v>
      </c>
      <c r="N139" s="183" t="s">
        <v>44</v>
      </c>
      <c r="O139" s="65"/>
      <c r="P139" s="184">
        <f t="shared" si="21"/>
        <v>0</v>
      </c>
      <c r="Q139" s="184">
        <v>0</v>
      </c>
      <c r="R139" s="184">
        <f t="shared" si="22"/>
        <v>0</v>
      </c>
      <c r="S139" s="184">
        <v>0</v>
      </c>
      <c r="T139" s="185">
        <f t="shared" si="23"/>
        <v>0</v>
      </c>
      <c r="U139" s="35"/>
      <c r="V139" s="35"/>
      <c r="W139" s="35"/>
      <c r="X139" s="35"/>
      <c r="Y139" s="35"/>
      <c r="Z139" s="35"/>
      <c r="AA139" s="35"/>
      <c r="AB139" s="35"/>
      <c r="AC139" s="35"/>
      <c r="AD139" s="35"/>
      <c r="AE139" s="35"/>
      <c r="AR139" s="186" t="s">
        <v>178</v>
      </c>
      <c r="AT139" s="186" t="s">
        <v>173</v>
      </c>
      <c r="AU139" s="186" t="s">
        <v>81</v>
      </c>
      <c r="AY139" s="18" t="s">
        <v>171</v>
      </c>
      <c r="BE139" s="187">
        <f t="shared" si="24"/>
        <v>0</v>
      </c>
      <c r="BF139" s="187">
        <f t="shared" si="25"/>
        <v>0</v>
      </c>
      <c r="BG139" s="187">
        <f t="shared" si="26"/>
        <v>0</v>
      </c>
      <c r="BH139" s="187">
        <f t="shared" si="27"/>
        <v>0</v>
      </c>
      <c r="BI139" s="187">
        <f t="shared" si="28"/>
        <v>0</v>
      </c>
      <c r="BJ139" s="18" t="s">
        <v>81</v>
      </c>
      <c r="BK139" s="187">
        <f t="shared" si="29"/>
        <v>0</v>
      </c>
      <c r="BL139" s="18" t="s">
        <v>178</v>
      </c>
      <c r="BM139" s="186" t="s">
        <v>689</v>
      </c>
    </row>
    <row r="140" spans="1:65" s="2" customFormat="1" ht="21.75" customHeight="1">
      <c r="A140" s="35"/>
      <c r="B140" s="36"/>
      <c r="C140" s="175" t="s">
        <v>454</v>
      </c>
      <c r="D140" s="175" t="s">
        <v>173</v>
      </c>
      <c r="E140" s="176" t="s">
        <v>2760</v>
      </c>
      <c r="F140" s="177" t="s">
        <v>2761</v>
      </c>
      <c r="G140" s="178" t="s">
        <v>2711</v>
      </c>
      <c r="H140" s="179">
        <v>1</v>
      </c>
      <c r="I140" s="180"/>
      <c r="J140" s="181">
        <f t="shared" si="20"/>
        <v>0</v>
      </c>
      <c r="K140" s="177" t="s">
        <v>19</v>
      </c>
      <c r="L140" s="40"/>
      <c r="M140" s="182" t="s">
        <v>19</v>
      </c>
      <c r="N140" s="183" t="s">
        <v>44</v>
      </c>
      <c r="O140" s="65"/>
      <c r="P140" s="184">
        <f t="shared" si="21"/>
        <v>0</v>
      </c>
      <c r="Q140" s="184">
        <v>0</v>
      </c>
      <c r="R140" s="184">
        <f t="shared" si="22"/>
        <v>0</v>
      </c>
      <c r="S140" s="184">
        <v>0</v>
      </c>
      <c r="T140" s="185">
        <f t="shared" si="23"/>
        <v>0</v>
      </c>
      <c r="U140" s="35"/>
      <c r="V140" s="35"/>
      <c r="W140" s="35"/>
      <c r="X140" s="35"/>
      <c r="Y140" s="35"/>
      <c r="Z140" s="35"/>
      <c r="AA140" s="35"/>
      <c r="AB140" s="35"/>
      <c r="AC140" s="35"/>
      <c r="AD140" s="35"/>
      <c r="AE140" s="35"/>
      <c r="AR140" s="186" t="s">
        <v>178</v>
      </c>
      <c r="AT140" s="186" t="s">
        <v>173</v>
      </c>
      <c r="AU140" s="186" t="s">
        <v>81</v>
      </c>
      <c r="AY140" s="18" t="s">
        <v>171</v>
      </c>
      <c r="BE140" s="187">
        <f t="shared" si="24"/>
        <v>0</v>
      </c>
      <c r="BF140" s="187">
        <f t="shared" si="25"/>
        <v>0</v>
      </c>
      <c r="BG140" s="187">
        <f t="shared" si="26"/>
        <v>0</v>
      </c>
      <c r="BH140" s="187">
        <f t="shared" si="27"/>
        <v>0</v>
      </c>
      <c r="BI140" s="187">
        <f t="shared" si="28"/>
        <v>0</v>
      </c>
      <c r="BJ140" s="18" t="s">
        <v>81</v>
      </c>
      <c r="BK140" s="187">
        <f t="shared" si="29"/>
        <v>0</v>
      </c>
      <c r="BL140" s="18" t="s">
        <v>178</v>
      </c>
      <c r="BM140" s="186" t="s">
        <v>700</v>
      </c>
    </row>
    <row r="141" spans="1:65" s="2" customFormat="1" ht="16.5" customHeight="1">
      <c r="A141" s="35"/>
      <c r="B141" s="36"/>
      <c r="C141" s="175" t="s">
        <v>474</v>
      </c>
      <c r="D141" s="175" t="s">
        <v>173</v>
      </c>
      <c r="E141" s="176" t="s">
        <v>2746</v>
      </c>
      <c r="F141" s="177" t="s">
        <v>2747</v>
      </c>
      <c r="G141" s="178" t="s">
        <v>2711</v>
      </c>
      <c r="H141" s="179">
        <v>4</v>
      </c>
      <c r="I141" s="180"/>
      <c r="J141" s="181">
        <f t="shared" si="20"/>
        <v>0</v>
      </c>
      <c r="K141" s="177" t="s">
        <v>19</v>
      </c>
      <c r="L141" s="40"/>
      <c r="M141" s="182" t="s">
        <v>19</v>
      </c>
      <c r="N141" s="183" t="s">
        <v>44</v>
      </c>
      <c r="O141" s="65"/>
      <c r="P141" s="184">
        <f t="shared" si="21"/>
        <v>0</v>
      </c>
      <c r="Q141" s="184">
        <v>0</v>
      </c>
      <c r="R141" s="184">
        <f t="shared" si="22"/>
        <v>0</v>
      </c>
      <c r="S141" s="184">
        <v>0</v>
      </c>
      <c r="T141" s="185">
        <f t="shared" si="23"/>
        <v>0</v>
      </c>
      <c r="U141" s="35"/>
      <c r="V141" s="35"/>
      <c r="W141" s="35"/>
      <c r="X141" s="35"/>
      <c r="Y141" s="35"/>
      <c r="Z141" s="35"/>
      <c r="AA141" s="35"/>
      <c r="AB141" s="35"/>
      <c r="AC141" s="35"/>
      <c r="AD141" s="35"/>
      <c r="AE141" s="35"/>
      <c r="AR141" s="186" t="s">
        <v>178</v>
      </c>
      <c r="AT141" s="186" t="s">
        <v>173</v>
      </c>
      <c r="AU141" s="186" t="s">
        <v>81</v>
      </c>
      <c r="AY141" s="18" t="s">
        <v>171</v>
      </c>
      <c r="BE141" s="187">
        <f t="shared" si="24"/>
        <v>0</v>
      </c>
      <c r="BF141" s="187">
        <f t="shared" si="25"/>
        <v>0</v>
      </c>
      <c r="BG141" s="187">
        <f t="shared" si="26"/>
        <v>0</v>
      </c>
      <c r="BH141" s="187">
        <f t="shared" si="27"/>
        <v>0</v>
      </c>
      <c r="BI141" s="187">
        <f t="shared" si="28"/>
        <v>0</v>
      </c>
      <c r="BJ141" s="18" t="s">
        <v>81</v>
      </c>
      <c r="BK141" s="187">
        <f t="shared" si="29"/>
        <v>0</v>
      </c>
      <c r="BL141" s="18" t="s">
        <v>178</v>
      </c>
      <c r="BM141" s="186" t="s">
        <v>711</v>
      </c>
    </row>
    <row r="142" spans="1:65" s="2" customFormat="1" ht="21.75" customHeight="1">
      <c r="A142" s="35"/>
      <c r="B142" s="36"/>
      <c r="C142" s="175" t="s">
        <v>481</v>
      </c>
      <c r="D142" s="175" t="s">
        <v>173</v>
      </c>
      <c r="E142" s="176" t="s">
        <v>2762</v>
      </c>
      <c r="F142" s="177" t="s">
        <v>2763</v>
      </c>
      <c r="G142" s="178" t="s">
        <v>2711</v>
      </c>
      <c r="H142" s="179">
        <v>3</v>
      </c>
      <c r="I142" s="180"/>
      <c r="J142" s="181">
        <f t="shared" si="20"/>
        <v>0</v>
      </c>
      <c r="K142" s="177" t="s">
        <v>19</v>
      </c>
      <c r="L142" s="40"/>
      <c r="M142" s="182" t="s">
        <v>19</v>
      </c>
      <c r="N142" s="183" t="s">
        <v>44</v>
      </c>
      <c r="O142" s="65"/>
      <c r="P142" s="184">
        <f t="shared" si="21"/>
        <v>0</v>
      </c>
      <c r="Q142" s="184">
        <v>0</v>
      </c>
      <c r="R142" s="184">
        <f t="shared" si="22"/>
        <v>0</v>
      </c>
      <c r="S142" s="184">
        <v>0</v>
      </c>
      <c r="T142" s="185">
        <f t="shared" si="23"/>
        <v>0</v>
      </c>
      <c r="U142" s="35"/>
      <c r="V142" s="35"/>
      <c r="W142" s="35"/>
      <c r="X142" s="35"/>
      <c r="Y142" s="35"/>
      <c r="Z142" s="35"/>
      <c r="AA142" s="35"/>
      <c r="AB142" s="35"/>
      <c r="AC142" s="35"/>
      <c r="AD142" s="35"/>
      <c r="AE142" s="35"/>
      <c r="AR142" s="186" t="s">
        <v>178</v>
      </c>
      <c r="AT142" s="186" t="s">
        <v>173</v>
      </c>
      <c r="AU142" s="186" t="s">
        <v>81</v>
      </c>
      <c r="AY142" s="18" t="s">
        <v>171</v>
      </c>
      <c r="BE142" s="187">
        <f t="shared" si="24"/>
        <v>0</v>
      </c>
      <c r="BF142" s="187">
        <f t="shared" si="25"/>
        <v>0</v>
      </c>
      <c r="BG142" s="187">
        <f t="shared" si="26"/>
        <v>0</v>
      </c>
      <c r="BH142" s="187">
        <f t="shared" si="27"/>
        <v>0</v>
      </c>
      <c r="BI142" s="187">
        <f t="shared" si="28"/>
        <v>0</v>
      </c>
      <c r="BJ142" s="18" t="s">
        <v>81</v>
      </c>
      <c r="BK142" s="187">
        <f t="shared" si="29"/>
        <v>0</v>
      </c>
      <c r="BL142" s="18" t="s">
        <v>178</v>
      </c>
      <c r="BM142" s="186" t="s">
        <v>721</v>
      </c>
    </row>
    <row r="143" spans="1:65" s="2" customFormat="1" ht="16.5" customHeight="1">
      <c r="A143" s="35"/>
      <c r="B143" s="36"/>
      <c r="C143" s="175" t="s">
        <v>487</v>
      </c>
      <c r="D143" s="175" t="s">
        <v>173</v>
      </c>
      <c r="E143" s="176" t="s">
        <v>2748</v>
      </c>
      <c r="F143" s="177" t="s">
        <v>2749</v>
      </c>
      <c r="G143" s="178" t="s">
        <v>2711</v>
      </c>
      <c r="H143" s="179">
        <v>11</v>
      </c>
      <c r="I143" s="180"/>
      <c r="J143" s="181">
        <f t="shared" si="20"/>
        <v>0</v>
      </c>
      <c r="K143" s="177" t="s">
        <v>19</v>
      </c>
      <c r="L143" s="40"/>
      <c r="M143" s="182" t="s">
        <v>19</v>
      </c>
      <c r="N143" s="183" t="s">
        <v>44</v>
      </c>
      <c r="O143" s="65"/>
      <c r="P143" s="184">
        <f t="shared" si="21"/>
        <v>0</v>
      </c>
      <c r="Q143" s="184">
        <v>0</v>
      </c>
      <c r="R143" s="184">
        <f t="shared" si="22"/>
        <v>0</v>
      </c>
      <c r="S143" s="184">
        <v>0</v>
      </c>
      <c r="T143" s="185">
        <f t="shared" si="23"/>
        <v>0</v>
      </c>
      <c r="U143" s="35"/>
      <c r="V143" s="35"/>
      <c r="W143" s="35"/>
      <c r="X143" s="35"/>
      <c r="Y143" s="35"/>
      <c r="Z143" s="35"/>
      <c r="AA143" s="35"/>
      <c r="AB143" s="35"/>
      <c r="AC143" s="35"/>
      <c r="AD143" s="35"/>
      <c r="AE143" s="35"/>
      <c r="AR143" s="186" t="s">
        <v>178</v>
      </c>
      <c r="AT143" s="186" t="s">
        <v>173</v>
      </c>
      <c r="AU143" s="186" t="s">
        <v>81</v>
      </c>
      <c r="AY143" s="18" t="s">
        <v>171</v>
      </c>
      <c r="BE143" s="187">
        <f t="shared" si="24"/>
        <v>0</v>
      </c>
      <c r="BF143" s="187">
        <f t="shared" si="25"/>
        <v>0</v>
      </c>
      <c r="BG143" s="187">
        <f t="shared" si="26"/>
        <v>0</v>
      </c>
      <c r="BH143" s="187">
        <f t="shared" si="27"/>
        <v>0</v>
      </c>
      <c r="BI143" s="187">
        <f t="shared" si="28"/>
        <v>0</v>
      </c>
      <c r="BJ143" s="18" t="s">
        <v>81</v>
      </c>
      <c r="BK143" s="187">
        <f t="shared" si="29"/>
        <v>0</v>
      </c>
      <c r="BL143" s="18" t="s">
        <v>178</v>
      </c>
      <c r="BM143" s="186" t="s">
        <v>731</v>
      </c>
    </row>
    <row r="144" spans="2:63" s="12" customFormat="1" ht="25.9" customHeight="1">
      <c r="B144" s="159"/>
      <c r="C144" s="160"/>
      <c r="D144" s="161" t="s">
        <v>72</v>
      </c>
      <c r="E144" s="162" t="s">
        <v>2764</v>
      </c>
      <c r="F144" s="162" t="s">
        <v>2765</v>
      </c>
      <c r="G144" s="160"/>
      <c r="H144" s="160"/>
      <c r="I144" s="163"/>
      <c r="J144" s="164">
        <f>BK144</f>
        <v>0</v>
      </c>
      <c r="K144" s="160"/>
      <c r="L144" s="165"/>
      <c r="M144" s="166"/>
      <c r="N144" s="167"/>
      <c r="O144" s="167"/>
      <c r="P144" s="168">
        <f>SUM(P145:P153)</f>
        <v>0</v>
      </c>
      <c r="Q144" s="167"/>
      <c r="R144" s="168">
        <f>SUM(R145:R153)</f>
        <v>0</v>
      </c>
      <c r="S144" s="167"/>
      <c r="T144" s="169">
        <f>SUM(T145:T153)</f>
        <v>0</v>
      </c>
      <c r="AR144" s="170" t="s">
        <v>81</v>
      </c>
      <c r="AT144" s="171" t="s">
        <v>72</v>
      </c>
      <c r="AU144" s="171" t="s">
        <v>73</v>
      </c>
      <c r="AY144" s="170" t="s">
        <v>171</v>
      </c>
      <c r="BK144" s="172">
        <f>SUM(BK145:BK153)</f>
        <v>0</v>
      </c>
    </row>
    <row r="145" spans="1:65" s="2" customFormat="1" ht="16.5" customHeight="1">
      <c r="A145" s="35"/>
      <c r="B145" s="36"/>
      <c r="C145" s="175" t="s">
        <v>494</v>
      </c>
      <c r="D145" s="175" t="s">
        <v>173</v>
      </c>
      <c r="E145" s="176" t="s">
        <v>2766</v>
      </c>
      <c r="F145" s="177" t="s">
        <v>2767</v>
      </c>
      <c r="G145" s="178" t="s">
        <v>2706</v>
      </c>
      <c r="H145" s="179">
        <v>100</v>
      </c>
      <c r="I145" s="180"/>
      <c r="J145" s="181">
        <f aca="true" t="shared" si="30" ref="J145:J153">ROUND(I145*H145,2)</f>
        <v>0</v>
      </c>
      <c r="K145" s="177" t="s">
        <v>19</v>
      </c>
      <c r="L145" s="40"/>
      <c r="M145" s="182" t="s">
        <v>19</v>
      </c>
      <c r="N145" s="183" t="s">
        <v>44</v>
      </c>
      <c r="O145" s="65"/>
      <c r="P145" s="184">
        <f aca="true" t="shared" si="31" ref="P145:P153">O145*H145</f>
        <v>0</v>
      </c>
      <c r="Q145" s="184">
        <v>0</v>
      </c>
      <c r="R145" s="184">
        <f aca="true" t="shared" si="32" ref="R145:R153">Q145*H145</f>
        <v>0</v>
      </c>
      <c r="S145" s="184">
        <v>0</v>
      </c>
      <c r="T145" s="185">
        <f aca="true" t="shared" si="33" ref="T145:T153">S145*H145</f>
        <v>0</v>
      </c>
      <c r="U145" s="35"/>
      <c r="V145" s="35"/>
      <c r="W145" s="35"/>
      <c r="X145" s="35"/>
      <c r="Y145" s="35"/>
      <c r="Z145" s="35"/>
      <c r="AA145" s="35"/>
      <c r="AB145" s="35"/>
      <c r="AC145" s="35"/>
      <c r="AD145" s="35"/>
      <c r="AE145" s="35"/>
      <c r="AR145" s="186" t="s">
        <v>178</v>
      </c>
      <c r="AT145" s="186" t="s">
        <v>173</v>
      </c>
      <c r="AU145" s="186" t="s">
        <v>81</v>
      </c>
      <c r="AY145" s="18" t="s">
        <v>171</v>
      </c>
      <c r="BE145" s="187">
        <f aca="true" t="shared" si="34" ref="BE145:BE153">IF(N145="základní",J145,0)</f>
        <v>0</v>
      </c>
      <c r="BF145" s="187">
        <f aca="true" t="shared" si="35" ref="BF145:BF153">IF(N145="snížená",J145,0)</f>
        <v>0</v>
      </c>
      <c r="BG145" s="187">
        <f aca="true" t="shared" si="36" ref="BG145:BG153">IF(N145="zákl. přenesená",J145,0)</f>
        <v>0</v>
      </c>
      <c r="BH145" s="187">
        <f aca="true" t="shared" si="37" ref="BH145:BH153">IF(N145="sníž. přenesená",J145,0)</f>
        <v>0</v>
      </c>
      <c r="BI145" s="187">
        <f aca="true" t="shared" si="38" ref="BI145:BI153">IF(N145="nulová",J145,0)</f>
        <v>0</v>
      </c>
      <c r="BJ145" s="18" t="s">
        <v>81</v>
      </c>
      <c r="BK145" s="187">
        <f aca="true" t="shared" si="39" ref="BK145:BK153">ROUND(I145*H145,2)</f>
        <v>0</v>
      </c>
      <c r="BL145" s="18" t="s">
        <v>178</v>
      </c>
      <c r="BM145" s="186" t="s">
        <v>741</v>
      </c>
    </row>
    <row r="146" spans="1:65" s="2" customFormat="1" ht="16.5" customHeight="1">
      <c r="A146" s="35"/>
      <c r="B146" s="36"/>
      <c r="C146" s="175" t="s">
        <v>499</v>
      </c>
      <c r="D146" s="175" t="s">
        <v>173</v>
      </c>
      <c r="E146" s="176" t="s">
        <v>2734</v>
      </c>
      <c r="F146" s="177" t="s">
        <v>2735</v>
      </c>
      <c r="G146" s="178" t="s">
        <v>328</v>
      </c>
      <c r="H146" s="179">
        <v>90</v>
      </c>
      <c r="I146" s="180"/>
      <c r="J146" s="181">
        <f t="shared" si="30"/>
        <v>0</v>
      </c>
      <c r="K146" s="177" t="s">
        <v>19</v>
      </c>
      <c r="L146" s="40"/>
      <c r="M146" s="182" t="s">
        <v>19</v>
      </c>
      <c r="N146" s="183" t="s">
        <v>44</v>
      </c>
      <c r="O146" s="65"/>
      <c r="P146" s="184">
        <f t="shared" si="31"/>
        <v>0</v>
      </c>
      <c r="Q146" s="184">
        <v>0</v>
      </c>
      <c r="R146" s="184">
        <f t="shared" si="32"/>
        <v>0</v>
      </c>
      <c r="S146" s="184">
        <v>0</v>
      </c>
      <c r="T146" s="185">
        <f t="shared" si="33"/>
        <v>0</v>
      </c>
      <c r="U146" s="35"/>
      <c r="V146" s="35"/>
      <c r="W146" s="35"/>
      <c r="X146" s="35"/>
      <c r="Y146" s="35"/>
      <c r="Z146" s="35"/>
      <c r="AA146" s="35"/>
      <c r="AB146" s="35"/>
      <c r="AC146" s="35"/>
      <c r="AD146" s="35"/>
      <c r="AE146" s="35"/>
      <c r="AR146" s="186" t="s">
        <v>178</v>
      </c>
      <c r="AT146" s="186" t="s">
        <v>173</v>
      </c>
      <c r="AU146" s="186" t="s">
        <v>81</v>
      </c>
      <c r="AY146" s="18" t="s">
        <v>171</v>
      </c>
      <c r="BE146" s="187">
        <f t="shared" si="34"/>
        <v>0</v>
      </c>
      <c r="BF146" s="187">
        <f t="shared" si="35"/>
        <v>0</v>
      </c>
      <c r="BG146" s="187">
        <f t="shared" si="36"/>
        <v>0</v>
      </c>
      <c r="BH146" s="187">
        <f t="shared" si="37"/>
        <v>0</v>
      </c>
      <c r="BI146" s="187">
        <f t="shared" si="38"/>
        <v>0</v>
      </c>
      <c r="BJ146" s="18" t="s">
        <v>81</v>
      </c>
      <c r="BK146" s="187">
        <f t="shared" si="39"/>
        <v>0</v>
      </c>
      <c r="BL146" s="18" t="s">
        <v>178</v>
      </c>
      <c r="BM146" s="186" t="s">
        <v>778</v>
      </c>
    </row>
    <row r="147" spans="1:65" s="2" customFormat="1" ht="16.5" customHeight="1">
      <c r="A147" s="35"/>
      <c r="B147" s="36"/>
      <c r="C147" s="175" t="s">
        <v>505</v>
      </c>
      <c r="D147" s="175" t="s">
        <v>173</v>
      </c>
      <c r="E147" s="176" t="s">
        <v>2736</v>
      </c>
      <c r="F147" s="177" t="s">
        <v>2737</v>
      </c>
      <c r="G147" s="178" t="s">
        <v>328</v>
      </c>
      <c r="H147" s="179">
        <v>90</v>
      </c>
      <c r="I147" s="180"/>
      <c r="J147" s="181">
        <f t="shared" si="30"/>
        <v>0</v>
      </c>
      <c r="K147" s="177" t="s">
        <v>19</v>
      </c>
      <c r="L147" s="40"/>
      <c r="M147" s="182" t="s">
        <v>19</v>
      </c>
      <c r="N147" s="183" t="s">
        <v>44</v>
      </c>
      <c r="O147" s="65"/>
      <c r="P147" s="184">
        <f t="shared" si="31"/>
        <v>0</v>
      </c>
      <c r="Q147" s="184">
        <v>0</v>
      </c>
      <c r="R147" s="184">
        <f t="shared" si="32"/>
        <v>0</v>
      </c>
      <c r="S147" s="184">
        <v>0</v>
      </c>
      <c r="T147" s="185">
        <f t="shared" si="33"/>
        <v>0</v>
      </c>
      <c r="U147" s="35"/>
      <c r="V147" s="35"/>
      <c r="W147" s="35"/>
      <c r="X147" s="35"/>
      <c r="Y147" s="35"/>
      <c r="Z147" s="35"/>
      <c r="AA147" s="35"/>
      <c r="AB147" s="35"/>
      <c r="AC147" s="35"/>
      <c r="AD147" s="35"/>
      <c r="AE147" s="35"/>
      <c r="AR147" s="186" t="s">
        <v>178</v>
      </c>
      <c r="AT147" s="186" t="s">
        <v>173</v>
      </c>
      <c r="AU147" s="186" t="s">
        <v>81</v>
      </c>
      <c r="AY147" s="18" t="s">
        <v>171</v>
      </c>
      <c r="BE147" s="187">
        <f t="shared" si="34"/>
        <v>0</v>
      </c>
      <c r="BF147" s="187">
        <f t="shared" si="35"/>
        <v>0</v>
      </c>
      <c r="BG147" s="187">
        <f t="shared" si="36"/>
        <v>0</v>
      </c>
      <c r="BH147" s="187">
        <f t="shared" si="37"/>
        <v>0</v>
      </c>
      <c r="BI147" s="187">
        <f t="shared" si="38"/>
        <v>0</v>
      </c>
      <c r="BJ147" s="18" t="s">
        <v>81</v>
      </c>
      <c r="BK147" s="187">
        <f t="shared" si="39"/>
        <v>0</v>
      </c>
      <c r="BL147" s="18" t="s">
        <v>178</v>
      </c>
      <c r="BM147" s="186" t="s">
        <v>795</v>
      </c>
    </row>
    <row r="148" spans="1:65" s="2" customFormat="1" ht="16.5" customHeight="1">
      <c r="A148" s="35"/>
      <c r="B148" s="36"/>
      <c r="C148" s="175" t="s">
        <v>512</v>
      </c>
      <c r="D148" s="175" t="s">
        <v>173</v>
      </c>
      <c r="E148" s="176" t="s">
        <v>2738</v>
      </c>
      <c r="F148" s="177" t="s">
        <v>2739</v>
      </c>
      <c r="G148" s="178" t="s">
        <v>2711</v>
      </c>
      <c r="H148" s="179">
        <v>1</v>
      </c>
      <c r="I148" s="180"/>
      <c r="J148" s="181">
        <f t="shared" si="30"/>
        <v>0</v>
      </c>
      <c r="K148" s="177" t="s">
        <v>19</v>
      </c>
      <c r="L148" s="40"/>
      <c r="M148" s="182" t="s">
        <v>19</v>
      </c>
      <c r="N148" s="183" t="s">
        <v>44</v>
      </c>
      <c r="O148" s="65"/>
      <c r="P148" s="184">
        <f t="shared" si="31"/>
        <v>0</v>
      </c>
      <c r="Q148" s="184">
        <v>0</v>
      </c>
      <c r="R148" s="184">
        <f t="shared" si="32"/>
        <v>0</v>
      </c>
      <c r="S148" s="184">
        <v>0</v>
      </c>
      <c r="T148" s="185">
        <f t="shared" si="33"/>
        <v>0</v>
      </c>
      <c r="U148" s="35"/>
      <c r="V148" s="35"/>
      <c r="W148" s="35"/>
      <c r="X148" s="35"/>
      <c r="Y148" s="35"/>
      <c r="Z148" s="35"/>
      <c r="AA148" s="35"/>
      <c r="AB148" s="35"/>
      <c r="AC148" s="35"/>
      <c r="AD148" s="35"/>
      <c r="AE148" s="35"/>
      <c r="AR148" s="186" t="s">
        <v>178</v>
      </c>
      <c r="AT148" s="186" t="s">
        <v>173</v>
      </c>
      <c r="AU148" s="186" t="s">
        <v>81</v>
      </c>
      <c r="AY148" s="18" t="s">
        <v>171</v>
      </c>
      <c r="BE148" s="187">
        <f t="shared" si="34"/>
        <v>0</v>
      </c>
      <c r="BF148" s="187">
        <f t="shared" si="35"/>
        <v>0</v>
      </c>
      <c r="BG148" s="187">
        <f t="shared" si="36"/>
        <v>0</v>
      </c>
      <c r="BH148" s="187">
        <f t="shared" si="37"/>
        <v>0</v>
      </c>
      <c r="BI148" s="187">
        <f t="shared" si="38"/>
        <v>0</v>
      </c>
      <c r="BJ148" s="18" t="s">
        <v>81</v>
      </c>
      <c r="BK148" s="187">
        <f t="shared" si="39"/>
        <v>0</v>
      </c>
      <c r="BL148" s="18" t="s">
        <v>178</v>
      </c>
      <c r="BM148" s="186" t="s">
        <v>827</v>
      </c>
    </row>
    <row r="149" spans="1:65" s="2" customFormat="1" ht="16.5" customHeight="1">
      <c r="A149" s="35"/>
      <c r="B149" s="36"/>
      <c r="C149" s="175" t="s">
        <v>525</v>
      </c>
      <c r="D149" s="175" t="s">
        <v>173</v>
      </c>
      <c r="E149" s="176" t="s">
        <v>2740</v>
      </c>
      <c r="F149" s="177" t="s">
        <v>2741</v>
      </c>
      <c r="G149" s="178" t="s">
        <v>2711</v>
      </c>
      <c r="H149" s="179">
        <v>1</v>
      </c>
      <c r="I149" s="180"/>
      <c r="J149" s="181">
        <f t="shared" si="30"/>
        <v>0</v>
      </c>
      <c r="K149" s="177" t="s">
        <v>19</v>
      </c>
      <c r="L149" s="40"/>
      <c r="M149" s="182" t="s">
        <v>19</v>
      </c>
      <c r="N149" s="183" t="s">
        <v>44</v>
      </c>
      <c r="O149" s="65"/>
      <c r="P149" s="184">
        <f t="shared" si="31"/>
        <v>0</v>
      </c>
      <c r="Q149" s="184">
        <v>0</v>
      </c>
      <c r="R149" s="184">
        <f t="shared" si="32"/>
        <v>0</v>
      </c>
      <c r="S149" s="184">
        <v>0</v>
      </c>
      <c r="T149" s="185">
        <f t="shared" si="33"/>
        <v>0</v>
      </c>
      <c r="U149" s="35"/>
      <c r="V149" s="35"/>
      <c r="W149" s="35"/>
      <c r="X149" s="35"/>
      <c r="Y149" s="35"/>
      <c r="Z149" s="35"/>
      <c r="AA149" s="35"/>
      <c r="AB149" s="35"/>
      <c r="AC149" s="35"/>
      <c r="AD149" s="35"/>
      <c r="AE149" s="35"/>
      <c r="AR149" s="186" t="s">
        <v>178</v>
      </c>
      <c r="AT149" s="186" t="s">
        <v>173</v>
      </c>
      <c r="AU149" s="186" t="s">
        <v>81</v>
      </c>
      <c r="AY149" s="18" t="s">
        <v>171</v>
      </c>
      <c r="BE149" s="187">
        <f t="shared" si="34"/>
        <v>0</v>
      </c>
      <c r="BF149" s="187">
        <f t="shared" si="35"/>
        <v>0</v>
      </c>
      <c r="BG149" s="187">
        <f t="shared" si="36"/>
        <v>0</v>
      </c>
      <c r="BH149" s="187">
        <f t="shared" si="37"/>
        <v>0</v>
      </c>
      <c r="BI149" s="187">
        <f t="shared" si="38"/>
        <v>0</v>
      </c>
      <c r="BJ149" s="18" t="s">
        <v>81</v>
      </c>
      <c r="BK149" s="187">
        <f t="shared" si="39"/>
        <v>0</v>
      </c>
      <c r="BL149" s="18" t="s">
        <v>178</v>
      </c>
      <c r="BM149" s="186" t="s">
        <v>842</v>
      </c>
    </row>
    <row r="150" spans="1:65" s="2" customFormat="1" ht="16.5" customHeight="1">
      <c r="A150" s="35"/>
      <c r="B150" s="36"/>
      <c r="C150" s="175" t="s">
        <v>534</v>
      </c>
      <c r="D150" s="175" t="s">
        <v>173</v>
      </c>
      <c r="E150" s="176" t="s">
        <v>2742</v>
      </c>
      <c r="F150" s="177" t="s">
        <v>2743</v>
      </c>
      <c r="G150" s="178" t="s">
        <v>2711</v>
      </c>
      <c r="H150" s="179">
        <v>1</v>
      </c>
      <c r="I150" s="180"/>
      <c r="J150" s="181">
        <f t="shared" si="30"/>
        <v>0</v>
      </c>
      <c r="K150" s="177" t="s">
        <v>19</v>
      </c>
      <c r="L150" s="40"/>
      <c r="M150" s="182" t="s">
        <v>19</v>
      </c>
      <c r="N150" s="183" t="s">
        <v>44</v>
      </c>
      <c r="O150" s="65"/>
      <c r="P150" s="184">
        <f t="shared" si="31"/>
        <v>0</v>
      </c>
      <c r="Q150" s="184">
        <v>0</v>
      </c>
      <c r="R150" s="184">
        <f t="shared" si="32"/>
        <v>0</v>
      </c>
      <c r="S150" s="184">
        <v>0</v>
      </c>
      <c r="T150" s="185">
        <f t="shared" si="33"/>
        <v>0</v>
      </c>
      <c r="U150" s="35"/>
      <c r="V150" s="35"/>
      <c r="W150" s="35"/>
      <c r="X150" s="35"/>
      <c r="Y150" s="35"/>
      <c r="Z150" s="35"/>
      <c r="AA150" s="35"/>
      <c r="AB150" s="35"/>
      <c r="AC150" s="35"/>
      <c r="AD150" s="35"/>
      <c r="AE150" s="35"/>
      <c r="AR150" s="186" t="s">
        <v>178</v>
      </c>
      <c r="AT150" s="186" t="s">
        <v>173</v>
      </c>
      <c r="AU150" s="186" t="s">
        <v>81</v>
      </c>
      <c r="AY150" s="18" t="s">
        <v>171</v>
      </c>
      <c r="BE150" s="187">
        <f t="shared" si="34"/>
        <v>0</v>
      </c>
      <c r="BF150" s="187">
        <f t="shared" si="35"/>
        <v>0</v>
      </c>
      <c r="BG150" s="187">
        <f t="shared" si="36"/>
        <v>0</v>
      </c>
      <c r="BH150" s="187">
        <f t="shared" si="37"/>
        <v>0</v>
      </c>
      <c r="BI150" s="187">
        <f t="shared" si="38"/>
        <v>0</v>
      </c>
      <c r="BJ150" s="18" t="s">
        <v>81</v>
      </c>
      <c r="BK150" s="187">
        <f t="shared" si="39"/>
        <v>0</v>
      </c>
      <c r="BL150" s="18" t="s">
        <v>178</v>
      </c>
      <c r="BM150" s="186" t="s">
        <v>856</v>
      </c>
    </row>
    <row r="151" spans="1:65" s="2" customFormat="1" ht="16.5" customHeight="1">
      <c r="A151" s="35"/>
      <c r="B151" s="36"/>
      <c r="C151" s="175" t="s">
        <v>541</v>
      </c>
      <c r="D151" s="175" t="s">
        <v>173</v>
      </c>
      <c r="E151" s="176" t="s">
        <v>2744</v>
      </c>
      <c r="F151" s="177" t="s">
        <v>2745</v>
      </c>
      <c r="G151" s="178" t="s">
        <v>2711</v>
      </c>
      <c r="H151" s="179">
        <v>6</v>
      </c>
      <c r="I151" s="180"/>
      <c r="J151" s="181">
        <f t="shared" si="30"/>
        <v>0</v>
      </c>
      <c r="K151" s="177" t="s">
        <v>19</v>
      </c>
      <c r="L151" s="40"/>
      <c r="M151" s="182" t="s">
        <v>19</v>
      </c>
      <c r="N151" s="183" t="s">
        <v>44</v>
      </c>
      <c r="O151" s="65"/>
      <c r="P151" s="184">
        <f t="shared" si="31"/>
        <v>0</v>
      </c>
      <c r="Q151" s="184">
        <v>0</v>
      </c>
      <c r="R151" s="184">
        <f t="shared" si="32"/>
        <v>0</v>
      </c>
      <c r="S151" s="184">
        <v>0</v>
      </c>
      <c r="T151" s="185">
        <f t="shared" si="33"/>
        <v>0</v>
      </c>
      <c r="U151" s="35"/>
      <c r="V151" s="35"/>
      <c r="W151" s="35"/>
      <c r="X151" s="35"/>
      <c r="Y151" s="35"/>
      <c r="Z151" s="35"/>
      <c r="AA151" s="35"/>
      <c r="AB151" s="35"/>
      <c r="AC151" s="35"/>
      <c r="AD151" s="35"/>
      <c r="AE151" s="35"/>
      <c r="AR151" s="186" t="s">
        <v>178</v>
      </c>
      <c r="AT151" s="186" t="s">
        <v>173</v>
      </c>
      <c r="AU151" s="186" t="s">
        <v>81</v>
      </c>
      <c r="AY151" s="18" t="s">
        <v>171</v>
      </c>
      <c r="BE151" s="187">
        <f t="shared" si="34"/>
        <v>0</v>
      </c>
      <c r="BF151" s="187">
        <f t="shared" si="35"/>
        <v>0</v>
      </c>
      <c r="BG151" s="187">
        <f t="shared" si="36"/>
        <v>0</v>
      </c>
      <c r="BH151" s="187">
        <f t="shared" si="37"/>
        <v>0</v>
      </c>
      <c r="BI151" s="187">
        <f t="shared" si="38"/>
        <v>0</v>
      </c>
      <c r="BJ151" s="18" t="s">
        <v>81</v>
      </c>
      <c r="BK151" s="187">
        <f t="shared" si="39"/>
        <v>0</v>
      </c>
      <c r="BL151" s="18" t="s">
        <v>178</v>
      </c>
      <c r="BM151" s="186" t="s">
        <v>867</v>
      </c>
    </row>
    <row r="152" spans="1:65" s="2" customFormat="1" ht="16.5" customHeight="1">
      <c r="A152" s="35"/>
      <c r="B152" s="36"/>
      <c r="C152" s="175" t="s">
        <v>547</v>
      </c>
      <c r="D152" s="175" t="s">
        <v>173</v>
      </c>
      <c r="E152" s="176" t="s">
        <v>2746</v>
      </c>
      <c r="F152" s="177" t="s">
        <v>2747</v>
      </c>
      <c r="G152" s="178" t="s">
        <v>2711</v>
      </c>
      <c r="H152" s="179">
        <v>5</v>
      </c>
      <c r="I152" s="180"/>
      <c r="J152" s="181">
        <f t="shared" si="30"/>
        <v>0</v>
      </c>
      <c r="K152" s="177" t="s">
        <v>19</v>
      </c>
      <c r="L152" s="40"/>
      <c r="M152" s="182" t="s">
        <v>19</v>
      </c>
      <c r="N152" s="183" t="s">
        <v>44</v>
      </c>
      <c r="O152" s="65"/>
      <c r="P152" s="184">
        <f t="shared" si="31"/>
        <v>0</v>
      </c>
      <c r="Q152" s="184">
        <v>0</v>
      </c>
      <c r="R152" s="184">
        <f t="shared" si="32"/>
        <v>0</v>
      </c>
      <c r="S152" s="184">
        <v>0</v>
      </c>
      <c r="T152" s="185">
        <f t="shared" si="33"/>
        <v>0</v>
      </c>
      <c r="U152" s="35"/>
      <c r="V152" s="35"/>
      <c r="W152" s="35"/>
      <c r="X152" s="35"/>
      <c r="Y152" s="35"/>
      <c r="Z152" s="35"/>
      <c r="AA152" s="35"/>
      <c r="AB152" s="35"/>
      <c r="AC152" s="35"/>
      <c r="AD152" s="35"/>
      <c r="AE152" s="35"/>
      <c r="AR152" s="186" t="s">
        <v>178</v>
      </c>
      <c r="AT152" s="186" t="s">
        <v>173</v>
      </c>
      <c r="AU152" s="186" t="s">
        <v>81</v>
      </c>
      <c r="AY152" s="18" t="s">
        <v>171</v>
      </c>
      <c r="BE152" s="187">
        <f t="shared" si="34"/>
        <v>0</v>
      </c>
      <c r="BF152" s="187">
        <f t="shared" si="35"/>
        <v>0</v>
      </c>
      <c r="BG152" s="187">
        <f t="shared" si="36"/>
        <v>0</v>
      </c>
      <c r="BH152" s="187">
        <f t="shared" si="37"/>
        <v>0</v>
      </c>
      <c r="BI152" s="187">
        <f t="shared" si="38"/>
        <v>0</v>
      </c>
      <c r="BJ152" s="18" t="s">
        <v>81</v>
      </c>
      <c r="BK152" s="187">
        <f t="shared" si="39"/>
        <v>0</v>
      </c>
      <c r="BL152" s="18" t="s">
        <v>178</v>
      </c>
      <c r="BM152" s="186" t="s">
        <v>878</v>
      </c>
    </row>
    <row r="153" spans="1:65" s="2" customFormat="1" ht="16.5" customHeight="1">
      <c r="A153" s="35"/>
      <c r="B153" s="36"/>
      <c r="C153" s="175" t="s">
        <v>553</v>
      </c>
      <c r="D153" s="175" t="s">
        <v>173</v>
      </c>
      <c r="E153" s="176" t="s">
        <v>2748</v>
      </c>
      <c r="F153" s="177" t="s">
        <v>2749</v>
      </c>
      <c r="G153" s="178" t="s">
        <v>2711</v>
      </c>
      <c r="H153" s="179">
        <v>11</v>
      </c>
      <c r="I153" s="180"/>
      <c r="J153" s="181">
        <f t="shared" si="30"/>
        <v>0</v>
      </c>
      <c r="K153" s="177" t="s">
        <v>19</v>
      </c>
      <c r="L153" s="40"/>
      <c r="M153" s="182" t="s">
        <v>19</v>
      </c>
      <c r="N153" s="183" t="s">
        <v>44</v>
      </c>
      <c r="O153" s="65"/>
      <c r="P153" s="184">
        <f t="shared" si="31"/>
        <v>0</v>
      </c>
      <c r="Q153" s="184">
        <v>0</v>
      </c>
      <c r="R153" s="184">
        <f t="shared" si="32"/>
        <v>0</v>
      </c>
      <c r="S153" s="184">
        <v>0</v>
      </c>
      <c r="T153" s="185">
        <f t="shared" si="33"/>
        <v>0</v>
      </c>
      <c r="U153" s="35"/>
      <c r="V153" s="35"/>
      <c r="W153" s="35"/>
      <c r="X153" s="35"/>
      <c r="Y153" s="35"/>
      <c r="Z153" s="35"/>
      <c r="AA153" s="35"/>
      <c r="AB153" s="35"/>
      <c r="AC153" s="35"/>
      <c r="AD153" s="35"/>
      <c r="AE153" s="35"/>
      <c r="AR153" s="186" t="s">
        <v>178</v>
      </c>
      <c r="AT153" s="186" t="s">
        <v>173</v>
      </c>
      <c r="AU153" s="186" t="s">
        <v>81</v>
      </c>
      <c r="AY153" s="18" t="s">
        <v>171</v>
      </c>
      <c r="BE153" s="187">
        <f t="shared" si="34"/>
        <v>0</v>
      </c>
      <c r="BF153" s="187">
        <f t="shared" si="35"/>
        <v>0</v>
      </c>
      <c r="BG153" s="187">
        <f t="shared" si="36"/>
        <v>0</v>
      </c>
      <c r="BH153" s="187">
        <f t="shared" si="37"/>
        <v>0</v>
      </c>
      <c r="BI153" s="187">
        <f t="shared" si="38"/>
        <v>0</v>
      </c>
      <c r="BJ153" s="18" t="s">
        <v>81</v>
      </c>
      <c r="BK153" s="187">
        <f t="shared" si="39"/>
        <v>0</v>
      </c>
      <c r="BL153" s="18" t="s">
        <v>178</v>
      </c>
      <c r="BM153" s="186" t="s">
        <v>888</v>
      </c>
    </row>
    <row r="154" spans="2:63" s="12" customFormat="1" ht="25.9" customHeight="1">
      <c r="B154" s="159"/>
      <c r="C154" s="160"/>
      <c r="D154" s="161" t="s">
        <v>72</v>
      </c>
      <c r="E154" s="162" t="s">
        <v>2768</v>
      </c>
      <c r="F154" s="162" t="s">
        <v>2769</v>
      </c>
      <c r="G154" s="160"/>
      <c r="H154" s="160"/>
      <c r="I154" s="163"/>
      <c r="J154" s="164">
        <f>BK154</f>
        <v>0</v>
      </c>
      <c r="K154" s="160"/>
      <c r="L154" s="165"/>
      <c r="M154" s="166"/>
      <c r="N154" s="167"/>
      <c r="O154" s="167"/>
      <c r="P154" s="168">
        <f>SUM(P155:P167)</f>
        <v>0</v>
      </c>
      <c r="Q154" s="167"/>
      <c r="R154" s="168">
        <f>SUM(R155:R167)</f>
        <v>0</v>
      </c>
      <c r="S154" s="167"/>
      <c r="T154" s="169">
        <f>SUM(T155:T167)</f>
        <v>0</v>
      </c>
      <c r="AR154" s="170" t="s">
        <v>81</v>
      </c>
      <c r="AT154" s="171" t="s">
        <v>72</v>
      </c>
      <c r="AU154" s="171" t="s">
        <v>73</v>
      </c>
      <c r="AY154" s="170" t="s">
        <v>171</v>
      </c>
      <c r="BK154" s="172">
        <f>SUM(BK155:BK167)</f>
        <v>0</v>
      </c>
    </row>
    <row r="155" spans="1:65" s="2" customFormat="1" ht="16.5" customHeight="1">
      <c r="A155" s="35"/>
      <c r="B155" s="36"/>
      <c r="C155" s="175" t="s">
        <v>560</v>
      </c>
      <c r="D155" s="175" t="s">
        <v>173</v>
      </c>
      <c r="E155" s="176" t="s">
        <v>2770</v>
      </c>
      <c r="F155" s="177" t="s">
        <v>2771</v>
      </c>
      <c r="G155" s="178" t="s">
        <v>2706</v>
      </c>
      <c r="H155" s="179">
        <v>80</v>
      </c>
      <c r="I155" s="180"/>
      <c r="J155" s="181">
        <f aca="true" t="shared" si="40" ref="J155:J167">ROUND(I155*H155,2)</f>
        <v>0</v>
      </c>
      <c r="K155" s="177" t="s">
        <v>19</v>
      </c>
      <c r="L155" s="40"/>
      <c r="M155" s="182" t="s">
        <v>19</v>
      </c>
      <c r="N155" s="183" t="s">
        <v>44</v>
      </c>
      <c r="O155" s="65"/>
      <c r="P155" s="184">
        <f aca="true" t="shared" si="41" ref="P155:P167">O155*H155</f>
        <v>0</v>
      </c>
      <c r="Q155" s="184">
        <v>0</v>
      </c>
      <c r="R155" s="184">
        <f aca="true" t="shared" si="42" ref="R155:R167">Q155*H155</f>
        <v>0</v>
      </c>
      <c r="S155" s="184">
        <v>0</v>
      </c>
      <c r="T155" s="185">
        <f aca="true" t="shared" si="43" ref="T155:T167">S155*H155</f>
        <v>0</v>
      </c>
      <c r="U155" s="35"/>
      <c r="V155" s="35"/>
      <c r="W155" s="35"/>
      <c r="X155" s="35"/>
      <c r="Y155" s="35"/>
      <c r="Z155" s="35"/>
      <c r="AA155" s="35"/>
      <c r="AB155" s="35"/>
      <c r="AC155" s="35"/>
      <c r="AD155" s="35"/>
      <c r="AE155" s="35"/>
      <c r="AR155" s="186" t="s">
        <v>178</v>
      </c>
      <c r="AT155" s="186" t="s">
        <v>173</v>
      </c>
      <c r="AU155" s="186" t="s">
        <v>81</v>
      </c>
      <c r="AY155" s="18" t="s">
        <v>171</v>
      </c>
      <c r="BE155" s="187">
        <f aca="true" t="shared" si="44" ref="BE155:BE167">IF(N155="základní",J155,0)</f>
        <v>0</v>
      </c>
      <c r="BF155" s="187">
        <f aca="true" t="shared" si="45" ref="BF155:BF167">IF(N155="snížená",J155,0)</f>
        <v>0</v>
      </c>
      <c r="BG155" s="187">
        <f aca="true" t="shared" si="46" ref="BG155:BG167">IF(N155="zákl. přenesená",J155,0)</f>
        <v>0</v>
      </c>
      <c r="BH155" s="187">
        <f aca="true" t="shared" si="47" ref="BH155:BH167">IF(N155="sníž. přenesená",J155,0)</f>
        <v>0</v>
      </c>
      <c r="BI155" s="187">
        <f aca="true" t="shared" si="48" ref="BI155:BI167">IF(N155="nulová",J155,0)</f>
        <v>0</v>
      </c>
      <c r="BJ155" s="18" t="s">
        <v>81</v>
      </c>
      <c r="BK155" s="187">
        <f aca="true" t="shared" si="49" ref="BK155:BK167">ROUND(I155*H155,2)</f>
        <v>0</v>
      </c>
      <c r="BL155" s="18" t="s">
        <v>178</v>
      </c>
      <c r="BM155" s="186" t="s">
        <v>902</v>
      </c>
    </row>
    <row r="156" spans="1:65" s="2" customFormat="1" ht="16.5" customHeight="1">
      <c r="A156" s="35"/>
      <c r="B156" s="36"/>
      <c r="C156" s="175" t="s">
        <v>565</v>
      </c>
      <c r="D156" s="175" t="s">
        <v>173</v>
      </c>
      <c r="E156" s="176" t="s">
        <v>2734</v>
      </c>
      <c r="F156" s="177" t="s">
        <v>2735</v>
      </c>
      <c r="G156" s="178" t="s">
        <v>328</v>
      </c>
      <c r="H156" s="179">
        <v>100</v>
      </c>
      <c r="I156" s="180"/>
      <c r="J156" s="181">
        <f t="shared" si="40"/>
        <v>0</v>
      </c>
      <c r="K156" s="177" t="s">
        <v>19</v>
      </c>
      <c r="L156" s="40"/>
      <c r="M156" s="182" t="s">
        <v>19</v>
      </c>
      <c r="N156" s="183" t="s">
        <v>44</v>
      </c>
      <c r="O156" s="65"/>
      <c r="P156" s="184">
        <f t="shared" si="41"/>
        <v>0</v>
      </c>
      <c r="Q156" s="184">
        <v>0</v>
      </c>
      <c r="R156" s="184">
        <f t="shared" si="42"/>
        <v>0</v>
      </c>
      <c r="S156" s="184">
        <v>0</v>
      </c>
      <c r="T156" s="185">
        <f t="shared" si="43"/>
        <v>0</v>
      </c>
      <c r="U156" s="35"/>
      <c r="V156" s="35"/>
      <c r="W156" s="35"/>
      <c r="X156" s="35"/>
      <c r="Y156" s="35"/>
      <c r="Z156" s="35"/>
      <c r="AA156" s="35"/>
      <c r="AB156" s="35"/>
      <c r="AC156" s="35"/>
      <c r="AD156" s="35"/>
      <c r="AE156" s="35"/>
      <c r="AR156" s="186" t="s">
        <v>178</v>
      </c>
      <c r="AT156" s="186" t="s">
        <v>173</v>
      </c>
      <c r="AU156" s="186" t="s">
        <v>81</v>
      </c>
      <c r="AY156" s="18" t="s">
        <v>171</v>
      </c>
      <c r="BE156" s="187">
        <f t="shared" si="44"/>
        <v>0</v>
      </c>
      <c r="BF156" s="187">
        <f t="shared" si="45"/>
        <v>0</v>
      </c>
      <c r="BG156" s="187">
        <f t="shared" si="46"/>
        <v>0</v>
      </c>
      <c r="BH156" s="187">
        <f t="shared" si="47"/>
        <v>0</v>
      </c>
      <c r="BI156" s="187">
        <f t="shared" si="48"/>
        <v>0</v>
      </c>
      <c r="BJ156" s="18" t="s">
        <v>81</v>
      </c>
      <c r="BK156" s="187">
        <f t="shared" si="49"/>
        <v>0</v>
      </c>
      <c r="BL156" s="18" t="s">
        <v>178</v>
      </c>
      <c r="BM156" s="186" t="s">
        <v>912</v>
      </c>
    </row>
    <row r="157" spans="1:65" s="2" customFormat="1" ht="16.5" customHeight="1">
      <c r="A157" s="35"/>
      <c r="B157" s="36"/>
      <c r="C157" s="175" t="s">
        <v>579</v>
      </c>
      <c r="D157" s="175" t="s">
        <v>173</v>
      </c>
      <c r="E157" s="176" t="s">
        <v>2754</v>
      </c>
      <c r="F157" s="177" t="s">
        <v>2755</v>
      </c>
      <c r="G157" s="178" t="s">
        <v>328</v>
      </c>
      <c r="H157" s="179">
        <v>10</v>
      </c>
      <c r="I157" s="180"/>
      <c r="J157" s="181">
        <f t="shared" si="40"/>
        <v>0</v>
      </c>
      <c r="K157" s="177" t="s">
        <v>19</v>
      </c>
      <c r="L157" s="40"/>
      <c r="M157" s="182" t="s">
        <v>19</v>
      </c>
      <c r="N157" s="183" t="s">
        <v>44</v>
      </c>
      <c r="O157" s="65"/>
      <c r="P157" s="184">
        <f t="shared" si="41"/>
        <v>0</v>
      </c>
      <c r="Q157" s="184">
        <v>0</v>
      </c>
      <c r="R157" s="184">
        <f t="shared" si="42"/>
        <v>0</v>
      </c>
      <c r="S157" s="184">
        <v>0</v>
      </c>
      <c r="T157" s="185">
        <f t="shared" si="43"/>
        <v>0</v>
      </c>
      <c r="U157" s="35"/>
      <c r="V157" s="35"/>
      <c r="W157" s="35"/>
      <c r="X157" s="35"/>
      <c r="Y157" s="35"/>
      <c r="Z157" s="35"/>
      <c r="AA157" s="35"/>
      <c r="AB157" s="35"/>
      <c r="AC157" s="35"/>
      <c r="AD157" s="35"/>
      <c r="AE157" s="35"/>
      <c r="AR157" s="186" t="s">
        <v>178</v>
      </c>
      <c r="AT157" s="186" t="s">
        <v>173</v>
      </c>
      <c r="AU157" s="186" t="s">
        <v>81</v>
      </c>
      <c r="AY157" s="18" t="s">
        <v>171</v>
      </c>
      <c r="BE157" s="187">
        <f t="shared" si="44"/>
        <v>0</v>
      </c>
      <c r="BF157" s="187">
        <f t="shared" si="45"/>
        <v>0</v>
      </c>
      <c r="BG157" s="187">
        <f t="shared" si="46"/>
        <v>0</v>
      </c>
      <c r="BH157" s="187">
        <f t="shared" si="47"/>
        <v>0</v>
      </c>
      <c r="BI157" s="187">
        <f t="shared" si="48"/>
        <v>0</v>
      </c>
      <c r="BJ157" s="18" t="s">
        <v>81</v>
      </c>
      <c r="BK157" s="187">
        <f t="shared" si="49"/>
        <v>0</v>
      </c>
      <c r="BL157" s="18" t="s">
        <v>178</v>
      </c>
      <c r="BM157" s="186" t="s">
        <v>924</v>
      </c>
    </row>
    <row r="158" spans="1:65" s="2" customFormat="1" ht="16.5" customHeight="1">
      <c r="A158" s="35"/>
      <c r="B158" s="36"/>
      <c r="C158" s="175" t="s">
        <v>584</v>
      </c>
      <c r="D158" s="175" t="s">
        <v>173</v>
      </c>
      <c r="E158" s="176" t="s">
        <v>2736</v>
      </c>
      <c r="F158" s="177" t="s">
        <v>2737</v>
      </c>
      <c r="G158" s="178" t="s">
        <v>328</v>
      </c>
      <c r="H158" s="179">
        <v>100</v>
      </c>
      <c r="I158" s="180"/>
      <c r="J158" s="181">
        <f t="shared" si="40"/>
        <v>0</v>
      </c>
      <c r="K158" s="177" t="s">
        <v>19</v>
      </c>
      <c r="L158" s="40"/>
      <c r="M158" s="182" t="s">
        <v>19</v>
      </c>
      <c r="N158" s="183" t="s">
        <v>44</v>
      </c>
      <c r="O158" s="65"/>
      <c r="P158" s="184">
        <f t="shared" si="41"/>
        <v>0</v>
      </c>
      <c r="Q158" s="184">
        <v>0</v>
      </c>
      <c r="R158" s="184">
        <f t="shared" si="42"/>
        <v>0</v>
      </c>
      <c r="S158" s="184">
        <v>0</v>
      </c>
      <c r="T158" s="185">
        <f t="shared" si="43"/>
        <v>0</v>
      </c>
      <c r="U158" s="35"/>
      <c r="V158" s="35"/>
      <c r="W158" s="35"/>
      <c r="X158" s="35"/>
      <c r="Y158" s="35"/>
      <c r="Z158" s="35"/>
      <c r="AA158" s="35"/>
      <c r="AB158" s="35"/>
      <c r="AC158" s="35"/>
      <c r="AD158" s="35"/>
      <c r="AE158" s="35"/>
      <c r="AR158" s="186" t="s">
        <v>178</v>
      </c>
      <c r="AT158" s="186" t="s">
        <v>173</v>
      </c>
      <c r="AU158" s="186" t="s">
        <v>81</v>
      </c>
      <c r="AY158" s="18" t="s">
        <v>171</v>
      </c>
      <c r="BE158" s="187">
        <f t="shared" si="44"/>
        <v>0</v>
      </c>
      <c r="BF158" s="187">
        <f t="shared" si="45"/>
        <v>0</v>
      </c>
      <c r="BG158" s="187">
        <f t="shared" si="46"/>
        <v>0</v>
      </c>
      <c r="BH158" s="187">
        <f t="shared" si="47"/>
        <v>0</v>
      </c>
      <c r="BI158" s="187">
        <f t="shared" si="48"/>
        <v>0</v>
      </c>
      <c r="BJ158" s="18" t="s">
        <v>81</v>
      </c>
      <c r="BK158" s="187">
        <f t="shared" si="49"/>
        <v>0</v>
      </c>
      <c r="BL158" s="18" t="s">
        <v>178</v>
      </c>
      <c r="BM158" s="186" t="s">
        <v>934</v>
      </c>
    </row>
    <row r="159" spans="1:65" s="2" customFormat="1" ht="16.5" customHeight="1">
      <c r="A159" s="35"/>
      <c r="B159" s="36"/>
      <c r="C159" s="175" t="s">
        <v>589</v>
      </c>
      <c r="D159" s="175" t="s">
        <v>173</v>
      </c>
      <c r="E159" s="176" t="s">
        <v>2738</v>
      </c>
      <c r="F159" s="177" t="s">
        <v>2739</v>
      </c>
      <c r="G159" s="178" t="s">
        <v>2711</v>
      </c>
      <c r="H159" s="179">
        <v>1</v>
      </c>
      <c r="I159" s="180"/>
      <c r="J159" s="181">
        <f t="shared" si="40"/>
        <v>0</v>
      </c>
      <c r="K159" s="177" t="s">
        <v>19</v>
      </c>
      <c r="L159" s="40"/>
      <c r="M159" s="182" t="s">
        <v>19</v>
      </c>
      <c r="N159" s="183" t="s">
        <v>44</v>
      </c>
      <c r="O159" s="65"/>
      <c r="P159" s="184">
        <f t="shared" si="41"/>
        <v>0</v>
      </c>
      <c r="Q159" s="184">
        <v>0</v>
      </c>
      <c r="R159" s="184">
        <f t="shared" si="42"/>
        <v>0</v>
      </c>
      <c r="S159" s="184">
        <v>0</v>
      </c>
      <c r="T159" s="185">
        <f t="shared" si="43"/>
        <v>0</v>
      </c>
      <c r="U159" s="35"/>
      <c r="V159" s="35"/>
      <c r="W159" s="35"/>
      <c r="X159" s="35"/>
      <c r="Y159" s="35"/>
      <c r="Z159" s="35"/>
      <c r="AA159" s="35"/>
      <c r="AB159" s="35"/>
      <c r="AC159" s="35"/>
      <c r="AD159" s="35"/>
      <c r="AE159" s="35"/>
      <c r="AR159" s="186" t="s">
        <v>178</v>
      </c>
      <c r="AT159" s="186" t="s">
        <v>173</v>
      </c>
      <c r="AU159" s="186" t="s">
        <v>81</v>
      </c>
      <c r="AY159" s="18" t="s">
        <v>171</v>
      </c>
      <c r="BE159" s="187">
        <f t="shared" si="44"/>
        <v>0</v>
      </c>
      <c r="BF159" s="187">
        <f t="shared" si="45"/>
        <v>0</v>
      </c>
      <c r="BG159" s="187">
        <f t="shared" si="46"/>
        <v>0</v>
      </c>
      <c r="BH159" s="187">
        <f t="shared" si="47"/>
        <v>0</v>
      </c>
      <c r="BI159" s="187">
        <f t="shared" si="48"/>
        <v>0</v>
      </c>
      <c r="BJ159" s="18" t="s">
        <v>81</v>
      </c>
      <c r="BK159" s="187">
        <f t="shared" si="49"/>
        <v>0</v>
      </c>
      <c r="BL159" s="18" t="s">
        <v>178</v>
      </c>
      <c r="BM159" s="186" t="s">
        <v>947</v>
      </c>
    </row>
    <row r="160" spans="1:65" s="2" customFormat="1" ht="16.5" customHeight="1">
      <c r="A160" s="35"/>
      <c r="B160" s="36"/>
      <c r="C160" s="175" t="s">
        <v>598</v>
      </c>
      <c r="D160" s="175" t="s">
        <v>173</v>
      </c>
      <c r="E160" s="176" t="s">
        <v>2740</v>
      </c>
      <c r="F160" s="177" t="s">
        <v>2741</v>
      </c>
      <c r="G160" s="178" t="s">
        <v>2711</v>
      </c>
      <c r="H160" s="179">
        <v>1</v>
      </c>
      <c r="I160" s="180"/>
      <c r="J160" s="181">
        <f t="shared" si="40"/>
        <v>0</v>
      </c>
      <c r="K160" s="177" t="s">
        <v>19</v>
      </c>
      <c r="L160" s="40"/>
      <c r="M160" s="182" t="s">
        <v>19</v>
      </c>
      <c r="N160" s="183" t="s">
        <v>44</v>
      </c>
      <c r="O160" s="65"/>
      <c r="P160" s="184">
        <f t="shared" si="41"/>
        <v>0</v>
      </c>
      <c r="Q160" s="184">
        <v>0</v>
      </c>
      <c r="R160" s="184">
        <f t="shared" si="42"/>
        <v>0</v>
      </c>
      <c r="S160" s="184">
        <v>0</v>
      </c>
      <c r="T160" s="185">
        <f t="shared" si="43"/>
        <v>0</v>
      </c>
      <c r="U160" s="35"/>
      <c r="V160" s="35"/>
      <c r="W160" s="35"/>
      <c r="X160" s="35"/>
      <c r="Y160" s="35"/>
      <c r="Z160" s="35"/>
      <c r="AA160" s="35"/>
      <c r="AB160" s="35"/>
      <c r="AC160" s="35"/>
      <c r="AD160" s="35"/>
      <c r="AE160" s="35"/>
      <c r="AR160" s="186" t="s">
        <v>178</v>
      </c>
      <c r="AT160" s="186" t="s">
        <v>173</v>
      </c>
      <c r="AU160" s="186" t="s">
        <v>81</v>
      </c>
      <c r="AY160" s="18" t="s">
        <v>171</v>
      </c>
      <c r="BE160" s="187">
        <f t="shared" si="44"/>
        <v>0</v>
      </c>
      <c r="BF160" s="187">
        <f t="shared" si="45"/>
        <v>0</v>
      </c>
      <c r="BG160" s="187">
        <f t="shared" si="46"/>
        <v>0</v>
      </c>
      <c r="BH160" s="187">
        <f t="shared" si="47"/>
        <v>0</v>
      </c>
      <c r="BI160" s="187">
        <f t="shared" si="48"/>
        <v>0</v>
      </c>
      <c r="BJ160" s="18" t="s">
        <v>81</v>
      </c>
      <c r="BK160" s="187">
        <f t="shared" si="49"/>
        <v>0</v>
      </c>
      <c r="BL160" s="18" t="s">
        <v>178</v>
      </c>
      <c r="BM160" s="186" t="s">
        <v>964</v>
      </c>
    </row>
    <row r="161" spans="1:65" s="2" customFormat="1" ht="16.5" customHeight="1">
      <c r="A161" s="35"/>
      <c r="B161" s="36"/>
      <c r="C161" s="175" t="s">
        <v>604</v>
      </c>
      <c r="D161" s="175" t="s">
        <v>173</v>
      </c>
      <c r="E161" s="176" t="s">
        <v>2742</v>
      </c>
      <c r="F161" s="177" t="s">
        <v>2743</v>
      </c>
      <c r="G161" s="178" t="s">
        <v>2711</v>
      </c>
      <c r="H161" s="179">
        <v>1</v>
      </c>
      <c r="I161" s="180"/>
      <c r="J161" s="181">
        <f t="shared" si="40"/>
        <v>0</v>
      </c>
      <c r="K161" s="177" t="s">
        <v>19</v>
      </c>
      <c r="L161" s="40"/>
      <c r="M161" s="182" t="s">
        <v>19</v>
      </c>
      <c r="N161" s="183" t="s">
        <v>44</v>
      </c>
      <c r="O161" s="65"/>
      <c r="P161" s="184">
        <f t="shared" si="41"/>
        <v>0</v>
      </c>
      <c r="Q161" s="184">
        <v>0</v>
      </c>
      <c r="R161" s="184">
        <f t="shared" si="42"/>
        <v>0</v>
      </c>
      <c r="S161" s="184">
        <v>0</v>
      </c>
      <c r="T161" s="185">
        <f t="shared" si="43"/>
        <v>0</v>
      </c>
      <c r="U161" s="35"/>
      <c r="V161" s="35"/>
      <c r="W161" s="35"/>
      <c r="X161" s="35"/>
      <c r="Y161" s="35"/>
      <c r="Z161" s="35"/>
      <c r="AA161" s="35"/>
      <c r="AB161" s="35"/>
      <c r="AC161" s="35"/>
      <c r="AD161" s="35"/>
      <c r="AE161" s="35"/>
      <c r="AR161" s="186" t="s">
        <v>178</v>
      </c>
      <c r="AT161" s="186" t="s">
        <v>173</v>
      </c>
      <c r="AU161" s="186" t="s">
        <v>81</v>
      </c>
      <c r="AY161" s="18" t="s">
        <v>171</v>
      </c>
      <c r="BE161" s="187">
        <f t="shared" si="44"/>
        <v>0</v>
      </c>
      <c r="BF161" s="187">
        <f t="shared" si="45"/>
        <v>0</v>
      </c>
      <c r="BG161" s="187">
        <f t="shared" si="46"/>
        <v>0</v>
      </c>
      <c r="BH161" s="187">
        <f t="shared" si="47"/>
        <v>0</v>
      </c>
      <c r="BI161" s="187">
        <f t="shared" si="48"/>
        <v>0</v>
      </c>
      <c r="BJ161" s="18" t="s">
        <v>81</v>
      </c>
      <c r="BK161" s="187">
        <f t="shared" si="49"/>
        <v>0</v>
      </c>
      <c r="BL161" s="18" t="s">
        <v>178</v>
      </c>
      <c r="BM161" s="186" t="s">
        <v>977</v>
      </c>
    </row>
    <row r="162" spans="1:65" s="2" customFormat="1" ht="16.5" customHeight="1">
      <c r="A162" s="35"/>
      <c r="B162" s="36"/>
      <c r="C162" s="175" t="s">
        <v>610</v>
      </c>
      <c r="D162" s="175" t="s">
        <v>173</v>
      </c>
      <c r="E162" s="176" t="s">
        <v>2744</v>
      </c>
      <c r="F162" s="177" t="s">
        <v>2745</v>
      </c>
      <c r="G162" s="178" t="s">
        <v>2711</v>
      </c>
      <c r="H162" s="179">
        <v>3</v>
      </c>
      <c r="I162" s="180"/>
      <c r="J162" s="181">
        <f t="shared" si="40"/>
        <v>0</v>
      </c>
      <c r="K162" s="177" t="s">
        <v>19</v>
      </c>
      <c r="L162" s="40"/>
      <c r="M162" s="182" t="s">
        <v>19</v>
      </c>
      <c r="N162" s="183" t="s">
        <v>44</v>
      </c>
      <c r="O162" s="65"/>
      <c r="P162" s="184">
        <f t="shared" si="41"/>
        <v>0</v>
      </c>
      <c r="Q162" s="184">
        <v>0</v>
      </c>
      <c r="R162" s="184">
        <f t="shared" si="42"/>
        <v>0</v>
      </c>
      <c r="S162" s="184">
        <v>0</v>
      </c>
      <c r="T162" s="185">
        <f t="shared" si="43"/>
        <v>0</v>
      </c>
      <c r="U162" s="35"/>
      <c r="V162" s="35"/>
      <c r="W162" s="35"/>
      <c r="X162" s="35"/>
      <c r="Y162" s="35"/>
      <c r="Z162" s="35"/>
      <c r="AA162" s="35"/>
      <c r="AB162" s="35"/>
      <c r="AC162" s="35"/>
      <c r="AD162" s="35"/>
      <c r="AE162" s="35"/>
      <c r="AR162" s="186" t="s">
        <v>178</v>
      </c>
      <c r="AT162" s="186" t="s">
        <v>173</v>
      </c>
      <c r="AU162" s="186" t="s">
        <v>81</v>
      </c>
      <c r="AY162" s="18" t="s">
        <v>171</v>
      </c>
      <c r="BE162" s="187">
        <f t="shared" si="44"/>
        <v>0</v>
      </c>
      <c r="BF162" s="187">
        <f t="shared" si="45"/>
        <v>0</v>
      </c>
      <c r="BG162" s="187">
        <f t="shared" si="46"/>
        <v>0</v>
      </c>
      <c r="BH162" s="187">
        <f t="shared" si="47"/>
        <v>0</v>
      </c>
      <c r="BI162" s="187">
        <f t="shared" si="48"/>
        <v>0</v>
      </c>
      <c r="BJ162" s="18" t="s">
        <v>81</v>
      </c>
      <c r="BK162" s="187">
        <f t="shared" si="49"/>
        <v>0</v>
      </c>
      <c r="BL162" s="18" t="s">
        <v>178</v>
      </c>
      <c r="BM162" s="186" t="s">
        <v>988</v>
      </c>
    </row>
    <row r="163" spans="1:65" s="2" customFormat="1" ht="21.75" customHeight="1">
      <c r="A163" s="35"/>
      <c r="B163" s="36"/>
      <c r="C163" s="175" t="s">
        <v>619</v>
      </c>
      <c r="D163" s="175" t="s">
        <v>173</v>
      </c>
      <c r="E163" s="176" t="s">
        <v>2760</v>
      </c>
      <c r="F163" s="177" t="s">
        <v>2761</v>
      </c>
      <c r="G163" s="178" t="s">
        <v>2711</v>
      </c>
      <c r="H163" s="179">
        <v>1</v>
      </c>
      <c r="I163" s="180"/>
      <c r="J163" s="181">
        <f t="shared" si="40"/>
        <v>0</v>
      </c>
      <c r="K163" s="177" t="s">
        <v>19</v>
      </c>
      <c r="L163" s="40"/>
      <c r="M163" s="182" t="s">
        <v>19</v>
      </c>
      <c r="N163" s="183" t="s">
        <v>44</v>
      </c>
      <c r="O163" s="65"/>
      <c r="P163" s="184">
        <f t="shared" si="41"/>
        <v>0</v>
      </c>
      <c r="Q163" s="184">
        <v>0</v>
      </c>
      <c r="R163" s="184">
        <f t="shared" si="42"/>
        <v>0</v>
      </c>
      <c r="S163" s="184">
        <v>0</v>
      </c>
      <c r="T163" s="185">
        <f t="shared" si="43"/>
        <v>0</v>
      </c>
      <c r="U163" s="35"/>
      <c r="V163" s="35"/>
      <c r="W163" s="35"/>
      <c r="X163" s="35"/>
      <c r="Y163" s="35"/>
      <c r="Z163" s="35"/>
      <c r="AA163" s="35"/>
      <c r="AB163" s="35"/>
      <c r="AC163" s="35"/>
      <c r="AD163" s="35"/>
      <c r="AE163" s="35"/>
      <c r="AR163" s="186" t="s">
        <v>178</v>
      </c>
      <c r="AT163" s="186" t="s">
        <v>173</v>
      </c>
      <c r="AU163" s="186" t="s">
        <v>81</v>
      </c>
      <c r="AY163" s="18" t="s">
        <v>171</v>
      </c>
      <c r="BE163" s="187">
        <f t="shared" si="44"/>
        <v>0</v>
      </c>
      <c r="BF163" s="187">
        <f t="shared" si="45"/>
        <v>0</v>
      </c>
      <c r="BG163" s="187">
        <f t="shared" si="46"/>
        <v>0</v>
      </c>
      <c r="BH163" s="187">
        <f t="shared" si="47"/>
        <v>0</v>
      </c>
      <c r="BI163" s="187">
        <f t="shared" si="48"/>
        <v>0</v>
      </c>
      <c r="BJ163" s="18" t="s">
        <v>81</v>
      </c>
      <c r="BK163" s="187">
        <f t="shared" si="49"/>
        <v>0</v>
      </c>
      <c r="BL163" s="18" t="s">
        <v>178</v>
      </c>
      <c r="BM163" s="186" t="s">
        <v>999</v>
      </c>
    </row>
    <row r="164" spans="1:65" s="2" customFormat="1" ht="16.5" customHeight="1">
      <c r="A164" s="35"/>
      <c r="B164" s="36"/>
      <c r="C164" s="175" t="s">
        <v>625</v>
      </c>
      <c r="D164" s="175" t="s">
        <v>173</v>
      </c>
      <c r="E164" s="176" t="s">
        <v>2746</v>
      </c>
      <c r="F164" s="177" t="s">
        <v>2747</v>
      </c>
      <c r="G164" s="178" t="s">
        <v>2711</v>
      </c>
      <c r="H164" s="179">
        <v>5</v>
      </c>
      <c r="I164" s="180"/>
      <c r="J164" s="181">
        <f t="shared" si="40"/>
        <v>0</v>
      </c>
      <c r="K164" s="177" t="s">
        <v>19</v>
      </c>
      <c r="L164" s="40"/>
      <c r="M164" s="182" t="s">
        <v>19</v>
      </c>
      <c r="N164" s="183" t="s">
        <v>44</v>
      </c>
      <c r="O164" s="65"/>
      <c r="P164" s="184">
        <f t="shared" si="41"/>
        <v>0</v>
      </c>
      <c r="Q164" s="184">
        <v>0</v>
      </c>
      <c r="R164" s="184">
        <f t="shared" si="42"/>
        <v>0</v>
      </c>
      <c r="S164" s="184">
        <v>0</v>
      </c>
      <c r="T164" s="185">
        <f t="shared" si="43"/>
        <v>0</v>
      </c>
      <c r="U164" s="35"/>
      <c r="V164" s="35"/>
      <c r="W164" s="35"/>
      <c r="X164" s="35"/>
      <c r="Y164" s="35"/>
      <c r="Z164" s="35"/>
      <c r="AA164" s="35"/>
      <c r="AB164" s="35"/>
      <c r="AC164" s="35"/>
      <c r="AD164" s="35"/>
      <c r="AE164" s="35"/>
      <c r="AR164" s="186" t="s">
        <v>178</v>
      </c>
      <c r="AT164" s="186" t="s">
        <v>173</v>
      </c>
      <c r="AU164" s="186" t="s">
        <v>81</v>
      </c>
      <c r="AY164" s="18" t="s">
        <v>171</v>
      </c>
      <c r="BE164" s="187">
        <f t="shared" si="44"/>
        <v>0</v>
      </c>
      <c r="BF164" s="187">
        <f t="shared" si="45"/>
        <v>0</v>
      </c>
      <c r="BG164" s="187">
        <f t="shared" si="46"/>
        <v>0</v>
      </c>
      <c r="BH164" s="187">
        <f t="shared" si="47"/>
        <v>0</v>
      </c>
      <c r="BI164" s="187">
        <f t="shared" si="48"/>
        <v>0</v>
      </c>
      <c r="BJ164" s="18" t="s">
        <v>81</v>
      </c>
      <c r="BK164" s="187">
        <f t="shared" si="49"/>
        <v>0</v>
      </c>
      <c r="BL164" s="18" t="s">
        <v>178</v>
      </c>
      <c r="BM164" s="186" t="s">
        <v>1008</v>
      </c>
    </row>
    <row r="165" spans="1:65" s="2" customFormat="1" ht="16.5" customHeight="1">
      <c r="A165" s="35"/>
      <c r="B165" s="36"/>
      <c r="C165" s="175" t="s">
        <v>630</v>
      </c>
      <c r="D165" s="175" t="s">
        <v>173</v>
      </c>
      <c r="E165" s="176" t="s">
        <v>2772</v>
      </c>
      <c r="F165" s="177" t="s">
        <v>2773</v>
      </c>
      <c r="G165" s="178" t="s">
        <v>2711</v>
      </c>
      <c r="H165" s="179">
        <v>1</v>
      </c>
      <c r="I165" s="180"/>
      <c r="J165" s="181">
        <f t="shared" si="40"/>
        <v>0</v>
      </c>
      <c r="K165" s="177" t="s">
        <v>19</v>
      </c>
      <c r="L165" s="40"/>
      <c r="M165" s="182" t="s">
        <v>19</v>
      </c>
      <c r="N165" s="183" t="s">
        <v>44</v>
      </c>
      <c r="O165" s="65"/>
      <c r="P165" s="184">
        <f t="shared" si="41"/>
        <v>0</v>
      </c>
      <c r="Q165" s="184">
        <v>0</v>
      </c>
      <c r="R165" s="184">
        <f t="shared" si="42"/>
        <v>0</v>
      </c>
      <c r="S165" s="184">
        <v>0</v>
      </c>
      <c r="T165" s="185">
        <f t="shared" si="43"/>
        <v>0</v>
      </c>
      <c r="U165" s="35"/>
      <c r="V165" s="35"/>
      <c r="W165" s="35"/>
      <c r="X165" s="35"/>
      <c r="Y165" s="35"/>
      <c r="Z165" s="35"/>
      <c r="AA165" s="35"/>
      <c r="AB165" s="35"/>
      <c r="AC165" s="35"/>
      <c r="AD165" s="35"/>
      <c r="AE165" s="35"/>
      <c r="AR165" s="186" t="s">
        <v>178</v>
      </c>
      <c r="AT165" s="186" t="s">
        <v>173</v>
      </c>
      <c r="AU165" s="186" t="s">
        <v>81</v>
      </c>
      <c r="AY165" s="18" t="s">
        <v>171</v>
      </c>
      <c r="BE165" s="187">
        <f t="shared" si="44"/>
        <v>0</v>
      </c>
      <c r="BF165" s="187">
        <f t="shared" si="45"/>
        <v>0</v>
      </c>
      <c r="BG165" s="187">
        <f t="shared" si="46"/>
        <v>0</v>
      </c>
      <c r="BH165" s="187">
        <f t="shared" si="47"/>
        <v>0</v>
      </c>
      <c r="BI165" s="187">
        <f t="shared" si="48"/>
        <v>0</v>
      </c>
      <c r="BJ165" s="18" t="s">
        <v>81</v>
      </c>
      <c r="BK165" s="187">
        <f t="shared" si="49"/>
        <v>0</v>
      </c>
      <c r="BL165" s="18" t="s">
        <v>178</v>
      </c>
      <c r="BM165" s="186" t="s">
        <v>1020</v>
      </c>
    </row>
    <row r="166" spans="1:65" s="2" customFormat="1" ht="16.5" customHeight="1">
      <c r="A166" s="35"/>
      <c r="B166" s="36"/>
      <c r="C166" s="175" t="s">
        <v>635</v>
      </c>
      <c r="D166" s="175" t="s">
        <v>173</v>
      </c>
      <c r="E166" s="176" t="s">
        <v>2774</v>
      </c>
      <c r="F166" s="177" t="s">
        <v>2775</v>
      </c>
      <c r="G166" s="178" t="s">
        <v>2711</v>
      </c>
      <c r="H166" s="179">
        <v>1</v>
      </c>
      <c r="I166" s="180"/>
      <c r="J166" s="181">
        <f t="shared" si="40"/>
        <v>0</v>
      </c>
      <c r="K166" s="177" t="s">
        <v>19</v>
      </c>
      <c r="L166" s="40"/>
      <c r="M166" s="182" t="s">
        <v>19</v>
      </c>
      <c r="N166" s="183" t="s">
        <v>44</v>
      </c>
      <c r="O166" s="65"/>
      <c r="P166" s="184">
        <f t="shared" si="41"/>
        <v>0</v>
      </c>
      <c r="Q166" s="184">
        <v>0</v>
      </c>
      <c r="R166" s="184">
        <f t="shared" si="42"/>
        <v>0</v>
      </c>
      <c r="S166" s="184">
        <v>0</v>
      </c>
      <c r="T166" s="185">
        <f t="shared" si="43"/>
        <v>0</v>
      </c>
      <c r="U166" s="35"/>
      <c r="V166" s="35"/>
      <c r="W166" s="35"/>
      <c r="X166" s="35"/>
      <c r="Y166" s="35"/>
      <c r="Z166" s="35"/>
      <c r="AA166" s="35"/>
      <c r="AB166" s="35"/>
      <c r="AC166" s="35"/>
      <c r="AD166" s="35"/>
      <c r="AE166" s="35"/>
      <c r="AR166" s="186" t="s">
        <v>178</v>
      </c>
      <c r="AT166" s="186" t="s">
        <v>173</v>
      </c>
      <c r="AU166" s="186" t="s">
        <v>81</v>
      </c>
      <c r="AY166" s="18" t="s">
        <v>171</v>
      </c>
      <c r="BE166" s="187">
        <f t="shared" si="44"/>
        <v>0</v>
      </c>
      <c r="BF166" s="187">
        <f t="shared" si="45"/>
        <v>0</v>
      </c>
      <c r="BG166" s="187">
        <f t="shared" si="46"/>
        <v>0</v>
      </c>
      <c r="BH166" s="187">
        <f t="shared" si="47"/>
        <v>0</v>
      </c>
      <c r="BI166" s="187">
        <f t="shared" si="48"/>
        <v>0</v>
      </c>
      <c r="BJ166" s="18" t="s">
        <v>81</v>
      </c>
      <c r="BK166" s="187">
        <f t="shared" si="49"/>
        <v>0</v>
      </c>
      <c r="BL166" s="18" t="s">
        <v>178</v>
      </c>
      <c r="BM166" s="186" t="s">
        <v>1030</v>
      </c>
    </row>
    <row r="167" spans="1:65" s="2" customFormat="1" ht="16.5" customHeight="1">
      <c r="A167" s="35"/>
      <c r="B167" s="36"/>
      <c r="C167" s="175" t="s">
        <v>662</v>
      </c>
      <c r="D167" s="175" t="s">
        <v>173</v>
      </c>
      <c r="E167" s="176" t="s">
        <v>2748</v>
      </c>
      <c r="F167" s="177" t="s">
        <v>2749</v>
      </c>
      <c r="G167" s="178" t="s">
        <v>2711</v>
      </c>
      <c r="H167" s="179">
        <v>10</v>
      </c>
      <c r="I167" s="180"/>
      <c r="J167" s="181">
        <f t="shared" si="40"/>
        <v>0</v>
      </c>
      <c r="K167" s="177" t="s">
        <v>19</v>
      </c>
      <c r="L167" s="40"/>
      <c r="M167" s="182" t="s">
        <v>19</v>
      </c>
      <c r="N167" s="183" t="s">
        <v>44</v>
      </c>
      <c r="O167" s="65"/>
      <c r="P167" s="184">
        <f t="shared" si="41"/>
        <v>0</v>
      </c>
      <c r="Q167" s="184">
        <v>0</v>
      </c>
      <c r="R167" s="184">
        <f t="shared" si="42"/>
        <v>0</v>
      </c>
      <c r="S167" s="184">
        <v>0</v>
      </c>
      <c r="T167" s="185">
        <f t="shared" si="43"/>
        <v>0</v>
      </c>
      <c r="U167" s="35"/>
      <c r="V167" s="35"/>
      <c r="W167" s="35"/>
      <c r="X167" s="35"/>
      <c r="Y167" s="35"/>
      <c r="Z167" s="35"/>
      <c r="AA167" s="35"/>
      <c r="AB167" s="35"/>
      <c r="AC167" s="35"/>
      <c r="AD167" s="35"/>
      <c r="AE167" s="35"/>
      <c r="AR167" s="186" t="s">
        <v>178</v>
      </c>
      <c r="AT167" s="186" t="s">
        <v>173</v>
      </c>
      <c r="AU167" s="186" t="s">
        <v>81</v>
      </c>
      <c r="AY167" s="18" t="s">
        <v>171</v>
      </c>
      <c r="BE167" s="187">
        <f t="shared" si="44"/>
        <v>0</v>
      </c>
      <c r="BF167" s="187">
        <f t="shared" si="45"/>
        <v>0</v>
      </c>
      <c r="BG167" s="187">
        <f t="shared" si="46"/>
        <v>0</v>
      </c>
      <c r="BH167" s="187">
        <f t="shared" si="47"/>
        <v>0</v>
      </c>
      <c r="BI167" s="187">
        <f t="shared" si="48"/>
        <v>0</v>
      </c>
      <c r="BJ167" s="18" t="s">
        <v>81</v>
      </c>
      <c r="BK167" s="187">
        <f t="shared" si="49"/>
        <v>0</v>
      </c>
      <c r="BL167" s="18" t="s">
        <v>178</v>
      </c>
      <c r="BM167" s="186" t="s">
        <v>1040</v>
      </c>
    </row>
    <row r="168" spans="2:63" s="12" customFormat="1" ht="25.9" customHeight="1">
      <c r="B168" s="159"/>
      <c r="C168" s="160"/>
      <c r="D168" s="161" t="s">
        <v>72</v>
      </c>
      <c r="E168" s="162" t="s">
        <v>2776</v>
      </c>
      <c r="F168" s="162" t="s">
        <v>2777</v>
      </c>
      <c r="G168" s="160"/>
      <c r="H168" s="160"/>
      <c r="I168" s="163"/>
      <c r="J168" s="164">
        <f>BK168</f>
        <v>0</v>
      </c>
      <c r="K168" s="160"/>
      <c r="L168" s="165"/>
      <c r="M168" s="166"/>
      <c r="N168" s="167"/>
      <c r="O168" s="167"/>
      <c r="P168" s="168">
        <f>SUM(P169:P181)</f>
        <v>0</v>
      </c>
      <c r="Q168" s="167"/>
      <c r="R168" s="168">
        <f>SUM(R169:R181)</f>
        <v>0</v>
      </c>
      <c r="S168" s="167"/>
      <c r="T168" s="169">
        <f>SUM(T169:T181)</f>
        <v>0</v>
      </c>
      <c r="AR168" s="170" t="s">
        <v>81</v>
      </c>
      <c r="AT168" s="171" t="s">
        <v>72</v>
      </c>
      <c r="AU168" s="171" t="s">
        <v>73</v>
      </c>
      <c r="AY168" s="170" t="s">
        <v>171</v>
      </c>
      <c r="BK168" s="172">
        <f>SUM(BK169:BK181)</f>
        <v>0</v>
      </c>
    </row>
    <row r="169" spans="1:65" s="2" customFormat="1" ht="16.5" customHeight="1">
      <c r="A169" s="35"/>
      <c r="B169" s="36"/>
      <c r="C169" s="175" t="s">
        <v>668</v>
      </c>
      <c r="D169" s="175" t="s">
        <v>173</v>
      </c>
      <c r="E169" s="176" t="s">
        <v>2778</v>
      </c>
      <c r="F169" s="177" t="s">
        <v>2779</v>
      </c>
      <c r="G169" s="178" t="s">
        <v>2706</v>
      </c>
      <c r="H169" s="179">
        <v>80</v>
      </c>
      <c r="I169" s="180"/>
      <c r="J169" s="181">
        <f aca="true" t="shared" si="50" ref="J169:J181">ROUND(I169*H169,2)</f>
        <v>0</v>
      </c>
      <c r="K169" s="177" t="s">
        <v>19</v>
      </c>
      <c r="L169" s="40"/>
      <c r="M169" s="182" t="s">
        <v>19</v>
      </c>
      <c r="N169" s="183" t="s">
        <v>44</v>
      </c>
      <c r="O169" s="65"/>
      <c r="P169" s="184">
        <f aca="true" t="shared" si="51" ref="P169:P181">O169*H169</f>
        <v>0</v>
      </c>
      <c r="Q169" s="184">
        <v>0</v>
      </c>
      <c r="R169" s="184">
        <f aca="true" t="shared" si="52" ref="R169:R181">Q169*H169</f>
        <v>0</v>
      </c>
      <c r="S169" s="184">
        <v>0</v>
      </c>
      <c r="T169" s="185">
        <f aca="true" t="shared" si="53" ref="T169:T181">S169*H169</f>
        <v>0</v>
      </c>
      <c r="U169" s="35"/>
      <c r="V169" s="35"/>
      <c r="W169" s="35"/>
      <c r="X169" s="35"/>
      <c r="Y169" s="35"/>
      <c r="Z169" s="35"/>
      <c r="AA169" s="35"/>
      <c r="AB169" s="35"/>
      <c r="AC169" s="35"/>
      <c r="AD169" s="35"/>
      <c r="AE169" s="35"/>
      <c r="AR169" s="186" t="s">
        <v>178</v>
      </c>
      <c r="AT169" s="186" t="s">
        <v>173</v>
      </c>
      <c r="AU169" s="186" t="s">
        <v>81</v>
      </c>
      <c r="AY169" s="18" t="s">
        <v>171</v>
      </c>
      <c r="BE169" s="187">
        <f aca="true" t="shared" si="54" ref="BE169:BE181">IF(N169="základní",J169,0)</f>
        <v>0</v>
      </c>
      <c r="BF169" s="187">
        <f aca="true" t="shared" si="55" ref="BF169:BF181">IF(N169="snížená",J169,0)</f>
        <v>0</v>
      </c>
      <c r="BG169" s="187">
        <f aca="true" t="shared" si="56" ref="BG169:BG181">IF(N169="zákl. přenesená",J169,0)</f>
        <v>0</v>
      </c>
      <c r="BH169" s="187">
        <f aca="true" t="shared" si="57" ref="BH169:BH181">IF(N169="sníž. přenesená",J169,0)</f>
        <v>0</v>
      </c>
      <c r="BI169" s="187">
        <f aca="true" t="shared" si="58" ref="BI169:BI181">IF(N169="nulová",J169,0)</f>
        <v>0</v>
      </c>
      <c r="BJ169" s="18" t="s">
        <v>81</v>
      </c>
      <c r="BK169" s="187">
        <f aca="true" t="shared" si="59" ref="BK169:BK181">ROUND(I169*H169,2)</f>
        <v>0</v>
      </c>
      <c r="BL169" s="18" t="s">
        <v>178</v>
      </c>
      <c r="BM169" s="186" t="s">
        <v>1050</v>
      </c>
    </row>
    <row r="170" spans="1:65" s="2" customFormat="1" ht="16.5" customHeight="1">
      <c r="A170" s="35"/>
      <c r="B170" s="36"/>
      <c r="C170" s="175" t="s">
        <v>673</v>
      </c>
      <c r="D170" s="175" t="s">
        <v>173</v>
      </c>
      <c r="E170" s="176" t="s">
        <v>2734</v>
      </c>
      <c r="F170" s="177" t="s">
        <v>2735</v>
      </c>
      <c r="G170" s="178" t="s">
        <v>328</v>
      </c>
      <c r="H170" s="179">
        <v>35</v>
      </c>
      <c r="I170" s="180"/>
      <c r="J170" s="181">
        <f t="shared" si="50"/>
        <v>0</v>
      </c>
      <c r="K170" s="177" t="s">
        <v>19</v>
      </c>
      <c r="L170" s="40"/>
      <c r="M170" s="182" t="s">
        <v>19</v>
      </c>
      <c r="N170" s="183" t="s">
        <v>44</v>
      </c>
      <c r="O170" s="65"/>
      <c r="P170" s="184">
        <f t="shared" si="51"/>
        <v>0</v>
      </c>
      <c r="Q170" s="184">
        <v>0</v>
      </c>
      <c r="R170" s="184">
        <f t="shared" si="52"/>
        <v>0</v>
      </c>
      <c r="S170" s="184">
        <v>0</v>
      </c>
      <c r="T170" s="185">
        <f t="shared" si="53"/>
        <v>0</v>
      </c>
      <c r="U170" s="35"/>
      <c r="V170" s="35"/>
      <c r="W170" s="35"/>
      <c r="X170" s="35"/>
      <c r="Y170" s="35"/>
      <c r="Z170" s="35"/>
      <c r="AA170" s="35"/>
      <c r="AB170" s="35"/>
      <c r="AC170" s="35"/>
      <c r="AD170" s="35"/>
      <c r="AE170" s="35"/>
      <c r="AR170" s="186" t="s">
        <v>178</v>
      </c>
      <c r="AT170" s="186" t="s">
        <v>173</v>
      </c>
      <c r="AU170" s="186" t="s">
        <v>81</v>
      </c>
      <c r="AY170" s="18" t="s">
        <v>171</v>
      </c>
      <c r="BE170" s="187">
        <f t="shared" si="54"/>
        <v>0</v>
      </c>
      <c r="BF170" s="187">
        <f t="shared" si="55"/>
        <v>0</v>
      </c>
      <c r="BG170" s="187">
        <f t="shared" si="56"/>
        <v>0</v>
      </c>
      <c r="BH170" s="187">
        <f t="shared" si="57"/>
        <v>0</v>
      </c>
      <c r="BI170" s="187">
        <f t="shared" si="58"/>
        <v>0</v>
      </c>
      <c r="BJ170" s="18" t="s">
        <v>81</v>
      </c>
      <c r="BK170" s="187">
        <f t="shared" si="59"/>
        <v>0</v>
      </c>
      <c r="BL170" s="18" t="s">
        <v>178</v>
      </c>
      <c r="BM170" s="186" t="s">
        <v>1060</v>
      </c>
    </row>
    <row r="171" spans="1:65" s="2" customFormat="1" ht="16.5" customHeight="1">
      <c r="A171" s="35"/>
      <c r="B171" s="36"/>
      <c r="C171" s="175" t="s">
        <v>678</v>
      </c>
      <c r="D171" s="175" t="s">
        <v>173</v>
      </c>
      <c r="E171" s="176" t="s">
        <v>2754</v>
      </c>
      <c r="F171" s="177" t="s">
        <v>2755</v>
      </c>
      <c r="G171" s="178" t="s">
        <v>328</v>
      </c>
      <c r="H171" s="179">
        <v>10</v>
      </c>
      <c r="I171" s="180"/>
      <c r="J171" s="181">
        <f t="shared" si="50"/>
        <v>0</v>
      </c>
      <c r="K171" s="177" t="s">
        <v>19</v>
      </c>
      <c r="L171" s="40"/>
      <c r="M171" s="182" t="s">
        <v>19</v>
      </c>
      <c r="N171" s="183" t="s">
        <v>44</v>
      </c>
      <c r="O171" s="65"/>
      <c r="P171" s="184">
        <f t="shared" si="51"/>
        <v>0</v>
      </c>
      <c r="Q171" s="184">
        <v>0</v>
      </c>
      <c r="R171" s="184">
        <f t="shared" si="52"/>
        <v>0</v>
      </c>
      <c r="S171" s="184">
        <v>0</v>
      </c>
      <c r="T171" s="185">
        <f t="shared" si="53"/>
        <v>0</v>
      </c>
      <c r="U171" s="35"/>
      <c r="V171" s="35"/>
      <c r="W171" s="35"/>
      <c r="X171" s="35"/>
      <c r="Y171" s="35"/>
      <c r="Z171" s="35"/>
      <c r="AA171" s="35"/>
      <c r="AB171" s="35"/>
      <c r="AC171" s="35"/>
      <c r="AD171" s="35"/>
      <c r="AE171" s="35"/>
      <c r="AR171" s="186" t="s">
        <v>178</v>
      </c>
      <c r="AT171" s="186" t="s">
        <v>173</v>
      </c>
      <c r="AU171" s="186" t="s">
        <v>81</v>
      </c>
      <c r="AY171" s="18" t="s">
        <v>171</v>
      </c>
      <c r="BE171" s="187">
        <f t="shared" si="54"/>
        <v>0</v>
      </c>
      <c r="BF171" s="187">
        <f t="shared" si="55"/>
        <v>0</v>
      </c>
      <c r="BG171" s="187">
        <f t="shared" si="56"/>
        <v>0</v>
      </c>
      <c r="BH171" s="187">
        <f t="shared" si="57"/>
        <v>0</v>
      </c>
      <c r="BI171" s="187">
        <f t="shared" si="58"/>
        <v>0</v>
      </c>
      <c r="BJ171" s="18" t="s">
        <v>81</v>
      </c>
      <c r="BK171" s="187">
        <f t="shared" si="59"/>
        <v>0</v>
      </c>
      <c r="BL171" s="18" t="s">
        <v>178</v>
      </c>
      <c r="BM171" s="186" t="s">
        <v>1070</v>
      </c>
    </row>
    <row r="172" spans="1:65" s="2" customFormat="1" ht="16.5" customHeight="1">
      <c r="A172" s="35"/>
      <c r="B172" s="36"/>
      <c r="C172" s="175" t="s">
        <v>683</v>
      </c>
      <c r="D172" s="175" t="s">
        <v>173</v>
      </c>
      <c r="E172" s="176" t="s">
        <v>2736</v>
      </c>
      <c r="F172" s="177" t="s">
        <v>2737</v>
      </c>
      <c r="G172" s="178" t="s">
        <v>328</v>
      </c>
      <c r="H172" s="179">
        <v>60</v>
      </c>
      <c r="I172" s="180"/>
      <c r="J172" s="181">
        <f t="shared" si="50"/>
        <v>0</v>
      </c>
      <c r="K172" s="177" t="s">
        <v>19</v>
      </c>
      <c r="L172" s="40"/>
      <c r="M172" s="182" t="s">
        <v>19</v>
      </c>
      <c r="N172" s="183" t="s">
        <v>44</v>
      </c>
      <c r="O172" s="65"/>
      <c r="P172" s="184">
        <f t="shared" si="51"/>
        <v>0</v>
      </c>
      <c r="Q172" s="184">
        <v>0</v>
      </c>
      <c r="R172" s="184">
        <f t="shared" si="52"/>
        <v>0</v>
      </c>
      <c r="S172" s="184">
        <v>0</v>
      </c>
      <c r="T172" s="185">
        <f t="shared" si="53"/>
        <v>0</v>
      </c>
      <c r="U172" s="35"/>
      <c r="V172" s="35"/>
      <c r="W172" s="35"/>
      <c r="X172" s="35"/>
      <c r="Y172" s="35"/>
      <c r="Z172" s="35"/>
      <c r="AA172" s="35"/>
      <c r="AB172" s="35"/>
      <c r="AC172" s="35"/>
      <c r="AD172" s="35"/>
      <c r="AE172" s="35"/>
      <c r="AR172" s="186" t="s">
        <v>178</v>
      </c>
      <c r="AT172" s="186" t="s">
        <v>173</v>
      </c>
      <c r="AU172" s="186" t="s">
        <v>81</v>
      </c>
      <c r="AY172" s="18" t="s">
        <v>171</v>
      </c>
      <c r="BE172" s="187">
        <f t="shared" si="54"/>
        <v>0</v>
      </c>
      <c r="BF172" s="187">
        <f t="shared" si="55"/>
        <v>0</v>
      </c>
      <c r="BG172" s="187">
        <f t="shared" si="56"/>
        <v>0</v>
      </c>
      <c r="BH172" s="187">
        <f t="shared" si="57"/>
        <v>0</v>
      </c>
      <c r="BI172" s="187">
        <f t="shared" si="58"/>
        <v>0</v>
      </c>
      <c r="BJ172" s="18" t="s">
        <v>81</v>
      </c>
      <c r="BK172" s="187">
        <f t="shared" si="59"/>
        <v>0</v>
      </c>
      <c r="BL172" s="18" t="s">
        <v>178</v>
      </c>
      <c r="BM172" s="186" t="s">
        <v>1080</v>
      </c>
    </row>
    <row r="173" spans="1:65" s="2" customFormat="1" ht="16.5" customHeight="1">
      <c r="A173" s="35"/>
      <c r="B173" s="36"/>
      <c r="C173" s="175" t="s">
        <v>689</v>
      </c>
      <c r="D173" s="175" t="s">
        <v>173</v>
      </c>
      <c r="E173" s="176" t="s">
        <v>2738</v>
      </c>
      <c r="F173" s="177" t="s">
        <v>2739</v>
      </c>
      <c r="G173" s="178" t="s">
        <v>2711</v>
      </c>
      <c r="H173" s="179">
        <v>1</v>
      </c>
      <c r="I173" s="180"/>
      <c r="J173" s="181">
        <f t="shared" si="50"/>
        <v>0</v>
      </c>
      <c r="K173" s="177" t="s">
        <v>19</v>
      </c>
      <c r="L173" s="40"/>
      <c r="M173" s="182" t="s">
        <v>19</v>
      </c>
      <c r="N173" s="183" t="s">
        <v>44</v>
      </c>
      <c r="O173" s="65"/>
      <c r="P173" s="184">
        <f t="shared" si="51"/>
        <v>0</v>
      </c>
      <c r="Q173" s="184">
        <v>0</v>
      </c>
      <c r="R173" s="184">
        <f t="shared" si="52"/>
        <v>0</v>
      </c>
      <c r="S173" s="184">
        <v>0</v>
      </c>
      <c r="T173" s="185">
        <f t="shared" si="53"/>
        <v>0</v>
      </c>
      <c r="U173" s="35"/>
      <c r="V173" s="35"/>
      <c r="W173" s="35"/>
      <c r="X173" s="35"/>
      <c r="Y173" s="35"/>
      <c r="Z173" s="35"/>
      <c r="AA173" s="35"/>
      <c r="AB173" s="35"/>
      <c r="AC173" s="35"/>
      <c r="AD173" s="35"/>
      <c r="AE173" s="35"/>
      <c r="AR173" s="186" t="s">
        <v>178</v>
      </c>
      <c r="AT173" s="186" t="s">
        <v>173</v>
      </c>
      <c r="AU173" s="186" t="s">
        <v>81</v>
      </c>
      <c r="AY173" s="18" t="s">
        <v>171</v>
      </c>
      <c r="BE173" s="187">
        <f t="shared" si="54"/>
        <v>0</v>
      </c>
      <c r="BF173" s="187">
        <f t="shared" si="55"/>
        <v>0</v>
      </c>
      <c r="BG173" s="187">
        <f t="shared" si="56"/>
        <v>0</v>
      </c>
      <c r="BH173" s="187">
        <f t="shared" si="57"/>
        <v>0</v>
      </c>
      <c r="BI173" s="187">
        <f t="shared" si="58"/>
        <v>0</v>
      </c>
      <c r="BJ173" s="18" t="s">
        <v>81</v>
      </c>
      <c r="BK173" s="187">
        <f t="shared" si="59"/>
        <v>0</v>
      </c>
      <c r="BL173" s="18" t="s">
        <v>178</v>
      </c>
      <c r="BM173" s="186" t="s">
        <v>1089</v>
      </c>
    </row>
    <row r="174" spans="1:65" s="2" customFormat="1" ht="16.5" customHeight="1">
      <c r="A174" s="35"/>
      <c r="B174" s="36"/>
      <c r="C174" s="175" t="s">
        <v>695</v>
      </c>
      <c r="D174" s="175" t="s">
        <v>173</v>
      </c>
      <c r="E174" s="176" t="s">
        <v>2740</v>
      </c>
      <c r="F174" s="177" t="s">
        <v>2741</v>
      </c>
      <c r="G174" s="178" t="s">
        <v>2711</v>
      </c>
      <c r="H174" s="179">
        <v>1</v>
      </c>
      <c r="I174" s="180"/>
      <c r="J174" s="181">
        <f t="shared" si="50"/>
        <v>0</v>
      </c>
      <c r="K174" s="177" t="s">
        <v>19</v>
      </c>
      <c r="L174" s="40"/>
      <c r="M174" s="182" t="s">
        <v>19</v>
      </c>
      <c r="N174" s="183" t="s">
        <v>44</v>
      </c>
      <c r="O174" s="65"/>
      <c r="P174" s="184">
        <f t="shared" si="51"/>
        <v>0</v>
      </c>
      <c r="Q174" s="184">
        <v>0</v>
      </c>
      <c r="R174" s="184">
        <f t="shared" si="52"/>
        <v>0</v>
      </c>
      <c r="S174" s="184">
        <v>0</v>
      </c>
      <c r="T174" s="185">
        <f t="shared" si="53"/>
        <v>0</v>
      </c>
      <c r="U174" s="35"/>
      <c r="V174" s="35"/>
      <c r="W174" s="35"/>
      <c r="X174" s="35"/>
      <c r="Y174" s="35"/>
      <c r="Z174" s="35"/>
      <c r="AA174" s="35"/>
      <c r="AB174" s="35"/>
      <c r="AC174" s="35"/>
      <c r="AD174" s="35"/>
      <c r="AE174" s="35"/>
      <c r="AR174" s="186" t="s">
        <v>178</v>
      </c>
      <c r="AT174" s="186" t="s">
        <v>173</v>
      </c>
      <c r="AU174" s="186" t="s">
        <v>81</v>
      </c>
      <c r="AY174" s="18" t="s">
        <v>171</v>
      </c>
      <c r="BE174" s="187">
        <f t="shared" si="54"/>
        <v>0</v>
      </c>
      <c r="BF174" s="187">
        <f t="shared" si="55"/>
        <v>0</v>
      </c>
      <c r="BG174" s="187">
        <f t="shared" si="56"/>
        <v>0</v>
      </c>
      <c r="BH174" s="187">
        <f t="shared" si="57"/>
        <v>0</v>
      </c>
      <c r="BI174" s="187">
        <f t="shared" si="58"/>
        <v>0</v>
      </c>
      <c r="BJ174" s="18" t="s">
        <v>81</v>
      </c>
      <c r="BK174" s="187">
        <f t="shared" si="59"/>
        <v>0</v>
      </c>
      <c r="BL174" s="18" t="s">
        <v>178</v>
      </c>
      <c r="BM174" s="186" t="s">
        <v>1099</v>
      </c>
    </row>
    <row r="175" spans="1:65" s="2" customFormat="1" ht="16.5" customHeight="1">
      <c r="A175" s="35"/>
      <c r="B175" s="36"/>
      <c r="C175" s="175" t="s">
        <v>700</v>
      </c>
      <c r="D175" s="175" t="s">
        <v>173</v>
      </c>
      <c r="E175" s="176" t="s">
        <v>2742</v>
      </c>
      <c r="F175" s="177" t="s">
        <v>2743</v>
      </c>
      <c r="G175" s="178" t="s">
        <v>2711</v>
      </c>
      <c r="H175" s="179">
        <v>1</v>
      </c>
      <c r="I175" s="180"/>
      <c r="J175" s="181">
        <f t="shared" si="50"/>
        <v>0</v>
      </c>
      <c r="K175" s="177" t="s">
        <v>19</v>
      </c>
      <c r="L175" s="40"/>
      <c r="M175" s="182" t="s">
        <v>19</v>
      </c>
      <c r="N175" s="183" t="s">
        <v>44</v>
      </c>
      <c r="O175" s="65"/>
      <c r="P175" s="184">
        <f t="shared" si="51"/>
        <v>0</v>
      </c>
      <c r="Q175" s="184">
        <v>0</v>
      </c>
      <c r="R175" s="184">
        <f t="shared" si="52"/>
        <v>0</v>
      </c>
      <c r="S175" s="184">
        <v>0</v>
      </c>
      <c r="T175" s="185">
        <f t="shared" si="53"/>
        <v>0</v>
      </c>
      <c r="U175" s="35"/>
      <c r="V175" s="35"/>
      <c r="W175" s="35"/>
      <c r="X175" s="35"/>
      <c r="Y175" s="35"/>
      <c r="Z175" s="35"/>
      <c r="AA175" s="35"/>
      <c r="AB175" s="35"/>
      <c r="AC175" s="35"/>
      <c r="AD175" s="35"/>
      <c r="AE175" s="35"/>
      <c r="AR175" s="186" t="s">
        <v>178</v>
      </c>
      <c r="AT175" s="186" t="s">
        <v>173</v>
      </c>
      <c r="AU175" s="186" t="s">
        <v>81</v>
      </c>
      <c r="AY175" s="18" t="s">
        <v>171</v>
      </c>
      <c r="BE175" s="187">
        <f t="shared" si="54"/>
        <v>0</v>
      </c>
      <c r="BF175" s="187">
        <f t="shared" si="55"/>
        <v>0</v>
      </c>
      <c r="BG175" s="187">
        <f t="shared" si="56"/>
        <v>0</v>
      </c>
      <c r="BH175" s="187">
        <f t="shared" si="57"/>
        <v>0</v>
      </c>
      <c r="BI175" s="187">
        <f t="shared" si="58"/>
        <v>0</v>
      </c>
      <c r="BJ175" s="18" t="s">
        <v>81</v>
      </c>
      <c r="BK175" s="187">
        <f t="shared" si="59"/>
        <v>0</v>
      </c>
      <c r="BL175" s="18" t="s">
        <v>178</v>
      </c>
      <c r="BM175" s="186" t="s">
        <v>1111</v>
      </c>
    </row>
    <row r="176" spans="1:65" s="2" customFormat="1" ht="16.5" customHeight="1">
      <c r="A176" s="35"/>
      <c r="B176" s="36"/>
      <c r="C176" s="175" t="s">
        <v>705</v>
      </c>
      <c r="D176" s="175" t="s">
        <v>173</v>
      </c>
      <c r="E176" s="176" t="s">
        <v>2744</v>
      </c>
      <c r="F176" s="177" t="s">
        <v>2745</v>
      </c>
      <c r="G176" s="178" t="s">
        <v>2711</v>
      </c>
      <c r="H176" s="179">
        <v>3</v>
      </c>
      <c r="I176" s="180"/>
      <c r="J176" s="181">
        <f t="shared" si="50"/>
        <v>0</v>
      </c>
      <c r="K176" s="177" t="s">
        <v>19</v>
      </c>
      <c r="L176" s="40"/>
      <c r="M176" s="182" t="s">
        <v>19</v>
      </c>
      <c r="N176" s="183" t="s">
        <v>44</v>
      </c>
      <c r="O176" s="65"/>
      <c r="P176" s="184">
        <f t="shared" si="51"/>
        <v>0</v>
      </c>
      <c r="Q176" s="184">
        <v>0</v>
      </c>
      <c r="R176" s="184">
        <f t="shared" si="52"/>
        <v>0</v>
      </c>
      <c r="S176" s="184">
        <v>0</v>
      </c>
      <c r="T176" s="185">
        <f t="shared" si="53"/>
        <v>0</v>
      </c>
      <c r="U176" s="35"/>
      <c r="V176" s="35"/>
      <c r="W176" s="35"/>
      <c r="X176" s="35"/>
      <c r="Y176" s="35"/>
      <c r="Z176" s="35"/>
      <c r="AA176" s="35"/>
      <c r="AB176" s="35"/>
      <c r="AC176" s="35"/>
      <c r="AD176" s="35"/>
      <c r="AE176" s="35"/>
      <c r="AR176" s="186" t="s">
        <v>178</v>
      </c>
      <c r="AT176" s="186" t="s">
        <v>173</v>
      </c>
      <c r="AU176" s="186" t="s">
        <v>81</v>
      </c>
      <c r="AY176" s="18" t="s">
        <v>171</v>
      </c>
      <c r="BE176" s="187">
        <f t="shared" si="54"/>
        <v>0</v>
      </c>
      <c r="BF176" s="187">
        <f t="shared" si="55"/>
        <v>0</v>
      </c>
      <c r="BG176" s="187">
        <f t="shared" si="56"/>
        <v>0</v>
      </c>
      <c r="BH176" s="187">
        <f t="shared" si="57"/>
        <v>0</v>
      </c>
      <c r="BI176" s="187">
        <f t="shared" si="58"/>
        <v>0</v>
      </c>
      <c r="BJ176" s="18" t="s">
        <v>81</v>
      </c>
      <c r="BK176" s="187">
        <f t="shared" si="59"/>
        <v>0</v>
      </c>
      <c r="BL176" s="18" t="s">
        <v>178</v>
      </c>
      <c r="BM176" s="186" t="s">
        <v>1123</v>
      </c>
    </row>
    <row r="177" spans="1:65" s="2" customFormat="1" ht="21.75" customHeight="1">
      <c r="A177" s="35"/>
      <c r="B177" s="36"/>
      <c r="C177" s="175" t="s">
        <v>711</v>
      </c>
      <c r="D177" s="175" t="s">
        <v>173</v>
      </c>
      <c r="E177" s="176" t="s">
        <v>2760</v>
      </c>
      <c r="F177" s="177" t="s">
        <v>2761</v>
      </c>
      <c r="G177" s="178" t="s">
        <v>2711</v>
      </c>
      <c r="H177" s="179">
        <v>1</v>
      </c>
      <c r="I177" s="180"/>
      <c r="J177" s="181">
        <f t="shared" si="50"/>
        <v>0</v>
      </c>
      <c r="K177" s="177" t="s">
        <v>19</v>
      </c>
      <c r="L177" s="40"/>
      <c r="M177" s="182" t="s">
        <v>19</v>
      </c>
      <c r="N177" s="183" t="s">
        <v>44</v>
      </c>
      <c r="O177" s="65"/>
      <c r="P177" s="184">
        <f t="shared" si="51"/>
        <v>0</v>
      </c>
      <c r="Q177" s="184">
        <v>0</v>
      </c>
      <c r="R177" s="184">
        <f t="shared" si="52"/>
        <v>0</v>
      </c>
      <c r="S177" s="184">
        <v>0</v>
      </c>
      <c r="T177" s="185">
        <f t="shared" si="53"/>
        <v>0</v>
      </c>
      <c r="U177" s="35"/>
      <c r="V177" s="35"/>
      <c r="W177" s="35"/>
      <c r="X177" s="35"/>
      <c r="Y177" s="35"/>
      <c r="Z177" s="35"/>
      <c r="AA177" s="35"/>
      <c r="AB177" s="35"/>
      <c r="AC177" s="35"/>
      <c r="AD177" s="35"/>
      <c r="AE177" s="35"/>
      <c r="AR177" s="186" t="s">
        <v>178</v>
      </c>
      <c r="AT177" s="186" t="s">
        <v>173</v>
      </c>
      <c r="AU177" s="186" t="s">
        <v>81</v>
      </c>
      <c r="AY177" s="18" t="s">
        <v>171</v>
      </c>
      <c r="BE177" s="187">
        <f t="shared" si="54"/>
        <v>0</v>
      </c>
      <c r="BF177" s="187">
        <f t="shared" si="55"/>
        <v>0</v>
      </c>
      <c r="BG177" s="187">
        <f t="shared" si="56"/>
        <v>0</v>
      </c>
      <c r="BH177" s="187">
        <f t="shared" si="57"/>
        <v>0</v>
      </c>
      <c r="BI177" s="187">
        <f t="shared" si="58"/>
        <v>0</v>
      </c>
      <c r="BJ177" s="18" t="s">
        <v>81</v>
      </c>
      <c r="BK177" s="187">
        <f t="shared" si="59"/>
        <v>0</v>
      </c>
      <c r="BL177" s="18" t="s">
        <v>178</v>
      </c>
      <c r="BM177" s="186" t="s">
        <v>1133</v>
      </c>
    </row>
    <row r="178" spans="1:65" s="2" customFormat="1" ht="16.5" customHeight="1">
      <c r="A178" s="35"/>
      <c r="B178" s="36"/>
      <c r="C178" s="175" t="s">
        <v>716</v>
      </c>
      <c r="D178" s="175" t="s">
        <v>173</v>
      </c>
      <c r="E178" s="176" t="s">
        <v>2746</v>
      </c>
      <c r="F178" s="177" t="s">
        <v>2747</v>
      </c>
      <c r="G178" s="178" t="s">
        <v>2711</v>
      </c>
      <c r="H178" s="179">
        <v>5</v>
      </c>
      <c r="I178" s="180"/>
      <c r="J178" s="181">
        <f t="shared" si="50"/>
        <v>0</v>
      </c>
      <c r="K178" s="177" t="s">
        <v>19</v>
      </c>
      <c r="L178" s="40"/>
      <c r="M178" s="182" t="s">
        <v>19</v>
      </c>
      <c r="N178" s="183" t="s">
        <v>44</v>
      </c>
      <c r="O178" s="65"/>
      <c r="P178" s="184">
        <f t="shared" si="51"/>
        <v>0</v>
      </c>
      <c r="Q178" s="184">
        <v>0</v>
      </c>
      <c r="R178" s="184">
        <f t="shared" si="52"/>
        <v>0</v>
      </c>
      <c r="S178" s="184">
        <v>0</v>
      </c>
      <c r="T178" s="185">
        <f t="shared" si="53"/>
        <v>0</v>
      </c>
      <c r="U178" s="35"/>
      <c r="V178" s="35"/>
      <c r="W178" s="35"/>
      <c r="X178" s="35"/>
      <c r="Y178" s="35"/>
      <c r="Z178" s="35"/>
      <c r="AA178" s="35"/>
      <c r="AB178" s="35"/>
      <c r="AC178" s="35"/>
      <c r="AD178" s="35"/>
      <c r="AE178" s="35"/>
      <c r="AR178" s="186" t="s">
        <v>178</v>
      </c>
      <c r="AT178" s="186" t="s">
        <v>173</v>
      </c>
      <c r="AU178" s="186" t="s">
        <v>81</v>
      </c>
      <c r="AY178" s="18" t="s">
        <v>171</v>
      </c>
      <c r="BE178" s="187">
        <f t="shared" si="54"/>
        <v>0</v>
      </c>
      <c r="BF178" s="187">
        <f t="shared" si="55"/>
        <v>0</v>
      </c>
      <c r="BG178" s="187">
        <f t="shared" si="56"/>
        <v>0</v>
      </c>
      <c r="BH178" s="187">
        <f t="shared" si="57"/>
        <v>0</v>
      </c>
      <c r="BI178" s="187">
        <f t="shared" si="58"/>
        <v>0</v>
      </c>
      <c r="BJ178" s="18" t="s">
        <v>81</v>
      </c>
      <c r="BK178" s="187">
        <f t="shared" si="59"/>
        <v>0</v>
      </c>
      <c r="BL178" s="18" t="s">
        <v>178</v>
      </c>
      <c r="BM178" s="186" t="s">
        <v>1145</v>
      </c>
    </row>
    <row r="179" spans="1:65" s="2" customFormat="1" ht="16.5" customHeight="1">
      <c r="A179" s="35"/>
      <c r="B179" s="36"/>
      <c r="C179" s="175" t="s">
        <v>721</v>
      </c>
      <c r="D179" s="175" t="s">
        <v>173</v>
      </c>
      <c r="E179" s="176" t="s">
        <v>2772</v>
      </c>
      <c r="F179" s="177" t="s">
        <v>2773</v>
      </c>
      <c r="G179" s="178" t="s">
        <v>2711</v>
      </c>
      <c r="H179" s="179">
        <v>1</v>
      </c>
      <c r="I179" s="180"/>
      <c r="J179" s="181">
        <f t="shared" si="50"/>
        <v>0</v>
      </c>
      <c r="K179" s="177" t="s">
        <v>19</v>
      </c>
      <c r="L179" s="40"/>
      <c r="M179" s="182" t="s">
        <v>19</v>
      </c>
      <c r="N179" s="183" t="s">
        <v>44</v>
      </c>
      <c r="O179" s="65"/>
      <c r="P179" s="184">
        <f t="shared" si="51"/>
        <v>0</v>
      </c>
      <c r="Q179" s="184">
        <v>0</v>
      </c>
      <c r="R179" s="184">
        <f t="shared" si="52"/>
        <v>0</v>
      </c>
      <c r="S179" s="184">
        <v>0</v>
      </c>
      <c r="T179" s="185">
        <f t="shared" si="53"/>
        <v>0</v>
      </c>
      <c r="U179" s="35"/>
      <c r="V179" s="35"/>
      <c r="W179" s="35"/>
      <c r="X179" s="35"/>
      <c r="Y179" s="35"/>
      <c r="Z179" s="35"/>
      <c r="AA179" s="35"/>
      <c r="AB179" s="35"/>
      <c r="AC179" s="35"/>
      <c r="AD179" s="35"/>
      <c r="AE179" s="35"/>
      <c r="AR179" s="186" t="s">
        <v>178</v>
      </c>
      <c r="AT179" s="186" t="s">
        <v>173</v>
      </c>
      <c r="AU179" s="186" t="s">
        <v>81</v>
      </c>
      <c r="AY179" s="18" t="s">
        <v>171</v>
      </c>
      <c r="BE179" s="187">
        <f t="shared" si="54"/>
        <v>0</v>
      </c>
      <c r="BF179" s="187">
        <f t="shared" si="55"/>
        <v>0</v>
      </c>
      <c r="BG179" s="187">
        <f t="shared" si="56"/>
        <v>0</v>
      </c>
      <c r="BH179" s="187">
        <f t="shared" si="57"/>
        <v>0</v>
      </c>
      <c r="BI179" s="187">
        <f t="shared" si="58"/>
        <v>0</v>
      </c>
      <c r="BJ179" s="18" t="s">
        <v>81</v>
      </c>
      <c r="BK179" s="187">
        <f t="shared" si="59"/>
        <v>0</v>
      </c>
      <c r="BL179" s="18" t="s">
        <v>178</v>
      </c>
      <c r="BM179" s="186" t="s">
        <v>1155</v>
      </c>
    </row>
    <row r="180" spans="1:65" s="2" customFormat="1" ht="16.5" customHeight="1">
      <c r="A180" s="35"/>
      <c r="B180" s="36"/>
      <c r="C180" s="175" t="s">
        <v>726</v>
      </c>
      <c r="D180" s="175" t="s">
        <v>173</v>
      </c>
      <c r="E180" s="176" t="s">
        <v>2774</v>
      </c>
      <c r="F180" s="177" t="s">
        <v>2775</v>
      </c>
      <c r="G180" s="178" t="s">
        <v>2711</v>
      </c>
      <c r="H180" s="179">
        <v>1</v>
      </c>
      <c r="I180" s="180"/>
      <c r="J180" s="181">
        <f t="shared" si="50"/>
        <v>0</v>
      </c>
      <c r="K180" s="177" t="s">
        <v>19</v>
      </c>
      <c r="L180" s="40"/>
      <c r="M180" s="182" t="s">
        <v>19</v>
      </c>
      <c r="N180" s="183" t="s">
        <v>44</v>
      </c>
      <c r="O180" s="65"/>
      <c r="P180" s="184">
        <f t="shared" si="51"/>
        <v>0</v>
      </c>
      <c r="Q180" s="184">
        <v>0</v>
      </c>
      <c r="R180" s="184">
        <f t="shared" si="52"/>
        <v>0</v>
      </c>
      <c r="S180" s="184">
        <v>0</v>
      </c>
      <c r="T180" s="185">
        <f t="shared" si="53"/>
        <v>0</v>
      </c>
      <c r="U180" s="35"/>
      <c r="V180" s="35"/>
      <c r="W180" s="35"/>
      <c r="X180" s="35"/>
      <c r="Y180" s="35"/>
      <c r="Z180" s="35"/>
      <c r="AA180" s="35"/>
      <c r="AB180" s="35"/>
      <c r="AC180" s="35"/>
      <c r="AD180" s="35"/>
      <c r="AE180" s="35"/>
      <c r="AR180" s="186" t="s">
        <v>178</v>
      </c>
      <c r="AT180" s="186" t="s">
        <v>173</v>
      </c>
      <c r="AU180" s="186" t="s">
        <v>81</v>
      </c>
      <c r="AY180" s="18" t="s">
        <v>171</v>
      </c>
      <c r="BE180" s="187">
        <f t="shared" si="54"/>
        <v>0</v>
      </c>
      <c r="BF180" s="187">
        <f t="shared" si="55"/>
        <v>0</v>
      </c>
      <c r="BG180" s="187">
        <f t="shared" si="56"/>
        <v>0</v>
      </c>
      <c r="BH180" s="187">
        <f t="shared" si="57"/>
        <v>0</v>
      </c>
      <c r="BI180" s="187">
        <f t="shared" si="58"/>
        <v>0</v>
      </c>
      <c r="BJ180" s="18" t="s">
        <v>81</v>
      </c>
      <c r="BK180" s="187">
        <f t="shared" si="59"/>
        <v>0</v>
      </c>
      <c r="BL180" s="18" t="s">
        <v>178</v>
      </c>
      <c r="BM180" s="186" t="s">
        <v>1165</v>
      </c>
    </row>
    <row r="181" spans="1:65" s="2" customFormat="1" ht="16.5" customHeight="1">
      <c r="A181" s="35"/>
      <c r="B181" s="36"/>
      <c r="C181" s="175" t="s">
        <v>731</v>
      </c>
      <c r="D181" s="175" t="s">
        <v>173</v>
      </c>
      <c r="E181" s="176" t="s">
        <v>2748</v>
      </c>
      <c r="F181" s="177" t="s">
        <v>2749</v>
      </c>
      <c r="G181" s="178" t="s">
        <v>2711</v>
      </c>
      <c r="H181" s="179">
        <v>10</v>
      </c>
      <c r="I181" s="180"/>
      <c r="J181" s="181">
        <f t="shared" si="50"/>
        <v>0</v>
      </c>
      <c r="K181" s="177" t="s">
        <v>19</v>
      </c>
      <c r="L181" s="40"/>
      <c r="M181" s="182" t="s">
        <v>19</v>
      </c>
      <c r="N181" s="183" t="s">
        <v>44</v>
      </c>
      <c r="O181" s="65"/>
      <c r="P181" s="184">
        <f t="shared" si="51"/>
        <v>0</v>
      </c>
      <c r="Q181" s="184">
        <v>0</v>
      </c>
      <c r="R181" s="184">
        <f t="shared" si="52"/>
        <v>0</v>
      </c>
      <c r="S181" s="184">
        <v>0</v>
      </c>
      <c r="T181" s="185">
        <f t="shared" si="53"/>
        <v>0</v>
      </c>
      <c r="U181" s="35"/>
      <c r="V181" s="35"/>
      <c r="W181" s="35"/>
      <c r="X181" s="35"/>
      <c r="Y181" s="35"/>
      <c r="Z181" s="35"/>
      <c r="AA181" s="35"/>
      <c r="AB181" s="35"/>
      <c r="AC181" s="35"/>
      <c r="AD181" s="35"/>
      <c r="AE181" s="35"/>
      <c r="AR181" s="186" t="s">
        <v>178</v>
      </c>
      <c r="AT181" s="186" t="s">
        <v>173</v>
      </c>
      <c r="AU181" s="186" t="s">
        <v>81</v>
      </c>
      <c r="AY181" s="18" t="s">
        <v>171</v>
      </c>
      <c r="BE181" s="187">
        <f t="shared" si="54"/>
        <v>0</v>
      </c>
      <c r="BF181" s="187">
        <f t="shared" si="55"/>
        <v>0</v>
      </c>
      <c r="BG181" s="187">
        <f t="shared" si="56"/>
        <v>0</v>
      </c>
      <c r="BH181" s="187">
        <f t="shared" si="57"/>
        <v>0</v>
      </c>
      <c r="BI181" s="187">
        <f t="shared" si="58"/>
        <v>0</v>
      </c>
      <c r="BJ181" s="18" t="s">
        <v>81</v>
      </c>
      <c r="BK181" s="187">
        <f t="shared" si="59"/>
        <v>0</v>
      </c>
      <c r="BL181" s="18" t="s">
        <v>178</v>
      </c>
      <c r="BM181" s="186" t="s">
        <v>1177</v>
      </c>
    </row>
    <row r="182" spans="2:63" s="12" customFormat="1" ht="25.9" customHeight="1">
      <c r="B182" s="159"/>
      <c r="C182" s="160"/>
      <c r="D182" s="161" t="s">
        <v>72</v>
      </c>
      <c r="E182" s="162" t="s">
        <v>2780</v>
      </c>
      <c r="F182" s="162" t="s">
        <v>2781</v>
      </c>
      <c r="G182" s="160"/>
      <c r="H182" s="160"/>
      <c r="I182" s="163"/>
      <c r="J182" s="164">
        <f>BK182</f>
        <v>0</v>
      </c>
      <c r="K182" s="160"/>
      <c r="L182" s="165"/>
      <c r="M182" s="166"/>
      <c r="N182" s="167"/>
      <c r="O182" s="167"/>
      <c r="P182" s="168">
        <f>SUM(P183:P195)</f>
        <v>0</v>
      </c>
      <c r="Q182" s="167"/>
      <c r="R182" s="168">
        <f>SUM(R183:R195)</f>
        <v>0</v>
      </c>
      <c r="S182" s="167"/>
      <c r="T182" s="169">
        <f>SUM(T183:T195)</f>
        <v>0</v>
      </c>
      <c r="AR182" s="170" t="s">
        <v>81</v>
      </c>
      <c r="AT182" s="171" t="s">
        <v>72</v>
      </c>
      <c r="AU182" s="171" t="s">
        <v>73</v>
      </c>
      <c r="AY182" s="170" t="s">
        <v>171</v>
      </c>
      <c r="BK182" s="172">
        <f>SUM(BK183:BK195)</f>
        <v>0</v>
      </c>
    </row>
    <row r="183" spans="1:65" s="2" customFormat="1" ht="16.5" customHeight="1">
      <c r="A183" s="35"/>
      <c r="B183" s="36"/>
      <c r="C183" s="175" t="s">
        <v>736</v>
      </c>
      <c r="D183" s="175" t="s">
        <v>173</v>
      </c>
      <c r="E183" s="176" t="s">
        <v>2782</v>
      </c>
      <c r="F183" s="177" t="s">
        <v>2783</v>
      </c>
      <c r="G183" s="178" t="s">
        <v>2706</v>
      </c>
      <c r="H183" s="179">
        <v>80</v>
      </c>
      <c r="I183" s="180"/>
      <c r="J183" s="181">
        <f aca="true" t="shared" si="60" ref="J183:J195">ROUND(I183*H183,2)</f>
        <v>0</v>
      </c>
      <c r="K183" s="177" t="s">
        <v>19</v>
      </c>
      <c r="L183" s="40"/>
      <c r="M183" s="182" t="s">
        <v>19</v>
      </c>
      <c r="N183" s="183" t="s">
        <v>44</v>
      </c>
      <c r="O183" s="65"/>
      <c r="P183" s="184">
        <f aca="true" t="shared" si="61" ref="P183:P195">O183*H183</f>
        <v>0</v>
      </c>
      <c r="Q183" s="184">
        <v>0</v>
      </c>
      <c r="R183" s="184">
        <f aca="true" t="shared" si="62" ref="R183:R195">Q183*H183</f>
        <v>0</v>
      </c>
      <c r="S183" s="184">
        <v>0</v>
      </c>
      <c r="T183" s="185">
        <f aca="true" t="shared" si="63" ref="T183:T195">S183*H183</f>
        <v>0</v>
      </c>
      <c r="U183" s="35"/>
      <c r="V183" s="35"/>
      <c r="W183" s="35"/>
      <c r="X183" s="35"/>
      <c r="Y183" s="35"/>
      <c r="Z183" s="35"/>
      <c r="AA183" s="35"/>
      <c r="AB183" s="35"/>
      <c r="AC183" s="35"/>
      <c r="AD183" s="35"/>
      <c r="AE183" s="35"/>
      <c r="AR183" s="186" t="s">
        <v>178</v>
      </c>
      <c r="AT183" s="186" t="s">
        <v>173</v>
      </c>
      <c r="AU183" s="186" t="s">
        <v>81</v>
      </c>
      <c r="AY183" s="18" t="s">
        <v>171</v>
      </c>
      <c r="BE183" s="187">
        <f aca="true" t="shared" si="64" ref="BE183:BE195">IF(N183="základní",J183,0)</f>
        <v>0</v>
      </c>
      <c r="BF183" s="187">
        <f aca="true" t="shared" si="65" ref="BF183:BF195">IF(N183="snížená",J183,0)</f>
        <v>0</v>
      </c>
      <c r="BG183" s="187">
        <f aca="true" t="shared" si="66" ref="BG183:BG195">IF(N183="zákl. přenesená",J183,0)</f>
        <v>0</v>
      </c>
      <c r="BH183" s="187">
        <f aca="true" t="shared" si="67" ref="BH183:BH195">IF(N183="sníž. přenesená",J183,0)</f>
        <v>0</v>
      </c>
      <c r="BI183" s="187">
        <f aca="true" t="shared" si="68" ref="BI183:BI195">IF(N183="nulová",J183,0)</f>
        <v>0</v>
      </c>
      <c r="BJ183" s="18" t="s">
        <v>81</v>
      </c>
      <c r="BK183" s="187">
        <f aca="true" t="shared" si="69" ref="BK183:BK195">ROUND(I183*H183,2)</f>
        <v>0</v>
      </c>
      <c r="BL183" s="18" t="s">
        <v>178</v>
      </c>
      <c r="BM183" s="186" t="s">
        <v>1188</v>
      </c>
    </row>
    <row r="184" spans="1:65" s="2" customFormat="1" ht="16.5" customHeight="1">
      <c r="A184" s="35"/>
      <c r="B184" s="36"/>
      <c r="C184" s="175" t="s">
        <v>741</v>
      </c>
      <c r="D184" s="175" t="s">
        <v>173</v>
      </c>
      <c r="E184" s="176" t="s">
        <v>2734</v>
      </c>
      <c r="F184" s="177" t="s">
        <v>2735</v>
      </c>
      <c r="G184" s="178" t="s">
        <v>328</v>
      </c>
      <c r="H184" s="179">
        <v>50</v>
      </c>
      <c r="I184" s="180"/>
      <c r="J184" s="181">
        <f t="shared" si="60"/>
        <v>0</v>
      </c>
      <c r="K184" s="177" t="s">
        <v>19</v>
      </c>
      <c r="L184" s="40"/>
      <c r="M184" s="182" t="s">
        <v>19</v>
      </c>
      <c r="N184" s="183" t="s">
        <v>44</v>
      </c>
      <c r="O184" s="65"/>
      <c r="P184" s="184">
        <f t="shared" si="61"/>
        <v>0</v>
      </c>
      <c r="Q184" s="184">
        <v>0</v>
      </c>
      <c r="R184" s="184">
        <f t="shared" si="62"/>
        <v>0</v>
      </c>
      <c r="S184" s="184">
        <v>0</v>
      </c>
      <c r="T184" s="185">
        <f t="shared" si="63"/>
        <v>0</v>
      </c>
      <c r="U184" s="35"/>
      <c r="V184" s="35"/>
      <c r="W184" s="35"/>
      <c r="X184" s="35"/>
      <c r="Y184" s="35"/>
      <c r="Z184" s="35"/>
      <c r="AA184" s="35"/>
      <c r="AB184" s="35"/>
      <c r="AC184" s="35"/>
      <c r="AD184" s="35"/>
      <c r="AE184" s="35"/>
      <c r="AR184" s="186" t="s">
        <v>178</v>
      </c>
      <c r="AT184" s="186" t="s">
        <v>173</v>
      </c>
      <c r="AU184" s="186" t="s">
        <v>81</v>
      </c>
      <c r="AY184" s="18" t="s">
        <v>171</v>
      </c>
      <c r="BE184" s="187">
        <f t="shared" si="64"/>
        <v>0</v>
      </c>
      <c r="BF184" s="187">
        <f t="shared" si="65"/>
        <v>0</v>
      </c>
      <c r="BG184" s="187">
        <f t="shared" si="66"/>
        <v>0</v>
      </c>
      <c r="BH184" s="187">
        <f t="shared" si="67"/>
        <v>0</v>
      </c>
      <c r="BI184" s="187">
        <f t="shared" si="68"/>
        <v>0</v>
      </c>
      <c r="BJ184" s="18" t="s">
        <v>81</v>
      </c>
      <c r="BK184" s="187">
        <f t="shared" si="69"/>
        <v>0</v>
      </c>
      <c r="BL184" s="18" t="s">
        <v>178</v>
      </c>
      <c r="BM184" s="186" t="s">
        <v>1198</v>
      </c>
    </row>
    <row r="185" spans="1:65" s="2" customFormat="1" ht="16.5" customHeight="1">
      <c r="A185" s="35"/>
      <c r="B185" s="36"/>
      <c r="C185" s="175" t="s">
        <v>752</v>
      </c>
      <c r="D185" s="175" t="s">
        <v>173</v>
      </c>
      <c r="E185" s="176" t="s">
        <v>2754</v>
      </c>
      <c r="F185" s="177" t="s">
        <v>2755</v>
      </c>
      <c r="G185" s="178" t="s">
        <v>328</v>
      </c>
      <c r="H185" s="179">
        <v>10</v>
      </c>
      <c r="I185" s="180"/>
      <c r="J185" s="181">
        <f t="shared" si="60"/>
        <v>0</v>
      </c>
      <c r="K185" s="177" t="s">
        <v>19</v>
      </c>
      <c r="L185" s="40"/>
      <c r="M185" s="182" t="s">
        <v>19</v>
      </c>
      <c r="N185" s="183" t="s">
        <v>44</v>
      </c>
      <c r="O185" s="65"/>
      <c r="P185" s="184">
        <f t="shared" si="61"/>
        <v>0</v>
      </c>
      <c r="Q185" s="184">
        <v>0</v>
      </c>
      <c r="R185" s="184">
        <f t="shared" si="62"/>
        <v>0</v>
      </c>
      <c r="S185" s="184">
        <v>0</v>
      </c>
      <c r="T185" s="185">
        <f t="shared" si="63"/>
        <v>0</v>
      </c>
      <c r="U185" s="35"/>
      <c r="V185" s="35"/>
      <c r="W185" s="35"/>
      <c r="X185" s="35"/>
      <c r="Y185" s="35"/>
      <c r="Z185" s="35"/>
      <c r="AA185" s="35"/>
      <c r="AB185" s="35"/>
      <c r="AC185" s="35"/>
      <c r="AD185" s="35"/>
      <c r="AE185" s="35"/>
      <c r="AR185" s="186" t="s">
        <v>178</v>
      </c>
      <c r="AT185" s="186" t="s">
        <v>173</v>
      </c>
      <c r="AU185" s="186" t="s">
        <v>81</v>
      </c>
      <c r="AY185" s="18" t="s">
        <v>171</v>
      </c>
      <c r="BE185" s="187">
        <f t="shared" si="64"/>
        <v>0</v>
      </c>
      <c r="BF185" s="187">
        <f t="shared" si="65"/>
        <v>0</v>
      </c>
      <c r="BG185" s="187">
        <f t="shared" si="66"/>
        <v>0</v>
      </c>
      <c r="BH185" s="187">
        <f t="shared" si="67"/>
        <v>0</v>
      </c>
      <c r="BI185" s="187">
        <f t="shared" si="68"/>
        <v>0</v>
      </c>
      <c r="BJ185" s="18" t="s">
        <v>81</v>
      </c>
      <c r="BK185" s="187">
        <f t="shared" si="69"/>
        <v>0</v>
      </c>
      <c r="BL185" s="18" t="s">
        <v>178</v>
      </c>
      <c r="BM185" s="186" t="s">
        <v>1218</v>
      </c>
    </row>
    <row r="186" spans="1:65" s="2" customFormat="1" ht="16.5" customHeight="1">
      <c r="A186" s="35"/>
      <c r="B186" s="36"/>
      <c r="C186" s="175" t="s">
        <v>778</v>
      </c>
      <c r="D186" s="175" t="s">
        <v>173</v>
      </c>
      <c r="E186" s="176" t="s">
        <v>2736</v>
      </c>
      <c r="F186" s="177" t="s">
        <v>2737</v>
      </c>
      <c r="G186" s="178" t="s">
        <v>328</v>
      </c>
      <c r="H186" s="179">
        <v>80</v>
      </c>
      <c r="I186" s="180"/>
      <c r="J186" s="181">
        <f t="shared" si="60"/>
        <v>0</v>
      </c>
      <c r="K186" s="177" t="s">
        <v>19</v>
      </c>
      <c r="L186" s="40"/>
      <c r="M186" s="182" t="s">
        <v>19</v>
      </c>
      <c r="N186" s="183" t="s">
        <v>44</v>
      </c>
      <c r="O186" s="65"/>
      <c r="P186" s="184">
        <f t="shared" si="61"/>
        <v>0</v>
      </c>
      <c r="Q186" s="184">
        <v>0</v>
      </c>
      <c r="R186" s="184">
        <f t="shared" si="62"/>
        <v>0</v>
      </c>
      <c r="S186" s="184">
        <v>0</v>
      </c>
      <c r="T186" s="185">
        <f t="shared" si="63"/>
        <v>0</v>
      </c>
      <c r="U186" s="35"/>
      <c r="V186" s="35"/>
      <c r="W186" s="35"/>
      <c r="X186" s="35"/>
      <c r="Y186" s="35"/>
      <c r="Z186" s="35"/>
      <c r="AA186" s="35"/>
      <c r="AB186" s="35"/>
      <c r="AC186" s="35"/>
      <c r="AD186" s="35"/>
      <c r="AE186" s="35"/>
      <c r="AR186" s="186" t="s">
        <v>178</v>
      </c>
      <c r="AT186" s="186" t="s">
        <v>173</v>
      </c>
      <c r="AU186" s="186" t="s">
        <v>81</v>
      </c>
      <c r="AY186" s="18" t="s">
        <v>171</v>
      </c>
      <c r="BE186" s="187">
        <f t="shared" si="64"/>
        <v>0</v>
      </c>
      <c r="BF186" s="187">
        <f t="shared" si="65"/>
        <v>0</v>
      </c>
      <c r="BG186" s="187">
        <f t="shared" si="66"/>
        <v>0</v>
      </c>
      <c r="BH186" s="187">
        <f t="shared" si="67"/>
        <v>0</v>
      </c>
      <c r="BI186" s="187">
        <f t="shared" si="68"/>
        <v>0</v>
      </c>
      <c r="BJ186" s="18" t="s">
        <v>81</v>
      </c>
      <c r="BK186" s="187">
        <f t="shared" si="69"/>
        <v>0</v>
      </c>
      <c r="BL186" s="18" t="s">
        <v>178</v>
      </c>
      <c r="BM186" s="186" t="s">
        <v>1231</v>
      </c>
    </row>
    <row r="187" spans="1:65" s="2" customFormat="1" ht="16.5" customHeight="1">
      <c r="A187" s="35"/>
      <c r="B187" s="36"/>
      <c r="C187" s="175" t="s">
        <v>783</v>
      </c>
      <c r="D187" s="175" t="s">
        <v>173</v>
      </c>
      <c r="E187" s="176" t="s">
        <v>2738</v>
      </c>
      <c r="F187" s="177" t="s">
        <v>2739</v>
      </c>
      <c r="G187" s="178" t="s">
        <v>2711</v>
      </c>
      <c r="H187" s="179">
        <v>1</v>
      </c>
      <c r="I187" s="180"/>
      <c r="J187" s="181">
        <f t="shared" si="60"/>
        <v>0</v>
      </c>
      <c r="K187" s="177" t="s">
        <v>19</v>
      </c>
      <c r="L187" s="40"/>
      <c r="M187" s="182" t="s">
        <v>19</v>
      </c>
      <c r="N187" s="183" t="s">
        <v>44</v>
      </c>
      <c r="O187" s="65"/>
      <c r="P187" s="184">
        <f t="shared" si="61"/>
        <v>0</v>
      </c>
      <c r="Q187" s="184">
        <v>0</v>
      </c>
      <c r="R187" s="184">
        <f t="shared" si="62"/>
        <v>0</v>
      </c>
      <c r="S187" s="184">
        <v>0</v>
      </c>
      <c r="T187" s="185">
        <f t="shared" si="63"/>
        <v>0</v>
      </c>
      <c r="U187" s="35"/>
      <c r="V187" s="35"/>
      <c r="W187" s="35"/>
      <c r="X187" s="35"/>
      <c r="Y187" s="35"/>
      <c r="Z187" s="35"/>
      <c r="AA187" s="35"/>
      <c r="AB187" s="35"/>
      <c r="AC187" s="35"/>
      <c r="AD187" s="35"/>
      <c r="AE187" s="35"/>
      <c r="AR187" s="186" t="s">
        <v>178</v>
      </c>
      <c r="AT187" s="186" t="s">
        <v>173</v>
      </c>
      <c r="AU187" s="186" t="s">
        <v>81</v>
      </c>
      <c r="AY187" s="18" t="s">
        <v>171</v>
      </c>
      <c r="BE187" s="187">
        <f t="shared" si="64"/>
        <v>0</v>
      </c>
      <c r="BF187" s="187">
        <f t="shared" si="65"/>
        <v>0</v>
      </c>
      <c r="BG187" s="187">
        <f t="shared" si="66"/>
        <v>0</v>
      </c>
      <c r="BH187" s="187">
        <f t="shared" si="67"/>
        <v>0</v>
      </c>
      <c r="BI187" s="187">
        <f t="shared" si="68"/>
        <v>0</v>
      </c>
      <c r="BJ187" s="18" t="s">
        <v>81</v>
      </c>
      <c r="BK187" s="187">
        <f t="shared" si="69"/>
        <v>0</v>
      </c>
      <c r="BL187" s="18" t="s">
        <v>178</v>
      </c>
      <c r="BM187" s="186" t="s">
        <v>1242</v>
      </c>
    </row>
    <row r="188" spans="1:65" s="2" customFormat="1" ht="16.5" customHeight="1">
      <c r="A188" s="35"/>
      <c r="B188" s="36"/>
      <c r="C188" s="175" t="s">
        <v>795</v>
      </c>
      <c r="D188" s="175" t="s">
        <v>173</v>
      </c>
      <c r="E188" s="176" t="s">
        <v>2740</v>
      </c>
      <c r="F188" s="177" t="s">
        <v>2741</v>
      </c>
      <c r="G188" s="178" t="s">
        <v>2711</v>
      </c>
      <c r="H188" s="179">
        <v>1</v>
      </c>
      <c r="I188" s="180"/>
      <c r="J188" s="181">
        <f t="shared" si="60"/>
        <v>0</v>
      </c>
      <c r="K188" s="177" t="s">
        <v>19</v>
      </c>
      <c r="L188" s="40"/>
      <c r="M188" s="182" t="s">
        <v>19</v>
      </c>
      <c r="N188" s="183" t="s">
        <v>44</v>
      </c>
      <c r="O188" s="65"/>
      <c r="P188" s="184">
        <f t="shared" si="61"/>
        <v>0</v>
      </c>
      <c r="Q188" s="184">
        <v>0</v>
      </c>
      <c r="R188" s="184">
        <f t="shared" si="62"/>
        <v>0</v>
      </c>
      <c r="S188" s="184">
        <v>0</v>
      </c>
      <c r="T188" s="185">
        <f t="shared" si="63"/>
        <v>0</v>
      </c>
      <c r="U188" s="35"/>
      <c r="V188" s="35"/>
      <c r="W188" s="35"/>
      <c r="X188" s="35"/>
      <c r="Y188" s="35"/>
      <c r="Z188" s="35"/>
      <c r="AA188" s="35"/>
      <c r="AB188" s="35"/>
      <c r="AC188" s="35"/>
      <c r="AD188" s="35"/>
      <c r="AE188" s="35"/>
      <c r="AR188" s="186" t="s">
        <v>178</v>
      </c>
      <c r="AT188" s="186" t="s">
        <v>173</v>
      </c>
      <c r="AU188" s="186" t="s">
        <v>81</v>
      </c>
      <c r="AY188" s="18" t="s">
        <v>171</v>
      </c>
      <c r="BE188" s="187">
        <f t="shared" si="64"/>
        <v>0</v>
      </c>
      <c r="BF188" s="187">
        <f t="shared" si="65"/>
        <v>0</v>
      </c>
      <c r="BG188" s="187">
        <f t="shared" si="66"/>
        <v>0</v>
      </c>
      <c r="BH188" s="187">
        <f t="shared" si="67"/>
        <v>0</v>
      </c>
      <c r="BI188" s="187">
        <f t="shared" si="68"/>
        <v>0</v>
      </c>
      <c r="BJ188" s="18" t="s">
        <v>81</v>
      </c>
      <c r="BK188" s="187">
        <f t="shared" si="69"/>
        <v>0</v>
      </c>
      <c r="BL188" s="18" t="s">
        <v>178</v>
      </c>
      <c r="BM188" s="186" t="s">
        <v>1257</v>
      </c>
    </row>
    <row r="189" spans="1:65" s="2" customFormat="1" ht="16.5" customHeight="1">
      <c r="A189" s="35"/>
      <c r="B189" s="36"/>
      <c r="C189" s="175" t="s">
        <v>802</v>
      </c>
      <c r="D189" s="175" t="s">
        <v>173</v>
      </c>
      <c r="E189" s="176" t="s">
        <v>2742</v>
      </c>
      <c r="F189" s="177" t="s">
        <v>2743</v>
      </c>
      <c r="G189" s="178" t="s">
        <v>2711</v>
      </c>
      <c r="H189" s="179">
        <v>1</v>
      </c>
      <c r="I189" s="180"/>
      <c r="J189" s="181">
        <f t="shared" si="60"/>
        <v>0</v>
      </c>
      <c r="K189" s="177" t="s">
        <v>19</v>
      </c>
      <c r="L189" s="40"/>
      <c r="M189" s="182" t="s">
        <v>19</v>
      </c>
      <c r="N189" s="183" t="s">
        <v>44</v>
      </c>
      <c r="O189" s="65"/>
      <c r="P189" s="184">
        <f t="shared" si="61"/>
        <v>0</v>
      </c>
      <c r="Q189" s="184">
        <v>0</v>
      </c>
      <c r="R189" s="184">
        <f t="shared" si="62"/>
        <v>0</v>
      </c>
      <c r="S189" s="184">
        <v>0</v>
      </c>
      <c r="T189" s="185">
        <f t="shared" si="63"/>
        <v>0</v>
      </c>
      <c r="U189" s="35"/>
      <c r="V189" s="35"/>
      <c r="W189" s="35"/>
      <c r="X189" s="35"/>
      <c r="Y189" s="35"/>
      <c r="Z189" s="35"/>
      <c r="AA189" s="35"/>
      <c r="AB189" s="35"/>
      <c r="AC189" s="35"/>
      <c r="AD189" s="35"/>
      <c r="AE189" s="35"/>
      <c r="AR189" s="186" t="s">
        <v>178</v>
      </c>
      <c r="AT189" s="186" t="s">
        <v>173</v>
      </c>
      <c r="AU189" s="186" t="s">
        <v>81</v>
      </c>
      <c r="AY189" s="18" t="s">
        <v>171</v>
      </c>
      <c r="BE189" s="187">
        <f t="shared" si="64"/>
        <v>0</v>
      </c>
      <c r="BF189" s="187">
        <f t="shared" si="65"/>
        <v>0</v>
      </c>
      <c r="BG189" s="187">
        <f t="shared" si="66"/>
        <v>0</v>
      </c>
      <c r="BH189" s="187">
        <f t="shared" si="67"/>
        <v>0</v>
      </c>
      <c r="BI189" s="187">
        <f t="shared" si="68"/>
        <v>0</v>
      </c>
      <c r="BJ189" s="18" t="s">
        <v>81</v>
      </c>
      <c r="BK189" s="187">
        <f t="shared" si="69"/>
        <v>0</v>
      </c>
      <c r="BL189" s="18" t="s">
        <v>178</v>
      </c>
      <c r="BM189" s="186" t="s">
        <v>1269</v>
      </c>
    </row>
    <row r="190" spans="1:65" s="2" customFormat="1" ht="16.5" customHeight="1">
      <c r="A190" s="35"/>
      <c r="B190" s="36"/>
      <c r="C190" s="175" t="s">
        <v>827</v>
      </c>
      <c r="D190" s="175" t="s">
        <v>173</v>
      </c>
      <c r="E190" s="176" t="s">
        <v>2744</v>
      </c>
      <c r="F190" s="177" t="s">
        <v>2745</v>
      </c>
      <c r="G190" s="178" t="s">
        <v>2711</v>
      </c>
      <c r="H190" s="179">
        <v>3</v>
      </c>
      <c r="I190" s="180"/>
      <c r="J190" s="181">
        <f t="shared" si="60"/>
        <v>0</v>
      </c>
      <c r="K190" s="177" t="s">
        <v>19</v>
      </c>
      <c r="L190" s="40"/>
      <c r="M190" s="182" t="s">
        <v>19</v>
      </c>
      <c r="N190" s="183" t="s">
        <v>44</v>
      </c>
      <c r="O190" s="65"/>
      <c r="P190" s="184">
        <f t="shared" si="61"/>
        <v>0</v>
      </c>
      <c r="Q190" s="184">
        <v>0</v>
      </c>
      <c r="R190" s="184">
        <f t="shared" si="62"/>
        <v>0</v>
      </c>
      <c r="S190" s="184">
        <v>0</v>
      </c>
      <c r="T190" s="185">
        <f t="shared" si="63"/>
        <v>0</v>
      </c>
      <c r="U190" s="35"/>
      <c r="V190" s="35"/>
      <c r="W190" s="35"/>
      <c r="X190" s="35"/>
      <c r="Y190" s="35"/>
      <c r="Z190" s="35"/>
      <c r="AA190" s="35"/>
      <c r="AB190" s="35"/>
      <c r="AC190" s="35"/>
      <c r="AD190" s="35"/>
      <c r="AE190" s="35"/>
      <c r="AR190" s="186" t="s">
        <v>178</v>
      </c>
      <c r="AT190" s="186" t="s">
        <v>173</v>
      </c>
      <c r="AU190" s="186" t="s">
        <v>81</v>
      </c>
      <c r="AY190" s="18" t="s">
        <v>171</v>
      </c>
      <c r="BE190" s="187">
        <f t="shared" si="64"/>
        <v>0</v>
      </c>
      <c r="BF190" s="187">
        <f t="shared" si="65"/>
        <v>0</v>
      </c>
      <c r="BG190" s="187">
        <f t="shared" si="66"/>
        <v>0</v>
      </c>
      <c r="BH190" s="187">
        <f t="shared" si="67"/>
        <v>0</v>
      </c>
      <c r="BI190" s="187">
        <f t="shared" si="68"/>
        <v>0</v>
      </c>
      <c r="BJ190" s="18" t="s">
        <v>81</v>
      </c>
      <c r="BK190" s="187">
        <f t="shared" si="69"/>
        <v>0</v>
      </c>
      <c r="BL190" s="18" t="s">
        <v>178</v>
      </c>
      <c r="BM190" s="186" t="s">
        <v>1279</v>
      </c>
    </row>
    <row r="191" spans="1:65" s="2" customFormat="1" ht="21.75" customHeight="1">
      <c r="A191" s="35"/>
      <c r="B191" s="36"/>
      <c r="C191" s="175" t="s">
        <v>836</v>
      </c>
      <c r="D191" s="175" t="s">
        <v>173</v>
      </c>
      <c r="E191" s="176" t="s">
        <v>2760</v>
      </c>
      <c r="F191" s="177" t="s">
        <v>2761</v>
      </c>
      <c r="G191" s="178" t="s">
        <v>2711</v>
      </c>
      <c r="H191" s="179">
        <v>1</v>
      </c>
      <c r="I191" s="180"/>
      <c r="J191" s="181">
        <f t="shared" si="60"/>
        <v>0</v>
      </c>
      <c r="K191" s="177" t="s">
        <v>19</v>
      </c>
      <c r="L191" s="40"/>
      <c r="M191" s="182" t="s">
        <v>19</v>
      </c>
      <c r="N191" s="183" t="s">
        <v>44</v>
      </c>
      <c r="O191" s="65"/>
      <c r="P191" s="184">
        <f t="shared" si="61"/>
        <v>0</v>
      </c>
      <c r="Q191" s="184">
        <v>0</v>
      </c>
      <c r="R191" s="184">
        <f t="shared" si="62"/>
        <v>0</v>
      </c>
      <c r="S191" s="184">
        <v>0</v>
      </c>
      <c r="T191" s="185">
        <f t="shared" si="63"/>
        <v>0</v>
      </c>
      <c r="U191" s="35"/>
      <c r="V191" s="35"/>
      <c r="W191" s="35"/>
      <c r="X191" s="35"/>
      <c r="Y191" s="35"/>
      <c r="Z191" s="35"/>
      <c r="AA191" s="35"/>
      <c r="AB191" s="35"/>
      <c r="AC191" s="35"/>
      <c r="AD191" s="35"/>
      <c r="AE191" s="35"/>
      <c r="AR191" s="186" t="s">
        <v>178</v>
      </c>
      <c r="AT191" s="186" t="s">
        <v>173</v>
      </c>
      <c r="AU191" s="186" t="s">
        <v>81</v>
      </c>
      <c r="AY191" s="18" t="s">
        <v>171</v>
      </c>
      <c r="BE191" s="187">
        <f t="shared" si="64"/>
        <v>0</v>
      </c>
      <c r="BF191" s="187">
        <f t="shared" si="65"/>
        <v>0</v>
      </c>
      <c r="BG191" s="187">
        <f t="shared" si="66"/>
        <v>0</v>
      </c>
      <c r="BH191" s="187">
        <f t="shared" si="67"/>
        <v>0</v>
      </c>
      <c r="BI191" s="187">
        <f t="shared" si="68"/>
        <v>0</v>
      </c>
      <c r="BJ191" s="18" t="s">
        <v>81</v>
      </c>
      <c r="BK191" s="187">
        <f t="shared" si="69"/>
        <v>0</v>
      </c>
      <c r="BL191" s="18" t="s">
        <v>178</v>
      </c>
      <c r="BM191" s="186" t="s">
        <v>1290</v>
      </c>
    </row>
    <row r="192" spans="1:65" s="2" customFormat="1" ht="16.5" customHeight="1">
      <c r="A192" s="35"/>
      <c r="B192" s="36"/>
      <c r="C192" s="175" t="s">
        <v>842</v>
      </c>
      <c r="D192" s="175" t="s">
        <v>173</v>
      </c>
      <c r="E192" s="176" t="s">
        <v>2746</v>
      </c>
      <c r="F192" s="177" t="s">
        <v>2747</v>
      </c>
      <c r="G192" s="178" t="s">
        <v>2711</v>
      </c>
      <c r="H192" s="179">
        <v>5</v>
      </c>
      <c r="I192" s="180"/>
      <c r="J192" s="181">
        <f t="shared" si="60"/>
        <v>0</v>
      </c>
      <c r="K192" s="177" t="s">
        <v>19</v>
      </c>
      <c r="L192" s="40"/>
      <c r="M192" s="182" t="s">
        <v>19</v>
      </c>
      <c r="N192" s="183" t="s">
        <v>44</v>
      </c>
      <c r="O192" s="65"/>
      <c r="P192" s="184">
        <f t="shared" si="61"/>
        <v>0</v>
      </c>
      <c r="Q192" s="184">
        <v>0</v>
      </c>
      <c r="R192" s="184">
        <f t="shared" si="62"/>
        <v>0</v>
      </c>
      <c r="S192" s="184">
        <v>0</v>
      </c>
      <c r="T192" s="185">
        <f t="shared" si="63"/>
        <v>0</v>
      </c>
      <c r="U192" s="35"/>
      <c r="V192" s="35"/>
      <c r="W192" s="35"/>
      <c r="X192" s="35"/>
      <c r="Y192" s="35"/>
      <c r="Z192" s="35"/>
      <c r="AA192" s="35"/>
      <c r="AB192" s="35"/>
      <c r="AC192" s="35"/>
      <c r="AD192" s="35"/>
      <c r="AE192" s="35"/>
      <c r="AR192" s="186" t="s">
        <v>178</v>
      </c>
      <c r="AT192" s="186" t="s">
        <v>173</v>
      </c>
      <c r="AU192" s="186" t="s">
        <v>81</v>
      </c>
      <c r="AY192" s="18" t="s">
        <v>171</v>
      </c>
      <c r="BE192" s="187">
        <f t="shared" si="64"/>
        <v>0</v>
      </c>
      <c r="BF192" s="187">
        <f t="shared" si="65"/>
        <v>0</v>
      </c>
      <c r="BG192" s="187">
        <f t="shared" si="66"/>
        <v>0</v>
      </c>
      <c r="BH192" s="187">
        <f t="shared" si="67"/>
        <v>0</v>
      </c>
      <c r="BI192" s="187">
        <f t="shared" si="68"/>
        <v>0</v>
      </c>
      <c r="BJ192" s="18" t="s">
        <v>81</v>
      </c>
      <c r="BK192" s="187">
        <f t="shared" si="69"/>
        <v>0</v>
      </c>
      <c r="BL192" s="18" t="s">
        <v>178</v>
      </c>
      <c r="BM192" s="186" t="s">
        <v>1300</v>
      </c>
    </row>
    <row r="193" spans="1:65" s="2" customFormat="1" ht="16.5" customHeight="1">
      <c r="A193" s="35"/>
      <c r="B193" s="36"/>
      <c r="C193" s="175" t="s">
        <v>848</v>
      </c>
      <c r="D193" s="175" t="s">
        <v>173</v>
      </c>
      <c r="E193" s="176" t="s">
        <v>2772</v>
      </c>
      <c r="F193" s="177" t="s">
        <v>2773</v>
      </c>
      <c r="G193" s="178" t="s">
        <v>2711</v>
      </c>
      <c r="H193" s="179">
        <v>1</v>
      </c>
      <c r="I193" s="180"/>
      <c r="J193" s="181">
        <f t="shared" si="60"/>
        <v>0</v>
      </c>
      <c r="K193" s="177" t="s">
        <v>19</v>
      </c>
      <c r="L193" s="40"/>
      <c r="M193" s="182" t="s">
        <v>19</v>
      </c>
      <c r="N193" s="183" t="s">
        <v>44</v>
      </c>
      <c r="O193" s="65"/>
      <c r="P193" s="184">
        <f t="shared" si="61"/>
        <v>0</v>
      </c>
      <c r="Q193" s="184">
        <v>0</v>
      </c>
      <c r="R193" s="184">
        <f t="shared" si="62"/>
        <v>0</v>
      </c>
      <c r="S193" s="184">
        <v>0</v>
      </c>
      <c r="T193" s="185">
        <f t="shared" si="63"/>
        <v>0</v>
      </c>
      <c r="U193" s="35"/>
      <c r="V193" s="35"/>
      <c r="W193" s="35"/>
      <c r="X193" s="35"/>
      <c r="Y193" s="35"/>
      <c r="Z193" s="35"/>
      <c r="AA193" s="35"/>
      <c r="AB193" s="35"/>
      <c r="AC193" s="35"/>
      <c r="AD193" s="35"/>
      <c r="AE193" s="35"/>
      <c r="AR193" s="186" t="s">
        <v>178</v>
      </c>
      <c r="AT193" s="186" t="s">
        <v>173</v>
      </c>
      <c r="AU193" s="186" t="s">
        <v>81</v>
      </c>
      <c r="AY193" s="18" t="s">
        <v>171</v>
      </c>
      <c r="BE193" s="187">
        <f t="shared" si="64"/>
        <v>0</v>
      </c>
      <c r="BF193" s="187">
        <f t="shared" si="65"/>
        <v>0</v>
      </c>
      <c r="BG193" s="187">
        <f t="shared" si="66"/>
        <v>0</v>
      </c>
      <c r="BH193" s="187">
        <f t="shared" si="67"/>
        <v>0</v>
      </c>
      <c r="BI193" s="187">
        <f t="shared" si="68"/>
        <v>0</v>
      </c>
      <c r="BJ193" s="18" t="s">
        <v>81</v>
      </c>
      <c r="BK193" s="187">
        <f t="shared" si="69"/>
        <v>0</v>
      </c>
      <c r="BL193" s="18" t="s">
        <v>178</v>
      </c>
      <c r="BM193" s="186" t="s">
        <v>1309</v>
      </c>
    </row>
    <row r="194" spans="1:65" s="2" customFormat="1" ht="16.5" customHeight="1">
      <c r="A194" s="35"/>
      <c r="B194" s="36"/>
      <c r="C194" s="175" t="s">
        <v>856</v>
      </c>
      <c r="D194" s="175" t="s">
        <v>173</v>
      </c>
      <c r="E194" s="176" t="s">
        <v>2774</v>
      </c>
      <c r="F194" s="177" t="s">
        <v>2775</v>
      </c>
      <c r="G194" s="178" t="s">
        <v>2711</v>
      </c>
      <c r="H194" s="179">
        <v>1</v>
      </c>
      <c r="I194" s="180"/>
      <c r="J194" s="181">
        <f t="shared" si="60"/>
        <v>0</v>
      </c>
      <c r="K194" s="177" t="s">
        <v>19</v>
      </c>
      <c r="L194" s="40"/>
      <c r="M194" s="182" t="s">
        <v>19</v>
      </c>
      <c r="N194" s="183" t="s">
        <v>44</v>
      </c>
      <c r="O194" s="65"/>
      <c r="P194" s="184">
        <f t="shared" si="61"/>
        <v>0</v>
      </c>
      <c r="Q194" s="184">
        <v>0</v>
      </c>
      <c r="R194" s="184">
        <f t="shared" si="62"/>
        <v>0</v>
      </c>
      <c r="S194" s="184">
        <v>0</v>
      </c>
      <c r="T194" s="185">
        <f t="shared" si="63"/>
        <v>0</v>
      </c>
      <c r="U194" s="35"/>
      <c r="V194" s="35"/>
      <c r="W194" s="35"/>
      <c r="X194" s="35"/>
      <c r="Y194" s="35"/>
      <c r="Z194" s="35"/>
      <c r="AA194" s="35"/>
      <c r="AB194" s="35"/>
      <c r="AC194" s="35"/>
      <c r="AD194" s="35"/>
      <c r="AE194" s="35"/>
      <c r="AR194" s="186" t="s">
        <v>178</v>
      </c>
      <c r="AT194" s="186" t="s">
        <v>173</v>
      </c>
      <c r="AU194" s="186" t="s">
        <v>81</v>
      </c>
      <c r="AY194" s="18" t="s">
        <v>171</v>
      </c>
      <c r="BE194" s="187">
        <f t="shared" si="64"/>
        <v>0</v>
      </c>
      <c r="BF194" s="187">
        <f t="shared" si="65"/>
        <v>0</v>
      </c>
      <c r="BG194" s="187">
        <f t="shared" si="66"/>
        <v>0</v>
      </c>
      <c r="BH194" s="187">
        <f t="shared" si="67"/>
        <v>0</v>
      </c>
      <c r="BI194" s="187">
        <f t="shared" si="68"/>
        <v>0</v>
      </c>
      <c r="BJ194" s="18" t="s">
        <v>81</v>
      </c>
      <c r="BK194" s="187">
        <f t="shared" si="69"/>
        <v>0</v>
      </c>
      <c r="BL194" s="18" t="s">
        <v>178</v>
      </c>
      <c r="BM194" s="186" t="s">
        <v>1321</v>
      </c>
    </row>
    <row r="195" spans="1:65" s="2" customFormat="1" ht="16.5" customHeight="1">
      <c r="A195" s="35"/>
      <c r="B195" s="36"/>
      <c r="C195" s="175" t="s">
        <v>861</v>
      </c>
      <c r="D195" s="175" t="s">
        <v>173</v>
      </c>
      <c r="E195" s="176" t="s">
        <v>2748</v>
      </c>
      <c r="F195" s="177" t="s">
        <v>2749</v>
      </c>
      <c r="G195" s="178" t="s">
        <v>2711</v>
      </c>
      <c r="H195" s="179">
        <v>10</v>
      </c>
      <c r="I195" s="180"/>
      <c r="J195" s="181">
        <f t="shared" si="60"/>
        <v>0</v>
      </c>
      <c r="K195" s="177" t="s">
        <v>19</v>
      </c>
      <c r="L195" s="40"/>
      <c r="M195" s="182" t="s">
        <v>19</v>
      </c>
      <c r="N195" s="183" t="s">
        <v>44</v>
      </c>
      <c r="O195" s="65"/>
      <c r="P195" s="184">
        <f t="shared" si="61"/>
        <v>0</v>
      </c>
      <c r="Q195" s="184">
        <v>0</v>
      </c>
      <c r="R195" s="184">
        <f t="shared" si="62"/>
        <v>0</v>
      </c>
      <c r="S195" s="184">
        <v>0</v>
      </c>
      <c r="T195" s="185">
        <f t="shared" si="63"/>
        <v>0</v>
      </c>
      <c r="U195" s="35"/>
      <c r="V195" s="35"/>
      <c r="W195" s="35"/>
      <c r="X195" s="35"/>
      <c r="Y195" s="35"/>
      <c r="Z195" s="35"/>
      <c r="AA195" s="35"/>
      <c r="AB195" s="35"/>
      <c r="AC195" s="35"/>
      <c r="AD195" s="35"/>
      <c r="AE195" s="35"/>
      <c r="AR195" s="186" t="s">
        <v>178</v>
      </c>
      <c r="AT195" s="186" t="s">
        <v>173</v>
      </c>
      <c r="AU195" s="186" t="s">
        <v>81</v>
      </c>
      <c r="AY195" s="18" t="s">
        <v>171</v>
      </c>
      <c r="BE195" s="187">
        <f t="shared" si="64"/>
        <v>0</v>
      </c>
      <c r="BF195" s="187">
        <f t="shared" si="65"/>
        <v>0</v>
      </c>
      <c r="BG195" s="187">
        <f t="shared" si="66"/>
        <v>0</v>
      </c>
      <c r="BH195" s="187">
        <f t="shared" si="67"/>
        <v>0</v>
      </c>
      <c r="BI195" s="187">
        <f t="shared" si="68"/>
        <v>0</v>
      </c>
      <c r="BJ195" s="18" t="s">
        <v>81</v>
      </c>
      <c r="BK195" s="187">
        <f t="shared" si="69"/>
        <v>0</v>
      </c>
      <c r="BL195" s="18" t="s">
        <v>178</v>
      </c>
      <c r="BM195" s="186" t="s">
        <v>1351</v>
      </c>
    </row>
    <row r="196" spans="2:63" s="12" customFormat="1" ht="25.9" customHeight="1">
      <c r="B196" s="159"/>
      <c r="C196" s="160"/>
      <c r="D196" s="161" t="s">
        <v>72</v>
      </c>
      <c r="E196" s="162" t="s">
        <v>2784</v>
      </c>
      <c r="F196" s="162" t="s">
        <v>2785</v>
      </c>
      <c r="G196" s="160"/>
      <c r="H196" s="160"/>
      <c r="I196" s="163"/>
      <c r="J196" s="164">
        <f>BK196</f>
        <v>0</v>
      </c>
      <c r="K196" s="160"/>
      <c r="L196" s="165"/>
      <c r="M196" s="166"/>
      <c r="N196" s="167"/>
      <c r="O196" s="167"/>
      <c r="P196" s="168">
        <f>SUM(P197:P205)</f>
        <v>0</v>
      </c>
      <c r="Q196" s="167"/>
      <c r="R196" s="168">
        <f>SUM(R197:R205)</f>
        <v>0</v>
      </c>
      <c r="S196" s="167"/>
      <c r="T196" s="169">
        <f>SUM(T197:T205)</f>
        <v>0</v>
      </c>
      <c r="AR196" s="170" t="s">
        <v>81</v>
      </c>
      <c r="AT196" s="171" t="s">
        <v>72</v>
      </c>
      <c r="AU196" s="171" t="s">
        <v>73</v>
      </c>
      <c r="AY196" s="170" t="s">
        <v>171</v>
      </c>
      <c r="BK196" s="172">
        <f>SUM(BK197:BK205)</f>
        <v>0</v>
      </c>
    </row>
    <row r="197" spans="1:65" s="2" customFormat="1" ht="16.5" customHeight="1">
      <c r="A197" s="35"/>
      <c r="B197" s="36"/>
      <c r="C197" s="175" t="s">
        <v>867</v>
      </c>
      <c r="D197" s="175" t="s">
        <v>173</v>
      </c>
      <c r="E197" s="176" t="s">
        <v>2786</v>
      </c>
      <c r="F197" s="177" t="s">
        <v>2787</v>
      </c>
      <c r="G197" s="178" t="s">
        <v>2706</v>
      </c>
      <c r="H197" s="179">
        <v>100</v>
      </c>
      <c r="I197" s="180"/>
      <c r="J197" s="181">
        <f aca="true" t="shared" si="70" ref="J197:J205">ROUND(I197*H197,2)</f>
        <v>0</v>
      </c>
      <c r="K197" s="177" t="s">
        <v>19</v>
      </c>
      <c r="L197" s="40"/>
      <c r="M197" s="182" t="s">
        <v>19</v>
      </c>
      <c r="N197" s="183" t="s">
        <v>44</v>
      </c>
      <c r="O197" s="65"/>
      <c r="P197" s="184">
        <f aca="true" t="shared" si="71" ref="P197:P205">O197*H197</f>
        <v>0</v>
      </c>
      <c r="Q197" s="184">
        <v>0</v>
      </c>
      <c r="R197" s="184">
        <f aca="true" t="shared" si="72" ref="R197:R205">Q197*H197</f>
        <v>0</v>
      </c>
      <c r="S197" s="184">
        <v>0</v>
      </c>
      <c r="T197" s="185">
        <f aca="true" t="shared" si="73" ref="T197:T205">S197*H197</f>
        <v>0</v>
      </c>
      <c r="U197" s="35"/>
      <c r="V197" s="35"/>
      <c r="W197" s="35"/>
      <c r="X197" s="35"/>
      <c r="Y197" s="35"/>
      <c r="Z197" s="35"/>
      <c r="AA197" s="35"/>
      <c r="AB197" s="35"/>
      <c r="AC197" s="35"/>
      <c r="AD197" s="35"/>
      <c r="AE197" s="35"/>
      <c r="AR197" s="186" t="s">
        <v>178</v>
      </c>
      <c r="AT197" s="186" t="s">
        <v>173</v>
      </c>
      <c r="AU197" s="186" t="s">
        <v>81</v>
      </c>
      <c r="AY197" s="18" t="s">
        <v>171</v>
      </c>
      <c r="BE197" s="187">
        <f aca="true" t="shared" si="74" ref="BE197:BE205">IF(N197="základní",J197,0)</f>
        <v>0</v>
      </c>
      <c r="BF197" s="187">
        <f aca="true" t="shared" si="75" ref="BF197:BF205">IF(N197="snížená",J197,0)</f>
        <v>0</v>
      </c>
      <c r="BG197" s="187">
        <f aca="true" t="shared" si="76" ref="BG197:BG205">IF(N197="zákl. přenesená",J197,0)</f>
        <v>0</v>
      </c>
      <c r="BH197" s="187">
        <f aca="true" t="shared" si="77" ref="BH197:BH205">IF(N197="sníž. přenesená",J197,0)</f>
        <v>0</v>
      </c>
      <c r="BI197" s="187">
        <f aca="true" t="shared" si="78" ref="BI197:BI205">IF(N197="nulová",J197,0)</f>
        <v>0</v>
      </c>
      <c r="BJ197" s="18" t="s">
        <v>81</v>
      </c>
      <c r="BK197" s="187">
        <f aca="true" t="shared" si="79" ref="BK197:BK205">ROUND(I197*H197,2)</f>
        <v>0</v>
      </c>
      <c r="BL197" s="18" t="s">
        <v>178</v>
      </c>
      <c r="BM197" s="186" t="s">
        <v>1364</v>
      </c>
    </row>
    <row r="198" spans="1:65" s="2" customFormat="1" ht="16.5" customHeight="1">
      <c r="A198" s="35"/>
      <c r="B198" s="36"/>
      <c r="C198" s="175" t="s">
        <v>873</v>
      </c>
      <c r="D198" s="175" t="s">
        <v>173</v>
      </c>
      <c r="E198" s="176" t="s">
        <v>2734</v>
      </c>
      <c r="F198" s="177" t="s">
        <v>2735</v>
      </c>
      <c r="G198" s="178" t="s">
        <v>328</v>
      </c>
      <c r="H198" s="179">
        <v>70</v>
      </c>
      <c r="I198" s="180"/>
      <c r="J198" s="181">
        <f t="shared" si="70"/>
        <v>0</v>
      </c>
      <c r="K198" s="177" t="s">
        <v>19</v>
      </c>
      <c r="L198" s="40"/>
      <c r="M198" s="182" t="s">
        <v>19</v>
      </c>
      <c r="N198" s="183" t="s">
        <v>44</v>
      </c>
      <c r="O198" s="65"/>
      <c r="P198" s="184">
        <f t="shared" si="71"/>
        <v>0</v>
      </c>
      <c r="Q198" s="184">
        <v>0</v>
      </c>
      <c r="R198" s="184">
        <f t="shared" si="72"/>
        <v>0</v>
      </c>
      <c r="S198" s="184">
        <v>0</v>
      </c>
      <c r="T198" s="185">
        <f t="shared" si="73"/>
        <v>0</v>
      </c>
      <c r="U198" s="35"/>
      <c r="V198" s="35"/>
      <c r="W198" s="35"/>
      <c r="X198" s="35"/>
      <c r="Y198" s="35"/>
      <c r="Z198" s="35"/>
      <c r="AA198" s="35"/>
      <c r="AB198" s="35"/>
      <c r="AC198" s="35"/>
      <c r="AD198" s="35"/>
      <c r="AE198" s="35"/>
      <c r="AR198" s="186" t="s">
        <v>178</v>
      </c>
      <c r="AT198" s="186" t="s">
        <v>173</v>
      </c>
      <c r="AU198" s="186" t="s">
        <v>81</v>
      </c>
      <c r="AY198" s="18" t="s">
        <v>171</v>
      </c>
      <c r="BE198" s="187">
        <f t="shared" si="74"/>
        <v>0</v>
      </c>
      <c r="BF198" s="187">
        <f t="shared" si="75"/>
        <v>0</v>
      </c>
      <c r="BG198" s="187">
        <f t="shared" si="76"/>
        <v>0</v>
      </c>
      <c r="BH198" s="187">
        <f t="shared" si="77"/>
        <v>0</v>
      </c>
      <c r="BI198" s="187">
        <f t="shared" si="78"/>
        <v>0</v>
      </c>
      <c r="BJ198" s="18" t="s">
        <v>81</v>
      </c>
      <c r="BK198" s="187">
        <f t="shared" si="79"/>
        <v>0</v>
      </c>
      <c r="BL198" s="18" t="s">
        <v>178</v>
      </c>
      <c r="BM198" s="186" t="s">
        <v>1374</v>
      </c>
    </row>
    <row r="199" spans="1:65" s="2" customFormat="1" ht="16.5" customHeight="1">
      <c r="A199" s="35"/>
      <c r="B199" s="36"/>
      <c r="C199" s="175" t="s">
        <v>878</v>
      </c>
      <c r="D199" s="175" t="s">
        <v>173</v>
      </c>
      <c r="E199" s="176" t="s">
        <v>2736</v>
      </c>
      <c r="F199" s="177" t="s">
        <v>2737</v>
      </c>
      <c r="G199" s="178" t="s">
        <v>328</v>
      </c>
      <c r="H199" s="179">
        <v>50</v>
      </c>
      <c r="I199" s="180"/>
      <c r="J199" s="181">
        <f t="shared" si="70"/>
        <v>0</v>
      </c>
      <c r="K199" s="177" t="s">
        <v>19</v>
      </c>
      <c r="L199" s="40"/>
      <c r="M199" s="182" t="s">
        <v>19</v>
      </c>
      <c r="N199" s="183" t="s">
        <v>44</v>
      </c>
      <c r="O199" s="65"/>
      <c r="P199" s="184">
        <f t="shared" si="71"/>
        <v>0</v>
      </c>
      <c r="Q199" s="184">
        <v>0</v>
      </c>
      <c r="R199" s="184">
        <f t="shared" si="72"/>
        <v>0</v>
      </c>
      <c r="S199" s="184">
        <v>0</v>
      </c>
      <c r="T199" s="185">
        <f t="shared" si="73"/>
        <v>0</v>
      </c>
      <c r="U199" s="35"/>
      <c r="V199" s="35"/>
      <c r="W199" s="35"/>
      <c r="X199" s="35"/>
      <c r="Y199" s="35"/>
      <c r="Z199" s="35"/>
      <c r="AA199" s="35"/>
      <c r="AB199" s="35"/>
      <c r="AC199" s="35"/>
      <c r="AD199" s="35"/>
      <c r="AE199" s="35"/>
      <c r="AR199" s="186" t="s">
        <v>178</v>
      </c>
      <c r="AT199" s="186" t="s">
        <v>173</v>
      </c>
      <c r="AU199" s="186" t="s">
        <v>81</v>
      </c>
      <c r="AY199" s="18" t="s">
        <v>171</v>
      </c>
      <c r="BE199" s="187">
        <f t="shared" si="74"/>
        <v>0</v>
      </c>
      <c r="BF199" s="187">
        <f t="shared" si="75"/>
        <v>0</v>
      </c>
      <c r="BG199" s="187">
        <f t="shared" si="76"/>
        <v>0</v>
      </c>
      <c r="BH199" s="187">
        <f t="shared" si="77"/>
        <v>0</v>
      </c>
      <c r="BI199" s="187">
        <f t="shared" si="78"/>
        <v>0</v>
      </c>
      <c r="BJ199" s="18" t="s">
        <v>81</v>
      </c>
      <c r="BK199" s="187">
        <f t="shared" si="79"/>
        <v>0</v>
      </c>
      <c r="BL199" s="18" t="s">
        <v>178</v>
      </c>
      <c r="BM199" s="186" t="s">
        <v>1384</v>
      </c>
    </row>
    <row r="200" spans="1:65" s="2" customFormat="1" ht="16.5" customHeight="1">
      <c r="A200" s="35"/>
      <c r="B200" s="36"/>
      <c r="C200" s="175" t="s">
        <v>883</v>
      </c>
      <c r="D200" s="175" t="s">
        <v>173</v>
      </c>
      <c r="E200" s="176" t="s">
        <v>2738</v>
      </c>
      <c r="F200" s="177" t="s">
        <v>2739</v>
      </c>
      <c r="G200" s="178" t="s">
        <v>2711</v>
      </c>
      <c r="H200" s="179">
        <v>1</v>
      </c>
      <c r="I200" s="180"/>
      <c r="J200" s="181">
        <f t="shared" si="70"/>
        <v>0</v>
      </c>
      <c r="K200" s="177" t="s">
        <v>19</v>
      </c>
      <c r="L200" s="40"/>
      <c r="M200" s="182" t="s">
        <v>19</v>
      </c>
      <c r="N200" s="183" t="s">
        <v>44</v>
      </c>
      <c r="O200" s="65"/>
      <c r="P200" s="184">
        <f t="shared" si="71"/>
        <v>0</v>
      </c>
      <c r="Q200" s="184">
        <v>0</v>
      </c>
      <c r="R200" s="184">
        <f t="shared" si="72"/>
        <v>0</v>
      </c>
      <c r="S200" s="184">
        <v>0</v>
      </c>
      <c r="T200" s="185">
        <f t="shared" si="73"/>
        <v>0</v>
      </c>
      <c r="U200" s="35"/>
      <c r="V200" s="35"/>
      <c r="W200" s="35"/>
      <c r="X200" s="35"/>
      <c r="Y200" s="35"/>
      <c r="Z200" s="35"/>
      <c r="AA200" s="35"/>
      <c r="AB200" s="35"/>
      <c r="AC200" s="35"/>
      <c r="AD200" s="35"/>
      <c r="AE200" s="35"/>
      <c r="AR200" s="186" t="s">
        <v>178</v>
      </c>
      <c r="AT200" s="186" t="s">
        <v>173</v>
      </c>
      <c r="AU200" s="186" t="s">
        <v>81</v>
      </c>
      <c r="AY200" s="18" t="s">
        <v>171</v>
      </c>
      <c r="BE200" s="187">
        <f t="shared" si="74"/>
        <v>0</v>
      </c>
      <c r="BF200" s="187">
        <f t="shared" si="75"/>
        <v>0</v>
      </c>
      <c r="BG200" s="187">
        <f t="shared" si="76"/>
        <v>0</v>
      </c>
      <c r="BH200" s="187">
        <f t="shared" si="77"/>
        <v>0</v>
      </c>
      <c r="BI200" s="187">
        <f t="shared" si="78"/>
        <v>0</v>
      </c>
      <c r="BJ200" s="18" t="s">
        <v>81</v>
      </c>
      <c r="BK200" s="187">
        <f t="shared" si="79"/>
        <v>0</v>
      </c>
      <c r="BL200" s="18" t="s">
        <v>178</v>
      </c>
      <c r="BM200" s="186" t="s">
        <v>1394</v>
      </c>
    </row>
    <row r="201" spans="1:65" s="2" customFormat="1" ht="16.5" customHeight="1">
      <c r="A201" s="35"/>
      <c r="B201" s="36"/>
      <c r="C201" s="175" t="s">
        <v>888</v>
      </c>
      <c r="D201" s="175" t="s">
        <v>173</v>
      </c>
      <c r="E201" s="176" t="s">
        <v>2740</v>
      </c>
      <c r="F201" s="177" t="s">
        <v>2741</v>
      </c>
      <c r="G201" s="178" t="s">
        <v>2711</v>
      </c>
      <c r="H201" s="179">
        <v>1</v>
      </c>
      <c r="I201" s="180"/>
      <c r="J201" s="181">
        <f t="shared" si="70"/>
        <v>0</v>
      </c>
      <c r="K201" s="177" t="s">
        <v>19</v>
      </c>
      <c r="L201" s="40"/>
      <c r="M201" s="182" t="s">
        <v>19</v>
      </c>
      <c r="N201" s="183" t="s">
        <v>44</v>
      </c>
      <c r="O201" s="65"/>
      <c r="P201" s="184">
        <f t="shared" si="71"/>
        <v>0</v>
      </c>
      <c r="Q201" s="184">
        <v>0</v>
      </c>
      <c r="R201" s="184">
        <f t="shared" si="72"/>
        <v>0</v>
      </c>
      <c r="S201" s="184">
        <v>0</v>
      </c>
      <c r="T201" s="185">
        <f t="shared" si="73"/>
        <v>0</v>
      </c>
      <c r="U201" s="35"/>
      <c r="V201" s="35"/>
      <c r="W201" s="35"/>
      <c r="X201" s="35"/>
      <c r="Y201" s="35"/>
      <c r="Z201" s="35"/>
      <c r="AA201" s="35"/>
      <c r="AB201" s="35"/>
      <c r="AC201" s="35"/>
      <c r="AD201" s="35"/>
      <c r="AE201" s="35"/>
      <c r="AR201" s="186" t="s">
        <v>178</v>
      </c>
      <c r="AT201" s="186" t="s">
        <v>173</v>
      </c>
      <c r="AU201" s="186" t="s">
        <v>81</v>
      </c>
      <c r="AY201" s="18" t="s">
        <v>171</v>
      </c>
      <c r="BE201" s="187">
        <f t="shared" si="74"/>
        <v>0</v>
      </c>
      <c r="BF201" s="187">
        <f t="shared" si="75"/>
        <v>0</v>
      </c>
      <c r="BG201" s="187">
        <f t="shared" si="76"/>
        <v>0</v>
      </c>
      <c r="BH201" s="187">
        <f t="shared" si="77"/>
        <v>0</v>
      </c>
      <c r="BI201" s="187">
        <f t="shared" si="78"/>
        <v>0</v>
      </c>
      <c r="BJ201" s="18" t="s">
        <v>81</v>
      </c>
      <c r="BK201" s="187">
        <f t="shared" si="79"/>
        <v>0</v>
      </c>
      <c r="BL201" s="18" t="s">
        <v>178</v>
      </c>
      <c r="BM201" s="186" t="s">
        <v>1404</v>
      </c>
    </row>
    <row r="202" spans="1:65" s="2" customFormat="1" ht="16.5" customHeight="1">
      <c r="A202" s="35"/>
      <c r="B202" s="36"/>
      <c r="C202" s="175" t="s">
        <v>892</v>
      </c>
      <c r="D202" s="175" t="s">
        <v>173</v>
      </c>
      <c r="E202" s="176" t="s">
        <v>2742</v>
      </c>
      <c r="F202" s="177" t="s">
        <v>2743</v>
      </c>
      <c r="G202" s="178" t="s">
        <v>2711</v>
      </c>
      <c r="H202" s="179">
        <v>1</v>
      </c>
      <c r="I202" s="180"/>
      <c r="J202" s="181">
        <f t="shared" si="70"/>
        <v>0</v>
      </c>
      <c r="K202" s="177" t="s">
        <v>19</v>
      </c>
      <c r="L202" s="40"/>
      <c r="M202" s="182" t="s">
        <v>19</v>
      </c>
      <c r="N202" s="183" t="s">
        <v>44</v>
      </c>
      <c r="O202" s="65"/>
      <c r="P202" s="184">
        <f t="shared" si="71"/>
        <v>0</v>
      </c>
      <c r="Q202" s="184">
        <v>0</v>
      </c>
      <c r="R202" s="184">
        <f t="shared" si="72"/>
        <v>0</v>
      </c>
      <c r="S202" s="184">
        <v>0</v>
      </c>
      <c r="T202" s="185">
        <f t="shared" si="73"/>
        <v>0</v>
      </c>
      <c r="U202" s="35"/>
      <c r="V202" s="35"/>
      <c r="W202" s="35"/>
      <c r="X202" s="35"/>
      <c r="Y202" s="35"/>
      <c r="Z202" s="35"/>
      <c r="AA202" s="35"/>
      <c r="AB202" s="35"/>
      <c r="AC202" s="35"/>
      <c r="AD202" s="35"/>
      <c r="AE202" s="35"/>
      <c r="AR202" s="186" t="s">
        <v>178</v>
      </c>
      <c r="AT202" s="186" t="s">
        <v>173</v>
      </c>
      <c r="AU202" s="186" t="s">
        <v>81</v>
      </c>
      <c r="AY202" s="18" t="s">
        <v>171</v>
      </c>
      <c r="BE202" s="187">
        <f t="shared" si="74"/>
        <v>0</v>
      </c>
      <c r="BF202" s="187">
        <f t="shared" si="75"/>
        <v>0</v>
      </c>
      <c r="BG202" s="187">
        <f t="shared" si="76"/>
        <v>0</v>
      </c>
      <c r="BH202" s="187">
        <f t="shared" si="77"/>
        <v>0</v>
      </c>
      <c r="BI202" s="187">
        <f t="shared" si="78"/>
        <v>0</v>
      </c>
      <c r="BJ202" s="18" t="s">
        <v>81</v>
      </c>
      <c r="BK202" s="187">
        <f t="shared" si="79"/>
        <v>0</v>
      </c>
      <c r="BL202" s="18" t="s">
        <v>178</v>
      </c>
      <c r="BM202" s="186" t="s">
        <v>1414</v>
      </c>
    </row>
    <row r="203" spans="1:65" s="2" customFormat="1" ht="16.5" customHeight="1">
      <c r="A203" s="35"/>
      <c r="B203" s="36"/>
      <c r="C203" s="175" t="s">
        <v>902</v>
      </c>
      <c r="D203" s="175" t="s">
        <v>173</v>
      </c>
      <c r="E203" s="176" t="s">
        <v>2744</v>
      </c>
      <c r="F203" s="177" t="s">
        <v>2745</v>
      </c>
      <c r="G203" s="178" t="s">
        <v>2711</v>
      </c>
      <c r="H203" s="179">
        <v>6</v>
      </c>
      <c r="I203" s="180"/>
      <c r="J203" s="181">
        <f t="shared" si="70"/>
        <v>0</v>
      </c>
      <c r="K203" s="177" t="s">
        <v>19</v>
      </c>
      <c r="L203" s="40"/>
      <c r="M203" s="182" t="s">
        <v>19</v>
      </c>
      <c r="N203" s="183" t="s">
        <v>44</v>
      </c>
      <c r="O203" s="65"/>
      <c r="P203" s="184">
        <f t="shared" si="71"/>
        <v>0</v>
      </c>
      <c r="Q203" s="184">
        <v>0</v>
      </c>
      <c r="R203" s="184">
        <f t="shared" si="72"/>
        <v>0</v>
      </c>
      <c r="S203" s="184">
        <v>0</v>
      </c>
      <c r="T203" s="185">
        <f t="shared" si="73"/>
        <v>0</v>
      </c>
      <c r="U203" s="35"/>
      <c r="V203" s="35"/>
      <c r="W203" s="35"/>
      <c r="X203" s="35"/>
      <c r="Y203" s="35"/>
      <c r="Z203" s="35"/>
      <c r="AA203" s="35"/>
      <c r="AB203" s="35"/>
      <c r="AC203" s="35"/>
      <c r="AD203" s="35"/>
      <c r="AE203" s="35"/>
      <c r="AR203" s="186" t="s">
        <v>178</v>
      </c>
      <c r="AT203" s="186" t="s">
        <v>173</v>
      </c>
      <c r="AU203" s="186" t="s">
        <v>81</v>
      </c>
      <c r="AY203" s="18" t="s">
        <v>171</v>
      </c>
      <c r="BE203" s="187">
        <f t="shared" si="74"/>
        <v>0</v>
      </c>
      <c r="BF203" s="187">
        <f t="shared" si="75"/>
        <v>0</v>
      </c>
      <c r="BG203" s="187">
        <f t="shared" si="76"/>
        <v>0</v>
      </c>
      <c r="BH203" s="187">
        <f t="shared" si="77"/>
        <v>0</v>
      </c>
      <c r="BI203" s="187">
        <f t="shared" si="78"/>
        <v>0</v>
      </c>
      <c r="BJ203" s="18" t="s">
        <v>81</v>
      </c>
      <c r="BK203" s="187">
        <f t="shared" si="79"/>
        <v>0</v>
      </c>
      <c r="BL203" s="18" t="s">
        <v>178</v>
      </c>
      <c r="BM203" s="186" t="s">
        <v>1427</v>
      </c>
    </row>
    <row r="204" spans="1:65" s="2" customFormat="1" ht="16.5" customHeight="1">
      <c r="A204" s="35"/>
      <c r="B204" s="36"/>
      <c r="C204" s="175" t="s">
        <v>907</v>
      </c>
      <c r="D204" s="175" t="s">
        <v>173</v>
      </c>
      <c r="E204" s="176" t="s">
        <v>2746</v>
      </c>
      <c r="F204" s="177" t="s">
        <v>2747</v>
      </c>
      <c r="G204" s="178" t="s">
        <v>2711</v>
      </c>
      <c r="H204" s="179">
        <v>6</v>
      </c>
      <c r="I204" s="180"/>
      <c r="J204" s="181">
        <f t="shared" si="70"/>
        <v>0</v>
      </c>
      <c r="K204" s="177" t="s">
        <v>19</v>
      </c>
      <c r="L204" s="40"/>
      <c r="M204" s="182" t="s">
        <v>19</v>
      </c>
      <c r="N204" s="183" t="s">
        <v>44</v>
      </c>
      <c r="O204" s="65"/>
      <c r="P204" s="184">
        <f t="shared" si="71"/>
        <v>0</v>
      </c>
      <c r="Q204" s="184">
        <v>0</v>
      </c>
      <c r="R204" s="184">
        <f t="shared" si="72"/>
        <v>0</v>
      </c>
      <c r="S204" s="184">
        <v>0</v>
      </c>
      <c r="T204" s="185">
        <f t="shared" si="73"/>
        <v>0</v>
      </c>
      <c r="U204" s="35"/>
      <c r="V204" s="35"/>
      <c r="W204" s="35"/>
      <c r="X204" s="35"/>
      <c r="Y204" s="35"/>
      <c r="Z204" s="35"/>
      <c r="AA204" s="35"/>
      <c r="AB204" s="35"/>
      <c r="AC204" s="35"/>
      <c r="AD204" s="35"/>
      <c r="AE204" s="35"/>
      <c r="AR204" s="186" t="s">
        <v>178</v>
      </c>
      <c r="AT204" s="186" t="s">
        <v>173</v>
      </c>
      <c r="AU204" s="186" t="s">
        <v>81</v>
      </c>
      <c r="AY204" s="18" t="s">
        <v>171</v>
      </c>
      <c r="BE204" s="187">
        <f t="shared" si="74"/>
        <v>0</v>
      </c>
      <c r="BF204" s="187">
        <f t="shared" si="75"/>
        <v>0</v>
      </c>
      <c r="BG204" s="187">
        <f t="shared" si="76"/>
        <v>0</v>
      </c>
      <c r="BH204" s="187">
        <f t="shared" si="77"/>
        <v>0</v>
      </c>
      <c r="BI204" s="187">
        <f t="shared" si="78"/>
        <v>0</v>
      </c>
      <c r="BJ204" s="18" t="s">
        <v>81</v>
      </c>
      <c r="BK204" s="187">
        <f t="shared" si="79"/>
        <v>0</v>
      </c>
      <c r="BL204" s="18" t="s">
        <v>178</v>
      </c>
      <c r="BM204" s="186" t="s">
        <v>1442</v>
      </c>
    </row>
    <row r="205" spans="1:65" s="2" customFormat="1" ht="16.5" customHeight="1">
      <c r="A205" s="35"/>
      <c r="B205" s="36"/>
      <c r="C205" s="175" t="s">
        <v>912</v>
      </c>
      <c r="D205" s="175" t="s">
        <v>173</v>
      </c>
      <c r="E205" s="176" t="s">
        <v>2748</v>
      </c>
      <c r="F205" s="177" t="s">
        <v>2749</v>
      </c>
      <c r="G205" s="178" t="s">
        <v>2711</v>
      </c>
      <c r="H205" s="179">
        <v>11</v>
      </c>
      <c r="I205" s="180"/>
      <c r="J205" s="181">
        <f t="shared" si="70"/>
        <v>0</v>
      </c>
      <c r="K205" s="177" t="s">
        <v>19</v>
      </c>
      <c r="L205" s="40"/>
      <c r="M205" s="182" t="s">
        <v>19</v>
      </c>
      <c r="N205" s="183" t="s">
        <v>44</v>
      </c>
      <c r="O205" s="65"/>
      <c r="P205" s="184">
        <f t="shared" si="71"/>
        <v>0</v>
      </c>
      <c r="Q205" s="184">
        <v>0</v>
      </c>
      <c r="R205" s="184">
        <f t="shared" si="72"/>
        <v>0</v>
      </c>
      <c r="S205" s="184">
        <v>0</v>
      </c>
      <c r="T205" s="185">
        <f t="shared" si="73"/>
        <v>0</v>
      </c>
      <c r="U205" s="35"/>
      <c r="V205" s="35"/>
      <c r="W205" s="35"/>
      <c r="X205" s="35"/>
      <c r="Y205" s="35"/>
      <c r="Z205" s="35"/>
      <c r="AA205" s="35"/>
      <c r="AB205" s="35"/>
      <c r="AC205" s="35"/>
      <c r="AD205" s="35"/>
      <c r="AE205" s="35"/>
      <c r="AR205" s="186" t="s">
        <v>178</v>
      </c>
      <c r="AT205" s="186" t="s">
        <v>173</v>
      </c>
      <c r="AU205" s="186" t="s">
        <v>81</v>
      </c>
      <c r="AY205" s="18" t="s">
        <v>171</v>
      </c>
      <c r="BE205" s="187">
        <f t="shared" si="74"/>
        <v>0</v>
      </c>
      <c r="BF205" s="187">
        <f t="shared" si="75"/>
        <v>0</v>
      </c>
      <c r="BG205" s="187">
        <f t="shared" si="76"/>
        <v>0</v>
      </c>
      <c r="BH205" s="187">
        <f t="shared" si="77"/>
        <v>0</v>
      </c>
      <c r="BI205" s="187">
        <f t="shared" si="78"/>
        <v>0</v>
      </c>
      <c r="BJ205" s="18" t="s">
        <v>81</v>
      </c>
      <c r="BK205" s="187">
        <f t="shared" si="79"/>
        <v>0</v>
      </c>
      <c r="BL205" s="18" t="s">
        <v>178</v>
      </c>
      <c r="BM205" s="186" t="s">
        <v>1453</v>
      </c>
    </row>
    <row r="206" spans="2:63" s="12" customFormat="1" ht="25.9" customHeight="1">
      <c r="B206" s="159"/>
      <c r="C206" s="160"/>
      <c r="D206" s="161" t="s">
        <v>72</v>
      </c>
      <c r="E206" s="162" t="s">
        <v>2788</v>
      </c>
      <c r="F206" s="162" t="s">
        <v>2789</v>
      </c>
      <c r="G206" s="160"/>
      <c r="H206" s="160"/>
      <c r="I206" s="163"/>
      <c r="J206" s="164">
        <f>BK206</f>
        <v>0</v>
      </c>
      <c r="K206" s="160"/>
      <c r="L206" s="165"/>
      <c r="M206" s="166"/>
      <c r="N206" s="167"/>
      <c r="O206" s="167"/>
      <c r="P206" s="168">
        <f>SUM(P207:P218)</f>
        <v>0</v>
      </c>
      <c r="Q206" s="167"/>
      <c r="R206" s="168">
        <f>SUM(R207:R218)</f>
        <v>0</v>
      </c>
      <c r="S206" s="167"/>
      <c r="T206" s="169">
        <f>SUM(T207:T218)</f>
        <v>0</v>
      </c>
      <c r="AR206" s="170" t="s">
        <v>81</v>
      </c>
      <c r="AT206" s="171" t="s">
        <v>72</v>
      </c>
      <c r="AU206" s="171" t="s">
        <v>73</v>
      </c>
      <c r="AY206" s="170" t="s">
        <v>171</v>
      </c>
      <c r="BK206" s="172">
        <f>SUM(BK207:BK218)</f>
        <v>0</v>
      </c>
    </row>
    <row r="207" spans="1:65" s="2" customFormat="1" ht="16.5" customHeight="1">
      <c r="A207" s="35"/>
      <c r="B207" s="36"/>
      <c r="C207" s="175" t="s">
        <v>917</v>
      </c>
      <c r="D207" s="175" t="s">
        <v>173</v>
      </c>
      <c r="E207" s="176" t="s">
        <v>2790</v>
      </c>
      <c r="F207" s="177" t="s">
        <v>2791</v>
      </c>
      <c r="G207" s="178" t="s">
        <v>2706</v>
      </c>
      <c r="H207" s="179">
        <v>50</v>
      </c>
      <c r="I207" s="180"/>
      <c r="J207" s="181">
        <f aca="true" t="shared" si="80" ref="J207:J218">ROUND(I207*H207,2)</f>
        <v>0</v>
      </c>
      <c r="K207" s="177" t="s">
        <v>19</v>
      </c>
      <c r="L207" s="40"/>
      <c r="M207" s="182" t="s">
        <v>19</v>
      </c>
      <c r="N207" s="183" t="s">
        <v>44</v>
      </c>
      <c r="O207" s="65"/>
      <c r="P207" s="184">
        <f aca="true" t="shared" si="81" ref="P207:P218">O207*H207</f>
        <v>0</v>
      </c>
      <c r="Q207" s="184">
        <v>0</v>
      </c>
      <c r="R207" s="184">
        <f aca="true" t="shared" si="82" ref="R207:R218">Q207*H207</f>
        <v>0</v>
      </c>
      <c r="S207" s="184">
        <v>0</v>
      </c>
      <c r="T207" s="185">
        <f aca="true" t="shared" si="83" ref="T207:T218">S207*H207</f>
        <v>0</v>
      </c>
      <c r="U207" s="35"/>
      <c r="V207" s="35"/>
      <c r="W207" s="35"/>
      <c r="X207" s="35"/>
      <c r="Y207" s="35"/>
      <c r="Z207" s="35"/>
      <c r="AA207" s="35"/>
      <c r="AB207" s="35"/>
      <c r="AC207" s="35"/>
      <c r="AD207" s="35"/>
      <c r="AE207" s="35"/>
      <c r="AR207" s="186" t="s">
        <v>178</v>
      </c>
      <c r="AT207" s="186" t="s">
        <v>173</v>
      </c>
      <c r="AU207" s="186" t="s">
        <v>81</v>
      </c>
      <c r="AY207" s="18" t="s">
        <v>171</v>
      </c>
      <c r="BE207" s="187">
        <f aca="true" t="shared" si="84" ref="BE207:BE218">IF(N207="základní",J207,0)</f>
        <v>0</v>
      </c>
      <c r="BF207" s="187">
        <f aca="true" t="shared" si="85" ref="BF207:BF218">IF(N207="snížená",J207,0)</f>
        <v>0</v>
      </c>
      <c r="BG207" s="187">
        <f aca="true" t="shared" si="86" ref="BG207:BG218">IF(N207="zákl. přenesená",J207,0)</f>
        <v>0</v>
      </c>
      <c r="BH207" s="187">
        <f aca="true" t="shared" si="87" ref="BH207:BH218">IF(N207="sníž. přenesená",J207,0)</f>
        <v>0</v>
      </c>
      <c r="BI207" s="187">
        <f aca="true" t="shared" si="88" ref="BI207:BI218">IF(N207="nulová",J207,0)</f>
        <v>0</v>
      </c>
      <c r="BJ207" s="18" t="s">
        <v>81</v>
      </c>
      <c r="BK207" s="187">
        <f aca="true" t="shared" si="89" ref="BK207:BK218">ROUND(I207*H207,2)</f>
        <v>0</v>
      </c>
      <c r="BL207" s="18" t="s">
        <v>178</v>
      </c>
      <c r="BM207" s="186" t="s">
        <v>1463</v>
      </c>
    </row>
    <row r="208" spans="1:65" s="2" customFormat="1" ht="16.5" customHeight="1">
      <c r="A208" s="35"/>
      <c r="B208" s="36"/>
      <c r="C208" s="175" t="s">
        <v>924</v>
      </c>
      <c r="D208" s="175" t="s">
        <v>173</v>
      </c>
      <c r="E208" s="176" t="s">
        <v>2734</v>
      </c>
      <c r="F208" s="177" t="s">
        <v>2735</v>
      </c>
      <c r="G208" s="178" t="s">
        <v>328</v>
      </c>
      <c r="H208" s="179">
        <v>40</v>
      </c>
      <c r="I208" s="180"/>
      <c r="J208" s="181">
        <f t="shared" si="80"/>
        <v>0</v>
      </c>
      <c r="K208" s="177" t="s">
        <v>19</v>
      </c>
      <c r="L208" s="40"/>
      <c r="M208" s="182" t="s">
        <v>19</v>
      </c>
      <c r="N208" s="183" t="s">
        <v>44</v>
      </c>
      <c r="O208" s="65"/>
      <c r="P208" s="184">
        <f t="shared" si="81"/>
        <v>0</v>
      </c>
      <c r="Q208" s="184">
        <v>0</v>
      </c>
      <c r="R208" s="184">
        <f t="shared" si="82"/>
        <v>0</v>
      </c>
      <c r="S208" s="184">
        <v>0</v>
      </c>
      <c r="T208" s="185">
        <f t="shared" si="83"/>
        <v>0</v>
      </c>
      <c r="U208" s="35"/>
      <c r="V208" s="35"/>
      <c r="W208" s="35"/>
      <c r="X208" s="35"/>
      <c r="Y208" s="35"/>
      <c r="Z208" s="35"/>
      <c r="AA208" s="35"/>
      <c r="AB208" s="35"/>
      <c r="AC208" s="35"/>
      <c r="AD208" s="35"/>
      <c r="AE208" s="35"/>
      <c r="AR208" s="186" t="s">
        <v>178</v>
      </c>
      <c r="AT208" s="186" t="s">
        <v>173</v>
      </c>
      <c r="AU208" s="186" t="s">
        <v>81</v>
      </c>
      <c r="AY208" s="18" t="s">
        <v>171</v>
      </c>
      <c r="BE208" s="187">
        <f t="shared" si="84"/>
        <v>0</v>
      </c>
      <c r="BF208" s="187">
        <f t="shared" si="85"/>
        <v>0</v>
      </c>
      <c r="BG208" s="187">
        <f t="shared" si="86"/>
        <v>0</v>
      </c>
      <c r="BH208" s="187">
        <f t="shared" si="87"/>
        <v>0</v>
      </c>
      <c r="BI208" s="187">
        <f t="shared" si="88"/>
        <v>0</v>
      </c>
      <c r="BJ208" s="18" t="s">
        <v>81</v>
      </c>
      <c r="BK208" s="187">
        <f t="shared" si="89"/>
        <v>0</v>
      </c>
      <c r="BL208" s="18" t="s">
        <v>178</v>
      </c>
      <c r="BM208" s="186" t="s">
        <v>1473</v>
      </c>
    </row>
    <row r="209" spans="1:65" s="2" customFormat="1" ht="16.5" customHeight="1">
      <c r="A209" s="35"/>
      <c r="B209" s="36"/>
      <c r="C209" s="175" t="s">
        <v>929</v>
      </c>
      <c r="D209" s="175" t="s">
        <v>173</v>
      </c>
      <c r="E209" s="176" t="s">
        <v>2754</v>
      </c>
      <c r="F209" s="177" t="s">
        <v>2755</v>
      </c>
      <c r="G209" s="178" t="s">
        <v>328</v>
      </c>
      <c r="H209" s="179">
        <v>10</v>
      </c>
      <c r="I209" s="180"/>
      <c r="J209" s="181">
        <f t="shared" si="80"/>
        <v>0</v>
      </c>
      <c r="K209" s="177" t="s">
        <v>19</v>
      </c>
      <c r="L209" s="40"/>
      <c r="M209" s="182" t="s">
        <v>19</v>
      </c>
      <c r="N209" s="183" t="s">
        <v>44</v>
      </c>
      <c r="O209" s="65"/>
      <c r="P209" s="184">
        <f t="shared" si="81"/>
        <v>0</v>
      </c>
      <c r="Q209" s="184">
        <v>0</v>
      </c>
      <c r="R209" s="184">
        <f t="shared" si="82"/>
        <v>0</v>
      </c>
      <c r="S209" s="184">
        <v>0</v>
      </c>
      <c r="T209" s="185">
        <f t="shared" si="83"/>
        <v>0</v>
      </c>
      <c r="U209" s="35"/>
      <c r="V209" s="35"/>
      <c r="W209" s="35"/>
      <c r="X209" s="35"/>
      <c r="Y209" s="35"/>
      <c r="Z209" s="35"/>
      <c r="AA209" s="35"/>
      <c r="AB209" s="35"/>
      <c r="AC209" s="35"/>
      <c r="AD209" s="35"/>
      <c r="AE209" s="35"/>
      <c r="AR209" s="186" t="s">
        <v>178</v>
      </c>
      <c r="AT209" s="186" t="s">
        <v>173</v>
      </c>
      <c r="AU209" s="186" t="s">
        <v>81</v>
      </c>
      <c r="AY209" s="18" t="s">
        <v>171</v>
      </c>
      <c r="BE209" s="187">
        <f t="shared" si="84"/>
        <v>0</v>
      </c>
      <c r="BF209" s="187">
        <f t="shared" si="85"/>
        <v>0</v>
      </c>
      <c r="BG209" s="187">
        <f t="shared" si="86"/>
        <v>0</v>
      </c>
      <c r="BH209" s="187">
        <f t="shared" si="87"/>
        <v>0</v>
      </c>
      <c r="BI209" s="187">
        <f t="shared" si="88"/>
        <v>0</v>
      </c>
      <c r="BJ209" s="18" t="s">
        <v>81</v>
      </c>
      <c r="BK209" s="187">
        <f t="shared" si="89"/>
        <v>0</v>
      </c>
      <c r="BL209" s="18" t="s">
        <v>178</v>
      </c>
      <c r="BM209" s="186" t="s">
        <v>1489</v>
      </c>
    </row>
    <row r="210" spans="1:65" s="2" customFormat="1" ht="16.5" customHeight="1">
      <c r="A210" s="35"/>
      <c r="B210" s="36"/>
      <c r="C210" s="175" t="s">
        <v>934</v>
      </c>
      <c r="D210" s="175" t="s">
        <v>173</v>
      </c>
      <c r="E210" s="176" t="s">
        <v>2736</v>
      </c>
      <c r="F210" s="177" t="s">
        <v>2737</v>
      </c>
      <c r="G210" s="178" t="s">
        <v>328</v>
      </c>
      <c r="H210" s="179">
        <v>40</v>
      </c>
      <c r="I210" s="180"/>
      <c r="J210" s="181">
        <f t="shared" si="80"/>
        <v>0</v>
      </c>
      <c r="K210" s="177" t="s">
        <v>19</v>
      </c>
      <c r="L210" s="40"/>
      <c r="M210" s="182" t="s">
        <v>19</v>
      </c>
      <c r="N210" s="183" t="s">
        <v>44</v>
      </c>
      <c r="O210" s="65"/>
      <c r="P210" s="184">
        <f t="shared" si="81"/>
        <v>0</v>
      </c>
      <c r="Q210" s="184">
        <v>0</v>
      </c>
      <c r="R210" s="184">
        <f t="shared" si="82"/>
        <v>0</v>
      </c>
      <c r="S210" s="184">
        <v>0</v>
      </c>
      <c r="T210" s="185">
        <f t="shared" si="83"/>
        <v>0</v>
      </c>
      <c r="U210" s="35"/>
      <c r="V210" s="35"/>
      <c r="W210" s="35"/>
      <c r="X210" s="35"/>
      <c r="Y210" s="35"/>
      <c r="Z210" s="35"/>
      <c r="AA210" s="35"/>
      <c r="AB210" s="35"/>
      <c r="AC210" s="35"/>
      <c r="AD210" s="35"/>
      <c r="AE210" s="35"/>
      <c r="AR210" s="186" t="s">
        <v>178</v>
      </c>
      <c r="AT210" s="186" t="s">
        <v>173</v>
      </c>
      <c r="AU210" s="186" t="s">
        <v>81</v>
      </c>
      <c r="AY210" s="18" t="s">
        <v>171</v>
      </c>
      <c r="BE210" s="187">
        <f t="shared" si="84"/>
        <v>0</v>
      </c>
      <c r="BF210" s="187">
        <f t="shared" si="85"/>
        <v>0</v>
      </c>
      <c r="BG210" s="187">
        <f t="shared" si="86"/>
        <v>0</v>
      </c>
      <c r="BH210" s="187">
        <f t="shared" si="87"/>
        <v>0</v>
      </c>
      <c r="BI210" s="187">
        <f t="shared" si="88"/>
        <v>0</v>
      </c>
      <c r="BJ210" s="18" t="s">
        <v>81</v>
      </c>
      <c r="BK210" s="187">
        <f t="shared" si="89"/>
        <v>0</v>
      </c>
      <c r="BL210" s="18" t="s">
        <v>178</v>
      </c>
      <c r="BM210" s="186" t="s">
        <v>1499</v>
      </c>
    </row>
    <row r="211" spans="1:65" s="2" customFormat="1" ht="16.5" customHeight="1">
      <c r="A211" s="35"/>
      <c r="B211" s="36"/>
      <c r="C211" s="175" t="s">
        <v>940</v>
      </c>
      <c r="D211" s="175" t="s">
        <v>173</v>
      </c>
      <c r="E211" s="176" t="s">
        <v>2738</v>
      </c>
      <c r="F211" s="177" t="s">
        <v>2739</v>
      </c>
      <c r="G211" s="178" t="s">
        <v>2711</v>
      </c>
      <c r="H211" s="179">
        <v>1</v>
      </c>
      <c r="I211" s="180"/>
      <c r="J211" s="181">
        <f t="shared" si="80"/>
        <v>0</v>
      </c>
      <c r="K211" s="177" t="s">
        <v>19</v>
      </c>
      <c r="L211" s="40"/>
      <c r="M211" s="182" t="s">
        <v>19</v>
      </c>
      <c r="N211" s="183" t="s">
        <v>44</v>
      </c>
      <c r="O211" s="65"/>
      <c r="P211" s="184">
        <f t="shared" si="81"/>
        <v>0</v>
      </c>
      <c r="Q211" s="184">
        <v>0</v>
      </c>
      <c r="R211" s="184">
        <f t="shared" si="82"/>
        <v>0</v>
      </c>
      <c r="S211" s="184">
        <v>0</v>
      </c>
      <c r="T211" s="185">
        <f t="shared" si="83"/>
        <v>0</v>
      </c>
      <c r="U211" s="35"/>
      <c r="V211" s="35"/>
      <c r="W211" s="35"/>
      <c r="X211" s="35"/>
      <c r="Y211" s="35"/>
      <c r="Z211" s="35"/>
      <c r="AA211" s="35"/>
      <c r="AB211" s="35"/>
      <c r="AC211" s="35"/>
      <c r="AD211" s="35"/>
      <c r="AE211" s="35"/>
      <c r="AR211" s="186" t="s">
        <v>178</v>
      </c>
      <c r="AT211" s="186" t="s">
        <v>173</v>
      </c>
      <c r="AU211" s="186" t="s">
        <v>81</v>
      </c>
      <c r="AY211" s="18" t="s">
        <v>171</v>
      </c>
      <c r="BE211" s="187">
        <f t="shared" si="84"/>
        <v>0</v>
      </c>
      <c r="BF211" s="187">
        <f t="shared" si="85"/>
        <v>0</v>
      </c>
      <c r="BG211" s="187">
        <f t="shared" si="86"/>
        <v>0</v>
      </c>
      <c r="BH211" s="187">
        <f t="shared" si="87"/>
        <v>0</v>
      </c>
      <c r="BI211" s="187">
        <f t="shared" si="88"/>
        <v>0</v>
      </c>
      <c r="BJ211" s="18" t="s">
        <v>81</v>
      </c>
      <c r="BK211" s="187">
        <f t="shared" si="89"/>
        <v>0</v>
      </c>
      <c r="BL211" s="18" t="s">
        <v>178</v>
      </c>
      <c r="BM211" s="186" t="s">
        <v>1509</v>
      </c>
    </row>
    <row r="212" spans="1:65" s="2" customFormat="1" ht="16.5" customHeight="1">
      <c r="A212" s="35"/>
      <c r="B212" s="36"/>
      <c r="C212" s="175" t="s">
        <v>947</v>
      </c>
      <c r="D212" s="175" t="s">
        <v>173</v>
      </c>
      <c r="E212" s="176" t="s">
        <v>2740</v>
      </c>
      <c r="F212" s="177" t="s">
        <v>2741</v>
      </c>
      <c r="G212" s="178" t="s">
        <v>2711</v>
      </c>
      <c r="H212" s="179">
        <v>1</v>
      </c>
      <c r="I212" s="180"/>
      <c r="J212" s="181">
        <f t="shared" si="80"/>
        <v>0</v>
      </c>
      <c r="K212" s="177" t="s">
        <v>19</v>
      </c>
      <c r="L212" s="40"/>
      <c r="M212" s="182" t="s">
        <v>19</v>
      </c>
      <c r="N212" s="183" t="s">
        <v>44</v>
      </c>
      <c r="O212" s="65"/>
      <c r="P212" s="184">
        <f t="shared" si="81"/>
        <v>0</v>
      </c>
      <c r="Q212" s="184">
        <v>0</v>
      </c>
      <c r="R212" s="184">
        <f t="shared" si="82"/>
        <v>0</v>
      </c>
      <c r="S212" s="184">
        <v>0</v>
      </c>
      <c r="T212" s="185">
        <f t="shared" si="83"/>
        <v>0</v>
      </c>
      <c r="U212" s="35"/>
      <c r="V212" s="35"/>
      <c r="W212" s="35"/>
      <c r="X212" s="35"/>
      <c r="Y212" s="35"/>
      <c r="Z212" s="35"/>
      <c r="AA212" s="35"/>
      <c r="AB212" s="35"/>
      <c r="AC212" s="35"/>
      <c r="AD212" s="35"/>
      <c r="AE212" s="35"/>
      <c r="AR212" s="186" t="s">
        <v>178</v>
      </c>
      <c r="AT212" s="186" t="s">
        <v>173</v>
      </c>
      <c r="AU212" s="186" t="s">
        <v>81</v>
      </c>
      <c r="AY212" s="18" t="s">
        <v>171</v>
      </c>
      <c r="BE212" s="187">
        <f t="shared" si="84"/>
        <v>0</v>
      </c>
      <c r="BF212" s="187">
        <f t="shared" si="85"/>
        <v>0</v>
      </c>
      <c r="BG212" s="187">
        <f t="shared" si="86"/>
        <v>0</v>
      </c>
      <c r="BH212" s="187">
        <f t="shared" si="87"/>
        <v>0</v>
      </c>
      <c r="BI212" s="187">
        <f t="shared" si="88"/>
        <v>0</v>
      </c>
      <c r="BJ212" s="18" t="s">
        <v>81</v>
      </c>
      <c r="BK212" s="187">
        <f t="shared" si="89"/>
        <v>0</v>
      </c>
      <c r="BL212" s="18" t="s">
        <v>178</v>
      </c>
      <c r="BM212" s="186" t="s">
        <v>1524</v>
      </c>
    </row>
    <row r="213" spans="1:65" s="2" customFormat="1" ht="16.5" customHeight="1">
      <c r="A213" s="35"/>
      <c r="B213" s="36"/>
      <c r="C213" s="175" t="s">
        <v>956</v>
      </c>
      <c r="D213" s="175" t="s">
        <v>173</v>
      </c>
      <c r="E213" s="176" t="s">
        <v>2742</v>
      </c>
      <c r="F213" s="177" t="s">
        <v>2743</v>
      </c>
      <c r="G213" s="178" t="s">
        <v>2711</v>
      </c>
      <c r="H213" s="179">
        <v>1</v>
      </c>
      <c r="I213" s="180"/>
      <c r="J213" s="181">
        <f t="shared" si="80"/>
        <v>0</v>
      </c>
      <c r="K213" s="177" t="s">
        <v>19</v>
      </c>
      <c r="L213" s="40"/>
      <c r="M213" s="182" t="s">
        <v>19</v>
      </c>
      <c r="N213" s="183" t="s">
        <v>44</v>
      </c>
      <c r="O213" s="65"/>
      <c r="P213" s="184">
        <f t="shared" si="81"/>
        <v>0</v>
      </c>
      <c r="Q213" s="184">
        <v>0</v>
      </c>
      <c r="R213" s="184">
        <f t="shared" si="82"/>
        <v>0</v>
      </c>
      <c r="S213" s="184">
        <v>0</v>
      </c>
      <c r="T213" s="185">
        <f t="shared" si="83"/>
        <v>0</v>
      </c>
      <c r="U213" s="35"/>
      <c r="V213" s="35"/>
      <c r="W213" s="35"/>
      <c r="X213" s="35"/>
      <c r="Y213" s="35"/>
      <c r="Z213" s="35"/>
      <c r="AA213" s="35"/>
      <c r="AB213" s="35"/>
      <c r="AC213" s="35"/>
      <c r="AD213" s="35"/>
      <c r="AE213" s="35"/>
      <c r="AR213" s="186" t="s">
        <v>178</v>
      </c>
      <c r="AT213" s="186" t="s">
        <v>173</v>
      </c>
      <c r="AU213" s="186" t="s">
        <v>81</v>
      </c>
      <c r="AY213" s="18" t="s">
        <v>171</v>
      </c>
      <c r="BE213" s="187">
        <f t="shared" si="84"/>
        <v>0</v>
      </c>
      <c r="BF213" s="187">
        <f t="shared" si="85"/>
        <v>0</v>
      </c>
      <c r="BG213" s="187">
        <f t="shared" si="86"/>
        <v>0</v>
      </c>
      <c r="BH213" s="187">
        <f t="shared" si="87"/>
        <v>0</v>
      </c>
      <c r="BI213" s="187">
        <f t="shared" si="88"/>
        <v>0</v>
      </c>
      <c r="BJ213" s="18" t="s">
        <v>81</v>
      </c>
      <c r="BK213" s="187">
        <f t="shared" si="89"/>
        <v>0</v>
      </c>
      <c r="BL213" s="18" t="s">
        <v>178</v>
      </c>
      <c r="BM213" s="186" t="s">
        <v>1534</v>
      </c>
    </row>
    <row r="214" spans="1:65" s="2" customFormat="1" ht="21.75" customHeight="1">
      <c r="A214" s="35"/>
      <c r="B214" s="36"/>
      <c r="C214" s="175" t="s">
        <v>964</v>
      </c>
      <c r="D214" s="175" t="s">
        <v>173</v>
      </c>
      <c r="E214" s="176" t="s">
        <v>2760</v>
      </c>
      <c r="F214" s="177" t="s">
        <v>2761</v>
      </c>
      <c r="G214" s="178" t="s">
        <v>2711</v>
      </c>
      <c r="H214" s="179">
        <v>1</v>
      </c>
      <c r="I214" s="180"/>
      <c r="J214" s="181">
        <f t="shared" si="80"/>
        <v>0</v>
      </c>
      <c r="K214" s="177" t="s">
        <v>19</v>
      </c>
      <c r="L214" s="40"/>
      <c r="M214" s="182" t="s">
        <v>19</v>
      </c>
      <c r="N214" s="183" t="s">
        <v>44</v>
      </c>
      <c r="O214" s="65"/>
      <c r="P214" s="184">
        <f t="shared" si="81"/>
        <v>0</v>
      </c>
      <c r="Q214" s="184">
        <v>0</v>
      </c>
      <c r="R214" s="184">
        <f t="shared" si="82"/>
        <v>0</v>
      </c>
      <c r="S214" s="184">
        <v>0</v>
      </c>
      <c r="T214" s="185">
        <f t="shared" si="83"/>
        <v>0</v>
      </c>
      <c r="U214" s="35"/>
      <c r="V214" s="35"/>
      <c r="W214" s="35"/>
      <c r="X214" s="35"/>
      <c r="Y214" s="35"/>
      <c r="Z214" s="35"/>
      <c r="AA214" s="35"/>
      <c r="AB214" s="35"/>
      <c r="AC214" s="35"/>
      <c r="AD214" s="35"/>
      <c r="AE214" s="35"/>
      <c r="AR214" s="186" t="s">
        <v>178</v>
      </c>
      <c r="AT214" s="186" t="s">
        <v>173</v>
      </c>
      <c r="AU214" s="186" t="s">
        <v>81</v>
      </c>
      <c r="AY214" s="18" t="s">
        <v>171</v>
      </c>
      <c r="BE214" s="187">
        <f t="shared" si="84"/>
        <v>0</v>
      </c>
      <c r="BF214" s="187">
        <f t="shared" si="85"/>
        <v>0</v>
      </c>
      <c r="BG214" s="187">
        <f t="shared" si="86"/>
        <v>0</v>
      </c>
      <c r="BH214" s="187">
        <f t="shared" si="87"/>
        <v>0</v>
      </c>
      <c r="BI214" s="187">
        <f t="shared" si="88"/>
        <v>0</v>
      </c>
      <c r="BJ214" s="18" t="s">
        <v>81</v>
      </c>
      <c r="BK214" s="187">
        <f t="shared" si="89"/>
        <v>0</v>
      </c>
      <c r="BL214" s="18" t="s">
        <v>178</v>
      </c>
      <c r="BM214" s="186" t="s">
        <v>1545</v>
      </c>
    </row>
    <row r="215" spans="1:65" s="2" customFormat="1" ht="16.5" customHeight="1">
      <c r="A215" s="35"/>
      <c r="B215" s="36"/>
      <c r="C215" s="175" t="s">
        <v>969</v>
      </c>
      <c r="D215" s="175" t="s">
        <v>173</v>
      </c>
      <c r="E215" s="176" t="s">
        <v>2746</v>
      </c>
      <c r="F215" s="177" t="s">
        <v>2747</v>
      </c>
      <c r="G215" s="178" t="s">
        <v>2711</v>
      </c>
      <c r="H215" s="179">
        <v>1</v>
      </c>
      <c r="I215" s="180"/>
      <c r="J215" s="181">
        <f t="shared" si="80"/>
        <v>0</v>
      </c>
      <c r="K215" s="177" t="s">
        <v>19</v>
      </c>
      <c r="L215" s="40"/>
      <c r="M215" s="182" t="s">
        <v>19</v>
      </c>
      <c r="N215" s="183" t="s">
        <v>44</v>
      </c>
      <c r="O215" s="65"/>
      <c r="P215" s="184">
        <f t="shared" si="81"/>
        <v>0</v>
      </c>
      <c r="Q215" s="184">
        <v>0</v>
      </c>
      <c r="R215" s="184">
        <f t="shared" si="82"/>
        <v>0</v>
      </c>
      <c r="S215" s="184">
        <v>0</v>
      </c>
      <c r="T215" s="185">
        <f t="shared" si="83"/>
        <v>0</v>
      </c>
      <c r="U215" s="35"/>
      <c r="V215" s="35"/>
      <c r="W215" s="35"/>
      <c r="X215" s="35"/>
      <c r="Y215" s="35"/>
      <c r="Z215" s="35"/>
      <c r="AA215" s="35"/>
      <c r="AB215" s="35"/>
      <c r="AC215" s="35"/>
      <c r="AD215" s="35"/>
      <c r="AE215" s="35"/>
      <c r="AR215" s="186" t="s">
        <v>178</v>
      </c>
      <c r="AT215" s="186" t="s">
        <v>173</v>
      </c>
      <c r="AU215" s="186" t="s">
        <v>81</v>
      </c>
      <c r="AY215" s="18" t="s">
        <v>171</v>
      </c>
      <c r="BE215" s="187">
        <f t="shared" si="84"/>
        <v>0</v>
      </c>
      <c r="BF215" s="187">
        <f t="shared" si="85"/>
        <v>0</v>
      </c>
      <c r="BG215" s="187">
        <f t="shared" si="86"/>
        <v>0</v>
      </c>
      <c r="BH215" s="187">
        <f t="shared" si="87"/>
        <v>0</v>
      </c>
      <c r="BI215" s="187">
        <f t="shared" si="88"/>
        <v>0</v>
      </c>
      <c r="BJ215" s="18" t="s">
        <v>81</v>
      </c>
      <c r="BK215" s="187">
        <f t="shared" si="89"/>
        <v>0</v>
      </c>
      <c r="BL215" s="18" t="s">
        <v>178</v>
      </c>
      <c r="BM215" s="186" t="s">
        <v>1556</v>
      </c>
    </row>
    <row r="216" spans="1:65" s="2" customFormat="1" ht="16.5" customHeight="1">
      <c r="A216" s="35"/>
      <c r="B216" s="36"/>
      <c r="C216" s="175" t="s">
        <v>977</v>
      </c>
      <c r="D216" s="175" t="s">
        <v>173</v>
      </c>
      <c r="E216" s="176" t="s">
        <v>2772</v>
      </c>
      <c r="F216" s="177" t="s">
        <v>2773</v>
      </c>
      <c r="G216" s="178" t="s">
        <v>2711</v>
      </c>
      <c r="H216" s="179">
        <v>1</v>
      </c>
      <c r="I216" s="180"/>
      <c r="J216" s="181">
        <f t="shared" si="80"/>
        <v>0</v>
      </c>
      <c r="K216" s="177" t="s">
        <v>19</v>
      </c>
      <c r="L216" s="40"/>
      <c r="M216" s="182" t="s">
        <v>19</v>
      </c>
      <c r="N216" s="183" t="s">
        <v>44</v>
      </c>
      <c r="O216" s="65"/>
      <c r="P216" s="184">
        <f t="shared" si="81"/>
        <v>0</v>
      </c>
      <c r="Q216" s="184">
        <v>0</v>
      </c>
      <c r="R216" s="184">
        <f t="shared" si="82"/>
        <v>0</v>
      </c>
      <c r="S216" s="184">
        <v>0</v>
      </c>
      <c r="T216" s="185">
        <f t="shared" si="83"/>
        <v>0</v>
      </c>
      <c r="U216" s="35"/>
      <c r="V216" s="35"/>
      <c r="W216" s="35"/>
      <c r="X216" s="35"/>
      <c r="Y216" s="35"/>
      <c r="Z216" s="35"/>
      <c r="AA216" s="35"/>
      <c r="AB216" s="35"/>
      <c r="AC216" s="35"/>
      <c r="AD216" s="35"/>
      <c r="AE216" s="35"/>
      <c r="AR216" s="186" t="s">
        <v>178</v>
      </c>
      <c r="AT216" s="186" t="s">
        <v>173</v>
      </c>
      <c r="AU216" s="186" t="s">
        <v>81</v>
      </c>
      <c r="AY216" s="18" t="s">
        <v>171</v>
      </c>
      <c r="BE216" s="187">
        <f t="shared" si="84"/>
        <v>0</v>
      </c>
      <c r="BF216" s="187">
        <f t="shared" si="85"/>
        <v>0</v>
      </c>
      <c r="BG216" s="187">
        <f t="shared" si="86"/>
        <v>0</v>
      </c>
      <c r="BH216" s="187">
        <f t="shared" si="87"/>
        <v>0</v>
      </c>
      <c r="BI216" s="187">
        <f t="shared" si="88"/>
        <v>0</v>
      </c>
      <c r="BJ216" s="18" t="s">
        <v>81</v>
      </c>
      <c r="BK216" s="187">
        <f t="shared" si="89"/>
        <v>0</v>
      </c>
      <c r="BL216" s="18" t="s">
        <v>178</v>
      </c>
      <c r="BM216" s="186" t="s">
        <v>1579</v>
      </c>
    </row>
    <row r="217" spans="1:65" s="2" customFormat="1" ht="16.5" customHeight="1">
      <c r="A217" s="35"/>
      <c r="B217" s="36"/>
      <c r="C217" s="175" t="s">
        <v>980</v>
      </c>
      <c r="D217" s="175" t="s">
        <v>173</v>
      </c>
      <c r="E217" s="176" t="s">
        <v>2774</v>
      </c>
      <c r="F217" s="177" t="s">
        <v>2775</v>
      </c>
      <c r="G217" s="178" t="s">
        <v>2711</v>
      </c>
      <c r="H217" s="179">
        <v>1</v>
      </c>
      <c r="I217" s="180"/>
      <c r="J217" s="181">
        <f t="shared" si="80"/>
        <v>0</v>
      </c>
      <c r="K217" s="177" t="s">
        <v>19</v>
      </c>
      <c r="L217" s="40"/>
      <c r="M217" s="182" t="s">
        <v>19</v>
      </c>
      <c r="N217" s="183" t="s">
        <v>44</v>
      </c>
      <c r="O217" s="65"/>
      <c r="P217" s="184">
        <f t="shared" si="81"/>
        <v>0</v>
      </c>
      <c r="Q217" s="184">
        <v>0</v>
      </c>
      <c r="R217" s="184">
        <f t="shared" si="82"/>
        <v>0</v>
      </c>
      <c r="S217" s="184">
        <v>0</v>
      </c>
      <c r="T217" s="185">
        <f t="shared" si="83"/>
        <v>0</v>
      </c>
      <c r="U217" s="35"/>
      <c r="V217" s="35"/>
      <c r="W217" s="35"/>
      <c r="X217" s="35"/>
      <c r="Y217" s="35"/>
      <c r="Z217" s="35"/>
      <c r="AA217" s="35"/>
      <c r="AB217" s="35"/>
      <c r="AC217" s="35"/>
      <c r="AD217" s="35"/>
      <c r="AE217" s="35"/>
      <c r="AR217" s="186" t="s">
        <v>178</v>
      </c>
      <c r="AT217" s="186" t="s">
        <v>173</v>
      </c>
      <c r="AU217" s="186" t="s">
        <v>81</v>
      </c>
      <c r="AY217" s="18" t="s">
        <v>171</v>
      </c>
      <c r="BE217" s="187">
        <f t="shared" si="84"/>
        <v>0</v>
      </c>
      <c r="BF217" s="187">
        <f t="shared" si="85"/>
        <v>0</v>
      </c>
      <c r="BG217" s="187">
        <f t="shared" si="86"/>
        <v>0</v>
      </c>
      <c r="BH217" s="187">
        <f t="shared" si="87"/>
        <v>0</v>
      </c>
      <c r="BI217" s="187">
        <f t="shared" si="88"/>
        <v>0</v>
      </c>
      <c r="BJ217" s="18" t="s">
        <v>81</v>
      </c>
      <c r="BK217" s="187">
        <f t="shared" si="89"/>
        <v>0</v>
      </c>
      <c r="BL217" s="18" t="s">
        <v>178</v>
      </c>
      <c r="BM217" s="186" t="s">
        <v>1593</v>
      </c>
    </row>
    <row r="218" spans="1:65" s="2" customFormat="1" ht="16.5" customHeight="1">
      <c r="A218" s="35"/>
      <c r="B218" s="36"/>
      <c r="C218" s="175" t="s">
        <v>988</v>
      </c>
      <c r="D218" s="175" t="s">
        <v>173</v>
      </c>
      <c r="E218" s="176" t="s">
        <v>2748</v>
      </c>
      <c r="F218" s="177" t="s">
        <v>2749</v>
      </c>
      <c r="G218" s="178" t="s">
        <v>2711</v>
      </c>
      <c r="H218" s="179">
        <v>4</v>
      </c>
      <c r="I218" s="180"/>
      <c r="J218" s="181">
        <f t="shared" si="80"/>
        <v>0</v>
      </c>
      <c r="K218" s="177" t="s">
        <v>19</v>
      </c>
      <c r="L218" s="40"/>
      <c r="M218" s="182" t="s">
        <v>19</v>
      </c>
      <c r="N218" s="183" t="s">
        <v>44</v>
      </c>
      <c r="O218" s="65"/>
      <c r="P218" s="184">
        <f t="shared" si="81"/>
        <v>0</v>
      </c>
      <c r="Q218" s="184">
        <v>0</v>
      </c>
      <c r="R218" s="184">
        <f t="shared" si="82"/>
        <v>0</v>
      </c>
      <c r="S218" s="184">
        <v>0</v>
      </c>
      <c r="T218" s="185">
        <f t="shared" si="83"/>
        <v>0</v>
      </c>
      <c r="U218" s="35"/>
      <c r="V218" s="35"/>
      <c r="W218" s="35"/>
      <c r="X218" s="35"/>
      <c r="Y218" s="35"/>
      <c r="Z218" s="35"/>
      <c r="AA218" s="35"/>
      <c r="AB218" s="35"/>
      <c r="AC218" s="35"/>
      <c r="AD218" s="35"/>
      <c r="AE218" s="35"/>
      <c r="AR218" s="186" t="s">
        <v>178</v>
      </c>
      <c r="AT218" s="186" t="s">
        <v>173</v>
      </c>
      <c r="AU218" s="186" t="s">
        <v>81</v>
      </c>
      <c r="AY218" s="18" t="s">
        <v>171</v>
      </c>
      <c r="BE218" s="187">
        <f t="shared" si="84"/>
        <v>0</v>
      </c>
      <c r="BF218" s="187">
        <f t="shared" si="85"/>
        <v>0</v>
      </c>
      <c r="BG218" s="187">
        <f t="shared" si="86"/>
        <v>0</v>
      </c>
      <c r="BH218" s="187">
        <f t="shared" si="87"/>
        <v>0</v>
      </c>
      <c r="BI218" s="187">
        <f t="shared" si="88"/>
        <v>0</v>
      </c>
      <c r="BJ218" s="18" t="s">
        <v>81</v>
      </c>
      <c r="BK218" s="187">
        <f t="shared" si="89"/>
        <v>0</v>
      </c>
      <c r="BL218" s="18" t="s">
        <v>178</v>
      </c>
      <c r="BM218" s="186" t="s">
        <v>1602</v>
      </c>
    </row>
    <row r="219" spans="2:63" s="12" customFormat="1" ht="25.9" customHeight="1">
      <c r="B219" s="159"/>
      <c r="C219" s="160"/>
      <c r="D219" s="161" t="s">
        <v>72</v>
      </c>
      <c r="E219" s="162" t="s">
        <v>2792</v>
      </c>
      <c r="F219" s="162" t="s">
        <v>2793</v>
      </c>
      <c r="G219" s="160"/>
      <c r="H219" s="160"/>
      <c r="I219" s="163"/>
      <c r="J219" s="164">
        <f>BK219</f>
        <v>0</v>
      </c>
      <c r="K219" s="160"/>
      <c r="L219" s="165"/>
      <c r="M219" s="166"/>
      <c r="N219" s="167"/>
      <c r="O219" s="167"/>
      <c r="P219" s="168">
        <f>SUM(P220:P236)</f>
        <v>0</v>
      </c>
      <c r="Q219" s="167"/>
      <c r="R219" s="168">
        <f>SUM(R220:R236)</f>
        <v>0</v>
      </c>
      <c r="S219" s="167"/>
      <c r="T219" s="169">
        <f>SUM(T220:T236)</f>
        <v>0</v>
      </c>
      <c r="AR219" s="170" t="s">
        <v>81</v>
      </c>
      <c r="AT219" s="171" t="s">
        <v>72</v>
      </c>
      <c r="AU219" s="171" t="s">
        <v>73</v>
      </c>
      <c r="AY219" s="170" t="s">
        <v>171</v>
      </c>
      <c r="BK219" s="172">
        <f>SUM(BK220:BK236)</f>
        <v>0</v>
      </c>
    </row>
    <row r="220" spans="1:65" s="2" customFormat="1" ht="16.5" customHeight="1">
      <c r="A220" s="35"/>
      <c r="B220" s="36"/>
      <c r="C220" s="175" t="s">
        <v>994</v>
      </c>
      <c r="D220" s="175" t="s">
        <v>173</v>
      </c>
      <c r="E220" s="176" t="s">
        <v>2794</v>
      </c>
      <c r="F220" s="177" t="s">
        <v>2795</v>
      </c>
      <c r="G220" s="178" t="s">
        <v>2706</v>
      </c>
      <c r="H220" s="179">
        <v>110</v>
      </c>
      <c r="I220" s="180"/>
      <c r="J220" s="181">
        <f aca="true" t="shared" si="90" ref="J220:J236">ROUND(I220*H220,2)</f>
        <v>0</v>
      </c>
      <c r="K220" s="177" t="s">
        <v>19</v>
      </c>
      <c r="L220" s="40"/>
      <c r="M220" s="182" t="s">
        <v>19</v>
      </c>
      <c r="N220" s="183" t="s">
        <v>44</v>
      </c>
      <c r="O220" s="65"/>
      <c r="P220" s="184">
        <f aca="true" t="shared" si="91" ref="P220:P236">O220*H220</f>
        <v>0</v>
      </c>
      <c r="Q220" s="184">
        <v>0</v>
      </c>
      <c r="R220" s="184">
        <f aca="true" t="shared" si="92" ref="R220:R236">Q220*H220</f>
        <v>0</v>
      </c>
      <c r="S220" s="184">
        <v>0</v>
      </c>
      <c r="T220" s="185">
        <f aca="true" t="shared" si="93" ref="T220:T236">S220*H220</f>
        <v>0</v>
      </c>
      <c r="U220" s="35"/>
      <c r="V220" s="35"/>
      <c r="W220" s="35"/>
      <c r="X220" s="35"/>
      <c r="Y220" s="35"/>
      <c r="Z220" s="35"/>
      <c r="AA220" s="35"/>
      <c r="AB220" s="35"/>
      <c r="AC220" s="35"/>
      <c r="AD220" s="35"/>
      <c r="AE220" s="35"/>
      <c r="AR220" s="186" t="s">
        <v>178</v>
      </c>
      <c r="AT220" s="186" t="s">
        <v>173</v>
      </c>
      <c r="AU220" s="186" t="s">
        <v>81</v>
      </c>
      <c r="AY220" s="18" t="s">
        <v>171</v>
      </c>
      <c r="BE220" s="187">
        <f aca="true" t="shared" si="94" ref="BE220:BE236">IF(N220="základní",J220,0)</f>
        <v>0</v>
      </c>
      <c r="BF220" s="187">
        <f aca="true" t="shared" si="95" ref="BF220:BF236">IF(N220="snížená",J220,0)</f>
        <v>0</v>
      </c>
      <c r="BG220" s="187">
        <f aca="true" t="shared" si="96" ref="BG220:BG236">IF(N220="zákl. přenesená",J220,0)</f>
        <v>0</v>
      </c>
      <c r="BH220" s="187">
        <f aca="true" t="shared" si="97" ref="BH220:BH236">IF(N220="sníž. přenesená",J220,0)</f>
        <v>0</v>
      </c>
      <c r="BI220" s="187">
        <f aca="true" t="shared" si="98" ref="BI220:BI236">IF(N220="nulová",J220,0)</f>
        <v>0</v>
      </c>
      <c r="BJ220" s="18" t="s">
        <v>81</v>
      </c>
      <c r="BK220" s="187">
        <f aca="true" t="shared" si="99" ref="BK220:BK236">ROUND(I220*H220,2)</f>
        <v>0</v>
      </c>
      <c r="BL220" s="18" t="s">
        <v>178</v>
      </c>
      <c r="BM220" s="186" t="s">
        <v>1614</v>
      </c>
    </row>
    <row r="221" spans="1:65" s="2" customFormat="1" ht="16.5" customHeight="1">
      <c r="A221" s="35"/>
      <c r="B221" s="36"/>
      <c r="C221" s="175" t="s">
        <v>999</v>
      </c>
      <c r="D221" s="175" t="s">
        <v>173</v>
      </c>
      <c r="E221" s="176" t="s">
        <v>2734</v>
      </c>
      <c r="F221" s="177" t="s">
        <v>2735</v>
      </c>
      <c r="G221" s="178" t="s">
        <v>328</v>
      </c>
      <c r="H221" s="179">
        <v>35</v>
      </c>
      <c r="I221" s="180"/>
      <c r="J221" s="181">
        <f t="shared" si="90"/>
        <v>0</v>
      </c>
      <c r="K221" s="177" t="s">
        <v>19</v>
      </c>
      <c r="L221" s="40"/>
      <c r="M221" s="182" t="s">
        <v>19</v>
      </c>
      <c r="N221" s="183" t="s">
        <v>44</v>
      </c>
      <c r="O221" s="65"/>
      <c r="P221" s="184">
        <f t="shared" si="91"/>
        <v>0</v>
      </c>
      <c r="Q221" s="184">
        <v>0</v>
      </c>
      <c r="R221" s="184">
        <f t="shared" si="92"/>
        <v>0</v>
      </c>
      <c r="S221" s="184">
        <v>0</v>
      </c>
      <c r="T221" s="185">
        <f t="shared" si="93"/>
        <v>0</v>
      </c>
      <c r="U221" s="35"/>
      <c r="V221" s="35"/>
      <c r="W221" s="35"/>
      <c r="X221" s="35"/>
      <c r="Y221" s="35"/>
      <c r="Z221" s="35"/>
      <c r="AA221" s="35"/>
      <c r="AB221" s="35"/>
      <c r="AC221" s="35"/>
      <c r="AD221" s="35"/>
      <c r="AE221" s="35"/>
      <c r="AR221" s="186" t="s">
        <v>178</v>
      </c>
      <c r="AT221" s="186" t="s">
        <v>173</v>
      </c>
      <c r="AU221" s="186" t="s">
        <v>81</v>
      </c>
      <c r="AY221" s="18" t="s">
        <v>171</v>
      </c>
      <c r="BE221" s="187">
        <f t="shared" si="94"/>
        <v>0</v>
      </c>
      <c r="BF221" s="187">
        <f t="shared" si="95"/>
        <v>0</v>
      </c>
      <c r="BG221" s="187">
        <f t="shared" si="96"/>
        <v>0</v>
      </c>
      <c r="BH221" s="187">
        <f t="shared" si="97"/>
        <v>0</v>
      </c>
      <c r="BI221" s="187">
        <f t="shared" si="98"/>
        <v>0</v>
      </c>
      <c r="BJ221" s="18" t="s">
        <v>81</v>
      </c>
      <c r="BK221" s="187">
        <f t="shared" si="99"/>
        <v>0</v>
      </c>
      <c r="BL221" s="18" t="s">
        <v>178</v>
      </c>
      <c r="BM221" s="186" t="s">
        <v>1626</v>
      </c>
    </row>
    <row r="222" spans="1:65" s="2" customFormat="1" ht="16.5" customHeight="1">
      <c r="A222" s="35"/>
      <c r="B222" s="36"/>
      <c r="C222" s="175" t="s">
        <v>1005</v>
      </c>
      <c r="D222" s="175" t="s">
        <v>173</v>
      </c>
      <c r="E222" s="176" t="s">
        <v>2736</v>
      </c>
      <c r="F222" s="177" t="s">
        <v>2737</v>
      </c>
      <c r="G222" s="178" t="s">
        <v>328</v>
      </c>
      <c r="H222" s="179">
        <v>50</v>
      </c>
      <c r="I222" s="180"/>
      <c r="J222" s="181">
        <f t="shared" si="90"/>
        <v>0</v>
      </c>
      <c r="K222" s="177" t="s">
        <v>19</v>
      </c>
      <c r="L222" s="40"/>
      <c r="M222" s="182" t="s">
        <v>19</v>
      </c>
      <c r="N222" s="183" t="s">
        <v>44</v>
      </c>
      <c r="O222" s="65"/>
      <c r="P222" s="184">
        <f t="shared" si="91"/>
        <v>0</v>
      </c>
      <c r="Q222" s="184">
        <v>0</v>
      </c>
      <c r="R222" s="184">
        <f t="shared" si="92"/>
        <v>0</v>
      </c>
      <c r="S222" s="184">
        <v>0</v>
      </c>
      <c r="T222" s="185">
        <f t="shared" si="93"/>
        <v>0</v>
      </c>
      <c r="U222" s="35"/>
      <c r="V222" s="35"/>
      <c r="W222" s="35"/>
      <c r="X222" s="35"/>
      <c r="Y222" s="35"/>
      <c r="Z222" s="35"/>
      <c r="AA222" s="35"/>
      <c r="AB222" s="35"/>
      <c r="AC222" s="35"/>
      <c r="AD222" s="35"/>
      <c r="AE222" s="35"/>
      <c r="AR222" s="186" t="s">
        <v>178</v>
      </c>
      <c r="AT222" s="186" t="s">
        <v>173</v>
      </c>
      <c r="AU222" s="186" t="s">
        <v>81</v>
      </c>
      <c r="AY222" s="18" t="s">
        <v>171</v>
      </c>
      <c r="BE222" s="187">
        <f t="shared" si="94"/>
        <v>0</v>
      </c>
      <c r="BF222" s="187">
        <f t="shared" si="95"/>
        <v>0</v>
      </c>
      <c r="BG222" s="187">
        <f t="shared" si="96"/>
        <v>0</v>
      </c>
      <c r="BH222" s="187">
        <f t="shared" si="97"/>
        <v>0</v>
      </c>
      <c r="BI222" s="187">
        <f t="shared" si="98"/>
        <v>0</v>
      </c>
      <c r="BJ222" s="18" t="s">
        <v>81</v>
      </c>
      <c r="BK222" s="187">
        <f t="shared" si="99"/>
        <v>0</v>
      </c>
      <c r="BL222" s="18" t="s">
        <v>178</v>
      </c>
      <c r="BM222" s="186" t="s">
        <v>1635</v>
      </c>
    </row>
    <row r="223" spans="1:65" s="2" customFormat="1" ht="16.5" customHeight="1">
      <c r="A223" s="35"/>
      <c r="B223" s="36"/>
      <c r="C223" s="175" t="s">
        <v>1008</v>
      </c>
      <c r="D223" s="175" t="s">
        <v>173</v>
      </c>
      <c r="E223" s="176" t="s">
        <v>2756</v>
      </c>
      <c r="F223" s="177" t="s">
        <v>2757</v>
      </c>
      <c r="G223" s="178" t="s">
        <v>328</v>
      </c>
      <c r="H223" s="179">
        <v>30</v>
      </c>
      <c r="I223" s="180"/>
      <c r="J223" s="181">
        <f t="shared" si="90"/>
        <v>0</v>
      </c>
      <c r="K223" s="177" t="s">
        <v>19</v>
      </c>
      <c r="L223" s="40"/>
      <c r="M223" s="182" t="s">
        <v>19</v>
      </c>
      <c r="N223" s="183" t="s">
        <v>44</v>
      </c>
      <c r="O223" s="65"/>
      <c r="P223" s="184">
        <f t="shared" si="91"/>
        <v>0</v>
      </c>
      <c r="Q223" s="184">
        <v>0</v>
      </c>
      <c r="R223" s="184">
        <f t="shared" si="92"/>
        <v>0</v>
      </c>
      <c r="S223" s="184">
        <v>0</v>
      </c>
      <c r="T223" s="185">
        <f t="shared" si="93"/>
        <v>0</v>
      </c>
      <c r="U223" s="35"/>
      <c r="V223" s="35"/>
      <c r="W223" s="35"/>
      <c r="X223" s="35"/>
      <c r="Y223" s="35"/>
      <c r="Z223" s="35"/>
      <c r="AA223" s="35"/>
      <c r="AB223" s="35"/>
      <c r="AC223" s="35"/>
      <c r="AD223" s="35"/>
      <c r="AE223" s="35"/>
      <c r="AR223" s="186" t="s">
        <v>178</v>
      </c>
      <c r="AT223" s="186" t="s">
        <v>173</v>
      </c>
      <c r="AU223" s="186" t="s">
        <v>81</v>
      </c>
      <c r="AY223" s="18" t="s">
        <v>171</v>
      </c>
      <c r="BE223" s="187">
        <f t="shared" si="94"/>
        <v>0</v>
      </c>
      <c r="BF223" s="187">
        <f t="shared" si="95"/>
        <v>0</v>
      </c>
      <c r="BG223" s="187">
        <f t="shared" si="96"/>
        <v>0</v>
      </c>
      <c r="BH223" s="187">
        <f t="shared" si="97"/>
        <v>0</v>
      </c>
      <c r="BI223" s="187">
        <f t="shared" si="98"/>
        <v>0</v>
      </c>
      <c r="BJ223" s="18" t="s">
        <v>81</v>
      </c>
      <c r="BK223" s="187">
        <f t="shared" si="99"/>
        <v>0</v>
      </c>
      <c r="BL223" s="18" t="s">
        <v>178</v>
      </c>
      <c r="BM223" s="186" t="s">
        <v>1646</v>
      </c>
    </row>
    <row r="224" spans="1:65" s="2" customFormat="1" ht="16.5" customHeight="1">
      <c r="A224" s="35"/>
      <c r="B224" s="36"/>
      <c r="C224" s="175" t="s">
        <v>1015</v>
      </c>
      <c r="D224" s="175" t="s">
        <v>173</v>
      </c>
      <c r="E224" s="176" t="s">
        <v>2796</v>
      </c>
      <c r="F224" s="177" t="s">
        <v>2797</v>
      </c>
      <c r="G224" s="178" t="s">
        <v>328</v>
      </c>
      <c r="H224" s="179">
        <v>10</v>
      </c>
      <c r="I224" s="180"/>
      <c r="J224" s="181">
        <f t="shared" si="90"/>
        <v>0</v>
      </c>
      <c r="K224" s="177" t="s">
        <v>19</v>
      </c>
      <c r="L224" s="40"/>
      <c r="M224" s="182" t="s">
        <v>19</v>
      </c>
      <c r="N224" s="183" t="s">
        <v>44</v>
      </c>
      <c r="O224" s="65"/>
      <c r="P224" s="184">
        <f t="shared" si="91"/>
        <v>0</v>
      </c>
      <c r="Q224" s="184">
        <v>0</v>
      </c>
      <c r="R224" s="184">
        <f t="shared" si="92"/>
        <v>0</v>
      </c>
      <c r="S224" s="184">
        <v>0</v>
      </c>
      <c r="T224" s="185">
        <f t="shared" si="93"/>
        <v>0</v>
      </c>
      <c r="U224" s="35"/>
      <c r="V224" s="35"/>
      <c r="W224" s="35"/>
      <c r="X224" s="35"/>
      <c r="Y224" s="35"/>
      <c r="Z224" s="35"/>
      <c r="AA224" s="35"/>
      <c r="AB224" s="35"/>
      <c r="AC224" s="35"/>
      <c r="AD224" s="35"/>
      <c r="AE224" s="35"/>
      <c r="AR224" s="186" t="s">
        <v>178</v>
      </c>
      <c r="AT224" s="186" t="s">
        <v>173</v>
      </c>
      <c r="AU224" s="186" t="s">
        <v>81</v>
      </c>
      <c r="AY224" s="18" t="s">
        <v>171</v>
      </c>
      <c r="BE224" s="187">
        <f t="shared" si="94"/>
        <v>0</v>
      </c>
      <c r="BF224" s="187">
        <f t="shared" si="95"/>
        <v>0</v>
      </c>
      <c r="BG224" s="187">
        <f t="shared" si="96"/>
        <v>0</v>
      </c>
      <c r="BH224" s="187">
        <f t="shared" si="97"/>
        <v>0</v>
      </c>
      <c r="BI224" s="187">
        <f t="shared" si="98"/>
        <v>0</v>
      </c>
      <c r="BJ224" s="18" t="s">
        <v>81</v>
      </c>
      <c r="BK224" s="187">
        <f t="shared" si="99"/>
        <v>0</v>
      </c>
      <c r="BL224" s="18" t="s">
        <v>178</v>
      </c>
      <c r="BM224" s="186" t="s">
        <v>1658</v>
      </c>
    </row>
    <row r="225" spans="1:65" s="2" customFormat="1" ht="16.5" customHeight="1">
      <c r="A225" s="35"/>
      <c r="B225" s="36"/>
      <c r="C225" s="175" t="s">
        <v>1020</v>
      </c>
      <c r="D225" s="175" t="s">
        <v>173</v>
      </c>
      <c r="E225" s="176" t="s">
        <v>2798</v>
      </c>
      <c r="F225" s="177" t="s">
        <v>2799</v>
      </c>
      <c r="G225" s="178" t="s">
        <v>328</v>
      </c>
      <c r="H225" s="179">
        <v>4</v>
      </c>
      <c r="I225" s="180"/>
      <c r="J225" s="181">
        <f t="shared" si="90"/>
        <v>0</v>
      </c>
      <c r="K225" s="177" t="s">
        <v>19</v>
      </c>
      <c r="L225" s="40"/>
      <c r="M225" s="182" t="s">
        <v>19</v>
      </c>
      <c r="N225" s="183" t="s">
        <v>44</v>
      </c>
      <c r="O225" s="65"/>
      <c r="P225" s="184">
        <f t="shared" si="91"/>
        <v>0</v>
      </c>
      <c r="Q225" s="184">
        <v>0</v>
      </c>
      <c r="R225" s="184">
        <f t="shared" si="92"/>
        <v>0</v>
      </c>
      <c r="S225" s="184">
        <v>0</v>
      </c>
      <c r="T225" s="185">
        <f t="shared" si="93"/>
        <v>0</v>
      </c>
      <c r="U225" s="35"/>
      <c r="V225" s="35"/>
      <c r="W225" s="35"/>
      <c r="X225" s="35"/>
      <c r="Y225" s="35"/>
      <c r="Z225" s="35"/>
      <c r="AA225" s="35"/>
      <c r="AB225" s="35"/>
      <c r="AC225" s="35"/>
      <c r="AD225" s="35"/>
      <c r="AE225" s="35"/>
      <c r="AR225" s="186" t="s">
        <v>178</v>
      </c>
      <c r="AT225" s="186" t="s">
        <v>173</v>
      </c>
      <c r="AU225" s="186" t="s">
        <v>81</v>
      </c>
      <c r="AY225" s="18" t="s">
        <v>171</v>
      </c>
      <c r="BE225" s="187">
        <f t="shared" si="94"/>
        <v>0</v>
      </c>
      <c r="BF225" s="187">
        <f t="shared" si="95"/>
        <v>0</v>
      </c>
      <c r="BG225" s="187">
        <f t="shared" si="96"/>
        <v>0</v>
      </c>
      <c r="BH225" s="187">
        <f t="shared" si="97"/>
        <v>0</v>
      </c>
      <c r="BI225" s="187">
        <f t="shared" si="98"/>
        <v>0</v>
      </c>
      <c r="BJ225" s="18" t="s">
        <v>81</v>
      </c>
      <c r="BK225" s="187">
        <f t="shared" si="99"/>
        <v>0</v>
      </c>
      <c r="BL225" s="18" t="s">
        <v>178</v>
      </c>
      <c r="BM225" s="186" t="s">
        <v>1669</v>
      </c>
    </row>
    <row r="226" spans="1:65" s="2" customFormat="1" ht="21.75" customHeight="1">
      <c r="A226" s="35"/>
      <c r="B226" s="36"/>
      <c r="C226" s="175" t="s">
        <v>1025</v>
      </c>
      <c r="D226" s="175" t="s">
        <v>173</v>
      </c>
      <c r="E226" s="176" t="s">
        <v>2800</v>
      </c>
      <c r="F226" s="177" t="s">
        <v>2801</v>
      </c>
      <c r="G226" s="178" t="s">
        <v>2711</v>
      </c>
      <c r="H226" s="179">
        <v>1</v>
      </c>
      <c r="I226" s="180"/>
      <c r="J226" s="181">
        <f t="shared" si="90"/>
        <v>0</v>
      </c>
      <c r="K226" s="177" t="s">
        <v>19</v>
      </c>
      <c r="L226" s="40"/>
      <c r="M226" s="182" t="s">
        <v>19</v>
      </c>
      <c r="N226" s="183" t="s">
        <v>44</v>
      </c>
      <c r="O226" s="65"/>
      <c r="P226" s="184">
        <f t="shared" si="91"/>
        <v>0</v>
      </c>
      <c r="Q226" s="184">
        <v>0</v>
      </c>
      <c r="R226" s="184">
        <f t="shared" si="92"/>
        <v>0</v>
      </c>
      <c r="S226" s="184">
        <v>0</v>
      </c>
      <c r="T226" s="185">
        <f t="shared" si="93"/>
        <v>0</v>
      </c>
      <c r="U226" s="35"/>
      <c r="V226" s="35"/>
      <c r="W226" s="35"/>
      <c r="X226" s="35"/>
      <c r="Y226" s="35"/>
      <c r="Z226" s="35"/>
      <c r="AA226" s="35"/>
      <c r="AB226" s="35"/>
      <c r="AC226" s="35"/>
      <c r="AD226" s="35"/>
      <c r="AE226" s="35"/>
      <c r="AR226" s="186" t="s">
        <v>178</v>
      </c>
      <c r="AT226" s="186" t="s">
        <v>173</v>
      </c>
      <c r="AU226" s="186" t="s">
        <v>81</v>
      </c>
      <c r="AY226" s="18" t="s">
        <v>171</v>
      </c>
      <c r="BE226" s="187">
        <f t="shared" si="94"/>
        <v>0</v>
      </c>
      <c r="BF226" s="187">
        <f t="shared" si="95"/>
        <v>0</v>
      </c>
      <c r="BG226" s="187">
        <f t="shared" si="96"/>
        <v>0</v>
      </c>
      <c r="BH226" s="187">
        <f t="shared" si="97"/>
        <v>0</v>
      </c>
      <c r="BI226" s="187">
        <f t="shared" si="98"/>
        <v>0</v>
      </c>
      <c r="BJ226" s="18" t="s">
        <v>81</v>
      </c>
      <c r="BK226" s="187">
        <f t="shared" si="99"/>
        <v>0</v>
      </c>
      <c r="BL226" s="18" t="s">
        <v>178</v>
      </c>
      <c r="BM226" s="186" t="s">
        <v>1679</v>
      </c>
    </row>
    <row r="227" spans="1:65" s="2" customFormat="1" ht="21.75" customHeight="1">
      <c r="A227" s="35"/>
      <c r="B227" s="36"/>
      <c r="C227" s="175" t="s">
        <v>1030</v>
      </c>
      <c r="D227" s="175" t="s">
        <v>173</v>
      </c>
      <c r="E227" s="176" t="s">
        <v>2762</v>
      </c>
      <c r="F227" s="177" t="s">
        <v>2763</v>
      </c>
      <c r="G227" s="178" t="s">
        <v>2711</v>
      </c>
      <c r="H227" s="179">
        <v>3</v>
      </c>
      <c r="I227" s="180"/>
      <c r="J227" s="181">
        <f t="shared" si="90"/>
        <v>0</v>
      </c>
      <c r="K227" s="177" t="s">
        <v>19</v>
      </c>
      <c r="L227" s="40"/>
      <c r="M227" s="182" t="s">
        <v>19</v>
      </c>
      <c r="N227" s="183" t="s">
        <v>44</v>
      </c>
      <c r="O227" s="65"/>
      <c r="P227" s="184">
        <f t="shared" si="91"/>
        <v>0</v>
      </c>
      <c r="Q227" s="184">
        <v>0</v>
      </c>
      <c r="R227" s="184">
        <f t="shared" si="92"/>
        <v>0</v>
      </c>
      <c r="S227" s="184">
        <v>0</v>
      </c>
      <c r="T227" s="185">
        <f t="shared" si="93"/>
        <v>0</v>
      </c>
      <c r="U227" s="35"/>
      <c r="V227" s="35"/>
      <c r="W227" s="35"/>
      <c r="X227" s="35"/>
      <c r="Y227" s="35"/>
      <c r="Z227" s="35"/>
      <c r="AA227" s="35"/>
      <c r="AB227" s="35"/>
      <c r="AC227" s="35"/>
      <c r="AD227" s="35"/>
      <c r="AE227" s="35"/>
      <c r="AR227" s="186" t="s">
        <v>178</v>
      </c>
      <c r="AT227" s="186" t="s">
        <v>173</v>
      </c>
      <c r="AU227" s="186" t="s">
        <v>81</v>
      </c>
      <c r="AY227" s="18" t="s">
        <v>171</v>
      </c>
      <c r="BE227" s="187">
        <f t="shared" si="94"/>
        <v>0</v>
      </c>
      <c r="BF227" s="187">
        <f t="shared" si="95"/>
        <v>0</v>
      </c>
      <c r="BG227" s="187">
        <f t="shared" si="96"/>
        <v>0</v>
      </c>
      <c r="BH227" s="187">
        <f t="shared" si="97"/>
        <v>0</v>
      </c>
      <c r="BI227" s="187">
        <f t="shared" si="98"/>
        <v>0</v>
      </c>
      <c r="BJ227" s="18" t="s">
        <v>81</v>
      </c>
      <c r="BK227" s="187">
        <f t="shared" si="99"/>
        <v>0</v>
      </c>
      <c r="BL227" s="18" t="s">
        <v>178</v>
      </c>
      <c r="BM227" s="186" t="s">
        <v>1690</v>
      </c>
    </row>
    <row r="228" spans="1:65" s="2" customFormat="1" ht="16.5" customHeight="1">
      <c r="A228" s="35"/>
      <c r="B228" s="36"/>
      <c r="C228" s="175" t="s">
        <v>1035</v>
      </c>
      <c r="D228" s="175" t="s">
        <v>173</v>
      </c>
      <c r="E228" s="176" t="s">
        <v>2738</v>
      </c>
      <c r="F228" s="177" t="s">
        <v>2739</v>
      </c>
      <c r="G228" s="178" t="s">
        <v>2711</v>
      </c>
      <c r="H228" s="179">
        <v>1</v>
      </c>
      <c r="I228" s="180"/>
      <c r="J228" s="181">
        <f t="shared" si="90"/>
        <v>0</v>
      </c>
      <c r="K228" s="177" t="s">
        <v>19</v>
      </c>
      <c r="L228" s="40"/>
      <c r="M228" s="182" t="s">
        <v>19</v>
      </c>
      <c r="N228" s="183" t="s">
        <v>44</v>
      </c>
      <c r="O228" s="65"/>
      <c r="P228" s="184">
        <f t="shared" si="91"/>
        <v>0</v>
      </c>
      <c r="Q228" s="184">
        <v>0</v>
      </c>
      <c r="R228" s="184">
        <f t="shared" si="92"/>
        <v>0</v>
      </c>
      <c r="S228" s="184">
        <v>0</v>
      </c>
      <c r="T228" s="185">
        <f t="shared" si="93"/>
        <v>0</v>
      </c>
      <c r="U228" s="35"/>
      <c r="V228" s="35"/>
      <c r="W228" s="35"/>
      <c r="X228" s="35"/>
      <c r="Y228" s="35"/>
      <c r="Z228" s="35"/>
      <c r="AA228" s="35"/>
      <c r="AB228" s="35"/>
      <c r="AC228" s="35"/>
      <c r="AD228" s="35"/>
      <c r="AE228" s="35"/>
      <c r="AR228" s="186" t="s">
        <v>178</v>
      </c>
      <c r="AT228" s="186" t="s">
        <v>173</v>
      </c>
      <c r="AU228" s="186" t="s">
        <v>81</v>
      </c>
      <c r="AY228" s="18" t="s">
        <v>171</v>
      </c>
      <c r="BE228" s="187">
        <f t="shared" si="94"/>
        <v>0</v>
      </c>
      <c r="BF228" s="187">
        <f t="shared" si="95"/>
        <v>0</v>
      </c>
      <c r="BG228" s="187">
        <f t="shared" si="96"/>
        <v>0</v>
      </c>
      <c r="BH228" s="187">
        <f t="shared" si="97"/>
        <v>0</v>
      </c>
      <c r="BI228" s="187">
        <f t="shared" si="98"/>
        <v>0</v>
      </c>
      <c r="BJ228" s="18" t="s">
        <v>81</v>
      </c>
      <c r="BK228" s="187">
        <f t="shared" si="99"/>
        <v>0</v>
      </c>
      <c r="BL228" s="18" t="s">
        <v>178</v>
      </c>
      <c r="BM228" s="186" t="s">
        <v>1700</v>
      </c>
    </row>
    <row r="229" spans="1:65" s="2" customFormat="1" ht="16.5" customHeight="1">
      <c r="A229" s="35"/>
      <c r="B229" s="36"/>
      <c r="C229" s="175" t="s">
        <v>1040</v>
      </c>
      <c r="D229" s="175" t="s">
        <v>173</v>
      </c>
      <c r="E229" s="176" t="s">
        <v>2740</v>
      </c>
      <c r="F229" s="177" t="s">
        <v>2741</v>
      </c>
      <c r="G229" s="178" t="s">
        <v>2711</v>
      </c>
      <c r="H229" s="179">
        <v>1</v>
      </c>
      <c r="I229" s="180"/>
      <c r="J229" s="181">
        <f t="shared" si="90"/>
        <v>0</v>
      </c>
      <c r="K229" s="177" t="s">
        <v>19</v>
      </c>
      <c r="L229" s="40"/>
      <c r="M229" s="182" t="s">
        <v>19</v>
      </c>
      <c r="N229" s="183" t="s">
        <v>44</v>
      </c>
      <c r="O229" s="65"/>
      <c r="P229" s="184">
        <f t="shared" si="91"/>
        <v>0</v>
      </c>
      <c r="Q229" s="184">
        <v>0</v>
      </c>
      <c r="R229" s="184">
        <f t="shared" si="92"/>
        <v>0</v>
      </c>
      <c r="S229" s="184">
        <v>0</v>
      </c>
      <c r="T229" s="185">
        <f t="shared" si="93"/>
        <v>0</v>
      </c>
      <c r="U229" s="35"/>
      <c r="V229" s="35"/>
      <c r="W229" s="35"/>
      <c r="X229" s="35"/>
      <c r="Y229" s="35"/>
      <c r="Z229" s="35"/>
      <c r="AA229" s="35"/>
      <c r="AB229" s="35"/>
      <c r="AC229" s="35"/>
      <c r="AD229" s="35"/>
      <c r="AE229" s="35"/>
      <c r="AR229" s="186" t="s">
        <v>178</v>
      </c>
      <c r="AT229" s="186" t="s">
        <v>173</v>
      </c>
      <c r="AU229" s="186" t="s">
        <v>81</v>
      </c>
      <c r="AY229" s="18" t="s">
        <v>171</v>
      </c>
      <c r="BE229" s="187">
        <f t="shared" si="94"/>
        <v>0</v>
      </c>
      <c r="BF229" s="187">
        <f t="shared" si="95"/>
        <v>0</v>
      </c>
      <c r="BG229" s="187">
        <f t="shared" si="96"/>
        <v>0</v>
      </c>
      <c r="BH229" s="187">
        <f t="shared" si="97"/>
        <v>0</v>
      </c>
      <c r="BI229" s="187">
        <f t="shared" si="98"/>
        <v>0</v>
      </c>
      <c r="BJ229" s="18" t="s">
        <v>81</v>
      </c>
      <c r="BK229" s="187">
        <f t="shared" si="99"/>
        <v>0</v>
      </c>
      <c r="BL229" s="18" t="s">
        <v>178</v>
      </c>
      <c r="BM229" s="186" t="s">
        <v>1710</v>
      </c>
    </row>
    <row r="230" spans="1:65" s="2" customFormat="1" ht="16.5" customHeight="1">
      <c r="A230" s="35"/>
      <c r="B230" s="36"/>
      <c r="C230" s="175" t="s">
        <v>1045</v>
      </c>
      <c r="D230" s="175" t="s">
        <v>173</v>
      </c>
      <c r="E230" s="176" t="s">
        <v>2742</v>
      </c>
      <c r="F230" s="177" t="s">
        <v>2743</v>
      </c>
      <c r="G230" s="178" t="s">
        <v>2711</v>
      </c>
      <c r="H230" s="179">
        <v>1</v>
      </c>
      <c r="I230" s="180"/>
      <c r="J230" s="181">
        <f t="shared" si="90"/>
        <v>0</v>
      </c>
      <c r="K230" s="177" t="s">
        <v>19</v>
      </c>
      <c r="L230" s="40"/>
      <c r="M230" s="182" t="s">
        <v>19</v>
      </c>
      <c r="N230" s="183" t="s">
        <v>44</v>
      </c>
      <c r="O230" s="65"/>
      <c r="P230" s="184">
        <f t="shared" si="91"/>
        <v>0</v>
      </c>
      <c r="Q230" s="184">
        <v>0</v>
      </c>
      <c r="R230" s="184">
        <f t="shared" si="92"/>
        <v>0</v>
      </c>
      <c r="S230" s="184">
        <v>0</v>
      </c>
      <c r="T230" s="185">
        <f t="shared" si="93"/>
        <v>0</v>
      </c>
      <c r="U230" s="35"/>
      <c r="V230" s="35"/>
      <c r="W230" s="35"/>
      <c r="X230" s="35"/>
      <c r="Y230" s="35"/>
      <c r="Z230" s="35"/>
      <c r="AA230" s="35"/>
      <c r="AB230" s="35"/>
      <c r="AC230" s="35"/>
      <c r="AD230" s="35"/>
      <c r="AE230" s="35"/>
      <c r="AR230" s="186" t="s">
        <v>178</v>
      </c>
      <c r="AT230" s="186" t="s">
        <v>173</v>
      </c>
      <c r="AU230" s="186" t="s">
        <v>81</v>
      </c>
      <c r="AY230" s="18" t="s">
        <v>171</v>
      </c>
      <c r="BE230" s="187">
        <f t="shared" si="94"/>
        <v>0</v>
      </c>
      <c r="BF230" s="187">
        <f t="shared" si="95"/>
        <v>0</v>
      </c>
      <c r="BG230" s="187">
        <f t="shared" si="96"/>
        <v>0</v>
      </c>
      <c r="BH230" s="187">
        <f t="shared" si="97"/>
        <v>0</v>
      </c>
      <c r="BI230" s="187">
        <f t="shared" si="98"/>
        <v>0</v>
      </c>
      <c r="BJ230" s="18" t="s">
        <v>81</v>
      </c>
      <c r="BK230" s="187">
        <f t="shared" si="99"/>
        <v>0</v>
      </c>
      <c r="BL230" s="18" t="s">
        <v>178</v>
      </c>
      <c r="BM230" s="186" t="s">
        <v>1721</v>
      </c>
    </row>
    <row r="231" spans="1:65" s="2" customFormat="1" ht="16.5" customHeight="1">
      <c r="A231" s="35"/>
      <c r="B231" s="36"/>
      <c r="C231" s="175" t="s">
        <v>1050</v>
      </c>
      <c r="D231" s="175" t="s">
        <v>173</v>
      </c>
      <c r="E231" s="176" t="s">
        <v>2802</v>
      </c>
      <c r="F231" s="177" t="s">
        <v>2803</v>
      </c>
      <c r="G231" s="178" t="s">
        <v>2711</v>
      </c>
      <c r="H231" s="179">
        <v>1</v>
      </c>
      <c r="I231" s="180"/>
      <c r="J231" s="181">
        <f t="shared" si="90"/>
        <v>0</v>
      </c>
      <c r="K231" s="177" t="s">
        <v>19</v>
      </c>
      <c r="L231" s="40"/>
      <c r="M231" s="182" t="s">
        <v>19</v>
      </c>
      <c r="N231" s="183" t="s">
        <v>44</v>
      </c>
      <c r="O231" s="65"/>
      <c r="P231" s="184">
        <f t="shared" si="91"/>
        <v>0</v>
      </c>
      <c r="Q231" s="184">
        <v>0</v>
      </c>
      <c r="R231" s="184">
        <f t="shared" si="92"/>
        <v>0</v>
      </c>
      <c r="S231" s="184">
        <v>0</v>
      </c>
      <c r="T231" s="185">
        <f t="shared" si="93"/>
        <v>0</v>
      </c>
      <c r="U231" s="35"/>
      <c r="V231" s="35"/>
      <c r="W231" s="35"/>
      <c r="X231" s="35"/>
      <c r="Y231" s="35"/>
      <c r="Z231" s="35"/>
      <c r="AA231" s="35"/>
      <c r="AB231" s="35"/>
      <c r="AC231" s="35"/>
      <c r="AD231" s="35"/>
      <c r="AE231" s="35"/>
      <c r="AR231" s="186" t="s">
        <v>178</v>
      </c>
      <c r="AT231" s="186" t="s">
        <v>173</v>
      </c>
      <c r="AU231" s="186" t="s">
        <v>81</v>
      </c>
      <c r="AY231" s="18" t="s">
        <v>171</v>
      </c>
      <c r="BE231" s="187">
        <f t="shared" si="94"/>
        <v>0</v>
      </c>
      <c r="BF231" s="187">
        <f t="shared" si="95"/>
        <v>0</v>
      </c>
      <c r="BG231" s="187">
        <f t="shared" si="96"/>
        <v>0</v>
      </c>
      <c r="BH231" s="187">
        <f t="shared" si="97"/>
        <v>0</v>
      </c>
      <c r="BI231" s="187">
        <f t="shared" si="98"/>
        <v>0</v>
      </c>
      <c r="BJ231" s="18" t="s">
        <v>81</v>
      </c>
      <c r="BK231" s="187">
        <f t="shared" si="99"/>
        <v>0</v>
      </c>
      <c r="BL231" s="18" t="s">
        <v>178</v>
      </c>
      <c r="BM231" s="186" t="s">
        <v>1732</v>
      </c>
    </row>
    <row r="232" spans="1:65" s="2" customFormat="1" ht="21.75" customHeight="1">
      <c r="A232" s="35"/>
      <c r="B232" s="36"/>
      <c r="C232" s="175" t="s">
        <v>1055</v>
      </c>
      <c r="D232" s="175" t="s">
        <v>173</v>
      </c>
      <c r="E232" s="176" t="s">
        <v>2760</v>
      </c>
      <c r="F232" s="177" t="s">
        <v>2761</v>
      </c>
      <c r="G232" s="178" t="s">
        <v>2711</v>
      </c>
      <c r="H232" s="179">
        <v>2</v>
      </c>
      <c r="I232" s="180"/>
      <c r="J232" s="181">
        <f t="shared" si="90"/>
        <v>0</v>
      </c>
      <c r="K232" s="177" t="s">
        <v>19</v>
      </c>
      <c r="L232" s="40"/>
      <c r="M232" s="182" t="s">
        <v>19</v>
      </c>
      <c r="N232" s="183" t="s">
        <v>44</v>
      </c>
      <c r="O232" s="65"/>
      <c r="P232" s="184">
        <f t="shared" si="91"/>
        <v>0</v>
      </c>
      <c r="Q232" s="184">
        <v>0</v>
      </c>
      <c r="R232" s="184">
        <f t="shared" si="92"/>
        <v>0</v>
      </c>
      <c r="S232" s="184">
        <v>0</v>
      </c>
      <c r="T232" s="185">
        <f t="shared" si="93"/>
        <v>0</v>
      </c>
      <c r="U232" s="35"/>
      <c r="V232" s="35"/>
      <c r="W232" s="35"/>
      <c r="X232" s="35"/>
      <c r="Y232" s="35"/>
      <c r="Z232" s="35"/>
      <c r="AA232" s="35"/>
      <c r="AB232" s="35"/>
      <c r="AC232" s="35"/>
      <c r="AD232" s="35"/>
      <c r="AE232" s="35"/>
      <c r="AR232" s="186" t="s">
        <v>178</v>
      </c>
      <c r="AT232" s="186" t="s">
        <v>173</v>
      </c>
      <c r="AU232" s="186" t="s">
        <v>81</v>
      </c>
      <c r="AY232" s="18" t="s">
        <v>171</v>
      </c>
      <c r="BE232" s="187">
        <f t="shared" si="94"/>
        <v>0</v>
      </c>
      <c r="BF232" s="187">
        <f t="shared" si="95"/>
        <v>0</v>
      </c>
      <c r="BG232" s="187">
        <f t="shared" si="96"/>
        <v>0</v>
      </c>
      <c r="BH232" s="187">
        <f t="shared" si="97"/>
        <v>0</v>
      </c>
      <c r="BI232" s="187">
        <f t="shared" si="98"/>
        <v>0</v>
      </c>
      <c r="BJ232" s="18" t="s">
        <v>81</v>
      </c>
      <c r="BK232" s="187">
        <f t="shared" si="99"/>
        <v>0</v>
      </c>
      <c r="BL232" s="18" t="s">
        <v>178</v>
      </c>
      <c r="BM232" s="186" t="s">
        <v>1742</v>
      </c>
    </row>
    <row r="233" spans="1:65" s="2" customFormat="1" ht="16.5" customHeight="1">
      <c r="A233" s="35"/>
      <c r="B233" s="36"/>
      <c r="C233" s="175" t="s">
        <v>1060</v>
      </c>
      <c r="D233" s="175" t="s">
        <v>173</v>
      </c>
      <c r="E233" s="176" t="s">
        <v>2746</v>
      </c>
      <c r="F233" s="177" t="s">
        <v>2747</v>
      </c>
      <c r="G233" s="178" t="s">
        <v>2711</v>
      </c>
      <c r="H233" s="179">
        <v>3</v>
      </c>
      <c r="I233" s="180"/>
      <c r="J233" s="181">
        <f t="shared" si="90"/>
        <v>0</v>
      </c>
      <c r="K233" s="177" t="s">
        <v>19</v>
      </c>
      <c r="L233" s="40"/>
      <c r="M233" s="182" t="s">
        <v>19</v>
      </c>
      <c r="N233" s="183" t="s">
        <v>44</v>
      </c>
      <c r="O233" s="65"/>
      <c r="P233" s="184">
        <f t="shared" si="91"/>
        <v>0</v>
      </c>
      <c r="Q233" s="184">
        <v>0</v>
      </c>
      <c r="R233" s="184">
        <f t="shared" si="92"/>
        <v>0</v>
      </c>
      <c r="S233" s="184">
        <v>0</v>
      </c>
      <c r="T233" s="185">
        <f t="shared" si="93"/>
        <v>0</v>
      </c>
      <c r="U233" s="35"/>
      <c r="V233" s="35"/>
      <c r="W233" s="35"/>
      <c r="X233" s="35"/>
      <c r="Y233" s="35"/>
      <c r="Z233" s="35"/>
      <c r="AA233" s="35"/>
      <c r="AB233" s="35"/>
      <c r="AC233" s="35"/>
      <c r="AD233" s="35"/>
      <c r="AE233" s="35"/>
      <c r="AR233" s="186" t="s">
        <v>178</v>
      </c>
      <c r="AT233" s="186" t="s">
        <v>173</v>
      </c>
      <c r="AU233" s="186" t="s">
        <v>81</v>
      </c>
      <c r="AY233" s="18" t="s">
        <v>171</v>
      </c>
      <c r="BE233" s="187">
        <f t="shared" si="94"/>
        <v>0</v>
      </c>
      <c r="BF233" s="187">
        <f t="shared" si="95"/>
        <v>0</v>
      </c>
      <c r="BG233" s="187">
        <f t="shared" si="96"/>
        <v>0</v>
      </c>
      <c r="BH233" s="187">
        <f t="shared" si="97"/>
        <v>0</v>
      </c>
      <c r="BI233" s="187">
        <f t="shared" si="98"/>
        <v>0</v>
      </c>
      <c r="BJ233" s="18" t="s">
        <v>81</v>
      </c>
      <c r="BK233" s="187">
        <f t="shared" si="99"/>
        <v>0</v>
      </c>
      <c r="BL233" s="18" t="s">
        <v>178</v>
      </c>
      <c r="BM233" s="186" t="s">
        <v>1750</v>
      </c>
    </row>
    <row r="234" spans="1:65" s="2" customFormat="1" ht="16.5" customHeight="1">
      <c r="A234" s="35"/>
      <c r="B234" s="36"/>
      <c r="C234" s="175" t="s">
        <v>1065</v>
      </c>
      <c r="D234" s="175" t="s">
        <v>173</v>
      </c>
      <c r="E234" s="176" t="s">
        <v>2772</v>
      </c>
      <c r="F234" s="177" t="s">
        <v>2773</v>
      </c>
      <c r="G234" s="178" t="s">
        <v>2711</v>
      </c>
      <c r="H234" s="179">
        <v>1</v>
      </c>
      <c r="I234" s="180"/>
      <c r="J234" s="181">
        <f t="shared" si="90"/>
        <v>0</v>
      </c>
      <c r="K234" s="177" t="s">
        <v>19</v>
      </c>
      <c r="L234" s="40"/>
      <c r="M234" s="182" t="s">
        <v>19</v>
      </c>
      <c r="N234" s="183" t="s">
        <v>44</v>
      </c>
      <c r="O234" s="65"/>
      <c r="P234" s="184">
        <f t="shared" si="91"/>
        <v>0</v>
      </c>
      <c r="Q234" s="184">
        <v>0</v>
      </c>
      <c r="R234" s="184">
        <f t="shared" si="92"/>
        <v>0</v>
      </c>
      <c r="S234" s="184">
        <v>0</v>
      </c>
      <c r="T234" s="185">
        <f t="shared" si="93"/>
        <v>0</v>
      </c>
      <c r="U234" s="35"/>
      <c r="V234" s="35"/>
      <c r="W234" s="35"/>
      <c r="X234" s="35"/>
      <c r="Y234" s="35"/>
      <c r="Z234" s="35"/>
      <c r="AA234" s="35"/>
      <c r="AB234" s="35"/>
      <c r="AC234" s="35"/>
      <c r="AD234" s="35"/>
      <c r="AE234" s="35"/>
      <c r="AR234" s="186" t="s">
        <v>178</v>
      </c>
      <c r="AT234" s="186" t="s">
        <v>173</v>
      </c>
      <c r="AU234" s="186" t="s">
        <v>81</v>
      </c>
      <c r="AY234" s="18" t="s">
        <v>171</v>
      </c>
      <c r="BE234" s="187">
        <f t="shared" si="94"/>
        <v>0</v>
      </c>
      <c r="BF234" s="187">
        <f t="shared" si="95"/>
        <v>0</v>
      </c>
      <c r="BG234" s="187">
        <f t="shared" si="96"/>
        <v>0</v>
      </c>
      <c r="BH234" s="187">
        <f t="shared" si="97"/>
        <v>0</v>
      </c>
      <c r="BI234" s="187">
        <f t="shared" si="98"/>
        <v>0</v>
      </c>
      <c r="BJ234" s="18" t="s">
        <v>81</v>
      </c>
      <c r="BK234" s="187">
        <f t="shared" si="99"/>
        <v>0</v>
      </c>
      <c r="BL234" s="18" t="s">
        <v>178</v>
      </c>
      <c r="BM234" s="186" t="s">
        <v>1760</v>
      </c>
    </row>
    <row r="235" spans="1:65" s="2" customFormat="1" ht="16.5" customHeight="1">
      <c r="A235" s="35"/>
      <c r="B235" s="36"/>
      <c r="C235" s="175" t="s">
        <v>1070</v>
      </c>
      <c r="D235" s="175" t="s">
        <v>173</v>
      </c>
      <c r="E235" s="176" t="s">
        <v>2774</v>
      </c>
      <c r="F235" s="177" t="s">
        <v>2775</v>
      </c>
      <c r="G235" s="178" t="s">
        <v>2711</v>
      </c>
      <c r="H235" s="179">
        <v>1</v>
      </c>
      <c r="I235" s="180"/>
      <c r="J235" s="181">
        <f t="shared" si="90"/>
        <v>0</v>
      </c>
      <c r="K235" s="177" t="s">
        <v>19</v>
      </c>
      <c r="L235" s="40"/>
      <c r="M235" s="182" t="s">
        <v>19</v>
      </c>
      <c r="N235" s="183" t="s">
        <v>44</v>
      </c>
      <c r="O235" s="65"/>
      <c r="P235" s="184">
        <f t="shared" si="91"/>
        <v>0</v>
      </c>
      <c r="Q235" s="184">
        <v>0</v>
      </c>
      <c r="R235" s="184">
        <f t="shared" si="92"/>
        <v>0</v>
      </c>
      <c r="S235" s="184">
        <v>0</v>
      </c>
      <c r="T235" s="185">
        <f t="shared" si="93"/>
        <v>0</v>
      </c>
      <c r="U235" s="35"/>
      <c r="V235" s="35"/>
      <c r="W235" s="35"/>
      <c r="X235" s="35"/>
      <c r="Y235" s="35"/>
      <c r="Z235" s="35"/>
      <c r="AA235" s="35"/>
      <c r="AB235" s="35"/>
      <c r="AC235" s="35"/>
      <c r="AD235" s="35"/>
      <c r="AE235" s="35"/>
      <c r="AR235" s="186" t="s">
        <v>178</v>
      </c>
      <c r="AT235" s="186" t="s">
        <v>173</v>
      </c>
      <c r="AU235" s="186" t="s">
        <v>81</v>
      </c>
      <c r="AY235" s="18" t="s">
        <v>171</v>
      </c>
      <c r="BE235" s="187">
        <f t="shared" si="94"/>
        <v>0</v>
      </c>
      <c r="BF235" s="187">
        <f t="shared" si="95"/>
        <v>0</v>
      </c>
      <c r="BG235" s="187">
        <f t="shared" si="96"/>
        <v>0</v>
      </c>
      <c r="BH235" s="187">
        <f t="shared" si="97"/>
        <v>0</v>
      </c>
      <c r="BI235" s="187">
        <f t="shared" si="98"/>
        <v>0</v>
      </c>
      <c r="BJ235" s="18" t="s">
        <v>81</v>
      </c>
      <c r="BK235" s="187">
        <f t="shared" si="99"/>
        <v>0</v>
      </c>
      <c r="BL235" s="18" t="s">
        <v>178</v>
      </c>
      <c r="BM235" s="186" t="s">
        <v>1782</v>
      </c>
    </row>
    <row r="236" spans="1:65" s="2" customFormat="1" ht="16.5" customHeight="1">
      <c r="A236" s="35"/>
      <c r="B236" s="36"/>
      <c r="C236" s="175" t="s">
        <v>1075</v>
      </c>
      <c r="D236" s="175" t="s">
        <v>173</v>
      </c>
      <c r="E236" s="176" t="s">
        <v>2748</v>
      </c>
      <c r="F236" s="177" t="s">
        <v>2749</v>
      </c>
      <c r="G236" s="178" t="s">
        <v>2711</v>
      </c>
      <c r="H236" s="179">
        <v>12</v>
      </c>
      <c r="I236" s="180"/>
      <c r="J236" s="181">
        <f t="shared" si="90"/>
        <v>0</v>
      </c>
      <c r="K236" s="177" t="s">
        <v>19</v>
      </c>
      <c r="L236" s="40"/>
      <c r="M236" s="182" t="s">
        <v>19</v>
      </c>
      <c r="N236" s="183" t="s">
        <v>44</v>
      </c>
      <c r="O236" s="65"/>
      <c r="P236" s="184">
        <f t="shared" si="91"/>
        <v>0</v>
      </c>
      <c r="Q236" s="184">
        <v>0</v>
      </c>
      <c r="R236" s="184">
        <f t="shared" si="92"/>
        <v>0</v>
      </c>
      <c r="S236" s="184">
        <v>0</v>
      </c>
      <c r="T236" s="185">
        <f t="shared" si="93"/>
        <v>0</v>
      </c>
      <c r="U236" s="35"/>
      <c r="V236" s="35"/>
      <c r="W236" s="35"/>
      <c r="X236" s="35"/>
      <c r="Y236" s="35"/>
      <c r="Z236" s="35"/>
      <c r="AA236" s="35"/>
      <c r="AB236" s="35"/>
      <c r="AC236" s="35"/>
      <c r="AD236" s="35"/>
      <c r="AE236" s="35"/>
      <c r="AR236" s="186" t="s">
        <v>178</v>
      </c>
      <c r="AT236" s="186" t="s">
        <v>173</v>
      </c>
      <c r="AU236" s="186" t="s">
        <v>81</v>
      </c>
      <c r="AY236" s="18" t="s">
        <v>171</v>
      </c>
      <c r="BE236" s="187">
        <f t="shared" si="94"/>
        <v>0</v>
      </c>
      <c r="BF236" s="187">
        <f t="shared" si="95"/>
        <v>0</v>
      </c>
      <c r="BG236" s="187">
        <f t="shared" si="96"/>
        <v>0</v>
      </c>
      <c r="BH236" s="187">
        <f t="shared" si="97"/>
        <v>0</v>
      </c>
      <c r="BI236" s="187">
        <f t="shared" si="98"/>
        <v>0</v>
      </c>
      <c r="BJ236" s="18" t="s">
        <v>81</v>
      </c>
      <c r="BK236" s="187">
        <f t="shared" si="99"/>
        <v>0</v>
      </c>
      <c r="BL236" s="18" t="s">
        <v>178</v>
      </c>
      <c r="BM236" s="186" t="s">
        <v>1792</v>
      </c>
    </row>
    <row r="237" spans="2:63" s="12" customFormat="1" ht="25.9" customHeight="1">
      <c r="B237" s="159"/>
      <c r="C237" s="160"/>
      <c r="D237" s="161" t="s">
        <v>72</v>
      </c>
      <c r="E237" s="162" t="s">
        <v>2804</v>
      </c>
      <c r="F237" s="162" t="s">
        <v>2805</v>
      </c>
      <c r="G237" s="160"/>
      <c r="H237" s="160"/>
      <c r="I237" s="163"/>
      <c r="J237" s="164">
        <f>BK237</f>
        <v>0</v>
      </c>
      <c r="K237" s="160"/>
      <c r="L237" s="165"/>
      <c r="M237" s="166"/>
      <c r="N237" s="167"/>
      <c r="O237" s="167"/>
      <c r="P237" s="168">
        <f>SUM(P238:P256)</f>
        <v>0</v>
      </c>
      <c r="Q237" s="167"/>
      <c r="R237" s="168">
        <f>SUM(R238:R256)</f>
        <v>0</v>
      </c>
      <c r="S237" s="167"/>
      <c r="T237" s="169">
        <f>SUM(T238:T256)</f>
        <v>0</v>
      </c>
      <c r="AR237" s="170" t="s">
        <v>81</v>
      </c>
      <c r="AT237" s="171" t="s">
        <v>72</v>
      </c>
      <c r="AU237" s="171" t="s">
        <v>73</v>
      </c>
      <c r="AY237" s="170" t="s">
        <v>171</v>
      </c>
      <c r="BK237" s="172">
        <f>SUM(BK238:BK256)</f>
        <v>0</v>
      </c>
    </row>
    <row r="238" spans="1:65" s="2" customFormat="1" ht="16.5" customHeight="1">
      <c r="A238" s="35"/>
      <c r="B238" s="36"/>
      <c r="C238" s="175" t="s">
        <v>1080</v>
      </c>
      <c r="D238" s="175" t="s">
        <v>173</v>
      </c>
      <c r="E238" s="176" t="s">
        <v>2806</v>
      </c>
      <c r="F238" s="177" t="s">
        <v>2807</v>
      </c>
      <c r="G238" s="178" t="s">
        <v>2706</v>
      </c>
      <c r="H238" s="179">
        <v>130</v>
      </c>
      <c r="I238" s="180"/>
      <c r="J238" s="181">
        <f aca="true" t="shared" si="100" ref="J238:J256">ROUND(I238*H238,2)</f>
        <v>0</v>
      </c>
      <c r="K238" s="177" t="s">
        <v>19</v>
      </c>
      <c r="L238" s="40"/>
      <c r="M238" s="182" t="s">
        <v>19</v>
      </c>
      <c r="N238" s="183" t="s">
        <v>44</v>
      </c>
      <c r="O238" s="65"/>
      <c r="P238" s="184">
        <f aca="true" t="shared" si="101" ref="P238:P256">O238*H238</f>
        <v>0</v>
      </c>
      <c r="Q238" s="184">
        <v>0</v>
      </c>
      <c r="R238" s="184">
        <f aca="true" t="shared" si="102" ref="R238:R256">Q238*H238</f>
        <v>0</v>
      </c>
      <c r="S238" s="184">
        <v>0</v>
      </c>
      <c r="T238" s="185">
        <f aca="true" t="shared" si="103" ref="T238:T256">S238*H238</f>
        <v>0</v>
      </c>
      <c r="U238" s="35"/>
      <c r="V238" s="35"/>
      <c r="W238" s="35"/>
      <c r="X238" s="35"/>
      <c r="Y238" s="35"/>
      <c r="Z238" s="35"/>
      <c r="AA238" s="35"/>
      <c r="AB238" s="35"/>
      <c r="AC238" s="35"/>
      <c r="AD238" s="35"/>
      <c r="AE238" s="35"/>
      <c r="AR238" s="186" t="s">
        <v>178</v>
      </c>
      <c r="AT238" s="186" t="s">
        <v>173</v>
      </c>
      <c r="AU238" s="186" t="s">
        <v>81</v>
      </c>
      <c r="AY238" s="18" t="s">
        <v>171</v>
      </c>
      <c r="BE238" s="187">
        <f aca="true" t="shared" si="104" ref="BE238:BE256">IF(N238="základní",J238,0)</f>
        <v>0</v>
      </c>
      <c r="BF238" s="187">
        <f aca="true" t="shared" si="105" ref="BF238:BF256">IF(N238="snížená",J238,0)</f>
        <v>0</v>
      </c>
      <c r="BG238" s="187">
        <f aca="true" t="shared" si="106" ref="BG238:BG256">IF(N238="zákl. přenesená",J238,0)</f>
        <v>0</v>
      </c>
      <c r="BH238" s="187">
        <f aca="true" t="shared" si="107" ref="BH238:BH256">IF(N238="sníž. přenesená",J238,0)</f>
        <v>0</v>
      </c>
      <c r="BI238" s="187">
        <f aca="true" t="shared" si="108" ref="BI238:BI256">IF(N238="nulová",J238,0)</f>
        <v>0</v>
      </c>
      <c r="BJ238" s="18" t="s">
        <v>81</v>
      </c>
      <c r="BK238" s="187">
        <f aca="true" t="shared" si="109" ref="BK238:BK256">ROUND(I238*H238,2)</f>
        <v>0</v>
      </c>
      <c r="BL238" s="18" t="s">
        <v>178</v>
      </c>
      <c r="BM238" s="186" t="s">
        <v>1801</v>
      </c>
    </row>
    <row r="239" spans="1:65" s="2" customFormat="1" ht="16.5" customHeight="1">
      <c r="A239" s="35"/>
      <c r="B239" s="36"/>
      <c r="C239" s="175" t="s">
        <v>1084</v>
      </c>
      <c r="D239" s="175" t="s">
        <v>173</v>
      </c>
      <c r="E239" s="176" t="s">
        <v>2734</v>
      </c>
      <c r="F239" s="177" t="s">
        <v>2735</v>
      </c>
      <c r="G239" s="178" t="s">
        <v>328</v>
      </c>
      <c r="H239" s="179">
        <v>80</v>
      </c>
      <c r="I239" s="180"/>
      <c r="J239" s="181">
        <f t="shared" si="100"/>
        <v>0</v>
      </c>
      <c r="K239" s="177" t="s">
        <v>19</v>
      </c>
      <c r="L239" s="40"/>
      <c r="M239" s="182" t="s">
        <v>19</v>
      </c>
      <c r="N239" s="183" t="s">
        <v>44</v>
      </c>
      <c r="O239" s="65"/>
      <c r="P239" s="184">
        <f t="shared" si="101"/>
        <v>0</v>
      </c>
      <c r="Q239" s="184">
        <v>0</v>
      </c>
      <c r="R239" s="184">
        <f t="shared" si="102"/>
        <v>0</v>
      </c>
      <c r="S239" s="184">
        <v>0</v>
      </c>
      <c r="T239" s="185">
        <f t="shared" si="103"/>
        <v>0</v>
      </c>
      <c r="U239" s="35"/>
      <c r="V239" s="35"/>
      <c r="W239" s="35"/>
      <c r="X239" s="35"/>
      <c r="Y239" s="35"/>
      <c r="Z239" s="35"/>
      <c r="AA239" s="35"/>
      <c r="AB239" s="35"/>
      <c r="AC239" s="35"/>
      <c r="AD239" s="35"/>
      <c r="AE239" s="35"/>
      <c r="AR239" s="186" t="s">
        <v>178</v>
      </c>
      <c r="AT239" s="186" t="s">
        <v>173</v>
      </c>
      <c r="AU239" s="186" t="s">
        <v>81</v>
      </c>
      <c r="AY239" s="18" t="s">
        <v>171</v>
      </c>
      <c r="BE239" s="187">
        <f t="shared" si="104"/>
        <v>0</v>
      </c>
      <c r="BF239" s="187">
        <f t="shared" si="105"/>
        <v>0</v>
      </c>
      <c r="BG239" s="187">
        <f t="shared" si="106"/>
        <v>0</v>
      </c>
      <c r="BH239" s="187">
        <f t="shared" si="107"/>
        <v>0</v>
      </c>
      <c r="BI239" s="187">
        <f t="shared" si="108"/>
        <v>0</v>
      </c>
      <c r="BJ239" s="18" t="s">
        <v>81</v>
      </c>
      <c r="BK239" s="187">
        <f t="shared" si="109"/>
        <v>0</v>
      </c>
      <c r="BL239" s="18" t="s">
        <v>178</v>
      </c>
      <c r="BM239" s="186" t="s">
        <v>1811</v>
      </c>
    </row>
    <row r="240" spans="1:65" s="2" customFormat="1" ht="16.5" customHeight="1">
      <c r="A240" s="35"/>
      <c r="B240" s="36"/>
      <c r="C240" s="175" t="s">
        <v>1089</v>
      </c>
      <c r="D240" s="175" t="s">
        <v>173</v>
      </c>
      <c r="E240" s="176" t="s">
        <v>2736</v>
      </c>
      <c r="F240" s="177" t="s">
        <v>2737</v>
      </c>
      <c r="G240" s="178" t="s">
        <v>328</v>
      </c>
      <c r="H240" s="179">
        <v>60</v>
      </c>
      <c r="I240" s="180"/>
      <c r="J240" s="181">
        <f t="shared" si="100"/>
        <v>0</v>
      </c>
      <c r="K240" s="177" t="s">
        <v>19</v>
      </c>
      <c r="L240" s="40"/>
      <c r="M240" s="182" t="s">
        <v>19</v>
      </c>
      <c r="N240" s="183" t="s">
        <v>44</v>
      </c>
      <c r="O240" s="65"/>
      <c r="P240" s="184">
        <f t="shared" si="101"/>
        <v>0</v>
      </c>
      <c r="Q240" s="184">
        <v>0</v>
      </c>
      <c r="R240" s="184">
        <f t="shared" si="102"/>
        <v>0</v>
      </c>
      <c r="S240" s="184">
        <v>0</v>
      </c>
      <c r="T240" s="185">
        <f t="shared" si="103"/>
        <v>0</v>
      </c>
      <c r="U240" s="35"/>
      <c r="V240" s="35"/>
      <c r="W240" s="35"/>
      <c r="X240" s="35"/>
      <c r="Y240" s="35"/>
      <c r="Z240" s="35"/>
      <c r="AA240" s="35"/>
      <c r="AB240" s="35"/>
      <c r="AC240" s="35"/>
      <c r="AD240" s="35"/>
      <c r="AE240" s="35"/>
      <c r="AR240" s="186" t="s">
        <v>178</v>
      </c>
      <c r="AT240" s="186" t="s">
        <v>173</v>
      </c>
      <c r="AU240" s="186" t="s">
        <v>81</v>
      </c>
      <c r="AY240" s="18" t="s">
        <v>171</v>
      </c>
      <c r="BE240" s="187">
        <f t="shared" si="104"/>
        <v>0</v>
      </c>
      <c r="BF240" s="187">
        <f t="shared" si="105"/>
        <v>0</v>
      </c>
      <c r="BG240" s="187">
        <f t="shared" si="106"/>
        <v>0</v>
      </c>
      <c r="BH240" s="187">
        <f t="shared" si="107"/>
        <v>0</v>
      </c>
      <c r="BI240" s="187">
        <f t="shared" si="108"/>
        <v>0</v>
      </c>
      <c r="BJ240" s="18" t="s">
        <v>81</v>
      </c>
      <c r="BK240" s="187">
        <f t="shared" si="109"/>
        <v>0</v>
      </c>
      <c r="BL240" s="18" t="s">
        <v>178</v>
      </c>
      <c r="BM240" s="186" t="s">
        <v>1820</v>
      </c>
    </row>
    <row r="241" spans="1:65" s="2" customFormat="1" ht="16.5" customHeight="1">
      <c r="A241" s="35"/>
      <c r="B241" s="36"/>
      <c r="C241" s="175" t="s">
        <v>1094</v>
      </c>
      <c r="D241" s="175" t="s">
        <v>173</v>
      </c>
      <c r="E241" s="176" t="s">
        <v>2756</v>
      </c>
      <c r="F241" s="177" t="s">
        <v>2757</v>
      </c>
      <c r="G241" s="178" t="s">
        <v>328</v>
      </c>
      <c r="H241" s="179">
        <v>40</v>
      </c>
      <c r="I241" s="180"/>
      <c r="J241" s="181">
        <f t="shared" si="100"/>
        <v>0</v>
      </c>
      <c r="K241" s="177" t="s">
        <v>19</v>
      </c>
      <c r="L241" s="40"/>
      <c r="M241" s="182" t="s">
        <v>19</v>
      </c>
      <c r="N241" s="183" t="s">
        <v>44</v>
      </c>
      <c r="O241" s="65"/>
      <c r="P241" s="184">
        <f t="shared" si="101"/>
        <v>0</v>
      </c>
      <c r="Q241" s="184">
        <v>0</v>
      </c>
      <c r="R241" s="184">
        <f t="shared" si="102"/>
        <v>0</v>
      </c>
      <c r="S241" s="184">
        <v>0</v>
      </c>
      <c r="T241" s="185">
        <f t="shared" si="103"/>
        <v>0</v>
      </c>
      <c r="U241" s="35"/>
      <c r="V241" s="35"/>
      <c r="W241" s="35"/>
      <c r="X241" s="35"/>
      <c r="Y241" s="35"/>
      <c r="Z241" s="35"/>
      <c r="AA241" s="35"/>
      <c r="AB241" s="35"/>
      <c r="AC241" s="35"/>
      <c r="AD241" s="35"/>
      <c r="AE241" s="35"/>
      <c r="AR241" s="186" t="s">
        <v>178</v>
      </c>
      <c r="AT241" s="186" t="s">
        <v>173</v>
      </c>
      <c r="AU241" s="186" t="s">
        <v>81</v>
      </c>
      <c r="AY241" s="18" t="s">
        <v>171</v>
      </c>
      <c r="BE241" s="187">
        <f t="shared" si="104"/>
        <v>0</v>
      </c>
      <c r="BF241" s="187">
        <f t="shared" si="105"/>
        <v>0</v>
      </c>
      <c r="BG241" s="187">
        <f t="shared" si="106"/>
        <v>0</v>
      </c>
      <c r="BH241" s="187">
        <f t="shared" si="107"/>
        <v>0</v>
      </c>
      <c r="BI241" s="187">
        <f t="shared" si="108"/>
        <v>0</v>
      </c>
      <c r="BJ241" s="18" t="s">
        <v>81</v>
      </c>
      <c r="BK241" s="187">
        <f t="shared" si="109"/>
        <v>0</v>
      </c>
      <c r="BL241" s="18" t="s">
        <v>178</v>
      </c>
      <c r="BM241" s="186" t="s">
        <v>1830</v>
      </c>
    </row>
    <row r="242" spans="1:65" s="2" customFormat="1" ht="16.5" customHeight="1">
      <c r="A242" s="35"/>
      <c r="B242" s="36"/>
      <c r="C242" s="175" t="s">
        <v>1099</v>
      </c>
      <c r="D242" s="175" t="s">
        <v>173</v>
      </c>
      <c r="E242" s="176" t="s">
        <v>2808</v>
      </c>
      <c r="F242" s="177" t="s">
        <v>2809</v>
      </c>
      <c r="G242" s="178" t="s">
        <v>328</v>
      </c>
      <c r="H242" s="179">
        <v>10</v>
      </c>
      <c r="I242" s="180"/>
      <c r="J242" s="181">
        <f t="shared" si="100"/>
        <v>0</v>
      </c>
      <c r="K242" s="177" t="s">
        <v>19</v>
      </c>
      <c r="L242" s="40"/>
      <c r="M242" s="182" t="s">
        <v>19</v>
      </c>
      <c r="N242" s="183" t="s">
        <v>44</v>
      </c>
      <c r="O242" s="65"/>
      <c r="P242" s="184">
        <f t="shared" si="101"/>
        <v>0</v>
      </c>
      <c r="Q242" s="184">
        <v>0</v>
      </c>
      <c r="R242" s="184">
        <f t="shared" si="102"/>
        <v>0</v>
      </c>
      <c r="S242" s="184">
        <v>0</v>
      </c>
      <c r="T242" s="185">
        <f t="shared" si="103"/>
        <v>0</v>
      </c>
      <c r="U242" s="35"/>
      <c r="V242" s="35"/>
      <c r="W242" s="35"/>
      <c r="X242" s="35"/>
      <c r="Y242" s="35"/>
      <c r="Z242" s="35"/>
      <c r="AA242" s="35"/>
      <c r="AB242" s="35"/>
      <c r="AC242" s="35"/>
      <c r="AD242" s="35"/>
      <c r="AE242" s="35"/>
      <c r="AR242" s="186" t="s">
        <v>178</v>
      </c>
      <c r="AT242" s="186" t="s">
        <v>173</v>
      </c>
      <c r="AU242" s="186" t="s">
        <v>81</v>
      </c>
      <c r="AY242" s="18" t="s">
        <v>171</v>
      </c>
      <c r="BE242" s="187">
        <f t="shared" si="104"/>
        <v>0</v>
      </c>
      <c r="BF242" s="187">
        <f t="shared" si="105"/>
        <v>0</v>
      </c>
      <c r="BG242" s="187">
        <f t="shared" si="106"/>
        <v>0</v>
      </c>
      <c r="BH242" s="187">
        <f t="shared" si="107"/>
        <v>0</v>
      </c>
      <c r="BI242" s="187">
        <f t="shared" si="108"/>
        <v>0</v>
      </c>
      <c r="BJ242" s="18" t="s">
        <v>81</v>
      </c>
      <c r="BK242" s="187">
        <f t="shared" si="109"/>
        <v>0</v>
      </c>
      <c r="BL242" s="18" t="s">
        <v>178</v>
      </c>
      <c r="BM242" s="186" t="s">
        <v>1840</v>
      </c>
    </row>
    <row r="243" spans="1:65" s="2" customFormat="1" ht="16.5" customHeight="1">
      <c r="A243" s="35"/>
      <c r="B243" s="36"/>
      <c r="C243" s="175" t="s">
        <v>1104</v>
      </c>
      <c r="D243" s="175" t="s">
        <v>173</v>
      </c>
      <c r="E243" s="176" t="s">
        <v>2798</v>
      </c>
      <c r="F243" s="177" t="s">
        <v>2799</v>
      </c>
      <c r="G243" s="178" t="s">
        <v>328</v>
      </c>
      <c r="H243" s="179">
        <v>3</v>
      </c>
      <c r="I243" s="180"/>
      <c r="J243" s="181">
        <f t="shared" si="100"/>
        <v>0</v>
      </c>
      <c r="K243" s="177" t="s">
        <v>19</v>
      </c>
      <c r="L243" s="40"/>
      <c r="M243" s="182" t="s">
        <v>19</v>
      </c>
      <c r="N243" s="183" t="s">
        <v>44</v>
      </c>
      <c r="O243" s="65"/>
      <c r="P243" s="184">
        <f t="shared" si="101"/>
        <v>0</v>
      </c>
      <c r="Q243" s="184">
        <v>0</v>
      </c>
      <c r="R243" s="184">
        <f t="shared" si="102"/>
        <v>0</v>
      </c>
      <c r="S243" s="184">
        <v>0</v>
      </c>
      <c r="T243" s="185">
        <f t="shared" si="103"/>
        <v>0</v>
      </c>
      <c r="U243" s="35"/>
      <c r="V243" s="35"/>
      <c r="W243" s="35"/>
      <c r="X243" s="35"/>
      <c r="Y243" s="35"/>
      <c r="Z243" s="35"/>
      <c r="AA243" s="35"/>
      <c r="AB243" s="35"/>
      <c r="AC243" s="35"/>
      <c r="AD243" s="35"/>
      <c r="AE243" s="35"/>
      <c r="AR243" s="186" t="s">
        <v>178</v>
      </c>
      <c r="AT243" s="186" t="s">
        <v>173</v>
      </c>
      <c r="AU243" s="186" t="s">
        <v>81</v>
      </c>
      <c r="AY243" s="18" t="s">
        <v>171</v>
      </c>
      <c r="BE243" s="187">
        <f t="shared" si="104"/>
        <v>0</v>
      </c>
      <c r="BF243" s="187">
        <f t="shared" si="105"/>
        <v>0</v>
      </c>
      <c r="BG243" s="187">
        <f t="shared" si="106"/>
        <v>0</v>
      </c>
      <c r="BH243" s="187">
        <f t="shared" si="107"/>
        <v>0</v>
      </c>
      <c r="BI243" s="187">
        <f t="shared" si="108"/>
        <v>0</v>
      </c>
      <c r="BJ243" s="18" t="s">
        <v>81</v>
      </c>
      <c r="BK243" s="187">
        <f t="shared" si="109"/>
        <v>0</v>
      </c>
      <c r="BL243" s="18" t="s">
        <v>178</v>
      </c>
      <c r="BM243" s="186" t="s">
        <v>1857</v>
      </c>
    </row>
    <row r="244" spans="1:65" s="2" customFormat="1" ht="16.5" customHeight="1">
      <c r="A244" s="35"/>
      <c r="B244" s="36"/>
      <c r="C244" s="175" t="s">
        <v>1111</v>
      </c>
      <c r="D244" s="175" t="s">
        <v>173</v>
      </c>
      <c r="E244" s="176" t="s">
        <v>2796</v>
      </c>
      <c r="F244" s="177" t="s">
        <v>2797</v>
      </c>
      <c r="G244" s="178" t="s">
        <v>328</v>
      </c>
      <c r="H244" s="179">
        <v>3</v>
      </c>
      <c r="I244" s="180"/>
      <c r="J244" s="181">
        <f t="shared" si="100"/>
        <v>0</v>
      </c>
      <c r="K244" s="177" t="s">
        <v>19</v>
      </c>
      <c r="L244" s="40"/>
      <c r="M244" s="182" t="s">
        <v>19</v>
      </c>
      <c r="N244" s="183" t="s">
        <v>44</v>
      </c>
      <c r="O244" s="65"/>
      <c r="P244" s="184">
        <f t="shared" si="101"/>
        <v>0</v>
      </c>
      <c r="Q244" s="184">
        <v>0</v>
      </c>
      <c r="R244" s="184">
        <f t="shared" si="102"/>
        <v>0</v>
      </c>
      <c r="S244" s="184">
        <v>0</v>
      </c>
      <c r="T244" s="185">
        <f t="shared" si="103"/>
        <v>0</v>
      </c>
      <c r="U244" s="35"/>
      <c r="V244" s="35"/>
      <c r="W244" s="35"/>
      <c r="X244" s="35"/>
      <c r="Y244" s="35"/>
      <c r="Z244" s="35"/>
      <c r="AA244" s="35"/>
      <c r="AB244" s="35"/>
      <c r="AC244" s="35"/>
      <c r="AD244" s="35"/>
      <c r="AE244" s="35"/>
      <c r="AR244" s="186" t="s">
        <v>178</v>
      </c>
      <c r="AT244" s="186" t="s">
        <v>173</v>
      </c>
      <c r="AU244" s="186" t="s">
        <v>81</v>
      </c>
      <c r="AY244" s="18" t="s">
        <v>171</v>
      </c>
      <c r="BE244" s="187">
        <f t="shared" si="104"/>
        <v>0</v>
      </c>
      <c r="BF244" s="187">
        <f t="shared" si="105"/>
        <v>0</v>
      </c>
      <c r="BG244" s="187">
        <f t="shared" si="106"/>
        <v>0</v>
      </c>
      <c r="BH244" s="187">
        <f t="shared" si="107"/>
        <v>0</v>
      </c>
      <c r="BI244" s="187">
        <f t="shared" si="108"/>
        <v>0</v>
      </c>
      <c r="BJ244" s="18" t="s">
        <v>81</v>
      </c>
      <c r="BK244" s="187">
        <f t="shared" si="109"/>
        <v>0</v>
      </c>
      <c r="BL244" s="18" t="s">
        <v>178</v>
      </c>
      <c r="BM244" s="186" t="s">
        <v>1869</v>
      </c>
    </row>
    <row r="245" spans="1:65" s="2" customFormat="1" ht="21.75" customHeight="1">
      <c r="A245" s="35"/>
      <c r="B245" s="36"/>
      <c r="C245" s="175" t="s">
        <v>1117</v>
      </c>
      <c r="D245" s="175" t="s">
        <v>173</v>
      </c>
      <c r="E245" s="176" t="s">
        <v>2800</v>
      </c>
      <c r="F245" s="177" t="s">
        <v>2801</v>
      </c>
      <c r="G245" s="178" t="s">
        <v>2711</v>
      </c>
      <c r="H245" s="179">
        <v>1</v>
      </c>
      <c r="I245" s="180"/>
      <c r="J245" s="181">
        <f t="shared" si="100"/>
        <v>0</v>
      </c>
      <c r="K245" s="177" t="s">
        <v>19</v>
      </c>
      <c r="L245" s="40"/>
      <c r="M245" s="182" t="s">
        <v>19</v>
      </c>
      <c r="N245" s="183" t="s">
        <v>44</v>
      </c>
      <c r="O245" s="65"/>
      <c r="P245" s="184">
        <f t="shared" si="101"/>
        <v>0</v>
      </c>
      <c r="Q245" s="184">
        <v>0</v>
      </c>
      <c r="R245" s="184">
        <f t="shared" si="102"/>
        <v>0</v>
      </c>
      <c r="S245" s="184">
        <v>0</v>
      </c>
      <c r="T245" s="185">
        <f t="shared" si="103"/>
        <v>0</v>
      </c>
      <c r="U245" s="35"/>
      <c r="V245" s="35"/>
      <c r="W245" s="35"/>
      <c r="X245" s="35"/>
      <c r="Y245" s="35"/>
      <c r="Z245" s="35"/>
      <c r="AA245" s="35"/>
      <c r="AB245" s="35"/>
      <c r="AC245" s="35"/>
      <c r="AD245" s="35"/>
      <c r="AE245" s="35"/>
      <c r="AR245" s="186" t="s">
        <v>178</v>
      </c>
      <c r="AT245" s="186" t="s">
        <v>173</v>
      </c>
      <c r="AU245" s="186" t="s">
        <v>81</v>
      </c>
      <c r="AY245" s="18" t="s">
        <v>171</v>
      </c>
      <c r="BE245" s="187">
        <f t="shared" si="104"/>
        <v>0</v>
      </c>
      <c r="BF245" s="187">
        <f t="shared" si="105"/>
        <v>0</v>
      </c>
      <c r="BG245" s="187">
        <f t="shared" si="106"/>
        <v>0</v>
      </c>
      <c r="BH245" s="187">
        <f t="shared" si="107"/>
        <v>0</v>
      </c>
      <c r="BI245" s="187">
        <f t="shared" si="108"/>
        <v>0</v>
      </c>
      <c r="BJ245" s="18" t="s">
        <v>81</v>
      </c>
      <c r="BK245" s="187">
        <f t="shared" si="109"/>
        <v>0</v>
      </c>
      <c r="BL245" s="18" t="s">
        <v>178</v>
      </c>
      <c r="BM245" s="186" t="s">
        <v>1879</v>
      </c>
    </row>
    <row r="246" spans="1:65" s="2" customFormat="1" ht="21.75" customHeight="1">
      <c r="A246" s="35"/>
      <c r="B246" s="36"/>
      <c r="C246" s="175" t="s">
        <v>1123</v>
      </c>
      <c r="D246" s="175" t="s">
        <v>173</v>
      </c>
      <c r="E246" s="176" t="s">
        <v>2762</v>
      </c>
      <c r="F246" s="177" t="s">
        <v>2763</v>
      </c>
      <c r="G246" s="178" t="s">
        <v>2711</v>
      </c>
      <c r="H246" s="179">
        <v>2</v>
      </c>
      <c r="I246" s="180"/>
      <c r="J246" s="181">
        <f t="shared" si="100"/>
        <v>0</v>
      </c>
      <c r="K246" s="177" t="s">
        <v>19</v>
      </c>
      <c r="L246" s="40"/>
      <c r="M246" s="182" t="s">
        <v>19</v>
      </c>
      <c r="N246" s="183" t="s">
        <v>44</v>
      </c>
      <c r="O246" s="65"/>
      <c r="P246" s="184">
        <f t="shared" si="101"/>
        <v>0</v>
      </c>
      <c r="Q246" s="184">
        <v>0</v>
      </c>
      <c r="R246" s="184">
        <f t="shared" si="102"/>
        <v>0</v>
      </c>
      <c r="S246" s="184">
        <v>0</v>
      </c>
      <c r="T246" s="185">
        <f t="shared" si="103"/>
        <v>0</v>
      </c>
      <c r="U246" s="35"/>
      <c r="V246" s="35"/>
      <c r="W246" s="35"/>
      <c r="X246" s="35"/>
      <c r="Y246" s="35"/>
      <c r="Z246" s="35"/>
      <c r="AA246" s="35"/>
      <c r="AB246" s="35"/>
      <c r="AC246" s="35"/>
      <c r="AD246" s="35"/>
      <c r="AE246" s="35"/>
      <c r="AR246" s="186" t="s">
        <v>178</v>
      </c>
      <c r="AT246" s="186" t="s">
        <v>173</v>
      </c>
      <c r="AU246" s="186" t="s">
        <v>81</v>
      </c>
      <c r="AY246" s="18" t="s">
        <v>171</v>
      </c>
      <c r="BE246" s="187">
        <f t="shared" si="104"/>
        <v>0</v>
      </c>
      <c r="BF246" s="187">
        <f t="shared" si="105"/>
        <v>0</v>
      </c>
      <c r="BG246" s="187">
        <f t="shared" si="106"/>
        <v>0</v>
      </c>
      <c r="BH246" s="187">
        <f t="shared" si="107"/>
        <v>0</v>
      </c>
      <c r="BI246" s="187">
        <f t="shared" si="108"/>
        <v>0</v>
      </c>
      <c r="BJ246" s="18" t="s">
        <v>81</v>
      </c>
      <c r="BK246" s="187">
        <f t="shared" si="109"/>
        <v>0</v>
      </c>
      <c r="BL246" s="18" t="s">
        <v>178</v>
      </c>
      <c r="BM246" s="186" t="s">
        <v>1889</v>
      </c>
    </row>
    <row r="247" spans="1:65" s="2" customFormat="1" ht="16.5" customHeight="1">
      <c r="A247" s="35"/>
      <c r="B247" s="36"/>
      <c r="C247" s="175" t="s">
        <v>1128</v>
      </c>
      <c r="D247" s="175" t="s">
        <v>173</v>
      </c>
      <c r="E247" s="176" t="s">
        <v>2738</v>
      </c>
      <c r="F247" s="177" t="s">
        <v>2739</v>
      </c>
      <c r="G247" s="178" t="s">
        <v>2711</v>
      </c>
      <c r="H247" s="179">
        <v>2</v>
      </c>
      <c r="I247" s="180"/>
      <c r="J247" s="181">
        <f t="shared" si="100"/>
        <v>0</v>
      </c>
      <c r="K247" s="177" t="s">
        <v>19</v>
      </c>
      <c r="L247" s="40"/>
      <c r="M247" s="182" t="s">
        <v>19</v>
      </c>
      <c r="N247" s="183" t="s">
        <v>44</v>
      </c>
      <c r="O247" s="65"/>
      <c r="P247" s="184">
        <f t="shared" si="101"/>
        <v>0</v>
      </c>
      <c r="Q247" s="184">
        <v>0</v>
      </c>
      <c r="R247" s="184">
        <f t="shared" si="102"/>
        <v>0</v>
      </c>
      <c r="S247" s="184">
        <v>0</v>
      </c>
      <c r="T247" s="185">
        <f t="shared" si="103"/>
        <v>0</v>
      </c>
      <c r="U247" s="35"/>
      <c r="V247" s="35"/>
      <c r="W247" s="35"/>
      <c r="X247" s="35"/>
      <c r="Y247" s="35"/>
      <c r="Z247" s="35"/>
      <c r="AA247" s="35"/>
      <c r="AB247" s="35"/>
      <c r="AC247" s="35"/>
      <c r="AD247" s="35"/>
      <c r="AE247" s="35"/>
      <c r="AR247" s="186" t="s">
        <v>178</v>
      </c>
      <c r="AT247" s="186" t="s">
        <v>173</v>
      </c>
      <c r="AU247" s="186" t="s">
        <v>81</v>
      </c>
      <c r="AY247" s="18" t="s">
        <v>171</v>
      </c>
      <c r="BE247" s="187">
        <f t="shared" si="104"/>
        <v>0</v>
      </c>
      <c r="BF247" s="187">
        <f t="shared" si="105"/>
        <v>0</v>
      </c>
      <c r="BG247" s="187">
        <f t="shared" si="106"/>
        <v>0</v>
      </c>
      <c r="BH247" s="187">
        <f t="shared" si="107"/>
        <v>0</v>
      </c>
      <c r="BI247" s="187">
        <f t="shared" si="108"/>
        <v>0</v>
      </c>
      <c r="BJ247" s="18" t="s">
        <v>81</v>
      </c>
      <c r="BK247" s="187">
        <f t="shared" si="109"/>
        <v>0</v>
      </c>
      <c r="BL247" s="18" t="s">
        <v>178</v>
      </c>
      <c r="BM247" s="186" t="s">
        <v>1899</v>
      </c>
    </row>
    <row r="248" spans="1:65" s="2" customFormat="1" ht="16.5" customHeight="1">
      <c r="A248" s="35"/>
      <c r="B248" s="36"/>
      <c r="C248" s="175" t="s">
        <v>1133</v>
      </c>
      <c r="D248" s="175" t="s">
        <v>173</v>
      </c>
      <c r="E248" s="176" t="s">
        <v>2740</v>
      </c>
      <c r="F248" s="177" t="s">
        <v>2741</v>
      </c>
      <c r="G248" s="178" t="s">
        <v>2711</v>
      </c>
      <c r="H248" s="179">
        <v>2</v>
      </c>
      <c r="I248" s="180"/>
      <c r="J248" s="181">
        <f t="shared" si="100"/>
        <v>0</v>
      </c>
      <c r="K248" s="177" t="s">
        <v>19</v>
      </c>
      <c r="L248" s="40"/>
      <c r="M248" s="182" t="s">
        <v>19</v>
      </c>
      <c r="N248" s="183" t="s">
        <v>44</v>
      </c>
      <c r="O248" s="65"/>
      <c r="P248" s="184">
        <f t="shared" si="101"/>
        <v>0</v>
      </c>
      <c r="Q248" s="184">
        <v>0</v>
      </c>
      <c r="R248" s="184">
        <f t="shared" si="102"/>
        <v>0</v>
      </c>
      <c r="S248" s="184">
        <v>0</v>
      </c>
      <c r="T248" s="185">
        <f t="shared" si="103"/>
        <v>0</v>
      </c>
      <c r="U248" s="35"/>
      <c r="V248" s="35"/>
      <c r="W248" s="35"/>
      <c r="X248" s="35"/>
      <c r="Y248" s="35"/>
      <c r="Z248" s="35"/>
      <c r="AA248" s="35"/>
      <c r="AB248" s="35"/>
      <c r="AC248" s="35"/>
      <c r="AD248" s="35"/>
      <c r="AE248" s="35"/>
      <c r="AR248" s="186" t="s">
        <v>178</v>
      </c>
      <c r="AT248" s="186" t="s">
        <v>173</v>
      </c>
      <c r="AU248" s="186" t="s">
        <v>81</v>
      </c>
      <c r="AY248" s="18" t="s">
        <v>171</v>
      </c>
      <c r="BE248" s="187">
        <f t="shared" si="104"/>
        <v>0</v>
      </c>
      <c r="BF248" s="187">
        <f t="shared" si="105"/>
        <v>0</v>
      </c>
      <c r="BG248" s="187">
        <f t="shared" si="106"/>
        <v>0</v>
      </c>
      <c r="BH248" s="187">
        <f t="shared" si="107"/>
        <v>0</v>
      </c>
      <c r="BI248" s="187">
        <f t="shared" si="108"/>
        <v>0</v>
      </c>
      <c r="BJ248" s="18" t="s">
        <v>81</v>
      </c>
      <c r="BK248" s="187">
        <f t="shared" si="109"/>
        <v>0</v>
      </c>
      <c r="BL248" s="18" t="s">
        <v>178</v>
      </c>
      <c r="BM248" s="186" t="s">
        <v>1911</v>
      </c>
    </row>
    <row r="249" spans="1:65" s="2" customFormat="1" ht="16.5" customHeight="1">
      <c r="A249" s="35"/>
      <c r="B249" s="36"/>
      <c r="C249" s="175" t="s">
        <v>1140</v>
      </c>
      <c r="D249" s="175" t="s">
        <v>173</v>
      </c>
      <c r="E249" s="176" t="s">
        <v>2742</v>
      </c>
      <c r="F249" s="177" t="s">
        <v>2743</v>
      </c>
      <c r="G249" s="178" t="s">
        <v>2711</v>
      </c>
      <c r="H249" s="179">
        <v>2</v>
      </c>
      <c r="I249" s="180"/>
      <c r="J249" s="181">
        <f t="shared" si="100"/>
        <v>0</v>
      </c>
      <c r="K249" s="177" t="s">
        <v>19</v>
      </c>
      <c r="L249" s="40"/>
      <c r="M249" s="182" t="s">
        <v>19</v>
      </c>
      <c r="N249" s="183" t="s">
        <v>44</v>
      </c>
      <c r="O249" s="65"/>
      <c r="P249" s="184">
        <f t="shared" si="101"/>
        <v>0</v>
      </c>
      <c r="Q249" s="184">
        <v>0</v>
      </c>
      <c r="R249" s="184">
        <f t="shared" si="102"/>
        <v>0</v>
      </c>
      <c r="S249" s="184">
        <v>0</v>
      </c>
      <c r="T249" s="185">
        <f t="shared" si="103"/>
        <v>0</v>
      </c>
      <c r="U249" s="35"/>
      <c r="V249" s="35"/>
      <c r="W249" s="35"/>
      <c r="X249" s="35"/>
      <c r="Y249" s="35"/>
      <c r="Z249" s="35"/>
      <c r="AA249" s="35"/>
      <c r="AB249" s="35"/>
      <c r="AC249" s="35"/>
      <c r="AD249" s="35"/>
      <c r="AE249" s="35"/>
      <c r="AR249" s="186" t="s">
        <v>178</v>
      </c>
      <c r="AT249" s="186" t="s">
        <v>173</v>
      </c>
      <c r="AU249" s="186" t="s">
        <v>81</v>
      </c>
      <c r="AY249" s="18" t="s">
        <v>171</v>
      </c>
      <c r="BE249" s="187">
        <f t="shared" si="104"/>
        <v>0</v>
      </c>
      <c r="BF249" s="187">
        <f t="shared" si="105"/>
        <v>0</v>
      </c>
      <c r="BG249" s="187">
        <f t="shared" si="106"/>
        <v>0</v>
      </c>
      <c r="BH249" s="187">
        <f t="shared" si="107"/>
        <v>0</v>
      </c>
      <c r="BI249" s="187">
        <f t="shared" si="108"/>
        <v>0</v>
      </c>
      <c r="BJ249" s="18" t="s">
        <v>81</v>
      </c>
      <c r="BK249" s="187">
        <f t="shared" si="109"/>
        <v>0</v>
      </c>
      <c r="BL249" s="18" t="s">
        <v>178</v>
      </c>
      <c r="BM249" s="186" t="s">
        <v>1921</v>
      </c>
    </row>
    <row r="250" spans="1:65" s="2" customFormat="1" ht="16.5" customHeight="1">
      <c r="A250" s="35"/>
      <c r="B250" s="36"/>
      <c r="C250" s="175" t="s">
        <v>1145</v>
      </c>
      <c r="D250" s="175" t="s">
        <v>173</v>
      </c>
      <c r="E250" s="176" t="s">
        <v>2744</v>
      </c>
      <c r="F250" s="177" t="s">
        <v>2745</v>
      </c>
      <c r="G250" s="178" t="s">
        <v>2711</v>
      </c>
      <c r="H250" s="179">
        <v>3</v>
      </c>
      <c r="I250" s="180"/>
      <c r="J250" s="181">
        <f t="shared" si="100"/>
        <v>0</v>
      </c>
      <c r="K250" s="177" t="s">
        <v>19</v>
      </c>
      <c r="L250" s="40"/>
      <c r="M250" s="182" t="s">
        <v>19</v>
      </c>
      <c r="N250" s="183" t="s">
        <v>44</v>
      </c>
      <c r="O250" s="65"/>
      <c r="P250" s="184">
        <f t="shared" si="101"/>
        <v>0</v>
      </c>
      <c r="Q250" s="184">
        <v>0</v>
      </c>
      <c r="R250" s="184">
        <f t="shared" si="102"/>
        <v>0</v>
      </c>
      <c r="S250" s="184">
        <v>0</v>
      </c>
      <c r="T250" s="185">
        <f t="shared" si="103"/>
        <v>0</v>
      </c>
      <c r="U250" s="35"/>
      <c r="V250" s="35"/>
      <c r="W250" s="35"/>
      <c r="X250" s="35"/>
      <c r="Y250" s="35"/>
      <c r="Z250" s="35"/>
      <c r="AA250" s="35"/>
      <c r="AB250" s="35"/>
      <c r="AC250" s="35"/>
      <c r="AD250" s="35"/>
      <c r="AE250" s="35"/>
      <c r="AR250" s="186" t="s">
        <v>178</v>
      </c>
      <c r="AT250" s="186" t="s">
        <v>173</v>
      </c>
      <c r="AU250" s="186" t="s">
        <v>81</v>
      </c>
      <c r="AY250" s="18" t="s">
        <v>171</v>
      </c>
      <c r="BE250" s="187">
        <f t="shared" si="104"/>
        <v>0</v>
      </c>
      <c r="BF250" s="187">
        <f t="shared" si="105"/>
        <v>0</v>
      </c>
      <c r="BG250" s="187">
        <f t="shared" si="106"/>
        <v>0</v>
      </c>
      <c r="BH250" s="187">
        <f t="shared" si="107"/>
        <v>0</v>
      </c>
      <c r="BI250" s="187">
        <f t="shared" si="108"/>
        <v>0</v>
      </c>
      <c r="BJ250" s="18" t="s">
        <v>81</v>
      </c>
      <c r="BK250" s="187">
        <f t="shared" si="109"/>
        <v>0</v>
      </c>
      <c r="BL250" s="18" t="s">
        <v>178</v>
      </c>
      <c r="BM250" s="186" t="s">
        <v>1931</v>
      </c>
    </row>
    <row r="251" spans="1:65" s="2" customFormat="1" ht="16.5" customHeight="1">
      <c r="A251" s="35"/>
      <c r="B251" s="36"/>
      <c r="C251" s="175" t="s">
        <v>1150</v>
      </c>
      <c r="D251" s="175" t="s">
        <v>173</v>
      </c>
      <c r="E251" s="176" t="s">
        <v>2802</v>
      </c>
      <c r="F251" s="177" t="s">
        <v>2803</v>
      </c>
      <c r="G251" s="178" t="s">
        <v>2711</v>
      </c>
      <c r="H251" s="179">
        <v>1</v>
      </c>
      <c r="I251" s="180"/>
      <c r="J251" s="181">
        <f t="shared" si="100"/>
        <v>0</v>
      </c>
      <c r="K251" s="177" t="s">
        <v>19</v>
      </c>
      <c r="L251" s="40"/>
      <c r="M251" s="182" t="s">
        <v>19</v>
      </c>
      <c r="N251" s="183" t="s">
        <v>44</v>
      </c>
      <c r="O251" s="65"/>
      <c r="P251" s="184">
        <f t="shared" si="101"/>
        <v>0</v>
      </c>
      <c r="Q251" s="184">
        <v>0</v>
      </c>
      <c r="R251" s="184">
        <f t="shared" si="102"/>
        <v>0</v>
      </c>
      <c r="S251" s="184">
        <v>0</v>
      </c>
      <c r="T251" s="185">
        <f t="shared" si="103"/>
        <v>0</v>
      </c>
      <c r="U251" s="35"/>
      <c r="V251" s="35"/>
      <c r="W251" s="35"/>
      <c r="X251" s="35"/>
      <c r="Y251" s="35"/>
      <c r="Z251" s="35"/>
      <c r="AA251" s="35"/>
      <c r="AB251" s="35"/>
      <c r="AC251" s="35"/>
      <c r="AD251" s="35"/>
      <c r="AE251" s="35"/>
      <c r="AR251" s="186" t="s">
        <v>178</v>
      </c>
      <c r="AT251" s="186" t="s">
        <v>173</v>
      </c>
      <c r="AU251" s="186" t="s">
        <v>81</v>
      </c>
      <c r="AY251" s="18" t="s">
        <v>171</v>
      </c>
      <c r="BE251" s="187">
        <f t="shared" si="104"/>
        <v>0</v>
      </c>
      <c r="BF251" s="187">
        <f t="shared" si="105"/>
        <v>0</v>
      </c>
      <c r="BG251" s="187">
        <f t="shared" si="106"/>
        <v>0</v>
      </c>
      <c r="BH251" s="187">
        <f t="shared" si="107"/>
        <v>0</v>
      </c>
      <c r="BI251" s="187">
        <f t="shared" si="108"/>
        <v>0</v>
      </c>
      <c r="BJ251" s="18" t="s">
        <v>81</v>
      </c>
      <c r="BK251" s="187">
        <f t="shared" si="109"/>
        <v>0</v>
      </c>
      <c r="BL251" s="18" t="s">
        <v>178</v>
      </c>
      <c r="BM251" s="186" t="s">
        <v>1941</v>
      </c>
    </row>
    <row r="252" spans="1:65" s="2" customFormat="1" ht="21.75" customHeight="1">
      <c r="A252" s="35"/>
      <c r="B252" s="36"/>
      <c r="C252" s="175" t="s">
        <v>1155</v>
      </c>
      <c r="D252" s="175" t="s">
        <v>173</v>
      </c>
      <c r="E252" s="176" t="s">
        <v>2760</v>
      </c>
      <c r="F252" s="177" t="s">
        <v>2761</v>
      </c>
      <c r="G252" s="178" t="s">
        <v>2711</v>
      </c>
      <c r="H252" s="179">
        <v>1</v>
      </c>
      <c r="I252" s="180"/>
      <c r="J252" s="181">
        <f t="shared" si="100"/>
        <v>0</v>
      </c>
      <c r="K252" s="177" t="s">
        <v>19</v>
      </c>
      <c r="L252" s="40"/>
      <c r="M252" s="182" t="s">
        <v>19</v>
      </c>
      <c r="N252" s="183" t="s">
        <v>44</v>
      </c>
      <c r="O252" s="65"/>
      <c r="P252" s="184">
        <f t="shared" si="101"/>
        <v>0</v>
      </c>
      <c r="Q252" s="184">
        <v>0</v>
      </c>
      <c r="R252" s="184">
        <f t="shared" si="102"/>
        <v>0</v>
      </c>
      <c r="S252" s="184">
        <v>0</v>
      </c>
      <c r="T252" s="185">
        <f t="shared" si="103"/>
        <v>0</v>
      </c>
      <c r="U252" s="35"/>
      <c r="V252" s="35"/>
      <c r="W252" s="35"/>
      <c r="X252" s="35"/>
      <c r="Y252" s="35"/>
      <c r="Z252" s="35"/>
      <c r="AA252" s="35"/>
      <c r="AB252" s="35"/>
      <c r="AC252" s="35"/>
      <c r="AD252" s="35"/>
      <c r="AE252" s="35"/>
      <c r="AR252" s="186" t="s">
        <v>178</v>
      </c>
      <c r="AT252" s="186" t="s">
        <v>173</v>
      </c>
      <c r="AU252" s="186" t="s">
        <v>81</v>
      </c>
      <c r="AY252" s="18" t="s">
        <v>171</v>
      </c>
      <c r="BE252" s="187">
        <f t="shared" si="104"/>
        <v>0</v>
      </c>
      <c r="BF252" s="187">
        <f t="shared" si="105"/>
        <v>0</v>
      </c>
      <c r="BG252" s="187">
        <f t="shared" si="106"/>
        <v>0</v>
      </c>
      <c r="BH252" s="187">
        <f t="shared" si="107"/>
        <v>0</v>
      </c>
      <c r="BI252" s="187">
        <f t="shared" si="108"/>
        <v>0</v>
      </c>
      <c r="BJ252" s="18" t="s">
        <v>81</v>
      </c>
      <c r="BK252" s="187">
        <f t="shared" si="109"/>
        <v>0</v>
      </c>
      <c r="BL252" s="18" t="s">
        <v>178</v>
      </c>
      <c r="BM252" s="186" t="s">
        <v>1951</v>
      </c>
    </row>
    <row r="253" spans="1:65" s="2" customFormat="1" ht="16.5" customHeight="1">
      <c r="A253" s="35"/>
      <c r="B253" s="36"/>
      <c r="C253" s="175" t="s">
        <v>1160</v>
      </c>
      <c r="D253" s="175" t="s">
        <v>173</v>
      </c>
      <c r="E253" s="176" t="s">
        <v>2746</v>
      </c>
      <c r="F253" s="177" t="s">
        <v>2747</v>
      </c>
      <c r="G253" s="178" t="s">
        <v>2711</v>
      </c>
      <c r="H253" s="179">
        <v>6</v>
      </c>
      <c r="I253" s="180"/>
      <c r="J253" s="181">
        <f t="shared" si="100"/>
        <v>0</v>
      </c>
      <c r="K253" s="177" t="s">
        <v>19</v>
      </c>
      <c r="L253" s="40"/>
      <c r="M253" s="182" t="s">
        <v>19</v>
      </c>
      <c r="N253" s="183" t="s">
        <v>44</v>
      </c>
      <c r="O253" s="65"/>
      <c r="P253" s="184">
        <f t="shared" si="101"/>
        <v>0</v>
      </c>
      <c r="Q253" s="184">
        <v>0</v>
      </c>
      <c r="R253" s="184">
        <f t="shared" si="102"/>
        <v>0</v>
      </c>
      <c r="S253" s="184">
        <v>0</v>
      </c>
      <c r="T253" s="185">
        <f t="shared" si="103"/>
        <v>0</v>
      </c>
      <c r="U253" s="35"/>
      <c r="V253" s="35"/>
      <c r="W253" s="35"/>
      <c r="X253" s="35"/>
      <c r="Y253" s="35"/>
      <c r="Z253" s="35"/>
      <c r="AA253" s="35"/>
      <c r="AB253" s="35"/>
      <c r="AC253" s="35"/>
      <c r="AD253" s="35"/>
      <c r="AE253" s="35"/>
      <c r="AR253" s="186" t="s">
        <v>178</v>
      </c>
      <c r="AT253" s="186" t="s">
        <v>173</v>
      </c>
      <c r="AU253" s="186" t="s">
        <v>81</v>
      </c>
      <c r="AY253" s="18" t="s">
        <v>171</v>
      </c>
      <c r="BE253" s="187">
        <f t="shared" si="104"/>
        <v>0</v>
      </c>
      <c r="BF253" s="187">
        <f t="shared" si="105"/>
        <v>0</v>
      </c>
      <c r="BG253" s="187">
        <f t="shared" si="106"/>
        <v>0</v>
      </c>
      <c r="BH253" s="187">
        <f t="shared" si="107"/>
        <v>0</v>
      </c>
      <c r="BI253" s="187">
        <f t="shared" si="108"/>
        <v>0</v>
      </c>
      <c r="BJ253" s="18" t="s">
        <v>81</v>
      </c>
      <c r="BK253" s="187">
        <f t="shared" si="109"/>
        <v>0</v>
      </c>
      <c r="BL253" s="18" t="s">
        <v>178</v>
      </c>
      <c r="BM253" s="186" t="s">
        <v>1960</v>
      </c>
    </row>
    <row r="254" spans="1:65" s="2" customFormat="1" ht="16.5" customHeight="1">
      <c r="A254" s="35"/>
      <c r="B254" s="36"/>
      <c r="C254" s="175" t="s">
        <v>1165</v>
      </c>
      <c r="D254" s="175" t="s">
        <v>173</v>
      </c>
      <c r="E254" s="176" t="s">
        <v>2772</v>
      </c>
      <c r="F254" s="177" t="s">
        <v>2773</v>
      </c>
      <c r="G254" s="178" t="s">
        <v>2711</v>
      </c>
      <c r="H254" s="179">
        <v>3</v>
      </c>
      <c r="I254" s="180"/>
      <c r="J254" s="181">
        <f t="shared" si="100"/>
        <v>0</v>
      </c>
      <c r="K254" s="177" t="s">
        <v>19</v>
      </c>
      <c r="L254" s="40"/>
      <c r="M254" s="182" t="s">
        <v>19</v>
      </c>
      <c r="N254" s="183" t="s">
        <v>44</v>
      </c>
      <c r="O254" s="65"/>
      <c r="P254" s="184">
        <f t="shared" si="101"/>
        <v>0</v>
      </c>
      <c r="Q254" s="184">
        <v>0</v>
      </c>
      <c r="R254" s="184">
        <f t="shared" si="102"/>
        <v>0</v>
      </c>
      <c r="S254" s="184">
        <v>0</v>
      </c>
      <c r="T254" s="185">
        <f t="shared" si="103"/>
        <v>0</v>
      </c>
      <c r="U254" s="35"/>
      <c r="V254" s="35"/>
      <c r="W254" s="35"/>
      <c r="X254" s="35"/>
      <c r="Y254" s="35"/>
      <c r="Z254" s="35"/>
      <c r="AA254" s="35"/>
      <c r="AB254" s="35"/>
      <c r="AC254" s="35"/>
      <c r="AD254" s="35"/>
      <c r="AE254" s="35"/>
      <c r="AR254" s="186" t="s">
        <v>178</v>
      </c>
      <c r="AT254" s="186" t="s">
        <v>173</v>
      </c>
      <c r="AU254" s="186" t="s">
        <v>81</v>
      </c>
      <c r="AY254" s="18" t="s">
        <v>171</v>
      </c>
      <c r="BE254" s="187">
        <f t="shared" si="104"/>
        <v>0</v>
      </c>
      <c r="BF254" s="187">
        <f t="shared" si="105"/>
        <v>0</v>
      </c>
      <c r="BG254" s="187">
        <f t="shared" si="106"/>
        <v>0</v>
      </c>
      <c r="BH254" s="187">
        <f t="shared" si="107"/>
        <v>0</v>
      </c>
      <c r="BI254" s="187">
        <f t="shared" si="108"/>
        <v>0</v>
      </c>
      <c r="BJ254" s="18" t="s">
        <v>81</v>
      </c>
      <c r="BK254" s="187">
        <f t="shared" si="109"/>
        <v>0</v>
      </c>
      <c r="BL254" s="18" t="s">
        <v>178</v>
      </c>
      <c r="BM254" s="186" t="s">
        <v>1972</v>
      </c>
    </row>
    <row r="255" spans="1:65" s="2" customFormat="1" ht="16.5" customHeight="1">
      <c r="A255" s="35"/>
      <c r="B255" s="36"/>
      <c r="C255" s="175" t="s">
        <v>1172</v>
      </c>
      <c r="D255" s="175" t="s">
        <v>173</v>
      </c>
      <c r="E255" s="176" t="s">
        <v>2774</v>
      </c>
      <c r="F255" s="177" t="s">
        <v>2775</v>
      </c>
      <c r="G255" s="178" t="s">
        <v>2711</v>
      </c>
      <c r="H255" s="179">
        <v>3</v>
      </c>
      <c r="I255" s="180"/>
      <c r="J255" s="181">
        <f t="shared" si="100"/>
        <v>0</v>
      </c>
      <c r="K255" s="177" t="s">
        <v>19</v>
      </c>
      <c r="L255" s="40"/>
      <c r="M255" s="182" t="s">
        <v>19</v>
      </c>
      <c r="N255" s="183" t="s">
        <v>44</v>
      </c>
      <c r="O255" s="65"/>
      <c r="P255" s="184">
        <f t="shared" si="101"/>
        <v>0</v>
      </c>
      <c r="Q255" s="184">
        <v>0</v>
      </c>
      <c r="R255" s="184">
        <f t="shared" si="102"/>
        <v>0</v>
      </c>
      <c r="S255" s="184">
        <v>0</v>
      </c>
      <c r="T255" s="185">
        <f t="shared" si="103"/>
        <v>0</v>
      </c>
      <c r="U255" s="35"/>
      <c r="V255" s="35"/>
      <c r="W255" s="35"/>
      <c r="X255" s="35"/>
      <c r="Y255" s="35"/>
      <c r="Z255" s="35"/>
      <c r="AA255" s="35"/>
      <c r="AB255" s="35"/>
      <c r="AC255" s="35"/>
      <c r="AD255" s="35"/>
      <c r="AE255" s="35"/>
      <c r="AR255" s="186" t="s">
        <v>178</v>
      </c>
      <c r="AT255" s="186" t="s">
        <v>173</v>
      </c>
      <c r="AU255" s="186" t="s">
        <v>81</v>
      </c>
      <c r="AY255" s="18" t="s">
        <v>171</v>
      </c>
      <c r="BE255" s="187">
        <f t="shared" si="104"/>
        <v>0</v>
      </c>
      <c r="BF255" s="187">
        <f t="shared" si="105"/>
        <v>0</v>
      </c>
      <c r="BG255" s="187">
        <f t="shared" si="106"/>
        <v>0</v>
      </c>
      <c r="BH255" s="187">
        <f t="shared" si="107"/>
        <v>0</v>
      </c>
      <c r="BI255" s="187">
        <f t="shared" si="108"/>
        <v>0</v>
      </c>
      <c r="BJ255" s="18" t="s">
        <v>81</v>
      </c>
      <c r="BK255" s="187">
        <f t="shared" si="109"/>
        <v>0</v>
      </c>
      <c r="BL255" s="18" t="s">
        <v>178</v>
      </c>
      <c r="BM255" s="186" t="s">
        <v>1982</v>
      </c>
    </row>
    <row r="256" spans="1:65" s="2" customFormat="1" ht="16.5" customHeight="1">
      <c r="A256" s="35"/>
      <c r="B256" s="36"/>
      <c r="C256" s="175" t="s">
        <v>1177</v>
      </c>
      <c r="D256" s="175" t="s">
        <v>173</v>
      </c>
      <c r="E256" s="176" t="s">
        <v>2748</v>
      </c>
      <c r="F256" s="177" t="s">
        <v>2749</v>
      </c>
      <c r="G256" s="178" t="s">
        <v>2711</v>
      </c>
      <c r="H256" s="179">
        <v>20</v>
      </c>
      <c r="I256" s="180"/>
      <c r="J256" s="181">
        <f t="shared" si="100"/>
        <v>0</v>
      </c>
      <c r="K256" s="177" t="s">
        <v>19</v>
      </c>
      <c r="L256" s="40"/>
      <c r="M256" s="182" t="s">
        <v>19</v>
      </c>
      <c r="N256" s="183" t="s">
        <v>44</v>
      </c>
      <c r="O256" s="65"/>
      <c r="P256" s="184">
        <f t="shared" si="101"/>
        <v>0</v>
      </c>
      <c r="Q256" s="184">
        <v>0</v>
      </c>
      <c r="R256" s="184">
        <f t="shared" si="102"/>
        <v>0</v>
      </c>
      <c r="S256" s="184">
        <v>0</v>
      </c>
      <c r="T256" s="185">
        <f t="shared" si="103"/>
        <v>0</v>
      </c>
      <c r="U256" s="35"/>
      <c r="V256" s="35"/>
      <c r="W256" s="35"/>
      <c r="X256" s="35"/>
      <c r="Y256" s="35"/>
      <c r="Z256" s="35"/>
      <c r="AA256" s="35"/>
      <c r="AB256" s="35"/>
      <c r="AC256" s="35"/>
      <c r="AD256" s="35"/>
      <c r="AE256" s="35"/>
      <c r="AR256" s="186" t="s">
        <v>178</v>
      </c>
      <c r="AT256" s="186" t="s">
        <v>173</v>
      </c>
      <c r="AU256" s="186" t="s">
        <v>81</v>
      </c>
      <c r="AY256" s="18" t="s">
        <v>171</v>
      </c>
      <c r="BE256" s="187">
        <f t="shared" si="104"/>
        <v>0</v>
      </c>
      <c r="BF256" s="187">
        <f t="shared" si="105"/>
        <v>0</v>
      </c>
      <c r="BG256" s="187">
        <f t="shared" si="106"/>
        <v>0</v>
      </c>
      <c r="BH256" s="187">
        <f t="shared" si="107"/>
        <v>0</v>
      </c>
      <c r="BI256" s="187">
        <f t="shared" si="108"/>
        <v>0</v>
      </c>
      <c r="BJ256" s="18" t="s">
        <v>81</v>
      </c>
      <c r="BK256" s="187">
        <f t="shared" si="109"/>
        <v>0</v>
      </c>
      <c r="BL256" s="18" t="s">
        <v>178</v>
      </c>
      <c r="BM256" s="186" t="s">
        <v>1995</v>
      </c>
    </row>
    <row r="257" spans="2:63" s="12" customFormat="1" ht="25.9" customHeight="1">
      <c r="B257" s="159"/>
      <c r="C257" s="160"/>
      <c r="D257" s="161" t="s">
        <v>72</v>
      </c>
      <c r="E257" s="162" t="s">
        <v>2810</v>
      </c>
      <c r="F257" s="162" t="s">
        <v>2811</v>
      </c>
      <c r="G257" s="160"/>
      <c r="H257" s="160"/>
      <c r="I257" s="163"/>
      <c r="J257" s="164">
        <f>BK257</f>
        <v>0</v>
      </c>
      <c r="K257" s="160"/>
      <c r="L257" s="165"/>
      <c r="M257" s="166"/>
      <c r="N257" s="167"/>
      <c r="O257" s="167"/>
      <c r="P257" s="168">
        <f>SUM(P258:P276)</f>
        <v>0</v>
      </c>
      <c r="Q257" s="167"/>
      <c r="R257" s="168">
        <f>SUM(R258:R276)</f>
        <v>0</v>
      </c>
      <c r="S257" s="167"/>
      <c r="T257" s="169">
        <f>SUM(T258:T276)</f>
        <v>0</v>
      </c>
      <c r="AR257" s="170" t="s">
        <v>81</v>
      </c>
      <c r="AT257" s="171" t="s">
        <v>72</v>
      </c>
      <c r="AU257" s="171" t="s">
        <v>73</v>
      </c>
      <c r="AY257" s="170" t="s">
        <v>171</v>
      </c>
      <c r="BK257" s="172">
        <f>SUM(BK258:BK276)</f>
        <v>0</v>
      </c>
    </row>
    <row r="258" spans="1:65" s="2" customFormat="1" ht="16.5" customHeight="1">
      <c r="A258" s="35"/>
      <c r="B258" s="36"/>
      <c r="C258" s="175" t="s">
        <v>1181</v>
      </c>
      <c r="D258" s="175" t="s">
        <v>173</v>
      </c>
      <c r="E258" s="176" t="s">
        <v>2812</v>
      </c>
      <c r="F258" s="177" t="s">
        <v>2813</v>
      </c>
      <c r="G258" s="178" t="s">
        <v>2706</v>
      </c>
      <c r="H258" s="179">
        <v>130</v>
      </c>
      <c r="I258" s="180"/>
      <c r="J258" s="181">
        <f aca="true" t="shared" si="110" ref="J258:J276">ROUND(I258*H258,2)</f>
        <v>0</v>
      </c>
      <c r="K258" s="177" t="s">
        <v>19</v>
      </c>
      <c r="L258" s="40"/>
      <c r="M258" s="182" t="s">
        <v>19</v>
      </c>
      <c r="N258" s="183" t="s">
        <v>44</v>
      </c>
      <c r="O258" s="65"/>
      <c r="P258" s="184">
        <f aca="true" t="shared" si="111" ref="P258:P276">O258*H258</f>
        <v>0</v>
      </c>
      <c r="Q258" s="184">
        <v>0</v>
      </c>
      <c r="R258" s="184">
        <f aca="true" t="shared" si="112" ref="R258:R276">Q258*H258</f>
        <v>0</v>
      </c>
      <c r="S258" s="184">
        <v>0</v>
      </c>
      <c r="T258" s="185">
        <f aca="true" t="shared" si="113" ref="T258:T276">S258*H258</f>
        <v>0</v>
      </c>
      <c r="U258" s="35"/>
      <c r="V258" s="35"/>
      <c r="W258" s="35"/>
      <c r="X258" s="35"/>
      <c r="Y258" s="35"/>
      <c r="Z258" s="35"/>
      <c r="AA258" s="35"/>
      <c r="AB258" s="35"/>
      <c r="AC258" s="35"/>
      <c r="AD258" s="35"/>
      <c r="AE258" s="35"/>
      <c r="AR258" s="186" t="s">
        <v>178</v>
      </c>
      <c r="AT258" s="186" t="s">
        <v>173</v>
      </c>
      <c r="AU258" s="186" t="s">
        <v>81</v>
      </c>
      <c r="AY258" s="18" t="s">
        <v>171</v>
      </c>
      <c r="BE258" s="187">
        <f aca="true" t="shared" si="114" ref="BE258:BE276">IF(N258="základní",J258,0)</f>
        <v>0</v>
      </c>
      <c r="BF258" s="187">
        <f aca="true" t="shared" si="115" ref="BF258:BF276">IF(N258="snížená",J258,0)</f>
        <v>0</v>
      </c>
      <c r="BG258" s="187">
        <f aca="true" t="shared" si="116" ref="BG258:BG276">IF(N258="zákl. přenesená",J258,0)</f>
        <v>0</v>
      </c>
      <c r="BH258" s="187">
        <f aca="true" t="shared" si="117" ref="BH258:BH276">IF(N258="sníž. přenesená",J258,0)</f>
        <v>0</v>
      </c>
      <c r="BI258" s="187">
        <f aca="true" t="shared" si="118" ref="BI258:BI276">IF(N258="nulová",J258,0)</f>
        <v>0</v>
      </c>
      <c r="BJ258" s="18" t="s">
        <v>81</v>
      </c>
      <c r="BK258" s="187">
        <f aca="true" t="shared" si="119" ref="BK258:BK276">ROUND(I258*H258,2)</f>
        <v>0</v>
      </c>
      <c r="BL258" s="18" t="s">
        <v>178</v>
      </c>
      <c r="BM258" s="186" t="s">
        <v>2005</v>
      </c>
    </row>
    <row r="259" spans="1:65" s="2" customFormat="1" ht="16.5" customHeight="1">
      <c r="A259" s="35"/>
      <c r="B259" s="36"/>
      <c r="C259" s="175" t="s">
        <v>1188</v>
      </c>
      <c r="D259" s="175" t="s">
        <v>173</v>
      </c>
      <c r="E259" s="176" t="s">
        <v>2734</v>
      </c>
      <c r="F259" s="177" t="s">
        <v>2735</v>
      </c>
      <c r="G259" s="178" t="s">
        <v>328</v>
      </c>
      <c r="H259" s="179">
        <v>80</v>
      </c>
      <c r="I259" s="180"/>
      <c r="J259" s="181">
        <f t="shared" si="110"/>
        <v>0</v>
      </c>
      <c r="K259" s="177" t="s">
        <v>19</v>
      </c>
      <c r="L259" s="40"/>
      <c r="M259" s="182" t="s">
        <v>19</v>
      </c>
      <c r="N259" s="183" t="s">
        <v>44</v>
      </c>
      <c r="O259" s="65"/>
      <c r="P259" s="184">
        <f t="shared" si="111"/>
        <v>0</v>
      </c>
      <c r="Q259" s="184">
        <v>0</v>
      </c>
      <c r="R259" s="184">
        <f t="shared" si="112"/>
        <v>0</v>
      </c>
      <c r="S259" s="184">
        <v>0</v>
      </c>
      <c r="T259" s="185">
        <f t="shared" si="113"/>
        <v>0</v>
      </c>
      <c r="U259" s="35"/>
      <c r="V259" s="35"/>
      <c r="W259" s="35"/>
      <c r="X259" s="35"/>
      <c r="Y259" s="35"/>
      <c r="Z259" s="35"/>
      <c r="AA259" s="35"/>
      <c r="AB259" s="35"/>
      <c r="AC259" s="35"/>
      <c r="AD259" s="35"/>
      <c r="AE259" s="35"/>
      <c r="AR259" s="186" t="s">
        <v>178</v>
      </c>
      <c r="AT259" s="186" t="s">
        <v>173</v>
      </c>
      <c r="AU259" s="186" t="s">
        <v>81</v>
      </c>
      <c r="AY259" s="18" t="s">
        <v>171</v>
      </c>
      <c r="BE259" s="187">
        <f t="shared" si="114"/>
        <v>0</v>
      </c>
      <c r="BF259" s="187">
        <f t="shared" si="115"/>
        <v>0</v>
      </c>
      <c r="BG259" s="187">
        <f t="shared" si="116"/>
        <v>0</v>
      </c>
      <c r="BH259" s="187">
        <f t="shared" si="117"/>
        <v>0</v>
      </c>
      <c r="BI259" s="187">
        <f t="shared" si="118"/>
        <v>0</v>
      </c>
      <c r="BJ259" s="18" t="s">
        <v>81</v>
      </c>
      <c r="BK259" s="187">
        <f t="shared" si="119"/>
        <v>0</v>
      </c>
      <c r="BL259" s="18" t="s">
        <v>178</v>
      </c>
      <c r="BM259" s="186" t="s">
        <v>2023</v>
      </c>
    </row>
    <row r="260" spans="1:65" s="2" customFormat="1" ht="16.5" customHeight="1">
      <c r="A260" s="35"/>
      <c r="B260" s="36"/>
      <c r="C260" s="175" t="s">
        <v>1193</v>
      </c>
      <c r="D260" s="175" t="s">
        <v>173</v>
      </c>
      <c r="E260" s="176" t="s">
        <v>2736</v>
      </c>
      <c r="F260" s="177" t="s">
        <v>2737</v>
      </c>
      <c r="G260" s="178" t="s">
        <v>328</v>
      </c>
      <c r="H260" s="179">
        <v>60</v>
      </c>
      <c r="I260" s="180"/>
      <c r="J260" s="181">
        <f t="shared" si="110"/>
        <v>0</v>
      </c>
      <c r="K260" s="177" t="s">
        <v>19</v>
      </c>
      <c r="L260" s="40"/>
      <c r="M260" s="182" t="s">
        <v>19</v>
      </c>
      <c r="N260" s="183" t="s">
        <v>44</v>
      </c>
      <c r="O260" s="65"/>
      <c r="P260" s="184">
        <f t="shared" si="111"/>
        <v>0</v>
      </c>
      <c r="Q260" s="184">
        <v>0</v>
      </c>
      <c r="R260" s="184">
        <f t="shared" si="112"/>
        <v>0</v>
      </c>
      <c r="S260" s="184">
        <v>0</v>
      </c>
      <c r="T260" s="185">
        <f t="shared" si="113"/>
        <v>0</v>
      </c>
      <c r="U260" s="35"/>
      <c r="V260" s="35"/>
      <c r="W260" s="35"/>
      <c r="X260" s="35"/>
      <c r="Y260" s="35"/>
      <c r="Z260" s="35"/>
      <c r="AA260" s="35"/>
      <c r="AB260" s="35"/>
      <c r="AC260" s="35"/>
      <c r="AD260" s="35"/>
      <c r="AE260" s="35"/>
      <c r="AR260" s="186" t="s">
        <v>178</v>
      </c>
      <c r="AT260" s="186" t="s">
        <v>173</v>
      </c>
      <c r="AU260" s="186" t="s">
        <v>81</v>
      </c>
      <c r="AY260" s="18" t="s">
        <v>171</v>
      </c>
      <c r="BE260" s="187">
        <f t="shared" si="114"/>
        <v>0</v>
      </c>
      <c r="BF260" s="187">
        <f t="shared" si="115"/>
        <v>0</v>
      </c>
      <c r="BG260" s="187">
        <f t="shared" si="116"/>
        <v>0</v>
      </c>
      <c r="BH260" s="187">
        <f t="shared" si="117"/>
        <v>0</v>
      </c>
      <c r="BI260" s="187">
        <f t="shared" si="118"/>
        <v>0</v>
      </c>
      <c r="BJ260" s="18" t="s">
        <v>81</v>
      </c>
      <c r="BK260" s="187">
        <f t="shared" si="119"/>
        <v>0</v>
      </c>
      <c r="BL260" s="18" t="s">
        <v>178</v>
      </c>
      <c r="BM260" s="186" t="s">
        <v>2035</v>
      </c>
    </row>
    <row r="261" spans="1:65" s="2" customFormat="1" ht="16.5" customHeight="1">
      <c r="A261" s="35"/>
      <c r="B261" s="36"/>
      <c r="C261" s="175" t="s">
        <v>1198</v>
      </c>
      <c r="D261" s="175" t="s">
        <v>173</v>
      </c>
      <c r="E261" s="176" t="s">
        <v>2756</v>
      </c>
      <c r="F261" s="177" t="s">
        <v>2757</v>
      </c>
      <c r="G261" s="178" t="s">
        <v>328</v>
      </c>
      <c r="H261" s="179">
        <v>60</v>
      </c>
      <c r="I261" s="180"/>
      <c r="J261" s="181">
        <f t="shared" si="110"/>
        <v>0</v>
      </c>
      <c r="K261" s="177" t="s">
        <v>19</v>
      </c>
      <c r="L261" s="40"/>
      <c r="M261" s="182" t="s">
        <v>19</v>
      </c>
      <c r="N261" s="183" t="s">
        <v>44</v>
      </c>
      <c r="O261" s="65"/>
      <c r="P261" s="184">
        <f t="shared" si="111"/>
        <v>0</v>
      </c>
      <c r="Q261" s="184">
        <v>0</v>
      </c>
      <c r="R261" s="184">
        <f t="shared" si="112"/>
        <v>0</v>
      </c>
      <c r="S261" s="184">
        <v>0</v>
      </c>
      <c r="T261" s="185">
        <f t="shared" si="113"/>
        <v>0</v>
      </c>
      <c r="U261" s="35"/>
      <c r="V261" s="35"/>
      <c r="W261" s="35"/>
      <c r="X261" s="35"/>
      <c r="Y261" s="35"/>
      <c r="Z261" s="35"/>
      <c r="AA261" s="35"/>
      <c r="AB261" s="35"/>
      <c r="AC261" s="35"/>
      <c r="AD261" s="35"/>
      <c r="AE261" s="35"/>
      <c r="AR261" s="186" t="s">
        <v>178</v>
      </c>
      <c r="AT261" s="186" t="s">
        <v>173</v>
      </c>
      <c r="AU261" s="186" t="s">
        <v>81</v>
      </c>
      <c r="AY261" s="18" t="s">
        <v>171</v>
      </c>
      <c r="BE261" s="187">
        <f t="shared" si="114"/>
        <v>0</v>
      </c>
      <c r="BF261" s="187">
        <f t="shared" si="115"/>
        <v>0</v>
      </c>
      <c r="BG261" s="187">
        <f t="shared" si="116"/>
        <v>0</v>
      </c>
      <c r="BH261" s="187">
        <f t="shared" si="117"/>
        <v>0</v>
      </c>
      <c r="BI261" s="187">
        <f t="shared" si="118"/>
        <v>0</v>
      </c>
      <c r="BJ261" s="18" t="s">
        <v>81</v>
      </c>
      <c r="BK261" s="187">
        <f t="shared" si="119"/>
        <v>0</v>
      </c>
      <c r="BL261" s="18" t="s">
        <v>178</v>
      </c>
      <c r="BM261" s="186" t="s">
        <v>2050</v>
      </c>
    </row>
    <row r="262" spans="1:65" s="2" customFormat="1" ht="16.5" customHeight="1">
      <c r="A262" s="35"/>
      <c r="B262" s="36"/>
      <c r="C262" s="175" t="s">
        <v>1213</v>
      </c>
      <c r="D262" s="175" t="s">
        <v>173</v>
      </c>
      <c r="E262" s="176" t="s">
        <v>2754</v>
      </c>
      <c r="F262" s="177" t="s">
        <v>2755</v>
      </c>
      <c r="G262" s="178" t="s">
        <v>328</v>
      </c>
      <c r="H262" s="179">
        <v>10</v>
      </c>
      <c r="I262" s="180"/>
      <c r="J262" s="181">
        <f t="shared" si="110"/>
        <v>0</v>
      </c>
      <c r="K262" s="177" t="s">
        <v>19</v>
      </c>
      <c r="L262" s="40"/>
      <c r="M262" s="182" t="s">
        <v>19</v>
      </c>
      <c r="N262" s="183" t="s">
        <v>44</v>
      </c>
      <c r="O262" s="65"/>
      <c r="P262" s="184">
        <f t="shared" si="111"/>
        <v>0</v>
      </c>
      <c r="Q262" s="184">
        <v>0</v>
      </c>
      <c r="R262" s="184">
        <f t="shared" si="112"/>
        <v>0</v>
      </c>
      <c r="S262" s="184">
        <v>0</v>
      </c>
      <c r="T262" s="185">
        <f t="shared" si="113"/>
        <v>0</v>
      </c>
      <c r="U262" s="35"/>
      <c r="V262" s="35"/>
      <c r="W262" s="35"/>
      <c r="X262" s="35"/>
      <c r="Y262" s="35"/>
      <c r="Z262" s="35"/>
      <c r="AA262" s="35"/>
      <c r="AB262" s="35"/>
      <c r="AC262" s="35"/>
      <c r="AD262" s="35"/>
      <c r="AE262" s="35"/>
      <c r="AR262" s="186" t="s">
        <v>178</v>
      </c>
      <c r="AT262" s="186" t="s">
        <v>173</v>
      </c>
      <c r="AU262" s="186" t="s">
        <v>81</v>
      </c>
      <c r="AY262" s="18" t="s">
        <v>171</v>
      </c>
      <c r="BE262" s="187">
        <f t="shared" si="114"/>
        <v>0</v>
      </c>
      <c r="BF262" s="187">
        <f t="shared" si="115"/>
        <v>0</v>
      </c>
      <c r="BG262" s="187">
        <f t="shared" si="116"/>
        <v>0</v>
      </c>
      <c r="BH262" s="187">
        <f t="shared" si="117"/>
        <v>0</v>
      </c>
      <c r="BI262" s="187">
        <f t="shared" si="118"/>
        <v>0</v>
      </c>
      <c r="BJ262" s="18" t="s">
        <v>81</v>
      </c>
      <c r="BK262" s="187">
        <f t="shared" si="119"/>
        <v>0</v>
      </c>
      <c r="BL262" s="18" t="s">
        <v>178</v>
      </c>
      <c r="BM262" s="186" t="s">
        <v>2060</v>
      </c>
    </row>
    <row r="263" spans="1:65" s="2" customFormat="1" ht="16.5" customHeight="1">
      <c r="A263" s="35"/>
      <c r="B263" s="36"/>
      <c r="C263" s="175" t="s">
        <v>1218</v>
      </c>
      <c r="D263" s="175" t="s">
        <v>173</v>
      </c>
      <c r="E263" s="176" t="s">
        <v>2796</v>
      </c>
      <c r="F263" s="177" t="s">
        <v>2797</v>
      </c>
      <c r="G263" s="178" t="s">
        <v>328</v>
      </c>
      <c r="H263" s="179">
        <v>10</v>
      </c>
      <c r="I263" s="180"/>
      <c r="J263" s="181">
        <f t="shared" si="110"/>
        <v>0</v>
      </c>
      <c r="K263" s="177" t="s">
        <v>19</v>
      </c>
      <c r="L263" s="40"/>
      <c r="M263" s="182" t="s">
        <v>19</v>
      </c>
      <c r="N263" s="183" t="s">
        <v>44</v>
      </c>
      <c r="O263" s="65"/>
      <c r="P263" s="184">
        <f t="shared" si="111"/>
        <v>0</v>
      </c>
      <c r="Q263" s="184">
        <v>0</v>
      </c>
      <c r="R263" s="184">
        <f t="shared" si="112"/>
        <v>0</v>
      </c>
      <c r="S263" s="184">
        <v>0</v>
      </c>
      <c r="T263" s="185">
        <f t="shared" si="113"/>
        <v>0</v>
      </c>
      <c r="U263" s="35"/>
      <c r="V263" s="35"/>
      <c r="W263" s="35"/>
      <c r="X263" s="35"/>
      <c r="Y263" s="35"/>
      <c r="Z263" s="35"/>
      <c r="AA263" s="35"/>
      <c r="AB263" s="35"/>
      <c r="AC263" s="35"/>
      <c r="AD263" s="35"/>
      <c r="AE263" s="35"/>
      <c r="AR263" s="186" t="s">
        <v>178</v>
      </c>
      <c r="AT263" s="186" t="s">
        <v>173</v>
      </c>
      <c r="AU263" s="186" t="s">
        <v>81</v>
      </c>
      <c r="AY263" s="18" t="s">
        <v>171</v>
      </c>
      <c r="BE263" s="187">
        <f t="shared" si="114"/>
        <v>0</v>
      </c>
      <c r="BF263" s="187">
        <f t="shared" si="115"/>
        <v>0</v>
      </c>
      <c r="BG263" s="187">
        <f t="shared" si="116"/>
        <v>0</v>
      </c>
      <c r="BH263" s="187">
        <f t="shared" si="117"/>
        <v>0</v>
      </c>
      <c r="BI263" s="187">
        <f t="shared" si="118"/>
        <v>0</v>
      </c>
      <c r="BJ263" s="18" t="s">
        <v>81</v>
      </c>
      <c r="BK263" s="187">
        <f t="shared" si="119"/>
        <v>0</v>
      </c>
      <c r="BL263" s="18" t="s">
        <v>178</v>
      </c>
      <c r="BM263" s="186" t="s">
        <v>2070</v>
      </c>
    </row>
    <row r="264" spans="1:65" s="2" customFormat="1" ht="16.5" customHeight="1">
      <c r="A264" s="35"/>
      <c r="B264" s="36"/>
      <c r="C264" s="175" t="s">
        <v>1227</v>
      </c>
      <c r="D264" s="175" t="s">
        <v>173</v>
      </c>
      <c r="E264" s="176" t="s">
        <v>2798</v>
      </c>
      <c r="F264" s="177" t="s">
        <v>2799</v>
      </c>
      <c r="G264" s="178" t="s">
        <v>328</v>
      </c>
      <c r="H264" s="179">
        <v>3</v>
      </c>
      <c r="I264" s="180"/>
      <c r="J264" s="181">
        <f t="shared" si="110"/>
        <v>0</v>
      </c>
      <c r="K264" s="177" t="s">
        <v>19</v>
      </c>
      <c r="L264" s="40"/>
      <c r="M264" s="182" t="s">
        <v>19</v>
      </c>
      <c r="N264" s="183" t="s">
        <v>44</v>
      </c>
      <c r="O264" s="65"/>
      <c r="P264" s="184">
        <f t="shared" si="111"/>
        <v>0</v>
      </c>
      <c r="Q264" s="184">
        <v>0</v>
      </c>
      <c r="R264" s="184">
        <f t="shared" si="112"/>
        <v>0</v>
      </c>
      <c r="S264" s="184">
        <v>0</v>
      </c>
      <c r="T264" s="185">
        <f t="shared" si="113"/>
        <v>0</v>
      </c>
      <c r="U264" s="35"/>
      <c r="V264" s="35"/>
      <c r="W264" s="35"/>
      <c r="X264" s="35"/>
      <c r="Y264" s="35"/>
      <c r="Z264" s="35"/>
      <c r="AA264" s="35"/>
      <c r="AB264" s="35"/>
      <c r="AC264" s="35"/>
      <c r="AD264" s="35"/>
      <c r="AE264" s="35"/>
      <c r="AR264" s="186" t="s">
        <v>178</v>
      </c>
      <c r="AT264" s="186" t="s">
        <v>173</v>
      </c>
      <c r="AU264" s="186" t="s">
        <v>81</v>
      </c>
      <c r="AY264" s="18" t="s">
        <v>171</v>
      </c>
      <c r="BE264" s="187">
        <f t="shared" si="114"/>
        <v>0</v>
      </c>
      <c r="BF264" s="187">
        <f t="shared" si="115"/>
        <v>0</v>
      </c>
      <c r="BG264" s="187">
        <f t="shared" si="116"/>
        <v>0</v>
      </c>
      <c r="BH264" s="187">
        <f t="shared" si="117"/>
        <v>0</v>
      </c>
      <c r="BI264" s="187">
        <f t="shared" si="118"/>
        <v>0</v>
      </c>
      <c r="BJ264" s="18" t="s">
        <v>81</v>
      </c>
      <c r="BK264" s="187">
        <f t="shared" si="119"/>
        <v>0</v>
      </c>
      <c r="BL264" s="18" t="s">
        <v>178</v>
      </c>
      <c r="BM264" s="186" t="s">
        <v>2081</v>
      </c>
    </row>
    <row r="265" spans="1:65" s="2" customFormat="1" ht="21.75" customHeight="1">
      <c r="A265" s="35"/>
      <c r="B265" s="36"/>
      <c r="C265" s="175" t="s">
        <v>1231</v>
      </c>
      <c r="D265" s="175" t="s">
        <v>173</v>
      </c>
      <c r="E265" s="176" t="s">
        <v>2800</v>
      </c>
      <c r="F265" s="177" t="s">
        <v>2801</v>
      </c>
      <c r="G265" s="178" t="s">
        <v>2711</v>
      </c>
      <c r="H265" s="179">
        <v>1</v>
      </c>
      <c r="I265" s="180"/>
      <c r="J265" s="181">
        <f t="shared" si="110"/>
        <v>0</v>
      </c>
      <c r="K265" s="177" t="s">
        <v>19</v>
      </c>
      <c r="L265" s="40"/>
      <c r="M265" s="182" t="s">
        <v>19</v>
      </c>
      <c r="N265" s="183" t="s">
        <v>44</v>
      </c>
      <c r="O265" s="65"/>
      <c r="P265" s="184">
        <f t="shared" si="111"/>
        <v>0</v>
      </c>
      <c r="Q265" s="184">
        <v>0</v>
      </c>
      <c r="R265" s="184">
        <f t="shared" si="112"/>
        <v>0</v>
      </c>
      <c r="S265" s="184">
        <v>0</v>
      </c>
      <c r="T265" s="185">
        <f t="shared" si="113"/>
        <v>0</v>
      </c>
      <c r="U265" s="35"/>
      <c r="V265" s="35"/>
      <c r="W265" s="35"/>
      <c r="X265" s="35"/>
      <c r="Y265" s="35"/>
      <c r="Z265" s="35"/>
      <c r="AA265" s="35"/>
      <c r="AB265" s="35"/>
      <c r="AC265" s="35"/>
      <c r="AD265" s="35"/>
      <c r="AE265" s="35"/>
      <c r="AR265" s="186" t="s">
        <v>178</v>
      </c>
      <c r="AT265" s="186" t="s">
        <v>173</v>
      </c>
      <c r="AU265" s="186" t="s">
        <v>81</v>
      </c>
      <c r="AY265" s="18" t="s">
        <v>171</v>
      </c>
      <c r="BE265" s="187">
        <f t="shared" si="114"/>
        <v>0</v>
      </c>
      <c r="BF265" s="187">
        <f t="shared" si="115"/>
        <v>0</v>
      </c>
      <c r="BG265" s="187">
        <f t="shared" si="116"/>
        <v>0</v>
      </c>
      <c r="BH265" s="187">
        <f t="shared" si="117"/>
        <v>0</v>
      </c>
      <c r="BI265" s="187">
        <f t="shared" si="118"/>
        <v>0</v>
      </c>
      <c r="BJ265" s="18" t="s">
        <v>81</v>
      </c>
      <c r="BK265" s="187">
        <f t="shared" si="119"/>
        <v>0</v>
      </c>
      <c r="BL265" s="18" t="s">
        <v>178</v>
      </c>
      <c r="BM265" s="186" t="s">
        <v>2089</v>
      </c>
    </row>
    <row r="266" spans="1:65" s="2" customFormat="1" ht="21.75" customHeight="1">
      <c r="A266" s="35"/>
      <c r="B266" s="36"/>
      <c r="C266" s="175" t="s">
        <v>1237</v>
      </c>
      <c r="D266" s="175" t="s">
        <v>173</v>
      </c>
      <c r="E266" s="176" t="s">
        <v>2762</v>
      </c>
      <c r="F266" s="177" t="s">
        <v>2763</v>
      </c>
      <c r="G266" s="178" t="s">
        <v>2711</v>
      </c>
      <c r="H266" s="179">
        <v>3</v>
      </c>
      <c r="I266" s="180"/>
      <c r="J266" s="181">
        <f t="shared" si="110"/>
        <v>0</v>
      </c>
      <c r="K266" s="177" t="s">
        <v>19</v>
      </c>
      <c r="L266" s="40"/>
      <c r="M266" s="182" t="s">
        <v>19</v>
      </c>
      <c r="N266" s="183" t="s">
        <v>44</v>
      </c>
      <c r="O266" s="65"/>
      <c r="P266" s="184">
        <f t="shared" si="111"/>
        <v>0</v>
      </c>
      <c r="Q266" s="184">
        <v>0</v>
      </c>
      <c r="R266" s="184">
        <f t="shared" si="112"/>
        <v>0</v>
      </c>
      <c r="S266" s="184">
        <v>0</v>
      </c>
      <c r="T266" s="185">
        <f t="shared" si="113"/>
        <v>0</v>
      </c>
      <c r="U266" s="35"/>
      <c r="V266" s="35"/>
      <c r="W266" s="35"/>
      <c r="X266" s="35"/>
      <c r="Y266" s="35"/>
      <c r="Z266" s="35"/>
      <c r="AA266" s="35"/>
      <c r="AB266" s="35"/>
      <c r="AC266" s="35"/>
      <c r="AD266" s="35"/>
      <c r="AE266" s="35"/>
      <c r="AR266" s="186" t="s">
        <v>178</v>
      </c>
      <c r="AT266" s="186" t="s">
        <v>173</v>
      </c>
      <c r="AU266" s="186" t="s">
        <v>81</v>
      </c>
      <c r="AY266" s="18" t="s">
        <v>171</v>
      </c>
      <c r="BE266" s="187">
        <f t="shared" si="114"/>
        <v>0</v>
      </c>
      <c r="BF266" s="187">
        <f t="shared" si="115"/>
        <v>0</v>
      </c>
      <c r="BG266" s="187">
        <f t="shared" si="116"/>
        <v>0</v>
      </c>
      <c r="BH266" s="187">
        <f t="shared" si="117"/>
        <v>0</v>
      </c>
      <c r="BI266" s="187">
        <f t="shared" si="118"/>
        <v>0</v>
      </c>
      <c r="BJ266" s="18" t="s">
        <v>81</v>
      </c>
      <c r="BK266" s="187">
        <f t="shared" si="119"/>
        <v>0</v>
      </c>
      <c r="BL266" s="18" t="s">
        <v>178</v>
      </c>
      <c r="BM266" s="186" t="s">
        <v>2101</v>
      </c>
    </row>
    <row r="267" spans="1:65" s="2" customFormat="1" ht="16.5" customHeight="1">
      <c r="A267" s="35"/>
      <c r="B267" s="36"/>
      <c r="C267" s="175" t="s">
        <v>1242</v>
      </c>
      <c r="D267" s="175" t="s">
        <v>173</v>
      </c>
      <c r="E267" s="176" t="s">
        <v>2738</v>
      </c>
      <c r="F267" s="177" t="s">
        <v>2739</v>
      </c>
      <c r="G267" s="178" t="s">
        <v>2711</v>
      </c>
      <c r="H267" s="179">
        <v>3</v>
      </c>
      <c r="I267" s="180"/>
      <c r="J267" s="181">
        <f t="shared" si="110"/>
        <v>0</v>
      </c>
      <c r="K267" s="177" t="s">
        <v>19</v>
      </c>
      <c r="L267" s="40"/>
      <c r="M267" s="182" t="s">
        <v>19</v>
      </c>
      <c r="N267" s="183" t="s">
        <v>44</v>
      </c>
      <c r="O267" s="65"/>
      <c r="P267" s="184">
        <f t="shared" si="111"/>
        <v>0</v>
      </c>
      <c r="Q267" s="184">
        <v>0</v>
      </c>
      <c r="R267" s="184">
        <f t="shared" si="112"/>
        <v>0</v>
      </c>
      <c r="S267" s="184">
        <v>0</v>
      </c>
      <c r="T267" s="185">
        <f t="shared" si="113"/>
        <v>0</v>
      </c>
      <c r="U267" s="35"/>
      <c r="V267" s="35"/>
      <c r="W267" s="35"/>
      <c r="X267" s="35"/>
      <c r="Y267" s="35"/>
      <c r="Z267" s="35"/>
      <c r="AA267" s="35"/>
      <c r="AB267" s="35"/>
      <c r="AC267" s="35"/>
      <c r="AD267" s="35"/>
      <c r="AE267" s="35"/>
      <c r="AR267" s="186" t="s">
        <v>178</v>
      </c>
      <c r="AT267" s="186" t="s">
        <v>173</v>
      </c>
      <c r="AU267" s="186" t="s">
        <v>81</v>
      </c>
      <c r="AY267" s="18" t="s">
        <v>171</v>
      </c>
      <c r="BE267" s="187">
        <f t="shared" si="114"/>
        <v>0</v>
      </c>
      <c r="BF267" s="187">
        <f t="shared" si="115"/>
        <v>0</v>
      </c>
      <c r="BG267" s="187">
        <f t="shared" si="116"/>
        <v>0</v>
      </c>
      <c r="BH267" s="187">
        <f t="shared" si="117"/>
        <v>0</v>
      </c>
      <c r="BI267" s="187">
        <f t="shared" si="118"/>
        <v>0</v>
      </c>
      <c r="BJ267" s="18" t="s">
        <v>81</v>
      </c>
      <c r="BK267" s="187">
        <f t="shared" si="119"/>
        <v>0</v>
      </c>
      <c r="BL267" s="18" t="s">
        <v>178</v>
      </c>
      <c r="BM267" s="186" t="s">
        <v>2112</v>
      </c>
    </row>
    <row r="268" spans="1:65" s="2" customFormat="1" ht="16.5" customHeight="1">
      <c r="A268" s="35"/>
      <c r="B268" s="36"/>
      <c r="C268" s="175" t="s">
        <v>1249</v>
      </c>
      <c r="D268" s="175" t="s">
        <v>173</v>
      </c>
      <c r="E268" s="176" t="s">
        <v>2740</v>
      </c>
      <c r="F268" s="177" t="s">
        <v>2741</v>
      </c>
      <c r="G268" s="178" t="s">
        <v>2711</v>
      </c>
      <c r="H268" s="179">
        <v>3</v>
      </c>
      <c r="I268" s="180"/>
      <c r="J268" s="181">
        <f t="shared" si="110"/>
        <v>0</v>
      </c>
      <c r="K268" s="177" t="s">
        <v>19</v>
      </c>
      <c r="L268" s="40"/>
      <c r="M268" s="182" t="s">
        <v>19</v>
      </c>
      <c r="N268" s="183" t="s">
        <v>44</v>
      </c>
      <c r="O268" s="65"/>
      <c r="P268" s="184">
        <f t="shared" si="111"/>
        <v>0</v>
      </c>
      <c r="Q268" s="184">
        <v>0</v>
      </c>
      <c r="R268" s="184">
        <f t="shared" si="112"/>
        <v>0</v>
      </c>
      <c r="S268" s="184">
        <v>0</v>
      </c>
      <c r="T268" s="185">
        <f t="shared" si="113"/>
        <v>0</v>
      </c>
      <c r="U268" s="35"/>
      <c r="V268" s="35"/>
      <c r="W268" s="35"/>
      <c r="X268" s="35"/>
      <c r="Y268" s="35"/>
      <c r="Z268" s="35"/>
      <c r="AA268" s="35"/>
      <c r="AB268" s="35"/>
      <c r="AC268" s="35"/>
      <c r="AD268" s="35"/>
      <c r="AE268" s="35"/>
      <c r="AR268" s="186" t="s">
        <v>178</v>
      </c>
      <c r="AT268" s="186" t="s">
        <v>173</v>
      </c>
      <c r="AU268" s="186" t="s">
        <v>81</v>
      </c>
      <c r="AY268" s="18" t="s">
        <v>171</v>
      </c>
      <c r="BE268" s="187">
        <f t="shared" si="114"/>
        <v>0</v>
      </c>
      <c r="BF268" s="187">
        <f t="shared" si="115"/>
        <v>0</v>
      </c>
      <c r="BG268" s="187">
        <f t="shared" si="116"/>
        <v>0</v>
      </c>
      <c r="BH268" s="187">
        <f t="shared" si="117"/>
        <v>0</v>
      </c>
      <c r="BI268" s="187">
        <f t="shared" si="118"/>
        <v>0</v>
      </c>
      <c r="BJ268" s="18" t="s">
        <v>81</v>
      </c>
      <c r="BK268" s="187">
        <f t="shared" si="119"/>
        <v>0</v>
      </c>
      <c r="BL268" s="18" t="s">
        <v>178</v>
      </c>
      <c r="BM268" s="186" t="s">
        <v>2122</v>
      </c>
    </row>
    <row r="269" spans="1:65" s="2" customFormat="1" ht="16.5" customHeight="1">
      <c r="A269" s="35"/>
      <c r="B269" s="36"/>
      <c r="C269" s="175" t="s">
        <v>1257</v>
      </c>
      <c r="D269" s="175" t="s">
        <v>173</v>
      </c>
      <c r="E269" s="176" t="s">
        <v>2742</v>
      </c>
      <c r="F269" s="177" t="s">
        <v>2743</v>
      </c>
      <c r="G269" s="178" t="s">
        <v>2711</v>
      </c>
      <c r="H269" s="179">
        <v>3</v>
      </c>
      <c r="I269" s="180"/>
      <c r="J269" s="181">
        <f t="shared" si="110"/>
        <v>0</v>
      </c>
      <c r="K269" s="177" t="s">
        <v>19</v>
      </c>
      <c r="L269" s="40"/>
      <c r="M269" s="182" t="s">
        <v>19</v>
      </c>
      <c r="N269" s="183" t="s">
        <v>44</v>
      </c>
      <c r="O269" s="65"/>
      <c r="P269" s="184">
        <f t="shared" si="111"/>
        <v>0</v>
      </c>
      <c r="Q269" s="184">
        <v>0</v>
      </c>
      <c r="R269" s="184">
        <f t="shared" si="112"/>
        <v>0</v>
      </c>
      <c r="S269" s="184">
        <v>0</v>
      </c>
      <c r="T269" s="185">
        <f t="shared" si="113"/>
        <v>0</v>
      </c>
      <c r="U269" s="35"/>
      <c r="V269" s="35"/>
      <c r="W269" s="35"/>
      <c r="X269" s="35"/>
      <c r="Y269" s="35"/>
      <c r="Z269" s="35"/>
      <c r="AA269" s="35"/>
      <c r="AB269" s="35"/>
      <c r="AC269" s="35"/>
      <c r="AD269" s="35"/>
      <c r="AE269" s="35"/>
      <c r="AR269" s="186" t="s">
        <v>178</v>
      </c>
      <c r="AT269" s="186" t="s">
        <v>173</v>
      </c>
      <c r="AU269" s="186" t="s">
        <v>81</v>
      </c>
      <c r="AY269" s="18" t="s">
        <v>171</v>
      </c>
      <c r="BE269" s="187">
        <f t="shared" si="114"/>
        <v>0</v>
      </c>
      <c r="BF269" s="187">
        <f t="shared" si="115"/>
        <v>0</v>
      </c>
      <c r="BG269" s="187">
        <f t="shared" si="116"/>
        <v>0</v>
      </c>
      <c r="BH269" s="187">
        <f t="shared" si="117"/>
        <v>0</v>
      </c>
      <c r="BI269" s="187">
        <f t="shared" si="118"/>
        <v>0</v>
      </c>
      <c r="BJ269" s="18" t="s">
        <v>81</v>
      </c>
      <c r="BK269" s="187">
        <f t="shared" si="119"/>
        <v>0</v>
      </c>
      <c r="BL269" s="18" t="s">
        <v>178</v>
      </c>
      <c r="BM269" s="186" t="s">
        <v>2133</v>
      </c>
    </row>
    <row r="270" spans="1:65" s="2" customFormat="1" ht="16.5" customHeight="1">
      <c r="A270" s="35"/>
      <c r="B270" s="36"/>
      <c r="C270" s="175" t="s">
        <v>1262</v>
      </c>
      <c r="D270" s="175" t="s">
        <v>173</v>
      </c>
      <c r="E270" s="176" t="s">
        <v>2744</v>
      </c>
      <c r="F270" s="177" t="s">
        <v>2745</v>
      </c>
      <c r="G270" s="178" t="s">
        <v>2711</v>
      </c>
      <c r="H270" s="179">
        <v>5</v>
      </c>
      <c r="I270" s="180"/>
      <c r="J270" s="181">
        <f t="shared" si="110"/>
        <v>0</v>
      </c>
      <c r="K270" s="177" t="s">
        <v>19</v>
      </c>
      <c r="L270" s="40"/>
      <c r="M270" s="182" t="s">
        <v>19</v>
      </c>
      <c r="N270" s="183" t="s">
        <v>44</v>
      </c>
      <c r="O270" s="65"/>
      <c r="P270" s="184">
        <f t="shared" si="111"/>
        <v>0</v>
      </c>
      <c r="Q270" s="184">
        <v>0</v>
      </c>
      <c r="R270" s="184">
        <f t="shared" si="112"/>
        <v>0</v>
      </c>
      <c r="S270" s="184">
        <v>0</v>
      </c>
      <c r="T270" s="185">
        <f t="shared" si="113"/>
        <v>0</v>
      </c>
      <c r="U270" s="35"/>
      <c r="V270" s="35"/>
      <c r="W270" s="35"/>
      <c r="X270" s="35"/>
      <c r="Y270" s="35"/>
      <c r="Z270" s="35"/>
      <c r="AA270" s="35"/>
      <c r="AB270" s="35"/>
      <c r="AC270" s="35"/>
      <c r="AD270" s="35"/>
      <c r="AE270" s="35"/>
      <c r="AR270" s="186" t="s">
        <v>178</v>
      </c>
      <c r="AT270" s="186" t="s">
        <v>173</v>
      </c>
      <c r="AU270" s="186" t="s">
        <v>81</v>
      </c>
      <c r="AY270" s="18" t="s">
        <v>171</v>
      </c>
      <c r="BE270" s="187">
        <f t="shared" si="114"/>
        <v>0</v>
      </c>
      <c r="BF270" s="187">
        <f t="shared" si="115"/>
        <v>0</v>
      </c>
      <c r="BG270" s="187">
        <f t="shared" si="116"/>
        <v>0</v>
      </c>
      <c r="BH270" s="187">
        <f t="shared" si="117"/>
        <v>0</v>
      </c>
      <c r="BI270" s="187">
        <f t="shared" si="118"/>
        <v>0</v>
      </c>
      <c r="BJ270" s="18" t="s">
        <v>81</v>
      </c>
      <c r="BK270" s="187">
        <f t="shared" si="119"/>
        <v>0</v>
      </c>
      <c r="BL270" s="18" t="s">
        <v>178</v>
      </c>
      <c r="BM270" s="186" t="s">
        <v>2144</v>
      </c>
    </row>
    <row r="271" spans="1:65" s="2" customFormat="1" ht="16.5" customHeight="1">
      <c r="A271" s="35"/>
      <c r="B271" s="36"/>
      <c r="C271" s="175" t="s">
        <v>1269</v>
      </c>
      <c r="D271" s="175" t="s">
        <v>173</v>
      </c>
      <c r="E271" s="176" t="s">
        <v>2802</v>
      </c>
      <c r="F271" s="177" t="s">
        <v>2803</v>
      </c>
      <c r="G271" s="178" t="s">
        <v>2711</v>
      </c>
      <c r="H271" s="179">
        <v>1</v>
      </c>
      <c r="I271" s="180"/>
      <c r="J271" s="181">
        <f t="shared" si="110"/>
        <v>0</v>
      </c>
      <c r="K271" s="177" t="s">
        <v>19</v>
      </c>
      <c r="L271" s="40"/>
      <c r="M271" s="182" t="s">
        <v>19</v>
      </c>
      <c r="N271" s="183" t="s">
        <v>44</v>
      </c>
      <c r="O271" s="65"/>
      <c r="P271" s="184">
        <f t="shared" si="111"/>
        <v>0</v>
      </c>
      <c r="Q271" s="184">
        <v>0</v>
      </c>
      <c r="R271" s="184">
        <f t="shared" si="112"/>
        <v>0</v>
      </c>
      <c r="S271" s="184">
        <v>0</v>
      </c>
      <c r="T271" s="185">
        <f t="shared" si="113"/>
        <v>0</v>
      </c>
      <c r="U271" s="35"/>
      <c r="V271" s="35"/>
      <c r="W271" s="35"/>
      <c r="X271" s="35"/>
      <c r="Y271" s="35"/>
      <c r="Z271" s="35"/>
      <c r="AA271" s="35"/>
      <c r="AB271" s="35"/>
      <c r="AC271" s="35"/>
      <c r="AD271" s="35"/>
      <c r="AE271" s="35"/>
      <c r="AR271" s="186" t="s">
        <v>178</v>
      </c>
      <c r="AT271" s="186" t="s">
        <v>173</v>
      </c>
      <c r="AU271" s="186" t="s">
        <v>81</v>
      </c>
      <c r="AY271" s="18" t="s">
        <v>171</v>
      </c>
      <c r="BE271" s="187">
        <f t="shared" si="114"/>
        <v>0</v>
      </c>
      <c r="BF271" s="187">
        <f t="shared" si="115"/>
        <v>0</v>
      </c>
      <c r="BG271" s="187">
        <f t="shared" si="116"/>
        <v>0</v>
      </c>
      <c r="BH271" s="187">
        <f t="shared" si="117"/>
        <v>0</v>
      </c>
      <c r="BI271" s="187">
        <f t="shared" si="118"/>
        <v>0</v>
      </c>
      <c r="BJ271" s="18" t="s">
        <v>81</v>
      </c>
      <c r="BK271" s="187">
        <f t="shared" si="119"/>
        <v>0</v>
      </c>
      <c r="BL271" s="18" t="s">
        <v>178</v>
      </c>
      <c r="BM271" s="186" t="s">
        <v>2156</v>
      </c>
    </row>
    <row r="272" spans="1:65" s="2" customFormat="1" ht="21.75" customHeight="1">
      <c r="A272" s="35"/>
      <c r="B272" s="36"/>
      <c r="C272" s="175" t="s">
        <v>1275</v>
      </c>
      <c r="D272" s="175" t="s">
        <v>173</v>
      </c>
      <c r="E272" s="176" t="s">
        <v>2760</v>
      </c>
      <c r="F272" s="177" t="s">
        <v>2761</v>
      </c>
      <c r="G272" s="178" t="s">
        <v>2711</v>
      </c>
      <c r="H272" s="179">
        <v>1</v>
      </c>
      <c r="I272" s="180"/>
      <c r="J272" s="181">
        <f t="shared" si="110"/>
        <v>0</v>
      </c>
      <c r="K272" s="177" t="s">
        <v>19</v>
      </c>
      <c r="L272" s="40"/>
      <c r="M272" s="182" t="s">
        <v>19</v>
      </c>
      <c r="N272" s="183" t="s">
        <v>44</v>
      </c>
      <c r="O272" s="65"/>
      <c r="P272" s="184">
        <f t="shared" si="111"/>
        <v>0</v>
      </c>
      <c r="Q272" s="184">
        <v>0</v>
      </c>
      <c r="R272" s="184">
        <f t="shared" si="112"/>
        <v>0</v>
      </c>
      <c r="S272" s="184">
        <v>0</v>
      </c>
      <c r="T272" s="185">
        <f t="shared" si="113"/>
        <v>0</v>
      </c>
      <c r="U272" s="35"/>
      <c r="V272" s="35"/>
      <c r="W272" s="35"/>
      <c r="X272" s="35"/>
      <c r="Y272" s="35"/>
      <c r="Z272" s="35"/>
      <c r="AA272" s="35"/>
      <c r="AB272" s="35"/>
      <c r="AC272" s="35"/>
      <c r="AD272" s="35"/>
      <c r="AE272" s="35"/>
      <c r="AR272" s="186" t="s">
        <v>178</v>
      </c>
      <c r="AT272" s="186" t="s">
        <v>173</v>
      </c>
      <c r="AU272" s="186" t="s">
        <v>81</v>
      </c>
      <c r="AY272" s="18" t="s">
        <v>171</v>
      </c>
      <c r="BE272" s="187">
        <f t="shared" si="114"/>
        <v>0</v>
      </c>
      <c r="BF272" s="187">
        <f t="shared" si="115"/>
        <v>0</v>
      </c>
      <c r="BG272" s="187">
        <f t="shared" si="116"/>
        <v>0</v>
      </c>
      <c r="BH272" s="187">
        <f t="shared" si="117"/>
        <v>0</v>
      </c>
      <c r="BI272" s="187">
        <f t="shared" si="118"/>
        <v>0</v>
      </c>
      <c r="BJ272" s="18" t="s">
        <v>81</v>
      </c>
      <c r="BK272" s="187">
        <f t="shared" si="119"/>
        <v>0</v>
      </c>
      <c r="BL272" s="18" t="s">
        <v>178</v>
      </c>
      <c r="BM272" s="186" t="s">
        <v>2162</v>
      </c>
    </row>
    <row r="273" spans="1:65" s="2" customFormat="1" ht="16.5" customHeight="1">
      <c r="A273" s="35"/>
      <c r="B273" s="36"/>
      <c r="C273" s="175" t="s">
        <v>1279</v>
      </c>
      <c r="D273" s="175" t="s">
        <v>173</v>
      </c>
      <c r="E273" s="176" t="s">
        <v>2746</v>
      </c>
      <c r="F273" s="177" t="s">
        <v>2747</v>
      </c>
      <c r="G273" s="178" t="s">
        <v>2711</v>
      </c>
      <c r="H273" s="179">
        <v>6</v>
      </c>
      <c r="I273" s="180"/>
      <c r="J273" s="181">
        <f t="shared" si="110"/>
        <v>0</v>
      </c>
      <c r="K273" s="177" t="s">
        <v>19</v>
      </c>
      <c r="L273" s="40"/>
      <c r="M273" s="182" t="s">
        <v>19</v>
      </c>
      <c r="N273" s="183" t="s">
        <v>44</v>
      </c>
      <c r="O273" s="65"/>
      <c r="P273" s="184">
        <f t="shared" si="111"/>
        <v>0</v>
      </c>
      <c r="Q273" s="184">
        <v>0</v>
      </c>
      <c r="R273" s="184">
        <f t="shared" si="112"/>
        <v>0</v>
      </c>
      <c r="S273" s="184">
        <v>0</v>
      </c>
      <c r="T273" s="185">
        <f t="shared" si="113"/>
        <v>0</v>
      </c>
      <c r="U273" s="35"/>
      <c r="V273" s="35"/>
      <c r="W273" s="35"/>
      <c r="X273" s="35"/>
      <c r="Y273" s="35"/>
      <c r="Z273" s="35"/>
      <c r="AA273" s="35"/>
      <c r="AB273" s="35"/>
      <c r="AC273" s="35"/>
      <c r="AD273" s="35"/>
      <c r="AE273" s="35"/>
      <c r="AR273" s="186" t="s">
        <v>178</v>
      </c>
      <c r="AT273" s="186" t="s">
        <v>173</v>
      </c>
      <c r="AU273" s="186" t="s">
        <v>81</v>
      </c>
      <c r="AY273" s="18" t="s">
        <v>171</v>
      </c>
      <c r="BE273" s="187">
        <f t="shared" si="114"/>
        <v>0</v>
      </c>
      <c r="BF273" s="187">
        <f t="shared" si="115"/>
        <v>0</v>
      </c>
      <c r="BG273" s="187">
        <f t="shared" si="116"/>
        <v>0</v>
      </c>
      <c r="BH273" s="187">
        <f t="shared" si="117"/>
        <v>0</v>
      </c>
      <c r="BI273" s="187">
        <f t="shared" si="118"/>
        <v>0</v>
      </c>
      <c r="BJ273" s="18" t="s">
        <v>81</v>
      </c>
      <c r="BK273" s="187">
        <f t="shared" si="119"/>
        <v>0</v>
      </c>
      <c r="BL273" s="18" t="s">
        <v>178</v>
      </c>
      <c r="BM273" s="186" t="s">
        <v>2166</v>
      </c>
    </row>
    <row r="274" spans="1:65" s="2" customFormat="1" ht="16.5" customHeight="1">
      <c r="A274" s="35"/>
      <c r="B274" s="36"/>
      <c r="C274" s="175" t="s">
        <v>1286</v>
      </c>
      <c r="D274" s="175" t="s">
        <v>173</v>
      </c>
      <c r="E274" s="176" t="s">
        <v>2772</v>
      </c>
      <c r="F274" s="177" t="s">
        <v>2773</v>
      </c>
      <c r="G274" s="178" t="s">
        <v>2711</v>
      </c>
      <c r="H274" s="179">
        <v>3</v>
      </c>
      <c r="I274" s="180"/>
      <c r="J274" s="181">
        <f t="shared" si="110"/>
        <v>0</v>
      </c>
      <c r="K274" s="177" t="s">
        <v>19</v>
      </c>
      <c r="L274" s="40"/>
      <c r="M274" s="182" t="s">
        <v>19</v>
      </c>
      <c r="N274" s="183" t="s">
        <v>44</v>
      </c>
      <c r="O274" s="65"/>
      <c r="P274" s="184">
        <f t="shared" si="111"/>
        <v>0</v>
      </c>
      <c r="Q274" s="184">
        <v>0</v>
      </c>
      <c r="R274" s="184">
        <f t="shared" si="112"/>
        <v>0</v>
      </c>
      <c r="S274" s="184">
        <v>0</v>
      </c>
      <c r="T274" s="185">
        <f t="shared" si="113"/>
        <v>0</v>
      </c>
      <c r="U274" s="35"/>
      <c r="V274" s="35"/>
      <c r="W274" s="35"/>
      <c r="X274" s="35"/>
      <c r="Y274" s="35"/>
      <c r="Z274" s="35"/>
      <c r="AA274" s="35"/>
      <c r="AB274" s="35"/>
      <c r="AC274" s="35"/>
      <c r="AD274" s="35"/>
      <c r="AE274" s="35"/>
      <c r="AR274" s="186" t="s">
        <v>178</v>
      </c>
      <c r="AT274" s="186" t="s">
        <v>173</v>
      </c>
      <c r="AU274" s="186" t="s">
        <v>81</v>
      </c>
      <c r="AY274" s="18" t="s">
        <v>171</v>
      </c>
      <c r="BE274" s="187">
        <f t="shared" si="114"/>
        <v>0</v>
      </c>
      <c r="BF274" s="187">
        <f t="shared" si="115"/>
        <v>0</v>
      </c>
      <c r="BG274" s="187">
        <f t="shared" si="116"/>
        <v>0</v>
      </c>
      <c r="BH274" s="187">
        <f t="shared" si="117"/>
        <v>0</v>
      </c>
      <c r="BI274" s="187">
        <f t="shared" si="118"/>
        <v>0</v>
      </c>
      <c r="BJ274" s="18" t="s">
        <v>81</v>
      </c>
      <c r="BK274" s="187">
        <f t="shared" si="119"/>
        <v>0</v>
      </c>
      <c r="BL274" s="18" t="s">
        <v>178</v>
      </c>
      <c r="BM274" s="186" t="s">
        <v>2176</v>
      </c>
    </row>
    <row r="275" spans="1:65" s="2" customFormat="1" ht="16.5" customHeight="1">
      <c r="A275" s="35"/>
      <c r="B275" s="36"/>
      <c r="C275" s="175" t="s">
        <v>1290</v>
      </c>
      <c r="D275" s="175" t="s">
        <v>173</v>
      </c>
      <c r="E275" s="176" t="s">
        <v>2774</v>
      </c>
      <c r="F275" s="177" t="s">
        <v>2775</v>
      </c>
      <c r="G275" s="178" t="s">
        <v>2711</v>
      </c>
      <c r="H275" s="179">
        <v>3</v>
      </c>
      <c r="I275" s="180"/>
      <c r="J275" s="181">
        <f t="shared" si="110"/>
        <v>0</v>
      </c>
      <c r="K275" s="177" t="s">
        <v>19</v>
      </c>
      <c r="L275" s="40"/>
      <c r="M275" s="182" t="s">
        <v>19</v>
      </c>
      <c r="N275" s="183" t="s">
        <v>44</v>
      </c>
      <c r="O275" s="65"/>
      <c r="P275" s="184">
        <f t="shared" si="111"/>
        <v>0</v>
      </c>
      <c r="Q275" s="184">
        <v>0</v>
      </c>
      <c r="R275" s="184">
        <f t="shared" si="112"/>
        <v>0</v>
      </c>
      <c r="S275" s="184">
        <v>0</v>
      </c>
      <c r="T275" s="185">
        <f t="shared" si="113"/>
        <v>0</v>
      </c>
      <c r="U275" s="35"/>
      <c r="V275" s="35"/>
      <c r="W275" s="35"/>
      <c r="X275" s="35"/>
      <c r="Y275" s="35"/>
      <c r="Z275" s="35"/>
      <c r="AA275" s="35"/>
      <c r="AB275" s="35"/>
      <c r="AC275" s="35"/>
      <c r="AD275" s="35"/>
      <c r="AE275" s="35"/>
      <c r="AR275" s="186" t="s">
        <v>178</v>
      </c>
      <c r="AT275" s="186" t="s">
        <v>173</v>
      </c>
      <c r="AU275" s="186" t="s">
        <v>81</v>
      </c>
      <c r="AY275" s="18" t="s">
        <v>171</v>
      </c>
      <c r="BE275" s="187">
        <f t="shared" si="114"/>
        <v>0</v>
      </c>
      <c r="BF275" s="187">
        <f t="shared" si="115"/>
        <v>0</v>
      </c>
      <c r="BG275" s="187">
        <f t="shared" si="116"/>
        <v>0</v>
      </c>
      <c r="BH275" s="187">
        <f t="shared" si="117"/>
        <v>0</v>
      </c>
      <c r="BI275" s="187">
        <f t="shared" si="118"/>
        <v>0</v>
      </c>
      <c r="BJ275" s="18" t="s">
        <v>81</v>
      </c>
      <c r="BK275" s="187">
        <f t="shared" si="119"/>
        <v>0</v>
      </c>
      <c r="BL275" s="18" t="s">
        <v>178</v>
      </c>
      <c r="BM275" s="186" t="s">
        <v>2187</v>
      </c>
    </row>
    <row r="276" spans="1:65" s="2" customFormat="1" ht="16.5" customHeight="1">
      <c r="A276" s="35"/>
      <c r="B276" s="36"/>
      <c r="C276" s="175" t="s">
        <v>1296</v>
      </c>
      <c r="D276" s="175" t="s">
        <v>173</v>
      </c>
      <c r="E276" s="176" t="s">
        <v>2748</v>
      </c>
      <c r="F276" s="177" t="s">
        <v>2749</v>
      </c>
      <c r="G276" s="178" t="s">
        <v>2711</v>
      </c>
      <c r="H276" s="179">
        <v>20</v>
      </c>
      <c r="I276" s="180"/>
      <c r="J276" s="181">
        <f t="shared" si="110"/>
        <v>0</v>
      </c>
      <c r="K276" s="177" t="s">
        <v>19</v>
      </c>
      <c r="L276" s="40"/>
      <c r="M276" s="182" t="s">
        <v>19</v>
      </c>
      <c r="N276" s="183" t="s">
        <v>44</v>
      </c>
      <c r="O276" s="65"/>
      <c r="P276" s="184">
        <f t="shared" si="111"/>
        <v>0</v>
      </c>
      <c r="Q276" s="184">
        <v>0</v>
      </c>
      <c r="R276" s="184">
        <f t="shared" si="112"/>
        <v>0</v>
      </c>
      <c r="S276" s="184">
        <v>0</v>
      </c>
      <c r="T276" s="185">
        <f t="shared" si="113"/>
        <v>0</v>
      </c>
      <c r="U276" s="35"/>
      <c r="V276" s="35"/>
      <c r="W276" s="35"/>
      <c r="X276" s="35"/>
      <c r="Y276" s="35"/>
      <c r="Z276" s="35"/>
      <c r="AA276" s="35"/>
      <c r="AB276" s="35"/>
      <c r="AC276" s="35"/>
      <c r="AD276" s="35"/>
      <c r="AE276" s="35"/>
      <c r="AR276" s="186" t="s">
        <v>178</v>
      </c>
      <c r="AT276" s="186" t="s">
        <v>173</v>
      </c>
      <c r="AU276" s="186" t="s">
        <v>81</v>
      </c>
      <c r="AY276" s="18" t="s">
        <v>171</v>
      </c>
      <c r="BE276" s="187">
        <f t="shared" si="114"/>
        <v>0</v>
      </c>
      <c r="BF276" s="187">
        <f t="shared" si="115"/>
        <v>0</v>
      </c>
      <c r="BG276" s="187">
        <f t="shared" si="116"/>
        <v>0</v>
      </c>
      <c r="BH276" s="187">
        <f t="shared" si="117"/>
        <v>0</v>
      </c>
      <c r="BI276" s="187">
        <f t="shared" si="118"/>
        <v>0</v>
      </c>
      <c r="BJ276" s="18" t="s">
        <v>81</v>
      </c>
      <c r="BK276" s="187">
        <f t="shared" si="119"/>
        <v>0</v>
      </c>
      <c r="BL276" s="18" t="s">
        <v>178</v>
      </c>
      <c r="BM276" s="186" t="s">
        <v>2197</v>
      </c>
    </row>
    <row r="277" spans="2:63" s="12" customFormat="1" ht="25.9" customHeight="1">
      <c r="B277" s="159"/>
      <c r="C277" s="160"/>
      <c r="D277" s="161" t="s">
        <v>72</v>
      </c>
      <c r="E277" s="162" t="s">
        <v>2814</v>
      </c>
      <c r="F277" s="162" t="s">
        <v>2815</v>
      </c>
      <c r="G277" s="160"/>
      <c r="H277" s="160"/>
      <c r="I277" s="163"/>
      <c r="J277" s="164">
        <f>BK277</f>
        <v>0</v>
      </c>
      <c r="K277" s="160"/>
      <c r="L277" s="165"/>
      <c r="M277" s="166"/>
      <c r="N277" s="167"/>
      <c r="O277" s="167"/>
      <c r="P277" s="168">
        <f>SUM(P278:P289)</f>
        <v>0</v>
      </c>
      <c r="Q277" s="167"/>
      <c r="R277" s="168">
        <f>SUM(R278:R289)</f>
        <v>0</v>
      </c>
      <c r="S277" s="167"/>
      <c r="T277" s="169">
        <f>SUM(T278:T289)</f>
        <v>0</v>
      </c>
      <c r="AR277" s="170" t="s">
        <v>81</v>
      </c>
      <c r="AT277" s="171" t="s">
        <v>72</v>
      </c>
      <c r="AU277" s="171" t="s">
        <v>73</v>
      </c>
      <c r="AY277" s="170" t="s">
        <v>171</v>
      </c>
      <c r="BK277" s="172">
        <f>SUM(BK278:BK289)</f>
        <v>0</v>
      </c>
    </row>
    <row r="278" spans="1:65" s="2" customFormat="1" ht="16.5" customHeight="1">
      <c r="A278" s="35"/>
      <c r="B278" s="36"/>
      <c r="C278" s="175" t="s">
        <v>1300</v>
      </c>
      <c r="D278" s="175" t="s">
        <v>173</v>
      </c>
      <c r="E278" s="176" t="s">
        <v>2816</v>
      </c>
      <c r="F278" s="177" t="s">
        <v>2817</v>
      </c>
      <c r="G278" s="178" t="s">
        <v>2706</v>
      </c>
      <c r="H278" s="179">
        <v>150</v>
      </c>
      <c r="I278" s="180"/>
      <c r="J278" s="181">
        <f aca="true" t="shared" si="120" ref="J278:J289">ROUND(I278*H278,2)</f>
        <v>0</v>
      </c>
      <c r="K278" s="177" t="s">
        <v>19</v>
      </c>
      <c r="L278" s="40"/>
      <c r="M278" s="182" t="s">
        <v>19</v>
      </c>
      <c r="N278" s="183" t="s">
        <v>44</v>
      </c>
      <c r="O278" s="65"/>
      <c r="P278" s="184">
        <f aca="true" t="shared" si="121" ref="P278:P289">O278*H278</f>
        <v>0</v>
      </c>
      <c r="Q278" s="184">
        <v>0</v>
      </c>
      <c r="R278" s="184">
        <f aca="true" t="shared" si="122" ref="R278:R289">Q278*H278</f>
        <v>0</v>
      </c>
      <c r="S278" s="184">
        <v>0</v>
      </c>
      <c r="T278" s="185">
        <f aca="true" t="shared" si="123" ref="T278:T289">S278*H278</f>
        <v>0</v>
      </c>
      <c r="U278" s="35"/>
      <c r="V278" s="35"/>
      <c r="W278" s="35"/>
      <c r="X278" s="35"/>
      <c r="Y278" s="35"/>
      <c r="Z278" s="35"/>
      <c r="AA278" s="35"/>
      <c r="AB278" s="35"/>
      <c r="AC278" s="35"/>
      <c r="AD278" s="35"/>
      <c r="AE278" s="35"/>
      <c r="AR278" s="186" t="s">
        <v>178</v>
      </c>
      <c r="AT278" s="186" t="s">
        <v>173</v>
      </c>
      <c r="AU278" s="186" t="s">
        <v>81</v>
      </c>
      <c r="AY278" s="18" t="s">
        <v>171</v>
      </c>
      <c r="BE278" s="187">
        <f aca="true" t="shared" si="124" ref="BE278:BE289">IF(N278="základní",J278,0)</f>
        <v>0</v>
      </c>
      <c r="BF278" s="187">
        <f aca="true" t="shared" si="125" ref="BF278:BF289">IF(N278="snížená",J278,0)</f>
        <v>0</v>
      </c>
      <c r="BG278" s="187">
        <f aca="true" t="shared" si="126" ref="BG278:BG289">IF(N278="zákl. přenesená",J278,0)</f>
        <v>0</v>
      </c>
      <c r="BH278" s="187">
        <f aca="true" t="shared" si="127" ref="BH278:BH289">IF(N278="sníž. přenesená",J278,0)</f>
        <v>0</v>
      </c>
      <c r="BI278" s="187">
        <f aca="true" t="shared" si="128" ref="BI278:BI289">IF(N278="nulová",J278,0)</f>
        <v>0</v>
      </c>
      <c r="BJ278" s="18" t="s">
        <v>81</v>
      </c>
      <c r="BK278" s="187">
        <f aca="true" t="shared" si="129" ref="BK278:BK289">ROUND(I278*H278,2)</f>
        <v>0</v>
      </c>
      <c r="BL278" s="18" t="s">
        <v>178</v>
      </c>
      <c r="BM278" s="186" t="s">
        <v>2205</v>
      </c>
    </row>
    <row r="279" spans="1:65" s="2" customFormat="1" ht="16.5" customHeight="1">
      <c r="A279" s="35"/>
      <c r="B279" s="36"/>
      <c r="C279" s="175" t="s">
        <v>1305</v>
      </c>
      <c r="D279" s="175" t="s">
        <v>173</v>
      </c>
      <c r="E279" s="176" t="s">
        <v>2734</v>
      </c>
      <c r="F279" s="177" t="s">
        <v>2735</v>
      </c>
      <c r="G279" s="178" t="s">
        <v>328</v>
      </c>
      <c r="H279" s="179">
        <v>80</v>
      </c>
      <c r="I279" s="180"/>
      <c r="J279" s="181">
        <f t="shared" si="120"/>
        <v>0</v>
      </c>
      <c r="K279" s="177" t="s">
        <v>19</v>
      </c>
      <c r="L279" s="40"/>
      <c r="M279" s="182" t="s">
        <v>19</v>
      </c>
      <c r="N279" s="183" t="s">
        <v>44</v>
      </c>
      <c r="O279" s="65"/>
      <c r="P279" s="184">
        <f t="shared" si="121"/>
        <v>0</v>
      </c>
      <c r="Q279" s="184">
        <v>0</v>
      </c>
      <c r="R279" s="184">
        <f t="shared" si="122"/>
        <v>0</v>
      </c>
      <c r="S279" s="184">
        <v>0</v>
      </c>
      <c r="T279" s="185">
        <f t="shared" si="123"/>
        <v>0</v>
      </c>
      <c r="U279" s="35"/>
      <c r="V279" s="35"/>
      <c r="W279" s="35"/>
      <c r="X279" s="35"/>
      <c r="Y279" s="35"/>
      <c r="Z279" s="35"/>
      <c r="AA279" s="35"/>
      <c r="AB279" s="35"/>
      <c r="AC279" s="35"/>
      <c r="AD279" s="35"/>
      <c r="AE279" s="35"/>
      <c r="AR279" s="186" t="s">
        <v>178</v>
      </c>
      <c r="AT279" s="186" t="s">
        <v>173</v>
      </c>
      <c r="AU279" s="186" t="s">
        <v>81</v>
      </c>
      <c r="AY279" s="18" t="s">
        <v>171</v>
      </c>
      <c r="BE279" s="187">
        <f t="shared" si="124"/>
        <v>0</v>
      </c>
      <c r="BF279" s="187">
        <f t="shared" si="125"/>
        <v>0</v>
      </c>
      <c r="BG279" s="187">
        <f t="shared" si="126"/>
        <v>0</v>
      </c>
      <c r="BH279" s="187">
        <f t="shared" si="127"/>
        <v>0</v>
      </c>
      <c r="BI279" s="187">
        <f t="shared" si="128"/>
        <v>0</v>
      </c>
      <c r="BJ279" s="18" t="s">
        <v>81</v>
      </c>
      <c r="BK279" s="187">
        <f t="shared" si="129"/>
        <v>0</v>
      </c>
      <c r="BL279" s="18" t="s">
        <v>178</v>
      </c>
      <c r="BM279" s="186" t="s">
        <v>2209</v>
      </c>
    </row>
    <row r="280" spans="1:65" s="2" customFormat="1" ht="16.5" customHeight="1">
      <c r="A280" s="35"/>
      <c r="B280" s="36"/>
      <c r="C280" s="175" t="s">
        <v>1309</v>
      </c>
      <c r="D280" s="175" t="s">
        <v>173</v>
      </c>
      <c r="E280" s="176" t="s">
        <v>2818</v>
      </c>
      <c r="F280" s="177" t="s">
        <v>2819</v>
      </c>
      <c r="G280" s="178" t="s">
        <v>328</v>
      </c>
      <c r="H280" s="179">
        <v>80</v>
      </c>
      <c r="I280" s="180"/>
      <c r="J280" s="181">
        <f t="shared" si="120"/>
        <v>0</v>
      </c>
      <c r="K280" s="177" t="s">
        <v>19</v>
      </c>
      <c r="L280" s="40"/>
      <c r="M280" s="182" t="s">
        <v>19</v>
      </c>
      <c r="N280" s="183" t="s">
        <v>44</v>
      </c>
      <c r="O280" s="65"/>
      <c r="P280" s="184">
        <f t="shared" si="121"/>
        <v>0</v>
      </c>
      <c r="Q280" s="184">
        <v>0</v>
      </c>
      <c r="R280" s="184">
        <f t="shared" si="122"/>
        <v>0</v>
      </c>
      <c r="S280" s="184">
        <v>0</v>
      </c>
      <c r="T280" s="185">
        <f t="shared" si="123"/>
        <v>0</v>
      </c>
      <c r="U280" s="35"/>
      <c r="V280" s="35"/>
      <c r="W280" s="35"/>
      <c r="X280" s="35"/>
      <c r="Y280" s="35"/>
      <c r="Z280" s="35"/>
      <c r="AA280" s="35"/>
      <c r="AB280" s="35"/>
      <c r="AC280" s="35"/>
      <c r="AD280" s="35"/>
      <c r="AE280" s="35"/>
      <c r="AR280" s="186" t="s">
        <v>178</v>
      </c>
      <c r="AT280" s="186" t="s">
        <v>173</v>
      </c>
      <c r="AU280" s="186" t="s">
        <v>81</v>
      </c>
      <c r="AY280" s="18" t="s">
        <v>171</v>
      </c>
      <c r="BE280" s="187">
        <f t="shared" si="124"/>
        <v>0</v>
      </c>
      <c r="BF280" s="187">
        <f t="shared" si="125"/>
        <v>0</v>
      </c>
      <c r="BG280" s="187">
        <f t="shared" si="126"/>
        <v>0</v>
      </c>
      <c r="BH280" s="187">
        <f t="shared" si="127"/>
        <v>0</v>
      </c>
      <c r="BI280" s="187">
        <f t="shared" si="128"/>
        <v>0</v>
      </c>
      <c r="BJ280" s="18" t="s">
        <v>81</v>
      </c>
      <c r="BK280" s="187">
        <f t="shared" si="129"/>
        <v>0</v>
      </c>
      <c r="BL280" s="18" t="s">
        <v>178</v>
      </c>
      <c r="BM280" s="186" t="s">
        <v>2217</v>
      </c>
    </row>
    <row r="281" spans="1:65" s="2" customFormat="1" ht="16.5" customHeight="1">
      <c r="A281" s="35"/>
      <c r="B281" s="36"/>
      <c r="C281" s="175" t="s">
        <v>1314</v>
      </c>
      <c r="D281" s="175" t="s">
        <v>173</v>
      </c>
      <c r="E281" s="176" t="s">
        <v>2736</v>
      </c>
      <c r="F281" s="177" t="s">
        <v>2737</v>
      </c>
      <c r="G281" s="178" t="s">
        <v>328</v>
      </c>
      <c r="H281" s="179">
        <v>100</v>
      </c>
      <c r="I281" s="180"/>
      <c r="J281" s="181">
        <f t="shared" si="120"/>
        <v>0</v>
      </c>
      <c r="K281" s="177" t="s">
        <v>19</v>
      </c>
      <c r="L281" s="40"/>
      <c r="M281" s="182" t="s">
        <v>19</v>
      </c>
      <c r="N281" s="183" t="s">
        <v>44</v>
      </c>
      <c r="O281" s="65"/>
      <c r="P281" s="184">
        <f t="shared" si="121"/>
        <v>0</v>
      </c>
      <c r="Q281" s="184">
        <v>0</v>
      </c>
      <c r="R281" s="184">
        <f t="shared" si="122"/>
        <v>0</v>
      </c>
      <c r="S281" s="184">
        <v>0</v>
      </c>
      <c r="T281" s="185">
        <f t="shared" si="123"/>
        <v>0</v>
      </c>
      <c r="U281" s="35"/>
      <c r="V281" s="35"/>
      <c r="W281" s="35"/>
      <c r="X281" s="35"/>
      <c r="Y281" s="35"/>
      <c r="Z281" s="35"/>
      <c r="AA281" s="35"/>
      <c r="AB281" s="35"/>
      <c r="AC281" s="35"/>
      <c r="AD281" s="35"/>
      <c r="AE281" s="35"/>
      <c r="AR281" s="186" t="s">
        <v>178</v>
      </c>
      <c r="AT281" s="186" t="s">
        <v>173</v>
      </c>
      <c r="AU281" s="186" t="s">
        <v>81</v>
      </c>
      <c r="AY281" s="18" t="s">
        <v>171</v>
      </c>
      <c r="BE281" s="187">
        <f t="shared" si="124"/>
        <v>0</v>
      </c>
      <c r="BF281" s="187">
        <f t="shared" si="125"/>
        <v>0</v>
      </c>
      <c r="BG281" s="187">
        <f t="shared" si="126"/>
        <v>0</v>
      </c>
      <c r="BH281" s="187">
        <f t="shared" si="127"/>
        <v>0</v>
      </c>
      <c r="BI281" s="187">
        <f t="shared" si="128"/>
        <v>0</v>
      </c>
      <c r="BJ281" s="18" t="s">
        <v>81</v>
      </c>
      <c r="BK281" s="187">
        <f t="shared" si="129"/>
        <v>0</v>
      </c>
      <c r="BL281" s="18" t="s">
        <v>178</v>
      </c>
      <c r="BM281" s="186" t="s">
        <v>2223</v>
      </c>
    </row>
    <row r="282" spans="1:65" s="2" customFormat="1" ht="16.5" customHeight="1">
      <c r="A282" s="35"/>
      <c r="B282" s="36"/>
      <c r="C282" s="175" t="s">
        <v>1321</v>
      </c>
      <c r="D282" s="175" t="s">
        <v>173</v>
      </c>
      <c r="E282" s="176" t="s">
        <v>2744</v>
      </c>
      <c r="F282" s="177" t="s">
        <v>2745</v>
      </c>
      <c r="G282" s="178" t="s">
        <v>2711</v>
      </c>
      <c r="H282" s="179">
        <v>6</v>
      </c>
      <c r="I282" s="180"/>
      <c r="J282" s="181">
        <f t="shared" si="120"/>
        <v>0</v>
      </c>
      <c r="K282" s="177" t="s">
        <v>19</v>
      </c>
      <c r="L282" s="40"/>
      <c r="M282" s="182" t="s">
        <v>19</v>
      </c>
      <c r="N282" s="183" t="s">
        <v>44</v>
      </c>
      <c r="O282" s="65"/>
      <c r="P282" s="184">
        <f t="shared" si="121"/>
        <v>0</v>
      </c>
      <c r="Q282" s="184">
        <v>0</v>
      </c>
      <c r="R282" s="184">
        <f t="shared" si="122"/>
        <v>0</v>
      </c>
      <c r="S282" s="184">
        <v>0</v>
      </c>
      <c r="T282" s="185">
        <f t="shared" si="123"/>
        <v>0</v>
      </c>
      <c r="U282" s="35"/>
      <c r="V282" s="35"/>
      <c r="W282" s="35"/>
      <c r="X282" s="35"/>
      <c r="Y282" s="35"/>
      <c r="Z282" s="35"/>
      <c r="AA282" s="35"/>
      <c r="AB282" s="35"/>
      <c r="AC282" s="35"/>
      <c r="AD282" s="35"/>
      <c r="AE282" s="35"/>
      <c r="AR282" s="186" t="s">
        <v>178</v>
      </c>
      <c r="AT282" s="186" t="s">
        <v>173</v>
      </c>
      <c r="AU282" s="186" t="s">
        <v>81</v>
      </c>
      <c r="AY282" s="18" t="s">
        <v>171</v>
      </c>
      <c r="BE282" s="187">
        <f t="shared" si="124"/>
        <v>0</v>
      </c>
      <c r="BF282" s="187">
        <f t="shared" si="125"/>
        <v>0</v>
      </c>
      <c r="BG282" s="187">
        <f t="shared" si="126"/>
        <v>0</v>
      </c>
      <c r="BH282" s="187">
        <f t="shared" si="127"/>
        <v>0</v>
      </c>
      <c r="BI282" s="187">
        <f t="shared" si="128"/>
        <v>0</v>
      </c>
      <c r="BJ282" s="18" t="s">
        <v>81</v>
      </c>
      <c r="BK282" s="187">
        <f t="shared" si="129"/>
        <v>0</v>
      </c>
      <c r="BL282" s="18" t="s">
        <v>178</v>
      </c>
      <c r="BM282" s="186" t="s">
        <v>2227</v>
      </c>
    </row>
    <row r="283" spans="1:65" s="2" customFormat="1" ht="16.5" customHeight="1">
      <c r="A283" s="35"/>
      <c r="B283" s="36"/>
      <c r="C283" s="175" t="s">
        <v>1325</v>
      </c>
      <c r="D283" s="175" t="s">
        <v>173</v>
      </c>
      <c r="E283" s="176" t="s">
        <v>2746</v>
      </c>
      <c r="F283" s="177" t="s">
        <v>2747</v>
      </c>
      <c r="G283" s="178" t="s">
        <v>2711</v>
      </c>
      <c r="H283" s="179">
        <v>7</v>
      </c>
      <c r="I283" s="180"/>
      <c r="J283" s="181">
        <f t="shared" si="120"/>
        <v>0</v>
      </c>
      <c r="K283" s="177" t="s">
        <v>19</v>
      </c>
      <c r="L283" s="40"/>
      <c r="M283" s="182" t="s">
        <v>19</v>
      </c>
      <c r="N283" s="183" t="s">
        <v>44</v>
      </c>
      <c r="O283" s="65"/>
      <c r="P283" s="184">
        <f t="shared" si="121"/>
        <v>0</v>
      </c>
      <c r="Q283" s="184">
        <v>0</v>
      </c>
      <c r="R283" s="184">
        <f t="shared" si="122"/>
        <v>0</v>
      </c>
      <c r="S283" s="184">
        <v>0</v>
      </c>
      <c r="T283" s="185">
        <f t="shared" si="123"/>
        <v>0</v>
      </c>
      <c r="U283" s="35"/>
      <c r="V283" s="35"/>
      <c r="W283" s="35"/>
      <c r="X283" s="35"/>
      <c r="Y283" s="35"/>
      <c r="Z283" s="35"/>
      <c r="AA283" s="35"/>
      <c r="AB283" s="35"/>
      <c r="AC283" s="35"/>
      <c r="AD283" s="35"/>
      <c r="AE283" s="35"/>
      <c r="AR283" s="186" t="s">
        <v>178</v>
      </c>
      <c r="AT283" s="186" t="s">
        <v>173</v>
      </c>
      <c r="AU283" s="186" t="s">
        <v>81</v>
      </c>
      <c r="AY283" s="18" t="s">
        <v>171</v>
      </c>
      <c r="BE283" s="187">
        <f t="shared" si="124"/>
        <v>0</v>
      </c>
      <c r="BF283" s="187">
        <f t="shared" si="125"/>
        <v>0</v>
      </c>
      <c r="BG283" s="187">
        <f t="shared" si="126"/>
        <v>0</v>
      </c>
      <c r="BH283" s="187">
        <f t="shared" si="127"/>
        <v>0</v>
      </c>
      <c r="BI283" s="187">
        <f t="shared" si="128"/>
        <v>0</v>
      </c>
      <c r="BJ283" s="18" t="s">
        <v>81</v>
      </c>
      <c r="BK283" s="187">
        <f t="shared" si="129"/>
        <v>0</v>
      </c>
      <c r="BL283" s="18" t="s">
        <v>178</v>
      </c>
      <c r="BM283" s="186" t="s">
        <v>2233</v>
      </c>
    </row>
    <row r="284" spans="1:65" s="2" customFormat="1" ht="16.5" customHeight="1">
      <c r="A284" s="35"/>
      <c r="B284" s="36"/>
      <c r="C284" s="175" t="s">
        <v>1351</v>
      </c>
      <c r="D284" s="175" t="s">
        <v>173</v>
      </c>
      <c r="E284" s="176" t="s">
        <v>2820</v>
      </c>
      <c r="F284" s="177" t="s">
        <v>2821</v>
      </c>
      <c r="G284" s="178" t="s">
        <v>2711</v>
      </c>
      <c r="H284" s="179">
        <v>2</v>
      </c>
      <c r="I284" s="180"/>
      <c r="J284" s="181">
        <f t="shared" si="120"/>
        <v>0</v>
      </c>
      <c r="K284" s="177" t="s">
        <v>19</v>
      </c>
      <c r="L284" s="40"/>
      <c r="M284" s="182" t="s">
        <v>19</v>
      </c>
      <c r="N284" s="183" t="s">
        <v>44</v>
      </c>
      <c r="O284" s="65"/>
      <c r="P284" s="184">
        <f t="shared" si="121"/>
        <v>0</v>
      </c>
      <c r="Q284" s="184">
        <v>0</v>
      </c>
      <c r="R284" s="184">
        <f t="shared" si="122"/>
        <v>0</v>
      </c>
      <c r="S284" s="184">
        <v>0</v>
      </c>
      <c r="T284" s="185">
        <f t="shared" si="123"/>
        <v>0</v>
      </c>
      <c r="U284" s="35"/>
      <c r="V284" s="35"/>
      <c r="W284" s="35"/>
      <c r="X284" s="35"/>
      <c r="Y284" s="35"/>
      <c r="Z284" s="35"/>
      <c r="AA284" s="35"/>
      <c r="AB284" s="35"/>
      <c r="AC284" s="35"/>
      <c r="AD284" s="35"/>
      <c r="AE284" s="35"/>
      <c r="AR284" s="186" t="s">
        <v>178</v>
      </c>
      <c r="AT284" s="186" t="s">
        <v>173</v>
      </c>
      <c r="AU284" s="186" t="s">
        <v>81</v>
      </c>
      <c r="AY284" s="18" t="s">
        <v>171</v>
      </c>
      <c r="BE284" s="187">
        <f t="shared" si="124"/>
        <v>0</v>
      </c>
      <c r="BF284" s="187">
        <f t="shared" si="125"/>
        <v>0</v>
      </c>
      <c r="BG284" s="187">
        <f t="shared" si="126"/>
        <v>0</v>
      </c>
      <c r="BH284" s="187">
        <f t="shared" si="127"/>
        <v>0</v>
      </c>
      <c r="BI284" s="187">
        <f t="shared" si="128"/>
        <v>0</v>
      </c>
      <c r="BJ284" s="18" t="s">
        <v>81</v>
      </c>
      <c r="BK284" s="187">
        <f t="shared" si="129"/>
        <v>0</v>
      </c>
      <c r="BL284" s="18" t="s">
        <v>178</v>
      </c>
      <c r="BM284" s="186" t="s">
        <v>2243</v>
      </c>
    </row>
    <row r="285" spans="1:65" s="2" customFormat="1" ht="16.5" customHeight="1">
      <c r="A285" s="35"/>
      <c r="B285" s="36"/>
      <c r="C285" s="175" t="s">
        <v>1355</v>
      </c>
      <c r="D285" s="175" t="s">
        <v>173</v>
      </c>
      <c r="E285" s="176" t="s">
        <v>2822</v>
      </c>
      <c r="F285" s="177" t="s">
        <v>2823</v>
      </c>
      <c r="G285" s="178" t="s">
        <v>2711</v>
      </c>
      <c r="H285" s="179">
        <v>7</v>
      </c>
      <c r="I285" s="180"/>
      <c r="J285" s="181">
        <f t="shared" si="120"/>
        <v>0</v>
      </c>
      <c r="K285" s="177" t="s">
        <v>19</v>
      </c>
      <c r="L285" s="40"/>
      <c r="M285" s="182" t="s">
        <v>19</v>
      </c>
      <c r="N285" s="183" t="s">
        <v>44</v>
      </c>
      <c r="O285" s="65"/>
      <c r="P285" s="184">
        <f t="shared" si="121"/>
        <v>0</v>
      </c>
      <c r="Q285" s="184">
        <v>0</v>
      </c>
      <c r="R285" s="184">
        <f t="shared" si="122"/>
        <v>0</v>
      </c>
      <c r="S285" s="184">
        <v>0</v>
      </c>
      <c r="T285" s="185">
        <f t="shared" si="123"/>
        <v>0</v>
      </c>
      <c r="U285" s="35"/>
      <c r="V285" s="35"/>
      <c r="W285" s="35"/>
      <c r="X285" s="35"/>
      <c r="Y285" s="35"/>
      <c r="Z285" s="35"/>
      <c r="AA285" s="35"/>
      <c r="AB285" s="35"/>
      <c r="AC285" s="35"/>
      <c r="AD285" s="35"/>
      <c r="AE285" s="35"/>
      <c r="AR285" s="186" t="s">
        <v>178</v>
      </c>
      <c r="AT285" s="186" t="s">
        <v>173</v>
      </c>
      <c r="AU285" s="186" t="s">
        <v>81</v>
      </c>
      <c r="AY285" s="18" t="s">
        <v>171</v>
      </c>
      <c r="BE285" s="187">
        <f t="shared" si="124"/>
        <v>0</v>
      </c>
      <c r="BF285" s="187">
        <f t="shared" si="125"/>
        <v>0</v>
      </c>
      <c r="BG285" s="187">
        <f t="shared" si="126"/>
        <v>0</v>
      </c>
      <c r="BH285" s="187">
        <f t="shared" si="127"/>
        <v>0</v>
      </c>
      <c r="BI285" s="187">
        <f t="shared" si="128"/>
        <v>0</v>
      </c>
      <c r="BJ285" s="18" t="s">
        <v>81</v>
      </c>
      <c r="BK285" s="187">
        <f t="shared" si="129"/>
        <v>0</v>
      </c>
      <c r="BL285" s="18" t="s">
        <v>178</v>
      </c>
      <c r="BM285" s="186" t="s">
        <v>2253</v>
      </c>
    </row>
    <row r="286" spans="1:65" s="2" customFormat="1" ht="16.5" customHeight="1">
      <c r="A286" s="35"/>
      <c r="B286" s="36"/>
      <c r="C286" s="175" t="s">
        <v>1364</v>
      </c>
      <c r="D286" s="175" t="s">
        <v>173</v>
      </c>
      <c r="E286" s="176" t="s">
        <v>2740</v>
      </c>
      <c r="F286" s="177" t="s">
        <v>2741</v>
      </c>
      <c r="G286" s="178" t="s">
        <v>2711</v>
      </c>
      <c r="H286" s="179">
        <v>9</v>
      </c>
      <c r="I286" s="180"/>
      <c r="J286" s="181">
        <f t="shared" si="120"/>
        <v>0</v>
      </c>
      <c r="K286" s="177" t="s">
        <v>19</v>
      </c>
      <c r="L286" s="40"/>
      <c r="M286" s="182" t="s">
        <v>19</v>
      </c>
      <c r="N286" s="183" t="s">
        <v>44</v>
      </c>
      <c r="O286" s="65"/>
      <c r="P286" s="184">
        <f t="shared" si="121"/>
        <v>0</v>
      </c>
      <c r="Q286" s="184">
        <v>0</v>
      </c>
      <c r="R286" s="184">
        <f t="shared" si="122"/>
        <v>0</v>
      </c>
      <c r="S286" s="184">
        <v>0</v>
      </c>
      <c r="T286" s="185">
        <f t="shared" si="123"/>
        <v>0</v>
      </c>
      <c r="U286" s="35"/>
      <c r="V286" s="35"/>
      <c r="W286" s="35"/>
      <c r="X286" s="35"/>
      <c r="Y286" s="35"/>
      <c r="Z286" s="35"/>
      <c r="AA286" s="35"/>
      <c r="AB286" s="35"/>
      <c r="AC286" s="35"/>
      <c r="AD286" s="35"/>
      <c r="AE286" s="35"/>
      <c r="AR286" s="186" t="s">
        <v>178</v>
      </c>
      <c r="AT286" s="186" t="s">
        <v>173</v>
      </c>
      <c r="AU286" s="186" t="s">
        <v>81</v>
      </c>
      <c r="AY286" s="18" t="s">
        <v>171</v>
      </c>
      <c r="BE286" s="187">
        <f t="shared" si="124"/>
        <v>0</v>
      </c>
      <c r="BF286" s="187">
        <f t="shared" si="125"/>
        <v>0</v>
      </c>
      <c r="BG286" s="187">
        <f t="shared" si="126"/>
        <v>0</v>
      </c>
      <c r="BH286" s="187">
        <f t="shared" si="127"/>
        <v>0</v>
      </c>
      <c r="BI286" s="187">
        <f t="shared" si="128"/>
        <v>0</v>
      </c>
      <c r="BJ286" s="18" t="s">
        <v>81</v>
      </c>
      <c r="BK286" s="187">
        <f t="shared" si="129"/>
        <v>0</v>
      </c>
      <c r="BL286" s="18" t="s">
        <v>178</v>
      </c>
      <c r="BM286" s="186" t="s">
        <v>2257</v>
      </c>
    </row>
    <row r="287" spans="1:65" s="2" customFormat="1" ht="16.5" customHeight="1">
      <c r="A287" s="35"/>
      <c r="B287" s="36"/>
      <c r="C287" s="175" t="s">
        <v>1369</v>
      </c>
      <c r="D287" s="175" t="s">
        <v>173</v>
      </c>
      <c r="E287" s="176" t="s">
        <v>2742</v>
      </c>
      <c r="F287" s="177" t="s">
        <v>2743</v>
      </c>
      <c r="G287" s="178" t="s">
        <v>2711</v>
      </c>
      <c r="H287" s="179">
        <v>9</v>
      </c>
      <c r="I287" s="180"/>
      <c r="J287" s="181">
        <f t="shared" si="120"/>
        <v>0</v>
      </c>
      <c r="K287" s="177" t="s">
        <v>19</v>
      </c>
      <c r="L287" s="40"/>
      <c r="M287" s="182" t="s">
        <v>19</v>
      </c>
      <c r="N287" s="183" t="s">
        <v>44</v>
      </c>
      <c r="O287" s="65"/>
      <c r="P287" s="184">
        <f t="shared" si="121"/>
        <v>0</v>
      </c>
      <c r="Q287" s="184">
        <v>0</v>
      </c>
      <c r="R287" s="184">
        <f t="shared" si="122"/>
        <v>0</v>
      </c>
      <c r="S287" s="184">
        <v>0</v>
      </c>
      <c r="T287" s="185">
        <f t="shared" si="123"/>
        <v>0</v>
      </c>
      <c r="U287" s="35"/>
      <c r="V287" s="35"/>
      <c r="W287" s="35"/>
      <c r="X287" s="35"/>
      <c r="Y287" s="35"/>
      <c r="Z287" s="35"/>
      <c r="AA287" s="35"/>
      <c r="AB287" s="35"/>
      <c r="AC287" s="35"/>
      <c r="AD287" s="35"/>
      <c r="AE287" s="35"/>
      <c r="AR287" s="186" t="s">
        <v>178</v>
      </c>
      <c r="AT287" s="186" t="s">
        <v>173</v>
      </c>
      <c r="AU287" s="186" t="s">
        <v>81</v>
      </c>
      <c r="AY287" s="18" t="s">
        <v>171</v>
      </c>
      <c r="BE287" s="187">
        <f t="shared" si="124"/>
        <v>0</v>
      </c>
      <c r="BF287" s="187">
        <f t="shared" si="125"/>
        <v>0</v>
      </c>
      <c r="BG287" s="187">
        <f t="shared" si="126"/>
        <v>0</v>
      </c>
      <c r="BH287" s="187">
        <f t="shared" si="127"/>
        <v>0</v>
      </c>
      <c r="BI287" s="187">
        <f t="shared" si="128"/>
        <v>0</v>
      </c>
      <c r="BJ287" s="18" t="s">
        <v>81</v>
      </c>
      <c r="BK287" s="187">
        <f t="shared" si="129"/>
        <v>0</v>
      </c>
      <c r="BL287" s="18" t="s">
        <v>178</v>
      </c>
      <c r="BM287" s="186" t="s">
        <v>2268</v>
      </c>
    </row>
    <row r="288" spans="1:65" s="2" customFormat="1" ht="16.5" customHeight="1">
      <c r="A288" s="35"/>
      <c r="B288" s="36"/>
      <c r="C288" s="175" t="s">
        <v>1374</v>
      </c>
      <c r="D288" s="175" t="s">
        <v>173</v>
      </c>
      <c r="E288" s="176" t="s">
        <v>2748</v>
      </c>
      <c r="F288" s="177" t="s">
        <v>2749</v>
      </c>
      <c r="G288" s="178" t="s">
        <v>2711</v>
      </c>
      <c r="H288" s="179">
        <v>22</v>
      </c>
      <c r="I288" s="180"/>
      <c r="J288" s="181">
        <f t="shared" si="120"/>
        <v>0</v>
      </c>
      <c r="K288" s="177" t="s">
        <v>19</v>
      </c>
      <c r="L288" s="40"/>
      <c r="M288" s="182" t="s">
        <v>19</v>
      </c>
      <c r="N288" s="183" t="s">
        <v>44</v>
      </c>
      <c r="O288" s="65"/>
      <c r="P288" s="184">
        <f t="shared" si="121"/>
        <v>0</v>
      </c>
      <c r="Q288" s="184">
        <v>0</v>
      </c>
      <c r="R288" s="184">
        <f t="shared" si="122"/>
        <v>0</v>
      </c>
      <c r="S288" s="184">
        <v>0</v>
      </c>
      <c r="T288" s="185">
        <f t="shared" si="123"/>
        <v>0</v>
      </c>
      <c r="U288" s="35"/>
      <c r="V288" s="35"/>
      <c r="W288" s="35"/>
      <c r="X288" s="35"/>
      <c r="Y288" s="35"/>
      <c r="Z288" s="35"/>
      <c r="AA288" s="35"/>
      <c r="AB288" s="35"/>
      <c r="AC288" s="35"/>
      <c r="AD288" s="35"/>
      <c r="AE288" s="35"/>
      <c r="AR288" s="186" t="s">
        <v>178</v>
      </c>
      <c r="AT288" s="186" t="s">
        <v>173</v>
      </c>
      <c r="AU288" s="186" t="s">
        <v>81</v>
      </c>
      <c r="AY288" s="18" t="s">
        <v>171</v>
      </c>
      <c r="BE288" s="187">
        <f t="shared" si="124"/>
        <v>0</v>
      </c>
      <c r="BF288" s="187">
        <f t="shared" si="125"/>
        <v>0</v>
      </c>
      <c r="BG288" s="187">
        <f t="shared" si="126"/>
        <v>0</v>
      </c>
      <c r="BH288" s="187">
        <f t="shared" si="127"/>
        <v>0</v>
      </c>
      <c r="BI288" s="187">
        <f t="shared" si="128"/>
        <v>0</v>
      </c>
      <c r="BJ288" s="18" t="s">
        <v>81</v>
      </c>
      <c r="BK288" s="187">
        <f t="shared" si="129"/>
        <v>0</v>
      </c>
      <c r="BL288" s="18" t="s">
        <v>178</v>
      </c>
      <c r="BM288" s="186" t="s">
        <v>2272</v>
      </c>
    </row>
    <row r="289" spans="1:65" s="2" customFormat="1" ht="21.75" customHeight="1">
      <c r="A289" s="35"/>
      <c r="B289" s="36"/>
      <c r="C289" s="175" t="s">
        <v>1379</v>
      </c>
      <c r="D289" s="175" t="s">
        <v>173</v>
      </c>
      <c r="E289" s="176" t="s">
        <v>2824</v>
      </c>
      <c r="F289" s="177" t="s">
        <v>2825</v>
      </c>
      <c r="G289" s="178" t="s">
        <v>2711</v>
      </c>
      <c r="H289" s="179">
        <v>1</v>
      </c>
      <c r="I289" s="180"/>
      <c r="J289" s="181">
        <f t="shared" si="120"/>
        <v>0</v>
      </c>
      <c r="K289" s="177" t="s">
        <v>19</v>
      </c>
      <c r="L289" s="40"/>
      <c r="M289" s="182" t="s">
        <v>19</v>
      </c>
      <c r="N289" s="183" t="s">
        <v>44</v>
      </c>
      <c r="O289" s="65"/>
      <c r="P289" s="184">
        <f t="shared" si="121"/>
        <v>0</v>
      </c>
      <c r="Q289" s="184">
        <v>0</v>
      </c>
      <c r="R289" s="184">
        <f t="shared" si="122"/>
        <v>0</v>
      </c>
      <c r="S289" s="184">
        <v>0</v>
      </c>
      <c r="T289" s="185">
        <f t="shared" si="123"/>
        <v>0</v>
      </c>
      <c r="U289" s="35"/>
      <c r="V289" s="35"/>
      <c r="W289" s="35"/>
      <c r="X289" s="35"/>
      <c r="Y289" s="35"/>
      <c r="Z289" s="35"/>
      <c r="AA289" s="35"/>
      <c r="AB289" s="35"/>
      <c r="AC289" s="35"/>
      <c r="AD289" s="35"/>
      <c r="AE289" s="35"/>
      <c r="AR289" s="186" t="s">
        <v>178</v>
      </c>
      <c r="AT289" s="186" t="s">
        <v>173</v>
      </c>
      <c r="AU289" s="186" t="s">
        <v>81</v>
      </c>
      <c r="AY289" s="18" t="s">
        <v>171</v>
      </c>
      <c r="BE289" s="187">
        <f t="shared" si="124"/>
        <v>0</v>
      </c>
      <c r="BF289" s="187">
        <f t="shared" si="125"/>
        <v>0</v>
      </c>
      <c r="BG289" s="187">
        <f t="shared" si="126"/>
        <v>0</v>
      </c>
      <c r="BH289" s="187">
        <f t="shared" si="127"/>
        <v>0</v>
      </c>
      <c r="BI289" s="187">
        <f t="shared" si="128"/>
        <v>0</v>
      </c>
      <c r="BJ289" s="18" t="s">
        <v>81</v>
      </c>
      <c r="BK289" s="187">
        <f t="shared" si="129"/>
        <v>0</v>
      </c>
      <c r="BL289" s="18" t="s">
        <v>178</v>
      </c>
      <c r="BM289" s="186" t="s">
        <v>2277</v>
      </c>
    </row>
    <row r="290" spans="2:63" s="12" customFormat="1" ht="25.9" customHeight="1">
      <c r="B290" s="159"/>
      <c r="C290" s="160"/>
      <c r="D290" s="161" t="s">
        <v>72</v>
      </c>
      <c r="E290" s="162" t="s">
        <v>2826</v>
      </c>
      <c r="F290" s="162" t="s">
        <v>2827</v>
      </c>
      <c r="G290" s="160"/>
      <c r="H290" s="160"/>
      <c r="I290" s="163"/>
      <c r="J290" s="164">
        <f>BK290</f>
        <v>0</v>
      </c>
      <c r="K290" s="160"/>
      <c r="L290" s="165"/>
      <c r="M290" s="166"/>
      <c r="N290" s="167"/>
      <c r="O290" s="167"/>
      <c r="P290" s="168">
        <f>SUM(P291:P298)</f>
        <v>0</v>
      </c>
      <c r="Q290" s="167"/>
      <c r="R290" s="168">
        <f>SUM(R291:R298)</f>
        <v>0</v>
      </c>
      <c r="S290" s="167"/>
      <c r="T290" s="169">
        <f>SUM(T291:T298)</f>
        <v>0</v>
      </c>
      <c r="AR290" s="170" t="s">
        <v>81</v>
      </c>
      <c r="AT290" s="171" t="s">
        <v>72</v>
      </c>
      <c r="AU290" s="171" t="s">
        <v>73</v>
      </c>
      <c r="AY290" s="170" t="s">
        <v>171</v>
      </c>
      <c r="BK290" s="172">
        <f>SUM(BK291:BK298)</f>
        <v>0</v>
      </c>
    </row>
    <row r="291" spans="1:65" s="2" customFormat="1" ht="16.5" customHeight="1">
      <c r="A291" s="35"/>
      <c r="B291" s="36"/>
      <c r="C291" s="175" t="s">
        <v>1384</v>
      </c>
      <c r="D291" s="175" t="s">
        <v>173</v>
      </c>
      <c r="E291" s="176" t="s">
        <v>2828</v>
      </c>
      <c r="F291" s="177" t="s">
        <v>2829</v>
      </c>
      <c r="G291" s="178" t="s">
        <v>2706</v>
      </c>
      <c r="H291" s="179">
        <v>70</v>
      </c>
      <c r="I291" s="180"/>
      <c r="J291" s="181">
        <f aca="true" t="shared" si="130" ref="J291:J298">ROUND(I291*H291,2)</f>
        <v>0</v>
      </c>
      <c r="K291" s="177" t="s">
        <v>19</v>
      </c>
      <c r="L291" s="40"/>
      <c r="M291" s="182" t="s">
        <v>19</v>
      </c>
      <c r="N291" s="183" t="s">
        <v>44</v>
      </c>
      <c r="O291" s="65"/>
      <c r="P291" s="184">
        <f aca="true" t="shared" si="131" ref="P291:P298">O291*H291</f>
        <v>0</v>
      </c>
      <c r="Q291" s="184">
        <v>0</v>
      </c>
      <c r="R291" s="184">
        <f aca="true" t="shared" si="132" ref="R291:R298">Q291*H291</f>
        <v>0</v>
      </c>
      <c r="S291" s="184">
        <v>0</v>
      </c>
      <c r="T291" s="185">
        <f aca="true" t="shared" si="133" ref="T291:T298">S291*H291</f>
        <v>0</v>
      </c>
      <c r="U291" s="35"/>
      <c r="V291" s="35"/>
      <c r="W291" s="35"/>
      <c r="X291" s="35"/>
      <c r="Y291" s="35"/>
      <c r="Z291" s="35"/>
      <c r="AA291" s="35"/>
      <c r="AB291" s="35"/>
      <c r="AC291" s="35"/>
      <c r="AD291" s="35"/>
      <c r="AE291" s="35"/>
      <c r="AR291" s="186" t="s">
        <v>178</v>
      </c>
      <c r="AT291" s="186" t="s">
        <v>173</v>
      </c>
      <c r="AU291" s="186" t="s">
        <v>81</v>
      </c>
      <c r="AY291" s="18" t="s">
        <v>171</v>
      </c>
      <c r="BE291" s="187">
        <f aca="true" t="shared" si="134" ref="BE291:BE298">IF(N291="základní",J291,0)</f>
        <v>0</v>
      </c>
      <c r="BF291" s="187">
        <f aca="true" t="shared" si="135" ref="BF291:BF298">IF(N291="snížená",J291,0)</f>
        <v>0</v>
      </c>
      <c r="BG291" s="187">
        <f aca="true" t="shared" si="136" ref="BG291:BG298">IF(N291="zákl. přenesená",J291,0)</f>
        <v>0</v>
      </c>
      <c r="BH291" s="187">
        <f aca="true" t="shared" si="137" ref="BH291:BH298">IF(N291="sníž. přenesená",J291,0)</f>
        <v>0</v>
      </c>
      <c r="BI291" s="187">
        <f aca="true" t="shared" si="138" ref="BI291:BI298">IF(N291="nulová",J291,0)</f>
        <v>0</v>
      </c>
      <c r="BJ291" s="18" t="s">
        <v>81</v>
      </c>
      <c r="BK291" s="187">
        <f aca="true" t="shared" si="139" ref="BK291:BK298">ROUND(I291*H291,2)</f>
        <v>0</v>
      </c>
      <c r="BL291" s="18" t="s">
        <v>178</v>
      </c>
      <c r="BM291" s="186" t="s">
        <v>2283</v>
      </c>
    </row>
    <row r="292" spans="1:65" s="2" customFormat="1" ht="16.5" customHeight="1">
      <c r="A292" s="35"/>
      <c r="B292" s="36"/>
      <c r="C292" s="175" t="s">
        <v>1389</v>
      </c>
      <c r="D292" s="175" t="s">
        <v>173</v>
      </c>
      <c r="E292" s="176" t="s">
        <v>2734</v>
      </c>
      <c r="F292" s="177" t="s">
        <v>2735</v>
      </c>
      <c r="G292" s="178" t="s">
        <v>328</v>
      </c>
      <c r="H292" s="179">
        <v>30</v>
      </c>
      <c r="I292" s="180"/>
      <c r="J292" s="181">
        <f t="shared" si="130"/>
        <v>0</v>
      </c>
      <c r="K292" s="177" t="s">
        <v>19</v>
      </c>
      <c r="L292" s="40"/>
      <c r="M292" s="182" t="s">
        <v>19</v>
      </c>
      <c r="N292" s="183" t="s">
        <v>44</v>
      </c>
      <c r="O292" s="65"/>
      <c r="P292" s="184">
        <f t="shared" si="131"/>
        <v>0</v>
      </c>
      <c r="Q292" s="184">
        <v>0</v>
      </c>
      <c r="R292" s="184">
        <f t="shared" si="132"/>
        <v>0</v>
      </c>
      <c r="S292" s="184">
        <v>0</v>
      </c>
      <c r="T292" s="185">
        <f t="shared" si="133"/>
        <v>0</v>
      </c>
      <c r="U292" s="35"/>
      <c r="V292" s="35"/>
      <c r="W292" s="35"/>
      <c r="X292" s="35"/>
      <c r="Y292" s="35"/>
      <c r="Z292" s="35"/>
      <c r="AA292" s="35"/>
      <c r="AB292" s="35"/>
      <c r="AC292" s="35"/>
      <c r="AD292" s="35"/>
      <c r="AE292" s="35"/>
      <c r="AR292" s="186" t="s">
        <v>178</v>
      </c>
      <c r="AT292" s="186" t="s">
        <v>173</v>
      </c>
      <c r="AU292" s="186" t="s">
        <v>81</v>
      </c>
      <c r="AY292" s="18" t="s">
        <v>171</v>
      </c>
      <c r="BE292" s="187">
        <f t="shared" si="134"/>
        <v>0</v>
      </c>
      <c r="BF292" s="187">
        <f t="shared" si="135"/>
        <v>0</v>
      </c>
      <c r="BG292" s="187">
        <f t="shared" si="136"/>
        <v>0</v>
      </c>
      <c r="BH292" s="187">
        <f t="shared" si="137"/>
        <v>0</v>
      </c>
      <c r="BI292" s="187">
        <f t="shared" si="138"/>
        <v>0</v>
      </c>
      <c r="BJ292" s="18" t="s">
        <v>81</v>
      </c>
      <c r="BK292" s="187">
        <f t="shared" si="139"/>
        <v>0</v>
      </c>
      <c r="BL292" s="18" t="s">
        <v>178</v>
      </c>
      <c r="BM292" s="186" t="s">
        <v>2294</v>
      </c>
    </row>
    <row r="293" spans="1:65" s="2" customFormat="1" ht="16.5" customHeight="1">
      <c r="A293" s="35"/>
      <c r="B293" s="36"/>
      <c r="C293" s="175" t="s">
        <v>1394</v>
      </c>
      <c r="D293" s="175" t="s">
        <v>173</v>
      </c>
      <c r="E293" s="176" t="s">
        <v>2736</v>
      </c>
      <c r="F293" s="177" t="s">
        <v>2737</v>
      </c>
      <c r="G293" s="178" t="s">
        <v>328</v>
      </c>
      <c r="H293" s="179">
        <v>50</v>
      </c>
      <c r="I293" s="180"/>
      <c r="J293" s="181">
        <f t="shared" si="130"/>
        <v>0</v>
      </c>
      <c r="K293" s="177" t="s">
        <v>19</v>
      </c>
      <c r="L293" s="40"/>
      <c r="M293" s="182" t="s">
        <v>19</v>
      </c>
      <c r="N293" s="183" t="s">
        <v>44</v>
      </c>
      <c r="O293" s="65"/>
      <c r="P293" s="184">
        <f t="shared" si="131"/>
        <v>0</v>
      </c>
      <c r="Q293" s="184">
        <v>0</v>
      </c>
      <c r="R293" s="184">
        <f t="shared" si="132"/>
        <v>0</v>
      </c>
      <c r="S293" s="184">
        <v>0</v>
      </c>
      <c r="T293" s="185">
        <f t="shared" si="133"/>
        <v>0</v>
      </c>
      <c r="U293" s="35"/>
      <c r="V293" s="35"/>
      <c r="W293" s="35"/>
      <c r="X293" s="35"/>
      <c r="Y293" s="35"/>
      <c r="Z293" s="35"/>
      <c r="AA293" s="35"/>
      <c r="AB293" s="35"/>
      <c r="AC293" s="35"/>
      <c r="AD293" s="35"/>
      <c r="AE293" s="35"/>
      <c r="AR293" s="186" t="s">
        <v>178</v>
      </c>
      <c r="AT293" s="186" t="s">
        <v>173</v>
      </c>
      <c r="AU293" s="186" t="s">
        <v>81</v>
      </c>
      <c r="AY293" s="18" t="s">
        <v>171</v>
      </c>
      <c r="BE293" s="187">
        <f t="shared" si="134"/>
        <v>0</v>
      </c>
      <c r="BF293" s="187">
        <f t="shared" si="135"/>
        <v>0</v>
      </c>
      <c r="BG293" s="187">
        <f t="shared" si="136"/>
        <v>0</v>
      </c>
      <c r="BH293" s="187">
        <f t="shared" si="137"/>
        <v>0</v>
      </c>
      <c r="BI293" s="187">
        <f t="shared" si="138"/>
        <v>0</v>
      </c>
      <c r="BJ293" s="18" t="s">
        <v>81</v>
      </c>
      <c r="BK293" s="187">
        <f t="shared" si="139"/>
        <v>0</v>
      </c>
      <c r="BL293" s="18" t="s">
        <v>178</v>
      </c>
      <c r="BM293" s="186" t="s">
        <v>2305</v>
      </c>
    </row>
    <row r="294" spans="1:65" s="2" customFormat="1" ht="21.75" customHeight="1">
      <c r="A294" s="35"/>
      <c r="B294" s="36"/>
      <c r="C294" s="175" t="s">
        <v>1399</v>
      </c>
      <c r="D294" s="175" t="s">
        <v>173</v>
      </c>
      <c r="E294" s="176" t="s">
        <v>2830</v>
      </c>
      <c r="F294" s="177" t="s">
        <v>2761</v>
      </c>
      <c r="G294" s="178" t="s">
        <v>328</v>
      </c>
      <c r="H294" s="179">
        <v>2</v>
      </c>
      <c r="I294" s="180"/>
      <c r="J294" s="181">
        <f t="shared" si="130"/>
        <v>0</v>
      </c>
      <c r="K294" s="177" t="s">
        <v>19</v>
      </c>
      <c r="L294" s="40"/>
      <c r="M294" s="182" t="s">
        <v>19</v>
      </c>
      <c r="N294" s="183" t="s">
        <v>44</v>
      </c>
      <c r="O294" s="65"/>
      <c r="P294" s="184">
        <f t="shared" si="131"/>
        <v>0</v>
      </c>
      <c r="Q294" s="184">
        <v>0</v>
      </c>
      <c r="R294" s="184">
        <f t="shared" si="132"/>
        <v>0</v>
      </c>
      <c r="S294" s="184">
        <v>0</v>
      </c>
      <c r="T294" s="185">
        <f t="shared" si="133"/>
        <v>0</v>
      </c>
      <c r="U294" s="35"/>
      <c r="V294" s="35"/>
      <c r="W294" s="35"/>
      <c r="X294" s="35"/>
      <c r="Y294" s="35"/>
      <c r="Z294" s="35"/>
      <c r="AA294" s="35"/>
      <c r="AB294" s="35"/>
      <c r="AC294" s="35"/>
      <c r="AD294" s="35"/>
      <c r="AE294" s="35"/>
      <c r="AR294" s="186" t="s">
        <v>178</v>
      </c>
      <c r="AT294" s="186" t="s">
        <v>173</v>
      </c>
      <c r="AU294" s="186" t="s">
        <v>81</v>
      </c>
      <c r="AY294" s="18" t="s">
        <v>171</v>
      </c>
      <c r="BE294" s="187">
        <f t="shared" si="134"/>
        <v>0</v>
      </c>
      <c r="BF294" s="187">
        <f t="shared" si="135"/>
        <v>0</v>
      </c>
      <c r="BG294" s="187">
        <f t="shared" si="136"/>
        <v>0</v>
      </c>
      <c r="BH294" s="187">
        <f t="shared" si="137"/>
        <v>0</v>
      </c>
      <c r="BI294" s="187">
        <f t="shared" si="138"/>
        <v>0</v>
      </c>
      <c r="BJ294" s="18" t="s">
        <v>81</v>
      </c>
      <c r="BK294" s="187">
        <f t="shared" si="139"/>
        <v>0</v>
      </c>
      <c r="BL294" s="18" t="s">
        <v>178</v>
      </c>
      <c r="BM294" s="186" t="s">
        <v>2312</v>
      </c>
    </row>
    <row r="295" spans="1:65" s="2" customFormat="1" ht="16.5" customHeight="1">
      <c r="A295" s="35"/>
      <c r="B295" s="36"/>
      <c r="C295" s="175" t="s">
        <v>1404</v>
      </c>
      <c r="D295" s="175" t="s">
        <v>173</v>
      </c>
      <c r="E295" s="176" t="s">
        <v>2831</v>
      </c>
      <c r="F295" s="177" t="s">
        <v>2747</v>
      </c>
      <c r="G295" s="178" t="s">
        <v>328</v>
      </c>
      <c r="H295" s="179">
        <v>4</v>
      </c>
      <c r="I295" s="180"/>
      <c r="J295" s="181">
        <f t="shared" si="130"/>
        <v>0</v>
      </c>
      <c r="K295" s="177" t="s">
        <v>19</v>
      </c>
      <c r="L295" s="40"/>
      <c r="M295" s="182" t="s">
        <v>19</v>
      </c>
      <c r="N295" s="183" t="s">
        <v>44</v>
      </c>
      <c r="O295" s="65"/>
      <c r="P295" s="184">
        <f t="shared" si="131"/>
        <v>0</v>
      </c>
      <c r="Q295" s="184">
        <v>0</v>
      </c>
      <c r="R295" s="184">
        <f t="shared" si="132"/>
        <v>0</v>
      </c>
      <c r="S295" s="184">
        <v>0</v>
      </c>
      <c r="T295" s="185">
        <f t="shared" si="133"/>
        <v>0</v>
      </c>
      <c r="U295" s="35"/>
      <c r="V295" s="35"/>
      <c r="W295" s="35"/>
      <c r="X295" s="35"/>
      <c r="Y295" s="35"/>
      <c r="Z295" s="35"/>
      <c r="AA295" s="35"/>
      <c r="AB295" s="35"/>
      <c r="AC295" s="35"/>
      <c r="AD295" s="35"/>
      <c r="AE295" s="35"/>
      <c r="AR295" s="186" t="s">
        <v>178</v>
      </c>
      <c r="AT295" s="186" t="s">
        <v>173</v>
      </c>
      <c r="AU295" s="186" t="s">
        <v>81</v>
      </c>
      <c r="AY295" s="18" t="s">
        <v>171</v>
      </c>
      <c r="BE295" s="187">
        <f t="shared" si="134"/>
        <v>0</v>
      </c>
      <c r="BF295" s="187">
        <f t="shared" si="135"/>
        <v>0</v>
      </c>
      <c r="BG295" s="187">
        <f t="shared" si="136"/>
        <v>0</v>
      </c>
      <c r="BH295" s="187">
        <f t="shared" si="137"/>
        <v>0</v>
      </c>
      <c r="BI295" s="187">
        <f t="shared" si="138"/>
        <v>0</v>
      </c>
      <c r="BJ295" s="18" t="s">
        <v>81</v>
      </c>
      <c r="BK295" s="187">
        <f t="shared" si="139"/>
        <v>0</v>
      </c>
      <c r="BL295" s="18" t="s">
        <v>178</v>
      </c>
      <c r="BM295" s="186" t="s">
        <v>2322</v>
      </c>
    </row>
    <row r="296" spans="1:65" s="2" customFormat="1" ht="16.5" customHeight="1">
      <c r="A296" s="35"/>
      <c r="B296" s="36"/>
      <c r="C296" s="175" t="s">
        <v>1409</v>
      </c>
      <c r="D296" s="175" t="s">
        <v>173</v>
      </c>
      <c r="E296" s="176" t="s">
        <v>2832</v>
      </c>
      <c r="F296" s="177" t="s">
        <v>2773</v>
      </c>
      <c r="G296" s="178" t="s">
        <v>328</v>
      </c>
      <c r="H296" s="179">
        <v>1</v>
      </c>
      <c r="I296" s="180"/>
      <c r="J296" s="181">
        <f t="shared" si="130"/>
        <v>0</v>
      </c>
      <c r="K296" s="177" t="s">
        <v>19</v>
      </c>
      <c r="L296" s="40"/>
      <c r="M296" s="182" t="s">
        <v>19</v>
      </c>
      <c r="N296" s="183" t="s">
        <v>44</v>
      </c>
      <c r="O296" s="65"/>
      <c r="P296" s="184">
        <f t="shared" si="131"/>
        <v>0</v>
      </c>
      <c r="Q296" s="184">
        <v>0</v>
      </c>
      <c r="R296" s="184">
        <f t="shared" si="132"/>
        <v>0</v>
      </c>
      <c r="S296" s="184">
        <v>0</v>
      </c>
      <c r="T296" s="185">
        <f t="shared" si="133"/>
        <v>0</v>
      </c>
      <c r="U296" s="35"/>
      <c r="V296" s="35"/>
      <c r="W296" s="35"/>
      <c r="X296" s="35"/>
      <c r="Y296" s="35"/>
      <c r="Z296" s="35"/>
      <c r="AA296" s="35"/>
      <c r="AB296" s="35"/>
      <c r="AC296" s="35"/>
      <c r="AD296" s="35"/>
      <c r="AE296" s="35"/>
      <c r="AR296" s="186" t="s">
        <v>178</v>
      </c>
      <c r="AT296" s="186" t="s">
        <v>173</v>
      </c>
      <c r="AU296" s="186" t="s">
        <v>81</v>
      </c>
      <c r="AY296" s="18" t="s">
        <v>171</v>
      </c>
      <c r="BE296" s="187">
        <f t="shared" si="134"/>
        <v>0</v>
      </c>
      <c r="BF296" s="187">
        <f t="shared" si="135"/>
        <v>0</v>
      </c>
      <c r="BG296" s="187">
        <f t="shared" si="136"/>
        <v>0</v>
      </c>
      <c r="BH296" s="187">
        <f t="shared" si="137"/>
        <v>0</v>
      </c>
      <c r="BI296" s="187">
        <f t="shared" si="138"/>
        <v>0</v>
      </c>
      <c r="BJ296" s="18" t="s">
        <v>81</v>
      </c>
      <c r="BK296" s="187">
        <f t="shared" si="139"/>
        <v>0</v>
      </c>
      <c r="BL296" s="18" t="s">
        <v>178</v>
      </c>
      <c r="BM296" s="186" t="s">
        <v>2328</v>
      </c>
    </row>
    <row r="297" spans="1:65" s="2" customFormat="1" ht="16.5" customHeight="1">
      <c r="A297" s="35"/>
      <c r="B297" s="36"/>
      <c r="C297" s="175" t="s">
        <v>1414</v>
      </c>
      <c r="D297" s="175" t="s">
        <v>173</v>
      </c>
      <c r="E297" s="176" t="s">
        <v>2833</v>
      </c>
      <c r="F297" s="177" t="s">
        <v>2775</v>
      </c>
      <c r="G297" s="178" t="s">
        <v>328</v>
      </c>
      <c r="H297" s="179">
        <v>1</v>
      </c>
      <c r="I297" s="180"/>
      <c r="J297" s="181">
        <f t="shared" si="130"/>
        <v>0</v>
      </c>
      <c r="K297" s="177" t="s">
        <v>19</v>
      </c>
      <c r="L297" s="40"/>
      <c r="M297" s="182" t="s">
        <v>19</v>
      </c>
      <c r="N297" s="183" t="s">
        <v>44</v>
      </c>
      <c r="O297" s="65"/>
      <c r="P297" s="184">
        <f t="shared" si="131"/>
        <v>0</v>
      </c>
      <c r="Q297" s="184">
        <v>0</v>
      </c>
      <c r="R297" s="184">
        <f t="shared" si="132"/>
        <v>0</v>
      </c>
      <c r="S297" s="184">
        <v>0</v>
      </c>
      <c r="T297" s="185">
        <f t="shared" si="133"/>
        <v>0</v>
      </c>
      <c r="U297" s="35"/>
      <c r="V297" s="35"/>
      <c r="W297" s="35"/>
      <c r="X297" s="35"/>
      <c r="Y297" s="35"/>
      <c r="Z297" s="35"/>
      <c r="AA297" s="35"/>
      <c r="AB297" s="35"/>
      <c r="AC297" s="35"/>
      <c r="AD297" s="35"/>
      <c r="AE297" s="35"/>
      <c r="AR297" s="186" t="s">
        <v>178</v>
      </c>
      <c r="AT297" s="186" t="s">
        <v>173</v>
      </c>
      <c r="AU297" s="186" t="s">
        <v>81</v>
      </c>
      <c r="AY297" s="18" t="s">
        <v>171</v>
      </c>
      <c r="BE297" s="187">
        <f t="shared" si="134"/>
        <v>0</v>
      </c>
      <c r="BF297" s="187">
        <f t="shared" si="135"/>
        <v>0</v>
      </c>
      <c r="BG297" s="187">
        <f t="shared" si="136"/>
        <v>0</v>
      </c>
      <c r="BH297" s="187">
        <f t="shared" si="137"/>
        <v>0</v>
      </c>
      <c r="BI297" s="187">
        <f t="shared" si="138"/>
        <v>0</v>
      </c>
      <c r="BJ297" s="18" t="s">
        <v>81</v>
      </c>
      <c r="BK297" s="187">
        <f t="shared" si="139"/>
        <v>0</v>
      </c>
      <c r="BL297" s="18" t="s">
        <v>178</v>
      </c>
      <c r="BM297" s="186" t="s">
        <v>2336</v>
      </c>
    </row>
    <row r="298" spans="1:65" s="2" customFormat="1" ht="16.5" customHeight="1">
      <c r="A298" s="35"/>
      <c r="B298" s="36"/>
      <c r="C298" s="175" t="s">
        <v>1421</v>
      </c>
      <c r="D298" s="175" t="s">
        <v>173</v>
      </c>
      <c r="E298" s="176" t="s">
        <v>2834</v>
      </c>
      <c r="F298" s="177" t="s">
        <v>2749</v>
      </c>
      <c r="G298" s="178" t="s">
        <v>328</v>
      </c>
      <c r="H298" s="179">
        <v>10</v>
      </c>
      <c r="I298" s="180"/>
      <c r="J298" s="181">
        <f t="shared" si="130"/>
        <v>0</v>
      </c>
      <c r="K298" s="177" t="s">
        <v>19</v>
      </c>
      <c r="L298" s="40"/>
      <c r="M298" s="182" t="s">
        <v>19</v>
      </c>
      <c r="N298" s="183" t="s">
        <v>44</v>
      </c>
      <c r="O298" s="65"/>
      <c r="P298" s="184">
        <f t="shared" si="131"/>
        <v>0</v>
      </c>
      <c r="Q298" s="184">
        <v>0</v>
      </c>
      <c r="R298" s="184">
        <f t="shared" si="132"/>
        <v>0</v>
      </c>
      <c r="S298" s="184">
        <v>0</v>
      </c>
      <c r="T298" s="185">
        <f t="shared" si="133"/>
        <v>0</v>
      </c>
      <c r="U298" s="35"/>
      <c r="V298" s="35"/>
      <c r="W298" s="35"/>
      <c r="X298" s="35"/>
      <c r="Y298" s="35"/>
      <c r="Z298" s="35"/>
      <c r="AA298" s="35"/>
      <c r="AB298" s="35"/>
      <c r="AC298" s="35"/>
      <c r="AD298" s="35"/>
      <c r="AE298" s="35"/>
      <c r="AR298" s="186" t="s">
        <v>178</v>
      </c>
      <c r="AT298" s="186" t="s">
        <v>173</v>
      </c>
      <c r="AU298" s="186" t="s">
        <v>81</v>
      </c>
      <c r="AY298" s="18" t="s">
        <v>171</v>
      </c>
      <c r="BE298" s="187">
        <f t="shared" si="134"/>
        <v>0</v>
      </c>
      <c r="BF298" s="187">
        <f t="shared" si="135"/>
        <v>0</v>
      </c>
      <c r="BG298" s="187">
        <f t="shared" si="136"/>
        <v>0</v>
      </c>
      <c r="BH298" s="187">
        <f t="shared" si="137"/>
        <v>0</v>
      </c>
      <c r="BI298" s="187">
        <f t="shared" si="138"/>
        <v>0</v>
      </c>
      <c r="BJ298" s="18" t="s">
        <v>81</v>
      </c>
      <c r="BK298" s="187">
        <f t="shared" si="139"/>
        <v>0</v>
      </c>
      <c r="BL298" s="18" t="s">
        <v>178</v>
      </c>
      <c r="BM298" s="186" t="s">
        <v>2345</v>
      </c>
    </row>
    <row r="299" spans="2:63" s="12" customFormat="1" ht="25.9" customHeight="1">
      <c r="B299" s="159"/>
      <c r="C299" s="160"/>
      <c r="D299" s="161" t="s">
        <v>72</v>
      </c>
      <c r="E299" s="162" t="s">
        <v>2835</v>
      </c>
      <c r="F299" s="162" t="s">
        <v>2836</v>
      </c>
      <c r="G299" s="160"/>
      <c r="H299" s="160"/>
      <c r="I299" s="163"/>
      <c r="J299" s="164">
        <f>BK299</f>
        <v>0</v>
      </c>
      <c r="K299" s="160"/>
      <c r="L299" s="165"/>
      <c r="M299" s="166"/>
      <c r="N299" s="167"/>
      <c r="O299" s="167"/>
      <c r="P299" s="168">
        <f>SUM(P300:P310)</f>
        <v>0</v>
      </c>
      <c r="Q299" s="167"/>
      <c r="R299" s="168">
        <f>SUM(R300:R310)</f>
        <v>0</v>
      </c>
      <c r="S299" s="167"/>
      <c r="T299" s="169">
        <f>SUM(T300:T310)</f>
        <v>0</v>
      </c>
      <c r="AR299" s="170" t="s">
        <v>81</v>
      </c>
      <c r="AT299" s="171" t="s">
        <v>72</v>
      </c>
      <c r="AU299" s="171" t="s">
        <v>73</v>
      </c>
      <c r="AY299" s="170" t="s">
        <v>171</v>
      </c>
      <c r="BK299" s="172">
        <f>SUM(BK300:BK310)</f>
        <v>0</v>
      </c>
    </row>
    <row r="300" spans="1:65" s="2" customFormat="1" ht="24.2" customHeight="1">
      <c r="A300" s="35"/>
      <c r="B300" s="36"/>
      <c r="C300" s="175" t="s">
        <v>1427</v>
      </c>
      <c r="D300" s="175" t="s">
        <v>173</v>
      </c>
      <c r="E300" s="176" t="s">
        <v>2837</v>
      </c>
      <c r="F300" s="177" t="s">
        <v>2838</v>
      </c>
      <c r="G300" s="178" t="s">
        <v>2706</v>
      </c>
      <c r="H300" s="179">
        <v>250</v>
      </c>
      <c r="I300" s="180"/>
      <c r="J300" s="181">
        <f aca="true" t="shared" si="140" ref="J300:J310">ROUND(I300*H300,2)</f>
        <v>0</v>
      </c>
      <c r="K300" s="177" t="s">
        <v>19</v>
      </c>
      <c r="L300" s="40"/>
      <c r="M300" s="182" t="s">
        <v>19</v>
      </c>
      <c r="N300" s="183" t="s">
        <v>44</v>
      </c>
      <c r="O300" s="65"/>
      <c r="P300" s="184">
        <f aca="true" t="shared" si="141" ref="P300:P310">O300*H300</f>
        <v>0</v>
      </c>
      <c r="Q300" s="184">
        <v>0</v>
      </c>
      <c r="R300" s="184">
        <f aca="true" t="shared" si="142" ref="R300:R310">Q300*H300</f>
        <v>0</v>
      </c>
      <c r="S300" s="184">
        <v>0</v>
      </c>
      <c r="T300" s="185">
        <f aca="true" t="shared" si="143" ref="T300:T310">S300*H300</f>
        <v>0</v>
      </c>
      <c r="U300" s="35"/>
      <c r="V300" s="35"/>
      <c r="W300" s="35"/>
      <c r="X300" s="35"/>
      <c r="Y300" s="35"/>
      <c r="Z300" s="35"/>
      <c r="AA300" s="35"/>
      <c r="AB300" s="35"/>
      <c r="AC300" s="35"/>
      <c r="AD300" s="35"/>
      <c r="AE300" s="35"/>
      <c r="AR300" s="186" t="s">
        <v>178</v>
      </c>
      <c r="AT300" s="186" t="s">
        <v>173</v>
      </c>
      <c r="AU300" s="186" t="s">
        <v>81</v>
      </c>
      <c r="AY300" s="18" t="s">
        <v>171</v>
      </c>
      <c r="BE300" s="187">
        <f aca="true" t="shared" si="144" ref="BE300:BE310">IF(N300="základní",J300,0)</f>
        <v>0</v>
      </c>
      <c r="BF300" s="187">
        <f aca="true" t="shared" si="145" ref="BF300:BF310">IF(N300="snížená",J300,0)</f>
        <v>0</v>
      </c>
      <c r="BG300" s="187">
        <f aca="true" t="shared" si="146" ref="BG300:BG310">IF(N300="zákl. přenesená",J300,0)</f>
        <v>0</v>
      </c>
      <c r="BH300" s="187">
        <f aca="true" t="shared" si="147" ref="BH300:BH310">IF(N300="sníž. přenesená",J300,0)</f>
        <v>0</v>
      </c>
      <c r="BI300" s="187">
        <f aca="true" t="shared" si="148" ref="BI300:BI310">IF(N300="nulová",J300,0)</f>
        <v>0</v>
      </c>
      <c r="BJ300" s="18" t="s">
        <v>81</v>
      </c>
      <c r="BK300" s="187">
        <f aca="true" t="shared" si="149" ref="BK300:BK310">ROUND(I300*H300,2)</f>
        <v>0</v>
      </c>
      <c r="BL300" s="18" t="s">
        <v>178</v>
      </c>
      <c r="BM300" s="186" t="s">
        <v>2355</v>
      </c>
    </row>
    <row r="301" spans="1:65" s="2" customFormat="1" ht="24.2" customHeight="1">
      <c r="A301" s="35"/>
      <c r="B301" s="36"/>
      <c r="C301" s="175" t="s">
        <v>1436</v>
      </c>
      <c r="D301" s="175" t="s">
        <v>173</v>
      </c>
      <c r="E301" s="176" t="s">
        <v>2839</v>
      </c>
      <c r="F301" s="177" t="s">
        <v>2840</v>
      </c>
      <c r="G301" s="178" t="s">
        <v>2711</v>
      </c>
      <c r="H301" s="179">
        <v>1</v>
      </c>
      <c r="I301" s="180"/>
      <c r="J301" s="181">
        <f t="shared" si="140"/>
        <v>0</v>
      </c>
      <c r="K301" s="177" t="s">
        <v>19</v>
      </c>
      <c r="L301" s="40"/>
      <c r="M301" s="182" t="s">
        <v>19</v>
      </c>
      <c r="N301" s="183" t="s">
        <v>44</v>
      </c>
      <c r="O301" s="65"/>
      <c r="P301" s="184">
        <f t="shared" si="141"/>
        <v>0</v>
      </c>
      <c r="Q301" s="184">
        <v>0</v>
      </c>
      <c r="R301" s="184">
        <f t="shared" si="142"/>
        <v>0</v>
      </c>
      <c r="S301" s="184">
        <v>0</v>
      </c>
      <c r="T301" s="185">
        <f t="shared" si="143"/>
        <v>0</v>
      </c>
      <c r="U301" s="35"/>
      <c r="V301" s="35"/>
      <c r="W301" s="35"/>
      <c r="X301" s="35"/>
      <c r="Y301" s="35"/>
      <c r="Z301" s="35"/>
      <c r="AA301" s="35"/>
      <c r="AB301" s="35"/>
      <c r="AC301" s="35"/>
      <c r="AD301" s="35"/>
      <c r="AE301" s="35"/>
      <c r="AR301" s="186" t="s">
        <v>178</v>
      </c>
      <c r="AT301" s="186" t="s">
        <v>173</v>
      </c>
      <c r="AU301" s="186" t="s">
        <v>81</v>
      </c>
      <c r="AY301" s="18" t="s">
        <v>171</v>
      </c>
      <c r="BE301" s="187">
        <f t="shared" si="144"/>
        <v>0</v>
      </c>
      <c r="BF301" s="187">
        <f t="shared" si="145"/>
        <v>0</v>
      </c>
      <c r="BG301" s="187">
        <f t="shared" si="146"/>
        <v>0</v>
      </c>
      <c r="BH301" s="187">
        <f t="shared" si="147"/>
        <v>0</v>
      </c>
      <c r="BI301" s="187">
        <f t="shared" si="148"/>
        <v>0</v>
      </c>
      <c r="BJ301" s="18" t="s">
        <v>81</v>
      </c>
      <c r="BK301" s="187">
        <f t="shared" si="149"/>
        <v>0</v>
      </c>
      <c r="BL301" s="18" t="s">
        <v>178</v>
      </c>
      <c r="BM301" s="186" t="s">
        <v>2362</v>
      </c>
    </row>
    <row r="302" spans="1:65" s="2" customFormat="1" ht="24.2" customHeight="1">
      <c r="A302" s="35"/>
      <c r="B302" s="36"/>
      <c r="C302" s="175" t="s">
        <v>1442</v>
      </c>
      <c r="D302" s="175" t="s">
        <v>173</v>
      </c>
      <c r="E302" s="176" t="s">
        <v>2841</v>
      </c>
      <c r="F302" s="177" t="s">
        <v>2842</v>
      </c>
      <c r="G302" s="178" t="s">
        <v>2711</v>
      </c>
      <c r="H302" s="179">
        <v>1</v>
      </c>
      <c r="I302" s="180"/>
      <c r="J302" s="181">
        <f t="shared" si="140"/>
        <v>0</v>
      </c>
      <c r="K302" s="177" t="s">
        <v>19</v>
      </c>
      <c r="L302" s="40"/>
      <c r="M302" s="182" t="s">
        <v>19</v>
      </c>
      <c r="N302" s="183" t="s">
        <v>44</v>
      </c>
      <c r="O302" s="65"/>
      <c r="P302" s="184">
        <f t="shared" si="141"/>
        <v>0</v>
      </c>
      <c r="Q302" s="184">
        <v>0</v>
      </c>
      <c r="R302" s="184">
        <f t="shared" si="142"/>
        <v>0</v>
      </c>
      <c r="S302" s="184">
        <v>0</v>
      </c>
      <c r="T302" s="185">
        <f t="shared" si="143"/>
        <v>0</v>
      </c>
      <c r="U302" s="35"/>
      <c r="V302" s="35"/>
      <c r="W302" s="35"/>
      <c r="X302" s="35"/>
      <c r="Y302" s="35"/>
      <c r="Z302" s="35"/>
      <c r="AA302" s="35"/>
      <c r="AB302" s="35"/>
      <c r="AC302" s="35"/>
      <c r="AD302" s="35"/>
      <c r="AE302" s="35"/>
      <c r="AR302" s="186" t="s">
        <v>178</v>
      </c>
      <c r="AT302" s="186" t="s">
        <v>173</v>
      </c>
      <c r="AU302" s="186" t="s">
        <v>81</v>
      </c>
      <c r="AY302" s="18" t="s">
        <v>171</v>
      </c>
      <c r="BE302" s="187">
        <f t="shared" si="144"/>
        <v>0</v>
      </c>
      <c r="BF302" s="187">
        <f t="shared" si="145"/>
        <v>0</v>
      </c>
      <c r="BG302" s="187">
        <f t="shared" si="146"/>
        <v>0</v>
      </c>
      <c r="BH302" s="187">
        <f t="shared" si="147"/>
        <v>0</v>
      </c>
      <c r="BI302" s="187">
        <f t="shared" si="148"/>
        <v>0</v>
      </c>
      <c r="BJ302" s="18" t="s">
        <v>81</v>
      </c>
      <c r="BK302" s="187">
        <f t="shared" si="149"/>
        <v>0</v>
      </c>
      <c r="BL302" s="18" t="s">
        <v>178</v>
      </c>
      <c r="BM302" s="186" t="s">
        <v>2369</v>
      </c>
    </row>
    <row r="303" spans="1:65" s="2" customFormat="1" ht="24.2" customHeight="1">
      <c r="A303" s="35"/>
      <c r="B303" s="36"/>
      <c r="C303" s="175" t="s">
        <v>1448</v>
      </c>
      <c r="D303" s="175" t="s">
        <v>173</v>
      </c>
      <c r="E303" s="176" t="s">
        <v>2843</v>
      </c>
      <c r="F303" s="177" t="s">
        <v>2844</v>
      </c>
      <c r="G303" s="178" t="s">
        <v>2711</v>
      </c>
      <c r="H303" s="179">
        <v>1</v>
      </c>
      <c r="I303" s="180"/>
      <c r="J303" s="181">
        <f t="shared" si="140"/>
        <v>0</v>
      </c>
      <c r="K303" s="177" t="s">
        <v>19</v>
      </c>
      <c r="L303" s="40"/>
      <c r="M303" s="182" t="s">
        <v>19</v>
      </c>
      <c r="N303" s="183" t="s">
        <v>44</v>
      </c>
      <c r="O303" s="65"/>
      <c r="P303" s="184">
        <f t="shared" si="141"/>
        <v>0</v>
      </c>
      <c r="Q303" s="184">
        <v>0</v>
      </c>
      <c r="R303" s="184">
        <f t="shared" si="142"/>
        <v>0</v>
      </c>
      <c r="S303" s="184">
        <v>0</v>
      </c>
      <c r="T303" s="185">
        <f t="shared" si="143"/>
        <v>0</v>
      </c>
      <c r="U303" s="35"/>
      <c r="V303" s="35"/>
      <c r="W303" s="35"/>
      <c r="X303" s="35"/>
      <c r="Y303" s="35"/>
      <c r="Z303" s="35"/>
      <c r="AA303" s="35"/>
      <c r="AB303" s="35"/>
      <c r="AC303" s="35"/>
      <c r="AD303" s="35"/>
      <c r="AE303" s="35"/>
      <c r="AR303" s="186" t="s">
        <v>178</v>
      </c>
      <c r="AT303" s="186" t="s">
        <v>173</v>
      </c>
      <c r="AU303" s="186" t="s">
        <v>81</v>
      </c>
      <c r="AY303" s="18" t="s">
        <v>171</v>
      </c>
      <c r="BE303" s="187">
        <f t="shared" si="144"/>
        <v>0</v>
      </c>
      <c r="BF303" s="187">
        <f t="shared" si="145"/>
        <v>0</v>
      </c>
      <c r="BG303" s="187">
        <f t="shared" si="146"/>
        <v>0</v>
      </c>
      <c r="BH303" s="187">
        <f t="shared" si="147"/>
        <v>0</v>
      </c>
      <c r="BI303" s="187">
        <f t="shared" si="148"/>
        <v>0</v>
      </c>
      <c r="BJ303" s="18" t="s">
        <v>81</v>
      </c>
      <c r="BK303" s="187">
        <f t="shared" si="149"/>
        <v>0</v>
      </c>
      <c r="BL303" s="18" t="s">
        <v>178</v>
      </c>
      <c r="BM303" s="186" t="s">
        <v>2374</v>
      </c>
    </row>
    <row r="304" spans="1:65" s="2" customFormat="1" ht="16.5" customHeight="1">
      <c r="A304" s="35"/>
      <c r="B304" s="36"/>
      <c r="C304" s="175" t="s">
        <v>1453</v>
      </c>
      <c r="D304" s="175" t="s">
        <v>173</v>
      </c>
      <c r="E304" s="176" t="s">
        <v>2845</v>
      </c>
      <c r="F304" s="177" t="s">
        <v>2846</v>
      </c>
      <c r="G304" s="178" t="s">
        <v>2711</v>
      </c>
      <c r="H304" s="179">
        <v>10</v>
      </c>
      <c r="I304" s="180"/>
      <c r="J304" s="181">
        <f t="shared" si="140"/>
        <v>0</v>
      </c>
      <c r="K304" s="177" t="s">
        <v>19</v>
      </c>
      <c r="L304" s="40"/>
      <c r="M304" s="182" t="s">
        <v>19</v>
      </c>
      <c r="N304" s="183" t="s">
        <v>44</v>
      </c>
      <c r="O304" s="65"/>
      <c r="P304" s="184">
        <f t="shared" si="141"/>
        <v>0</v>
      </c>
      <c r="Q304" s="184">
        <v>0</v>
      </c>
      <c r="R304" s="184">
        <f t="shared" si="142"/>
        <v>0</v>
      </c>
      <c r="S304" s="184">
        <v>0</v>
      </c>
      <c r="T304" s="185">
        <f t="shared" si="143"/>
        <v>0</v>
      </c>
      <c r="U304" s="35"/>
      <c r="V304" s="35"/>
      <c r="W304" s="35"/>
      <c r="X304" s="35"/>
      <c r="Y304" s="35"/>
      <c r="Z304" s="35"/>
      <c r="AA304" s="35"/>
      <c r="AB304" s="35"/>
      <c r="AC304" s="35"/>
      <c r="AD304" s="35"/>
      <c r="AE304" s="35"/>
      <c r="AR304" s="186" t="s">
        <v>178</v>
      </c>
      <c r="AT304" s="186" t="s">
        <v>173</v>
      </c>
      <c r="AU304" s="186" t="s">
        <v>81</v>
      </c>
      <c r="AY304" s="18" t="s">
        <v>171</v>
      </c>
      <c r="BE304" s="187">
        <f t="shared" si="144"/>
        <v>0</v>
      </c>
      <c r="BF304" s="187">
        <f t="shared" si="145"/>
        <v>0</v>
      </c>
      <c r="BG304" s="187">
        <f t="shared" si="146"/>
        <v>0</v>
      </c>
      <c r="BH304" s="187">
        <f t="shared" si="147"/>
        <v>0</v>
      </c>
      <c r="BI304" s="187">
        <f t="shared" si="148"/>
        <v>0</v>
      </c>
      <c r="BJ304" s="18" t="s">
        <v>81</v>
      </c>
      <c r="BK304" s="187">
        <f t="shared" si="149"/>
        <v>0</v>
      </c>
      <c r="BL304" s="18" t="s">
        <v>178</v>
      </c>
      <c r="BM304" s="186" t="s">
        <v>2378</v>
      </c>
    </row>
    <row r="305" spans="1:65" s="2" customFormat="1" ht="24.2" customHeight="1">
      <c r="A305" s="35"/>
      <c r="B305" s="36"/>
      <c r="C305" s="175" t="s">
        <v>1458</v>
      </c>
      <c r="D305" s="175" t="s">
        <v>173</v>
      </c>
      <c r="E305" s="176" t="s">
        <v>2847</v>
      </c>
      <c r="F305" s="177" t="s">
        <v>2848</v>
      </c>
      <c r="G305" s="178" t="s">
        <v>2711</v>
      </c>
      <c r="H305" s="179">
        <v>6</v>
      </c>
      <c r="I305" s="180"/>
      <c r="J305" s="181">
        <f t="shared" si="140"/>
        <v>0</v>
      </c>
      <c r="K305" s="177" t="s">
        <v>19</v>
      </c>
      <c r="L305" s="40"/>
      <c r="M305" s="182" t="s">
        <v>19</v>
      </c>
      <c r="N305" s="183" t="s">
        <v>44</v>
      </c>
      <c r="O305" s="65"/>
      <c r="P305" s="184">
        <f t="shared" si="141"/>
        <v>0</v>
      </c>
      <c r="Q305" s="184">
        <v>0</v>
      </c>
      <c r="R305" s="184">
        <f t="shared" si="142"/>
        <v>0</v>
      </c>
      <c r="S305" s="184">
        <v>0</v>
      </c>
      <c r="T305" s="185">
        <f t="shared" si="143"/>
        <v>0</v>
      </c>
      <c r="U305" s="35"/>
      <c r="V305" s="35"/>
      <c r="W305" s="35"/>
      <c r="X305" s="35"/>
      <c r="Y305" s="35"/>
      <c r="Z305" s="35"/>
      <c r="AA305" s="35"/>
      <c r="AB305" s="35"/>
      <c r="AC305" s="35"/>
      <c r="AD305" s="35"/>
      <c r="AE305" s="35"/>
      <c r="AR305" s="186" t="s">
        <v>178</v>
      </c>
      <c r="AT305" s="186" t="s">
        <v>173</v>
      </c>
      <c r="AU305" s="186" t="s">
        <v>81</v>
      </c>
      <c r="AY305" s="18" t="s">
        <v>171</v>
      </c>
      <c r="BE305" s="187">
        <f t="shared" si="144"/>
        <v>0</v>
      </c>
      <c r="BF305" s="187">
        <f t="shared" si="145"/>
        <v>0</v>
      </c>
      <c r="BG305" s="187">
        <f t="shared" si="146"/>
        <v>0</v>
      </c>
      <c r="BH305" s="187">
        <f t="shared" si="147"/>
        <v>0</v>
      </c>
      <c r="BI305" s="187">
        <f t="shared" si="148"/>
        <v>0</v>
      </c>
      <c r="BJ305" s="18" t="s">
        <v>81</v>
      </c>
      <c r="BK305" s="187">
        <f t="shared" si="149"/>
        <v>0</v>
      </c>
      <c r="BL305" s="18" t="s">
        <v>178</v>
      </c>
      <c r="BM305" s="186" t="s">
        <v>2383</v>
      </c>
    </row>
    <row r="306" spans="1:65" s="2" customFormat="1" ht="16.5" customHeight="1">
      <c r="A306" s="35"/>
      <c r="B306" s="36"/>
      <c r="C306" s="175" t="s">
        <v>1463</v>
      </c>
      <c r="D306" s="175" t="s">
        <v>173</v>
      </c>
      <c r="E306" s="176" t="s">
        <v>2849</v>
      </c>
      <c r="F306" s="177" t="s">
        <v>2850</v>
      </c>
      <c r="G306" s="178" t="s">
        <v>328</v>
      </c>
      <c r="H306" s="179">
        <v>600</v>
      </c>
      <c r="I306" s="180"/>
      <c r="J306" s="181">
        <f t="shared" si="140"/>
        <v>0</v>
      </c>
      <c r="K306" s="177" t="s">
        <v>19</v>
      </c>
      <c r="L306" s="40"/>
      <c r="M306" s="182" t="s">
        <v>19</v>
      </c>
      <c r="N306" s="183" t="s">
        <v>44</v>
      </c>
      <c r="O306" s="65"/>
      <c r="P306" s="184">
        <f t="shared" si="141"/>
        <v>0</v>
      </c>
      <c r="Q306" s="184">
        <v>0</v>
      </c>
      <c r="R306" s="184">
        <f t="shared" si="142"/>
        <v>0</v>
      </c>
      <c r="S306" s="184">
        <v>0</v>
      </c>
      <c r="T306" s="185">
        <f t="shared" si="143"/>
        <v>0</v>
      </c>
      <c r="U306" s="35"/>
      <c r="V306" s="35"/>
      <c r="W306" s="35"/>
      <c r="X306" s="35"/>
      <c r="Y306" s="35"/>
      <c r="Z306" s="35"/>
      <c r="AA306" s="35"/>
      <c r="AB306" s="35"/>
      <c r="AC306" s="35"/>
      <c r="AD306" s="35"/>
      <c r="AE306" s="35"/>
      <c r="AR306" s="186" t="s">
        <v>178</v>
      </c>
      <c r="AT306" s="186" t="s">
        <v>173</v>
      </c>
      <c r="AU306" s="186" t="s">
        <v>81</v>
      </c>
      <c r="AY306" s="18" t="s">
        <v>171</v>
      </c>
      <c r="BE306" s="187">
        <f t="shared" si="144"/>
        <v>0</v>
      </c>
      <c r="BF306" s="187">
        <f t="shared" si="145"/>
        <v>0</v>
      </c>
      <c r="BG306" s="187">
        <f t="shared" si="146"/>
        <v>0</v>
      </c>
      <c r="BH306" s="187">
        <f t="shared" si="147"/>
        <v>0</v>
      </c>
      <c r="BI306" s="187">
        <f t="shared" si="148"/>
        <v>0</v>
      </c>
      <c r="BJ306" s="18" t="s">
        <v>81</v>
      </c>
      <c r="BK306" s="187">
        <f t="shared" si="149"/>
        <v>0</v>
      </c>
      <c r="BL306" s="18" t="s">
        <v>178</v>
      </c>
      <c r="BM306" s="186" t="s">
        <v>2389</v>
      </c>
    </row>
    <row r="307" spans="1:65" s="2" customFormat="1" ht="24.2" customHeight="1">
      <c r="A307" s="35"/>
      <c r="B307" s="36"/>
      <c r="C307" s="175" t="s">
        <v>1468</v>
      </c>
      <c r="D307" s="175" t="s">
        <v>173</v>
      </c>
      <c r="E307" s="176" t="s">
        <v>2851</v>
      </c>
      <c r="F307" s="177" t="s">
        <v>2852</v>
      </c>
      <c r="G307" s="178" t="s">
        <v>2711</v>
      </c>
      <c r="H307" s="179">
        <v>3</v>
      </c>
      <c r="I307" s="180"/>
      <c r="J307" s="181">
        <f t="shared" si="140"/>
        <v>0</v>
      </c>
      <c r="K307" s="177" t="s">
        <v>19</v>
      </c>
      <c r="L307" s="40"/>
      <c r="M307" s="182" t="s">
        <v>19</v>
      </c>
      <c r="N307" s="183" t="s">
        <v>44</v>
      </c>
      <c r="O307" s="65"/>
      <c r="P307" s="184">
        <f t="shared" si="141"/>
        <v>0</v>
      </c>
      <c r="Q307" s="184">
        <v>0</v>
      </c>
      <c r="R307" s="184">
        <f t="shared" si="142"/>
        <v>0</v>
      </c>
      <c r="S307" s="184">
        <v>0</v>
      </c>
      <c r="T307" s="185">
        <f t="shared" si="143"/>
        <v>0</v>
      </c>
      <c r="U307" s="35"/>
      <c r="V307" s="35"/>
      <c r="W307" s="35"/>
      <c r="X307" s="35"/>
      <c r="Y307" s="35"/>
      <c r="Z307" s="35"/>
      <c r="AA307" s="35"/>
      <c r="AB307" s="35"/>
      <c r="AC307" s="35"/>
      <c r="AD307" s="35"/>
      <c r="AE307" s="35"/>
      <c r="AR307" s="186" t="s">
        <v>178</v>
      </c>
      <c r="AT307" s="186" t="s">
        <v>173</v>
      </c>
      <c r="AU307" s="186" t="s">
        <v>81</v>
      </c>
      <c r="AY307" s="18" t="s">
        <v>171</v>
      </c>
      <c r="BE307" s="187">
        <f t="shared" si="144"/>
        <v>0</v>
      </c>
      <c r="BF307" s="187">
        <f t="shared" si="145"/>
        <v>0</v>
      </c>
      <c r="BG307" s="187">
        <f t="shared" si="146"/>
        <v>0</v>
      </c>
      <c r="BH307" s="187">
        <f t="shared" si="147"/>
        <v>0</v>
      </c>
      <c r="BI307" s="187">
        <f t="shared" si="148"/>
        <v>0</v>
      </c>
      <c r="BJ307" s="18" t="s">
        <v>81</v>
      </c>
      <c r="BK307" s="187">
        <f t="shared" si="149"/>
        <v>0</v>
      </c>
      <c r="BL307" s="18" t="s">
        <v>178</v>
      </c>
      <c r="BM307" s="186" t="s">
        <v>2395</v>
      </c>
    </row>
    <row r="308" spans="1:65" s="2" customFormat="1" ht="16.5" customHeight="1">
      <c r="A308" s="35"/>
      <c r="B308" s="36"/>
      <c r="C308" s="175" t="s">
        <v>1473</v>
      </c>
      <c r="D308" s="175" t="s">
        <v>173</v>
      </c>
      <c r="E308" s="176" t="s">
        <v>2853</v>
      </c>
      <c r="F308" s="177" t="s">
        <v>2854</v>
      </c>
      <c r="G308" s="178" t="s">
        <v>2711</v>
      </c>
      <c r="H308" s="179">
        <v>30</v>
      </c>
      <c r="I308" s="180"/>
      <c r="J308" s="181">
        <f t="shared" si="140"/>
        <v>0</v>
      </c>
      <c r="K308" s="177" t="s">
        <v>19</v>
      </c>
      <c r="L308" s="40"/>
      <c r="M308" s="182" t="s">
        <v>19</v>
      </c>
      <c r="N308" s="183" t="s">
        <v>44</v>
      </c>
      <c r="O308" s="65"/>
      <c r="P308" s="184">
        <f t="shared" si="141"/>
        <v>0</v>
      </c>
      <c r="Q308" s="184">
        <v>0</v>
      </c>
      <c r="R308" s="184">
        <f t="shared" si="142"/>
        <v>0</v>
      </c>
      <c r="S308" s="184">
        <v>0</v>
      </c>
      <c r="T308" s="185">
        <f t="shared" si="143"/>
        <v>0</v>
      </c>
      <c r="U308" s="35"/>
      <c r="V308" s="35"/>
      <c r="W308" s="35"/>
      <c r="X308" s="35"/>
      <c r="Y308" s="35"/>
      <c r="Z308" s="35"/>
      <c r="AA308" s="35"/>
      <c r="AB308" s="35"/>
      <c r="AC308" s="35"/>
      <c r="AD308" s="35"/>
      <c r="AE308" s="35"/>
      <c r="AR308" s="186" t="s">
        <v>178</v>
      </c>
      <c r="AT308" s="186" t="s">
        <v>173</v>
      </c>
      <c r="AU308" s="186" t="s">
        <v>81</v>
      </c>
      <c r="AY308" s="18" t="s">
        <v>171</v>
      </c>
      <c r="BE308" s="187">
        <f t="shared" si="144"/>
        <v>0</v>
      </c>
      <c r="BF308" s="187">
        <f t="shared" si="145"/>
        <v>0</v>
      </c>
      <c r="BG308" s="187">
        <f t="shared" si="146"/>
        <v>0</v>
      </c>
      <c r="BH308" s="187">
        <f t="shared" si="147"/>
        <v>0</v>
      </c>
      <c r="BI308" s="187">
        <f t="shared" si="148"/>
        <v>0</v>
      </c>
      <c r="BJ308" s="18" t="s">
        <v>81</v>
      </c>
      <c r="BK308" s="187">
        <f t="shared" si="149"/>
        <v>0</v>
      </c>
      <c r="BL308" s="18" t="s">
        <v>178</v>
      </c>
      <c r="BM308" s="186" t="s">
        <v>2400</v>
      </c>
    </row>
    <row r="309" spans="1:65" s="2" customFormat="1" ht="24.2" customHeight="1">
      <c r="A309" s="35"/>
      <c r="B309" s="36"/>
      <c r="C309" s="175" t="s">
        <v>1480</v>
      </c>
      <c r="D309" s="175" t="s">
        <v>173</v>
      </c>
      <c r="E309" s="176" t="s">
        <v>2855</v>
      </c>
      <c r="F309" s="177" t="s">
        <v>2856</v>
      </c>
      <c r="G309" s="178" t="s">
        <v>328</v>
      </c>
      <c r="H309" s="179">
        <v>400</v>
      </c>
      <c r="I309" s="180"/>
      <c r="J309" s="181">
        <f t="shared" si="140"/>
        <v>0</v>
      </c>
      <c r="K309" s="177" t="s">
        <v>19</v>
      </c>
      <c r="L309" s="40"/>
      <c r="M309" s="182" t="s">
        <v>19</v>
      </c>
      <c r="N309" s="183" t="s">
        <v>44</v>
      </c>
      <c r="O309" s="65"/>
      <c r="P309" s="184">
        <f t="shared" si="141"/>
        <v>0</v>
      </c>
      <c r="Q309" s="184">
        <v>0</v>
      </c>
      <c r="R309" s="184">
        <f t="shared" si="142"/>
        <v>0</v>
      </c>
      <c r="S309" s="184">
        <v>0</v>
      </c>
      <c r="T309" s="185">
        <f t="shared" si="143"/>
        <v>0</v>
      </c>
      <c r="U309" s="35"/>
      <c r="V309" s="35"/>
      <c r="W309" s="35"/>
      <c r="X309" s="35"/>
      <c r="Y309" s="35"/>
      <c r="Z309" s="35"/>
      <c r="AA309" s="35"/>
      <c r="AB309" s="35"/>
      <c r="AC309" s="35"/>
      <c r="AD309" s="35"/>
      <c r="AE309" s="35"/>
      <c r="AR309" s="186" t="s">
        <v>178</v>
      </c>
      <c r="AT309" s="186" t="s">
        <v>173</v>
      </c>
      <c r="AU309" s="186" t="s">
        <v>81</v>
      </c>
      <c r="AY309" s="18" t="s">
        <v>171</v>
      </c>
      <c r="BE309" s="187">
        <f t="shared" si="144"/>
        <v>0</v>
      </c>
      <c r="BF309" s="187">
        <f t="shared" si="145"/>
        <v>0</v>
      </c>
      <c r="BG309" s="187">
        <f t="shared" si="146"/>
        <v>0</v>
      </c>
      <c r="BH309" s="187">
        <f t="shared" si="147"/>
        <v>0</v>
      </c>
      <c r="BI309" s="187">
        <f t="shared" si="148"/>
        <v>0</v>
      </c>
      <c r="BJ309" s="18" t="s">
        <v>81</v>
      </c>
      <c r="BK309" s="187">
        <f t="shared" si="149"/>
        <v>0</v>
      </c>
      <c r="BL309" s="18" t="s">
        <v>178</v>
      </c>
      <c r="BM309" s="186" t="s">
        <v>2406</v>
      </c>
    </row>
    <row r="310" spans="1:65" s="2" customFormat="1" ht="16.5" customHeight="1">
      <c r="A310" s="35"/>
      <c r="B310" s="36"/>
      <c r="C310" s="175" t="s">
        <v>1489</v>
      </c>
      <c r="D310" s="175" t="s">
        <v>173</v>
      </c>
      <c r="E310" s="176" t="s">
        <v>2748</v>
      </c>
      <c r="F310" s="177" t="s">
        <v>2749</v>
      </c>
      <c r="G310" s="178" t="s">
        <v>2711</v>
      </c>
      <c r="H310" s="179">
        <v>10</v>
      </c>
      <c r="I310" s="180"/>
      <c r="J310" s="181">
        <f t="shared" si="140"/>
        <v>0</v>
      </c>
      <c r="K310" s="177" t="s">
        <v>19</v>
      </c>
      <c r="L310" s="40"/>
      <c r="M310" s="182" t="s">
        <v>19</v>
      </c>
      <c r="N310" s="183" t="s">
        <v>44</v>
      </c>
      <c r="O310" s="65"/>
      <c r="P310" s="184">
        <f t="shared" si="141"/>
        <v>0</v>
      </c>
      <c r="Q310" s="184">
        <v>0</v>
      </c>
      <c r="R310" s="184">
        <f t="shared" si="142"/>
        <v>0</v>
      </c>
      <c r="S310" s="184">
        <v>0</v>
      </c>
      <c r="T310" s="185">
        <f t="shared" si="143"/>
        <v>0</v>
      </c>
      <c r="U310" s="35"/>
      <c r="V310" s="35"/>
      <c r="W310" s="35"/>
      <c r="X310" s="35"/>
      <c r="Y310" s="35"/>
      <c r="Z310" s="35"/>
      <c r="AA310" s="35"/>
      <c r="AB310" s="35"/>
      <c r="AC310" s="35"/>
      <c r="AD310" s="35"/>
      <c r="AE310" s="35"/>
      <c r="AR310" s="186" t="s">
        <v>178</v>
      </c>
      <c r="AT310" s="186" t="s">
        <v>173</v>
      </c>
      <c r="AU310" s="186" t="s">
        <v>81</v>
      </c>
      <c r="AY310" s="18" t="s">
        <v>171</v>
      </c>
      <c r="BE310" s="187">
        <f t="shared" si="144"/>
        <v>0</v>
      </c>
      <c r="BF310" s="187">
        <f t="shared" si="145"/>
        <v>0</v>
      </c>
      <c r="BG310" s="187">
        <f t="shared" si="146"/>
        <v>0</v>
      </c>
      <c r="BH310" s="187">
        <f t="shared" si="147"/>
        <v>0</v>
      </c>
      <c r="BI310" s="187">
        <f t="shared" si="148"/>
        <v>0</v>
      </c>
      <c r="BJ310" s="18" t="s">
        <v>81</v>
      </c>
      <c r="BK310" s="187">
        <f t="shared" si="149"/>
        <v>0</v>
      </c>
      <c r="BL310" s="18" t="s">
        <v>178</v>
      </c>
      <c r="BM310" s="186" t="s">
        <v>2414</v>
      </c>
    </row>
    <row r="311" spans="2:63" s="12" customFormat="1" ht="25.9" customHeight="1">
      <c r="B311" s="159"/>
      <c r="C311" s="160"/>
      <c r="D311" s="161" t="s">
        <v>72</v>
      </c>
      <c r="E311" s="162" t="s">
        <v>2857</v>
      </c>
      <c r="F311" s="162" t="s">
        <v>2858</v>
      </c>
      <c r="G311" s="160"/>
      <c r="H311" s="160"/>
      <c r="I311" s="163"/>
      <c r="J311" s="164">
        <f>BK311</f>
        <v>0</v>
      </c>
      <c r="K311" s="160"/>
      <c r="L311" s="165"/>
      <c r="M311" s="166"/>
      <c r="N311" s="167"/>
      <c r="O311" s="167"/>
      <c r="P311" s="168">
        <f>SUM(P312:P318)</f>
        <v>0</v>
      </c>
      <c r="Q311" s="167"/>
      <c r="R311" s="168">
        <f>SUM(R312:R318)</f>
        <v>0</v>
      </c>
      <c r="S311" s="167"/>
      <c r="T311" s="169">
        <f>SUM(T312:T318)</f>
        <v>0</v>
      </c>
      <c r="AR311" s="170" t="s">
        <v>81</v>
      </c>
      <c r="AT311" s="171" t="s">
        <v>72</v>
      </c>
      <c r="AU311" s="171" t="s">
        <v>73</v>
      </c>
      <c r="AY311" s="170" t="s">
        <v>171</v>
      </c>
      <c r="BK311" s="172">
        <f>SUM(BK312:BK318)</f>
        <v>0</v>
      </c>
    </row>
    <row r="312" spans="1:65" s="2" customFormat="1" ht="16.5" customHeight="1">
      <c r="A312" s="35"/>
      <c r="B312" s="36"/>
      <c r="C312" s="175" t="s">
        <v>1494</v>
      </c>
      <c r="D312" s="175" t="s">
        <v>173</v>
      </c>
      <c r="E312" s="176" t="s">
        <v>2859</v>
      </c>
      <c r="F312" s="177" t="s">
        <v>2860</v>
      </c>
      <c r="G312" s="178" t="s">
        <v>2706</v>
      </c>
      <c r="H312" s="179">
        <v>130</v>
      </c>
      <c r="I312" s="180"/>
      <c r="J312" s="181">
        <f aca="true" t="shared" si="150" ref="J312:J318">ROUND(I312*H312,2)</f>
        <v>0</v>
      </c>
      <c r="K312" s="177" t="s">
        <v>19</v>
      </c>
      <c r="L312" s="40"/>
      <c r="M312" s="182" t="s">
        <v>19</v>
      </c>
      <c r="N312" s="183" t="s">
        <v>44</v>
      </c>
      <c r="O312" s="65"/>
      <c r="P312" s="184">
        <f aca="true" t="shared" si="151" ref="P312:P318">O312*H312</f>
        <v>0</v>
      </c>
      <c r="Q312" s="184">
        <v>0</v>
      </c>
      <c r="R312" s="184">
        <f aca="true" t="shared" si="152" ref="R312:R318">Q312*H312</f>
        <v>0</v>
      </c>
      <c r="S312" s="184">
        <v>0</v>
      </c>
      <c r="T312" s="185">
        <f aca="true" t="shared" si="153" ref="T312:T318">S312*H312</f>
        <v>0</v>
      </c>
      <c r="U312" s="35"/>
      <c r="V312" s="35"/>
      <c r="W312" s="35"/>
      <c r="X312" s="35"/>
      <c r="Y312" s="35"/>
      <c r="Z312" s="35"/>
      <c r="AA312" s="35"/>
      <c r="AB312" s="35"/>
      <c r="AC312" s="35"/>
      <c r="AD312" s="35"/>
      <c r="AE312" s="35"/>
      <c r="AR312" s="186" t="s">
        <v>178</v>
      </c>
      <c r="AT312" s="186" t="s">
        <v>173</v>
      </c>
      <c r="AU312" s="186" t="s">
        <v>81</v>
      </c>
      <c r="AY312" s="18" t="s">
        <v>171</v>
      </c>
      <c r="BE312" s="187">
        <f aca="true" t="shared" si="154" ref="BE312:BE318">IF(N312="základní",J312,0)</f>
        <v>0</v>
      </c>
      <c r="BF312" s="187">
        <f aca="true" t="shared" si="155" ref="BF312:BF318">IF(N312="snížená",J312,0)</f>
        <v>0</v>
      </c>
      <c r="BG312" s="187">
        <f aca="true" t="shared" si="156" ref="BG312:BG318">IF(N312="zákl. přenesená",J312,0)</f>
        <v>0</v>
      </c>
      <c r="BH312" s="187">
        <f aca="true" t="shared" si="157" ref="BH312:BH318">IF(N312="sníž. přenesená",J312,0)</f>
        <v>0</v>
      </c>
      <c r="BI312" s="187">
        <f aca="true" t="shared" si="158" ref="BI312:BI318">IF(N312="nulová",J312,0)</f>
        <v>0</v>
      </c>
      <c r="BJ312" s="18" t="s">
        <v>81</v>
      </c>
      <c r="BK312" s="187">
        <f aca="true" t="shared" si="159" ref="BK312:BK318">ROUND(I312*H312,2)</f>
        <v>0</v>
      </c>
      <c r="BL312" s="18" t="s">
        <v>178</v>
      </c>
      <c r="BM312" s="186" t="s">
        <v>2421</v>
      </c>
    </row>
    <row r="313" spans="1:65" s="2" customFormat="1" ht="16.5" customHeight="1">
      <c r="A313" s="35"/>
      <c r="B313" s="36"/>
      <c r="C313" s="175" t="s">
        <v>1499</v>
      </c>
      <c r="D313" s="175" t="s">
        <v>173</v>
      </c>
      <c r="E313" s="176" t="s">
        <v>2861</v>
      </c>
      <c r="F313" s="177" t="s">
        <v>2862</v>
      </c>
      <c r="G313" s="178" t="s">
        <v>328</v>
      </c>
      <c r="H313" s="179">
        <v>400</v>
      </c>
      <c r="I313" s="180"/>
      <c r="J313" s="181">
        <f t="shared" si="150"/>
        <v>0</v>
      </c>
      <c r="K313" s="177" t="s">
        <v>19</v>
      </c>
      <c r="L313" s="40"/>
      <c r="M313" s="182" t="s">
        <v>19</v>
      </c>
      <c r="N313" s="183" t="s">
        <v>44</v>
      </c>
      <c r="O313" s="65"/>
      <c r="P313" s="184">
        <f t="shared" si="151"/>
        <v>0</v>
      </c>
      <c r="Q313" s="184">
        <v>0</v>
      </c>
      <c r="R313" s="184">
        <f t="shared" si="152"/>
        <v>0</v>
      </c>
      <c r="S313" s="184">
        <v>0</v>
      </c>
      <c r="T313" s="185">
        <f t="shared" si="153"/>
        <v>0</v>
      </c>
      <c r="U313" s="35"/>
      <c r="V313" s="35"/>
      <c r="W313" s="35"/>
      <c r="X313" s="35"/>
      <c r="Y313" s="35"/>
      <c r="Z313" s="35"/>
      <c r="AA313" s="35"/>
      <c r="AB313" s="35"/>
      <c r="AC313" s="35"/>
      <c r="AD313" s="35"/>
      <c r="AE313" s="35"/>
      <c r="AR313" s="186" t="s">
        <v>178</v>
      </c>
      <c r="AT313" s="186" t="s">
        <v>173</v>
      </c>
      <c r="AU313" s="186" t="s">
        <v>81</v>
      </c>
      <c r="AY313" s="18" t="s">
        <v>171</v>
      </c>
      <c r="BE313" s="187">
        <f t="shared" si="154"/>
        <v>0</v>
      </c>
      <c r="BF313" s="187">
        <f t="shared" si="155"/>
        <v>0</v>
      </c>
      <c r="BG313" s="187">
        <f t="shared" si="156"/>
        <v>0</v>
      </c>
      <c r="BH313" s="187">
        <f t="shared" si="157"/>
        <v>0</v>
      </c>
      <c r="BI313" s="187">
        <f t="shared" si="158"/>
        <v>0</v>
      </c>
      <c r="BJ313" s="18" t="s">
        <v>81</v>
      </c>
      <c r="BK313" s="187">
        <f t="shared" si="159"/>
        <v>0</v>
      </c>
      <c r="BL313" s="18" t="s">
        <v>178</v>
      </c>
      <c r="BM313" s="186" t="s">
        <v>2431</v>
      </c>
    </row>
    <row r="314" spans="1:65" s="2" customFormat="1" ht="16.5" customHeight="1">
      <c r="A314" s="35"/>
      <c r="B314" s="36"/>
      <c r="C314" s="175" t="s">
        <v>1504</v>
      </c>
      <c r="D314" s="175" t="s">
        <v>173</v>
      </c>
      <c r="E314" s="176" t="s">
        <v>2863</v>
      </c>
      <c r="F314" s="177" t="s">
        <v>2864</v>
      </c>
      <c r="G314" s="178" t="s">
        <v>2711</v>
      </c>
      <c r="H314" s="179">
        <v>1</v>
      </c>
      <c r="I314" s="180"/>
      <c r="J314" s="181">
        <f t="shared" si="150"/>
        <v>0</v>
      </c>
      <c r="K314" s="177" t="s">
        <v>19</v>
      </c>
      <c r="L314" s="40"/>
      <c r="M314" s="182" t="s">
        <v>19</v>
      </c>
      <c r="N314" s="183" t="s">
        <v>44</v>
      </c>
      <c r="O314" s="65"/>
      <c r="P314" s="184">
        <f t="shared" si="151"/>
        <v>0</v>
      </c>
      <c r="Q314" s="184">
        <v>0</v>
      </c>
      <c r="R314" s="184">
        <f t="shared" si="152"/>
        <v>0</v>
      </c>
      <c r="S314" s="184">
        <v>0</v>
      </c>
      <c r="T314" s="185">
        <f t="shared" si="153"/>
        <v>0</v>
      </c>
      <c r="U314" s="35"/>
      <c r="V314" s="35"/>
      <c r="W314" s="35"/>
      <c r="X314" s="35"/>
      <c r="Y314" s="35"/>
      <c r="Z314" s="35"/>
      <c r="AA314" s="35"/>
      <c r="AB314" s="35"/>
      <c r="AC314" s="35"/>
      <c r="AD314" s="35"/>
      <c r="AE314" s="35"/>
      <c r="AR314" s="186" t="s">
        <v>178</v>
      </c>
      <c r="AT314" s="186" t="s">
        <v>173</v>
      </c>
      <c r="AU314" s="186" t="s">
        <v>81</v>
      </c>
      <c r="AY314" s="18" t="s">
        <v>171</v>
      </c>
      <c r="BE314" s="187">
        <f t="shared" si="154"/>
        <v>0</v>
      </c>
      <c r="BF314" s="187">
        <f t="shared" si="155"/>
        <v>0</v>
      </c>
      <c r="BG314" s="187">
        <f t="shared" si="156"/>
        <v>0</v>
      </c>
      <c r="BH314" s="187">
        <f t="shared" si="157"/>
        <v>0</v>
      </c>
      <c r="BI314" s="187">
        <f t="shared" si="158"/>
        <v>0</v>
      </c>
      <c r="BJ314" s="18" t="s">
        <v>81</v>
      </c>
      <c r="BK314" s="187">
        <f t="shared" si="159"/>
        <v>0</v>
      </c>
      <c r="BL314" s="18" t="s">
        <v>178</v>
      </c>
      <c r="BM314" s="186" t="s">
        <v>2441</v>
      </c>
    </row>
    <row r="315" spans="1:65" s="2" customFormat="1" ht="16.5" customHeight="1">
      <c r="A315" s="35"/>
      <c r="B315" s="36"/>
      <c r="C315" s="175" t="s">
        <v>1509</v>
      </c>
      <c r="D315" s="175" t="s">
        <v>173</v>
      </c>
      <c r="E315" s="176" t="s">
        <v>2865</v>
      </c>
      <c r="F315" s="177" t="s">
        <v>2866</v>
      </c>
      <c r="G315" s="178" t="s">
        <v>2711</v>
      </c>
      <c r="H315" s="179">
        <v>5</v>
      </c>
      <c r="I315" s="180"/>
      <c r="J315" s="181">
        <f t="shared" si="150"/>
        <v>0</v>
      </c>
      <c r="K315" s="177" t="s">
        <v>19</v>
      </c>
      <c r="L315" s="40"/>
      <c r="M315" s="182" t="s">
        <v>19</v>
      </c>
      <c r="N315" s="183" t="s">
        <v>44</v>
      </c>
      <c r="O315" s="65"/>
      <c r="P315" s="184">
        <f t="shared" si="151"/>
        <v>0</v>
      </c>
      <c r="Q315" s="184">
        <v>0</v>
      </c>
      <c r="R315" s="184">
        <f t="shared" si="152"/>
        <v>0</v>
      </c>
      <c r="S315" s="184">
        <v>0</v>
      </c>
      <c r="T315" s="185">
        <f t="shared" si="153"/>
        <v>0</v>
      </c>
      <c r="U315" s="35"/>
      <c r="V315" s="35"/>
      <c r="W315" s="35"/>
      <c r="X315" s="35"/>
      <c r="Y315" s="35"/>
      <c r="Z315" s="35"/>
      <c r="AA315" s="35"/>
      <c r="AB315" s="35"/>
      <c r="AC315" s="35"/>
      <c r="AD315" s="35"/>
      <c r="AE315" s="35"/>
      <c r="AR315" s="186" t="s">
        <v>178</v>
      </c>
      <c r="AT315" s="186" t="s">
        <v>173</v>
      </c>
      <c r="AU315" s="186" t="s">
        <v>81</v>
      </c>
      <c r="AY315" s="18" t="s">
        <v>171</v>
      </c>
      <c r="BE315" s="187">
        <f t="shared" si="154"/>
        <v>0</v>
      </c>
      <c r="BF315" s="187">
        <f t="shared" si="155"/>
        <v>0</v>
      </c>
      <c r="BG315" s="187">
        <f t="shared" si="156"/>
        <v>0</v>
      </c>
      <c r="BH315" s="187">
        <f t="shared" si="157"/>
        <v>0</v>
      </c>
      <c r="BI315" s="187">
        <f t="shared" si="158"/>
        <v>0</v>
      </c>
      <c r="BJ315" s="18" t="s">
        <v>81</v>
      </c>
      <c r="BK315" s="187">
        <f t="shared" si="159"/>
        <v>0</v>
      </c>
      <c r="BL315" s="18" t="s">
        <v>178</v>
      </c>
      <c r="BM315" s="186" t="s">
        <v>2449</v>
      </c>
    </row>
    <row r="316" spans="1:65" s="2" customFormat="1" ht="16.5" customHeight="1">
      <c r="A316" s="35"/>
      <c r="B316" s="36"/>
      <c r="C316" s="175" t="s">
        <v>1514</v>
      </c>
      <c r="D316" s="175" t="s">
        <v>173</v>
      </c>
      <c r="E316" s="176" t="s">
        <v>2867</v>
      </c>
      <c r="F316" s="177" t="s">
        <v>2868</v>
      </c>
      <c r="G316" s="178" t="s">
        <v>2711</v>
      </c>
      <c r="H316" s="179">
        <v>5</v>
      </c>
      <c r="I316" s="180"/>
      <c r="J316" s="181">
        <f t="shared" si="150"/>
        <v>0</v>
      </c>
      <c r="K316" s="177" t="s">
        <v>19</v>
      </c>
      <c r="L316" s="40"/>
      <c r="M316" s="182" t="s">
        <v>19</v>
      </c>
      <c r="N316" s="183" t="s">
        <v>44</v>
      </c>
      <c r="O316" s="65"/>
      <c r="P316" s="184">
        <f t="shared" si="151"/>
        <v>0</v>
      </c>
      <c r="Q316" s="184">
        <v>0</v>
      </c>
      <c r="R316" s="184">
        <f t="shared" si="152"/>
        <v>0</v>
      </c>
      <c r="S316" s="184">
        <v>0</v>
      </c>
      <c r="T316" s="185">
        <f t="shared" si="153"/>
        <v>0</v>
      </c>
      <c r="U316" s="35"/>
      <c r="V316" s="35"/>
      <c r="W316" s="35"/>
      <c r="X316" s="35"/>
      <c r="Y316" s="35"/>
      <c r="Z316" s="35"/>
      <c r="AA316" s="35"/>
      <c r="AB316" s="35"/>
      <c r="AC316" s="35"/>
      <c r="AD316" s="35"/>
      <c r="AE316" s="35"/>
      <c r="AR316" s="186" t="s">
        <v>178</v>
      </c>
      <c r="AT316" s="186" t="s">
        <v>173</v>
      </c>
      <c r="AU316" s="186" t="s">
        <v>81</v>
      </c>
      <c r="AY316" s="18" t="s">
        <v>171</v>
      </c>
      <c r="BE316" s="187">
        <f t="shared" si="154"/>
        <v>0</v>
      </c>
      <c r="BF316" s="187">
        <f t="shared" si="155"/>
        <v>0</v>
      </c>
      <c r="BG316" s="187">
        <f t="shared" si="156"/>
        <v>0</v>
      </c>
      <c r="BH316" s="187">
        <f t="shared" si="157"/>
        <v>0</v>
      </c>
      <c r="BI316" s="187">
        <f t="shared" si="158"/>
        <v>0</v>
      </c>
      <c r="BJ316" s="18" t="s">
        <v>81</v>
      </c>
      <c r="BK316" s="187">
        <f t="shared" si="159"/>
        <v>0</v>
      </c>
      <c r="BL316" s="18" t="s">
        <v>178</v>
      </c>
      <c r="BM316" s="186" t="s">
        <v>2459</v>
      </c>
    </row>
    <row r="317" spans="1:65" s="2" customFormat="1" ht="16.5" customHeight="1">
      <c r="A317" s="35"/>
      <c r="B317" s="36"/>
      <c r="C317" s="175" t="s">
        <v>1524</v>
      </c>
      <c r="D317" s="175" t="s">
        <v>173</v>
      </c>
      <c r="E317" s="176" t="s">
        <v>2869</v>
      </c>
      <c r="F317" s="177" t="s">
        <v>2870</v>
      </c>
      <c r="G317" s="178" t="s">
        <v>2711</v>
      </c>
      <c r="H317" s="179">
        <v>5</v>
      </c>
      <c r="I317" s="180"/>
      <c r="J317" s="181">
        <f t="shared" si="150"/>
        <v>0</v>
      </c>
      <c r="K317" s="177" t="s">
        <v>19</v>
      </c>
      <c r="L317" s="40"/>
      <c r="M317" s="182" t="s">
        <v>19</v>
      </c>
      <c r="N317" s="183" t="s">
        <v>44</v>
      </c>
      <c r="O317" s="65"/>
      <c r="P317" s="184">
        <f t="shared" si="151"/>
        <v>0</v>
      </c>
      <c r="Q317" s="184">
        <v>0</v>
      </c>
      <c r="R317" s="184">
        <f t="shared" si="152"/>
        <v>0</v>
      </c>
      <c r="S317" s="184">
        <v>0</v>
      </c>
      <c r="T317" s="185">
        <f t="shared" si="153"/>
        <v>0</v>
      </c>
      <c r="U317" s="35"/>
      <c r="V317" s="35"/>
      <c r="W317" s="35"/>
      <c r="X317" s="35"/>
      <c r="Y317" s="35"/>
      <c r="Z317" s="35"/>
      <c r="AA317" s="35"/>
      <c r="AB317" s="35"/>
      <c r="AC317" s="35"/>
      <c r="AD317" s="35"/>
      <c r="AE317" s="35"/>
      <c r="AR317" s="186" t="s">
        <v>178</v>
      </c>
      <c r="AT317" s="186" t="s">
        <v>173</v>
      </c>
      <c r="AU317" s="186" t="s">
        <v>81</v>
      </c>
      <c r="AY317" s="18" t="s">
        <v>171</v>
      </c>
      <c r="BE317" s="187">
        <f t="shared" si="154"/>
        <v>0</v>
      </c>
      <c r="BF317" s="187">
        <f t="shared" si="155"/>
        <v>0</v>
      </c>
      <c r="BG317" s="187">
        <f t="shared" si="156"/>
        <v>0</v>
      </c>
      <c r="BH317" s="187">
        <f t="shared" si="157"/>
        <v>0</v>
      </c>
      <c r="BI317" s="187">
        <f t="shared" si="158"/>
        <v>0</v>
      </c>
      <c r="BJ317" s="18" t="s">
        <v>81</v>
      </c>
      <c r="BK317" s="187">
        <f t="shared" si="159"/>
        <v>0</v>
      </c>
      <c r="BL317" s="18" t="s">
        <v>178</v>
      </c>
      <c r="BM317" s="186" t="s">
        <v>2468</v>
      </c>
    </row>
    <row r="318" spans="1:65" s="2" customFormat="1" ht="16.5" customHeight="1">
      <c r="A318" s="35"/>
      <c r="B318" s="36"/>
      <c r="C318" s="175" t="s">
        <v>1529</v>
      </c>
      <c r="D318" s="175" t="s">
        <v>173</v>
      </c>
      <c r="E318" s="176" t="s">
        <v>2748</v>
      </c>
      <c r="F318" s="177" t="s">
        <v>2749</v>
      </c>
      <c r="G318" s="178" t="s">
        <v>2711</v>
      </c>
      <c r="H318" s="179">
        <v>10</v>
      </c>
      <c r="I318" s="180"/>
      <c r="J318" s="181">
        <f t="shared" si="150"/>
        <v>0</v>
      </c>
      <c r="K318" s="177" t="s">
        <v>19</v>
      </c>
      <c r="L318" s="40"/>
      <c r="M318" s="182" t="s">
        <v>19</v>
      </c>
      <c r="N318" s="183" t="s">
        <v>44</v>
      </c>
      <c r="O318" s="65"/>
      <c r="P318" s="184">
        <f t="shared" si="151"/>
        <v>0</v>
      </c>
      <c r="Q318" s="184">
        <v>0</v>
      </c>
      <c r="R318" s="184">
        <f t="shared" si="152"/>
        <v>0</v>
      </c>
      <c r="S318" s="184">
        <v>0</v>
      </c>
      <c r="T318" s="185">
        <f t="shared" si="153"/>
        <v>0</v>
      </c>
      <c r="U318" s="35"/>
      <c r="V318" s="35"/>
      <c r="W318" s="35"/>
      <c r="X318" s="35"/>
      <c r="Y318" s="35"/>
      <c r="Z318" s="35"/>
      <c r="AA318" s="35"/>
      <c r="AB318" s="35"/>
      <c r="AC318" s="35"/>
      <c r="AD318" s="35"/>
      <c r="AE318" s="35"/>
      <c r="AR318" s="186" t="s">
        <v>178</v>
      </c>
      <c r="AT318" s="186" t="s">
        <v>173</v>
      </c>
      <c r="AU318" s="186" t="s">
        <v>81</v>
      </c>
      <c r="AY318" s="18" t="s">
        <v>171</v>
      </c>
      <c r="BE318" s="187">
        <f t="shared" si="154"/>
        <v>0</v>
      </c>
      <c r="BF318" s="187">
        <f t="shared" si="155"/>
        <v>0</v>
      </c>
      <c r="BG318" s="187">
        <f t="shared" si="156"/>
        <v>0</v>
      </c>
      <c r="BH318" s="187">
        <f t="shared" si="157"/>
        <v>0</v>
      </c>
      <c r="BI318" s="187">
        <f t="shared" si="158"/>
        <v>0</v>
      </c>
      <c r="BJ318" s="18" t="s">
        <v>81</v>
      </c>
      <c r="BK318" s="187">
        <f t="shared" si="159"/>
        <v>0</v>
      </c>
      <c r="BL318" s="18" t="s">
        <v>178</v>
      </c>
      <c r="BM318" s="186" t="s">
        <v>2478</v>
      </c>
    </row>
    <row r="319" spans="2:63" s="12" customFormat="1" ht="25.9" customHeight="1">
      <c r="B319" s="159"/>
      <c r="C319" s="160"/>
      <c r="D319" s="161" t="s">
        <v>72</v>
      </c>
      <c r="E319" s="162" t="s">
        <v>2871</v>
      </c>
      <c r="F319" s="162" t="s">
        <v>2872</v>
      </c>
      <c r="G319" s="160"/>
      <c r="H319" s="160"/>
      <c r="I319" s="163"/>
      <c r="J319" s="164">
        <f>BK319</f>
        <v>0</v>
      </c>
      <c r="K319" s="160"/>
      <c r="L319" s="165"/>
      <c r="M319" s="166"/>
      <c r="N319" s="167"/>
      <c r="O319" s="167"/>
      <c r="P319" s="168">
        <f>SUM(P320:P325)</f>
        <v>0</v>
      </c>
      <c r="Q319" s="167"/>
      <c r="R319" s="168">
        <f>SUM(R320:R325)</f>
        <v>0</v>
      </c>
      <c r="S319" s="167"/>
      <c r="T319" s="169">
        <f>SUM(T320:T325)</f>
        <v>0</v>
      </c>
      <c r="AR319" s="170" t="s">
        <v>81</v>
      </c>
      <c r="AT319" s="171" t="s">
        <v>72</v>
      </c>
      <c r="AU319" s="171" t="s">
        <v>73</v>
      </c>
      <c r="AY319" s="170" t="s">
        <v>171</v>
      </c>
      <c r="BK319" s="172">
        <f>SUM(BK320:BK325)</f>
        <v>0</v>
      </c>
    </row>
    <row r="320" spans="1:65" s="2" customFormat="1" ht="16.5" customHeight="1">
      <c r="A320" s="35"/>
      <c r="B320" s="36"/>
      <c r="C320" s="175" t="s">
        <v>1534</v>
      </c>
      <c r="D320" s="175" t="s">
        <v>173</v>
      </c>
      <c r="E320" s="176" t="s">
        <v>2873</v>
      </c>
      <c r="F320" s="177" t="s">
        <v>2874</v>
      </c>
      <c r="G320" s="178" t="s">
        <v>2706</v>
      </c>
      <c r="H320" s="179">
        <v>90</v>
      </c>
      <c r="I320" s="180"/>
      <c r="J320" s="181">
        <f aca="true" t="shared" si="160" ref="J320:J325">ROUND(I320*H320,2)</f>
        <v>0</v>
      </c>
      <c r="K320" s="177" t="s">
        <v>19</v>
      </c>
      <c r="L320" s="40"/>
      <c r="M320" s="182" t="s">
        <v>19</v>
      </c>
      <c r="N320" s="183" t="s">
        <v>44</v>
      </c>
      <c r="O320" s="65"/>
      <c r="P320" s="184">
        <f aca="true" t="shared" si="161" ref="P320:P325">O320*H320</f>
        <v>0</v>
      </c>
      <c r="Q320" s="184">
        <v>0</v>
      </c>
      <c r="R320" s="184">
        <f aca="true" t="shared" si="162" ref="R320:R325">Q320*H320</f>
        <v>0</v>
      </c>
      <c r="S320" s="184">
        <v>0</v>
      </c>
      <c r="T320" s="185">
        <f aca="true" t="shared" si="163" ref="T320:T325">S320*H320</f>
        <v>0</v>
      </c>
      <c r="U320" s="35"/>
      <c r="V320" s="35"/>
      <c r="W320" s="35"/>
      <c r="X320" s="35"/>
      <c r="Y320" s="35"/>
      <c r="Z320" s="35"/>
      <c r="AA320" s="35"/>
      <c r="AB320" s="35"/>
      <c r="AC320" s="35"/>
      <c r="AD320" s="35"/>
      <c r="AE320" s="35"/>
      <c r="AR320" s="186" t="s">
        <v>178</v>
      </c>
      <c r="AT320" s="186" t="s">
        <v>173</v>
      </c>
      <c r="AU320" s="186" t="s">
        <v>81</v>
      </c>
      <c r="AY320" s="18" t="s">
        <v>171</v>
      </c>
      <c r="BE320" s="187">
        <f aca="true" t="shared" si="164" ref="BE320:BE325">IF(N320="základní",J320,0)</f>
        <v>0</v>
      </c>
      <c r="BF320" s="187">
        <f aca="true" t="shared" si="165" ref="BF320:BF325">IF(N320="snížená",J320,0)</f>
        <v>0</v>
      </c>
      <c r="BG320" s="187">
        <f aca="true" t="shared" si="166" ref="BG320:BG325">IF(N320="zákl. přenesená",J320,0)</f>
        <v>0</v>
      </c>
      <c r="BH320" s="187">
        <f aca="true" t="shared" si="167" ref="BH320:BH325">IF(N320="sníž. přenesená",J320,0)</f>
        <v>0</v>
      </c>
      <c r="BI320" s="187">
        <f aca="true" t="shared" si="168" ref="BI320:BI325">IF(N320="nulová",J320,0)</f>
        <v>0</v>
      </c>
      <c r="BJ320" s="18" t="s">
        <v>81</v>
      </c>
      <c r="BK320" s="187">
        <f aca="true" t="shared" si="169" ref="BK320:BK325">ROUND(I320*H320,2)</f>
        <v>0</v>
      </c>
      <c r="BL320" s="18" t="s">
        <v>178</v>
      </c>
      <c r="BM320" s="186" t="s">
        <v>2488</v>
      </c>
    </row>
    <row r="321" spans="1:65" s="2" customFormat="1" ht="16.5" customHeight="1">
      <c r="A321" s="35"/>
      <c r="B321" s="36"/>
      <c r="C321" s="175" t="s">
        <v>1541</v>
      </c>
      <c r="D321" s="175" t="s">
        <v>173</v>
      </c>
      <c r="E321" s="176" t="s">
        <v>2875</v>
      </c>
      <c r="F321" s="177" t="s">
        <v>2876</v>
      </c>
      <c r="G321" s="178" t="s">
        <v>328</v>
      </c>
      <c r="H321" s="179">
        <v>200</v>
      </c>
      <c r="I321" s="180"/>
      <c r="J321" s="181">
        <f t="shared" si="160"/>
        <v>0</v>
      </c>
      <c r="K321" s="177" t="s">
        <v>19</v>
      </c>
      <c r="L321" s="40"/>
      <c r="M321" s="182" t="s">
        <v>19</v>
      </c>
      <c r="N321" s="183" t="s">
        <v>44</v>
      </c>
      <c r="O321" s="65"/>
      <c r="P321" s="184">
        <f t="shared" si="161"/>
        <v>0</v>
      </c>
      <c r="Q321" s="184">
        <v>0</v>
      </c>
      <c r="R321" s="184">
        <f t="shared" si="162"/>
        <v>0</v>
      </c>
      <c r="S321" s="184">
        <v>0</v>
      </c>
      <c r="T321" s="185">
        <f t="shared" si="163"/>
        <v>0</v>
      </c>
      <c r="U321" s="35"/>
      <c r="V321" s="35"/>
      <c r="W321" s="35"/>
      <c r="X321" s="35"/>
      <c r="Y321" s="35"/>
      <c r="Z321" s="35"/>
      <c r="AA321" s="35"/>
      <c r="AB321" s="35"/>
      <c r="AC321" s="35"/>
      <c r="AD321" s="35"/>
      <c r="AE321" s="35"/>
      <c r="AR321" s="186" t="s">
        <v>178</v>
      </c>
      <c r="AT321" s="186" t="s">
        <v>173</v>
      </c>
      <c r="AU321" s="186" t="s">
        <v>81</v>
      </c>
      <c r="AY321" s="18" t="s">
        <v>171</v>
      </c>
      <c r="BE321" s="187">
        <f t="shared" si="164"/>
        <v>0</v>
      </c>
      <c r="BF321" s="187">
        <f t="shared" si="165"/>
        <v>0</v>
      </c>
      <c r="BG321" s="187">
        <f t="shared" si="166"/>
        <v>0</v>
      </c>
      <c r="BH321" s="187">
        <f t="shared" si="167"/>
        <v>0</v>
      </c>
      <c r="BI321" s="187">
        <f t="shared" si="168"/>
        <v>0</v>
      </c>
      <c r="BJ321" s="18" t="s">
        <v>81</v>
      </c>
      <c r="BK321" s="187">
        <f t="shared" si="169"/>
        <v>0</v>
      </c>
      <c r="BL321" s="18" t="s">
        <v>178</v>
      </c>
      <c r="BM321" s="186" t="s">
        <v>2498</v>
      </c>
    </row>
    <row r="322" spans="1:65" s="2" customFormat="1" ht="16.5" customHeight="1">
      <c r="A322" s="35"/>
      <c r="B322" s="36"/>
      <c r="C322" s="175" t="s">
        <v>1545</v>
      </c>
      <c r="D322" s="175" t="s">
        <v>173</v>
      </c>
      <c r="E322" s="176" t="s">
        <v>2877</v>
      </c>
      <c r="F322" s="177" t="s">
        <v>2878</v>
      </c>
      <c r="G322" s="178" t="s">
        <v>2711</v>
      </c>
      <c r="H322" s="179">
        <v>550</v>
      </c>
      <c r="I322" s="180"/>
      <c r="J322" s="181">
        <f t="shared" si="160"/>
        <v>0</v>
      </c>
      <c r="K322" s="177" t="s">
        <v>19</v>
      </c>
      <c r="L322" s="40"/>
      <c r="M322" s="182" t="s">
        <v>19</v>
      </c>
      <c r="N322" s="183" t="s">
        <v>44</v>
      </c>
      <c r="O322" s="65"/>
      <c r="P322" s="184">
        <f t="shared" si="161"/>
        <v>0</v>
      </c>
      <c r="Q322" s="184">
        <v>0</v>
      </c>
      <c r="R322" s="184">
        <f t="shared" si="162"/>
        <v>0</v>
      </c>
      <c r="S322" s="184">
        <v>0</v>
      </c>
      <c r="T322" s="185">
        <f t="shared" si="163"/>
        <v>0</v>
      </c>
      <c r="U322" s="35"/>
      <c r="V322" s="35"/>
      <c r="W322" s="35"/>
      <c r="X322" s="35"/>
      <c r="Y322" s="35"/>
      <c r="Z322" s="35"/>
      <c r="AA322" s="35"/>
      <c r="AB322" s="35"/>
      <c r="AC322" s="35"/>
      <c r="AD322" s="35"/>
      <c r="AE322" s="35"/>
      <c r="AR322" s="186" t="s">
        <v>178</v>
      </c>
      <c r="AT322" s="186" t="s">
        <v>173</v>
      </c>
      <c r="AU322" s="186" t="s">
        <v>81</v>
      </c>
      <c r="AY322" s="18" t="s">
        <v>171</v>
      </c>
      <c r="BE322" s="187">
        <f t="shared" si="164"/>
        <v>0</v>
      </c>
      <c r="BF322" s="187">
        <f t="shared" si="165"/>
        <v>0</v>
      </c>
      <c r="BG322" s="187">
        <f t="shared" si="166"/>
        <v>0</v>
      </c>
      <c r="BH322" s="187">
        <f t="shared" si="167"/>
        <v>0</v>
      </c>
      <c r="BI322" s="187">
        <f t="shared" si="168"/>
        <v>0</v>
      </c>
      <c r="BJ322" s="18" t="s">
        <v>81</v>
      </c>
      <c r="BK322" s="187">
        <f t="shared" si="169"/>
        <v>0</v>
      </c>
      <c r="BL322" s="18" t="s">
        <v>178</v>
      </c>
      <c r="BM322" s="186" t="s">
        <v>2507</v>
      </c>
    </row>
    <row r="323" spans="1:65" s="2" customFormat="1" ht="21.75" customHeight="1">
      <c r="A323" s="35"/>
      <c r="B323" s="36"/>
      <c r="C323" s="175" t="s">
        <v>1550</v>
      </c>
      <c r="D323" s="175" t="s">
        <v>173</v>
      </c>
      <c r="E323" s="176" t="s">
        <v>2879</v>
      </c>
      <c r="F323" s="177" t="s">
        <v>2880</v>
      </c>
      <c r="G323" s="178" t="s">
        <v>2711</v>
      </c>
      <c r="H323" s="179">
        <v>1</v>
      </c>
      <c r="I323" s="180"/>
      <c r="J323" s="181">
        <f t="shared" si="160"/>
        <v>0</v>
      </c>
      <c r="K323" s="177" t="s">
        <v>19</v>
      </c>
      <c r="L323" s="40"/>
      <c r="M323" s="182" t="s">
        <v>19</v>
      </c>
      <c r="N323" s="183" t="s">
        <v>44</v>
      </c>
      <c r="O323" s="65"/>
      <c r="P323" s="184">
        <f t="shared" si="161"/>
        <v>0</v>
      </c>
      <c r="Q323" s="184">
        <v>0</v>
      </c>
      <c r="R323" s="184">
        <f t="shared" si="162"/>
        <v>0</v>
      </c>
      <c r="S323" s="184">
        <v>0</v>
      </c>
      <c r="T323" s="185">
        <f t="shared" si="163"/>
        <v>0</v>
      </c>
      <c r="U323" s="35"/>
      <c r="V323" s="35"/>
      <c r="W323" s="35"/>
      <c r="X323" s="35"/>
      <c r="Y323" s="35"/>
      <c r="Z323" s="35"/>
      <c r="AA323" s="35"/>
      <c r="AB323" s="35"/>
      <c r="AC323" s="35"/>
      <c r="AD323" s="35"/>
      <c r="AE323" s="35"/>
      <c r="AR323" s="186" t="s">
        <v>178</v>
      </c>
      <c r="AT323" s="186" t="s">
        <v>173</v>
      </c>
      <c r="AU323" s="186" t="s">
        <v>81</v>
      </c>
      <c r="AY323" s="18" t="s">
        <v>171</v>
      </c>
      <c r="BE323" s="187">
        <f t="shared" si="164"/>
        <v>0</v>
      </c>
      <c r="BF323" s="187">
        <f t="shared" si="165"/>
        <v>0</v>
      </c>
      <c r="BG323" s="187">
        <f t="shared" si="166"/>
        <v>0</v>
      </c>
      <c r="BH323" s="187">
        <f t="shared" si="167"/>
        <v>0</v>
      </c>
      <c r="BI323" s="187">
        <f t="shared" si="168"/>
        <v>0</v>
      </c>
      <c r="BJ323" s="18" t="s">
        <v>81</v>
      </c>
      <c r="BK323" s="187">
        <f t="shared" si="169"/>
        <v>0</v>
      </c>
      <c r="BL323" s="18" t="s">
        <v>178</v>
      </c>
      <c r="BM323" s="186" t="s">
        <v>2517</v>
      </c>
    </row>
    <row r="324" spans="1:65" s="2" customFormat="1" ht="16.5" customHeight="1">
      <c r="A324" s="35"/>
      <c r="B324" s="36"/>
      <c r="C324" s="175" t="s">
        <v>1556</v>
      </c>
      <c r="D324" s="175" t="s">
        <v>173</v>
      </c>
      <c r="E324" s="176" t="s">
        <v>2881</v>
      </c>
      <c r="F324" s="177" t="s">
        <v>2882</v>
      </c>
      <c r="G324" s="178" t="s">
        <v>2711</v>
      </c>
      <c r="H324" s="179">
        <v>1</v>
      </c>
      <c r="I324" s="180"/>
      <c r="J324" s="181">
        <f t="shared" si="160"/>
        <v>0</v>
      </c>
      <c r="K324" s="177" t="s">
        <v>19</v>
      </c>
      <c r="L324" s="40"/>
      <c r="M324" s="182" t="s">
        <v>19</v>
      </c>
      <c r="N324" s="183" t="s">
        <v>44</v>
      </c>
      <c r="O324" s="65"/>
      <c r="P324" s="184">
        <f t="shared" si="161"/>
        <v>0</v>
      </c>
      <c r="Q324" s="184">
        <v>0</v>
      </c>
      <c r="R324" s="184">
        <f t="shared" si="162"/>
        <v>0</v>
      </c>
      <c r="S324" s="184">
        <v>0</v>
      </c>
      <c r="T324" s="185">
        <f t="shared" si="163"/>
        <v>0</v>
      </c>
      <c r="U324" s="35"/>
      <c r="V324" s="35"/>
      <c r="W324" s="35"/>
      <c r="X324" s="35"/>
      <c r="Y324" s="35"/>
      <c r="Z324" s="35"/>
      <c r="AA324" s="35"/>
      <c r="AB324" s="35"/>
      <c r="AC324" s="35"/>
      <c r="AD324" s="35"/>
      <c r="AE324" s="35"/>
      <c r="AR324" s="186" t="s">
        <v>178</v>
      </c>
      <c r="AT324" s="186" t="s">
        <v>173</v>
      </c>
      <c r="AU324" s="186" t="s">
        <v>81</v>
      </c>
      <c r="AY324" s="18" t="s">
        <v>171</v>
      </c>
      <c r="BE324" s="187">
        <f t="shared" si="164"/>
        <v>0</v>
      </c>
      <c r="BF324" s="187">
        <f t="shared" si="165"/>
        <v>0</v>
      </c>
      <c r="BG324" s="187">
        <f t="shared" si="166"/>
        <v>0</v>
      </c>
      <c r="BH324" s="187">
        <f t="shared" si="167"/>
        <v>0</v>
      </c>
      <c r="BI324" s="187">
        <f t="shared" si="168"/>
        <v>0</v>
      </c>
      <c r="BJ324" s="18" t="s">
        <v>81</v>
      </c>
      <c r="BK324" s="187">
        <f t="shared" si="169"/>
        <v>0</v>
      </c>
      <c r="BL324" s="18" t="s">
        <v>178</v>
      </c>
      <c r="BM324" s="186" t="s">
        <v>2529</v>
      </c>
    </row>
    <row r="325" spans="1:65" s="2" customFormat="1" ht="16.5" customHeight="1">
      <c r="A325" s="35"/>
      <c r="B325" s="36"/>
      <c r="C325" s="175" t="s">
        <v>1561</v>
      </c>
      <c r="D325" s="175" t="s">
        <v>173</v>
      </c>
      <c r="E325" s="176" t="s">
        <v>2748</v>
      </c>
      <c r="F325" s="177" t="s">
        <v>2749</v>
      </c>
      <c r="G325" s="178" t="s">
        <v>2711</v>
      </c>
      <c r="H325" s="179">
        <v>10</v>
      </c>
      <c r="I325" s="180"/>
      <c r="J325" s="181">
        <f t="shared" si="160"/>
        <v>0</v>
      </c>
      <c r="K325" s="177" t="s">
        <v>19</v>
      </c>
      <c r="L325" s="40"/>
      <c r="M325" s="182" t="s">
        <v>19</v>
      </c>
      <c r="N325" s="183" t="s">
        <v>44</v>
      </c>
      <c r="O325" s="65"/>
      <c r="P325" s="184">
        <f t="shared" si="161"/>
        <v>0</v>
      </c>
      <c r="Q325" s="184">
        <v>0</v>
      </c>
      <c r="R325" s="184">
        <f t="shared" si="162"/>
        <v>0</v>
      </c>
      <c r="S325" s="184">
        <v>0</v>
      </c>
      <c r="T325" s="185">
        <f t="shared" si="163"/>
        <v>0</v>
      </c>
      <c r="U325" s="35"/>
      <c r="V325" s="35"/>
      <c r="W325" s="35"/>
      <c r="X325" s="35"/>
      <c r="Y325" s="35"/>
      <c r="Z325" s="35"/>
      <c r="AA325" s="35"/>
      <c r="AB325" s="35"/>
      <c r="AC325" s="35"/>
      <c r="AD325" s="35"/>
      <c r="AE325" s="35"/>
      <c r="AR325" s="186" t="s">
        <v>178</v>
      </c>
      <c r="AT325" s="186" t="s">
        <v>173</v>
      </c>
      <c r="AU325" s="186" t="s">
        <v>81</v>
      </c>
      <c r="AY325" s="18" t="s">
        <v>171</v>
      </c>
      <c r="BE325" s="187">
        <f t="shared" si="164"/>
        <v>0</v>
      </c>
      <c r="BF325" s="187">
        <f t="shared" si="165"/>
        <v>0</v>
      </c>
      <c r="BG325" s="187">
        <f t="shared" si="166"/>
        <v>0</v>
      </c>
      <c r="BH325" s="187">
        <f t="shared" si="167"/>
        <v>0</v>
      </c>
      <c r="BI325" s="187">
        <f t="shared" si="168"/>
        <v>0</v>
      </c>
      <c r="BJ325" s="18" t="s">
        <v>81</v>
      </c>
      <c r="BK325" s="187">
        <f t="shared" si="169"/>
        <v>0</v>
      </c>
      <c r="BL325" s="18" t="s">
        <v>178</v>
      </c>
      <c r="BM325" s="186" t="s">
        <v>2536</v>
      </c>
    </row>
    <row r="326" spans="2:63" s="12" customFormat="1" ht="25.9" customHeight="1">
      <c r="B326" s="159"/>
      <c r="C326" s="160"/>
      <c r="D326" s="161" t="s">
        <v>72</v>
      </c>
      <c r="E326" s="162" t="s">
        <v>2883</v>
      </c>
      <c r="F326" s="162" t="s">
        <v>2884</v>
      </c>
      <c r="G326" s="160"/>
      <c r="H326" s="160"/>
      <c r="I326" s="163"/>
      <c r="J326" s="164">
        <f>BK326</f>
        <v>0</v>
      </c>
      <c r="K326" s="160"/>
      <c r="L326" s="165"/>
      <c r="M326" s="166"/>
      <c r="N326" s="167"/>
      <c r="O326" s="167"/>
      <c r="P326" s="168">
        <f>SUM(P327:P329)</f>
        <v>0</v>
      </c>
      <c r="Q326" s="167"/>
      <c r="R326" s="168">
        <f>SUM(R327:R329)</f>
        <v>0</v>
      </c>
      <c r="S326" s="167"/>
      <c r="T326" s="169">
        <f>SUM(T327:T329)</f>
        <v>0</v>
      </c>
      <c r="AR326" s="170" t="s">
        <v>81</v>
      </c>
      <c r="AT326" s="171" t="s">
        <v>72</v>
      </c>
      <c r="AU326" s="171" t="s">
        <v>73</v>
      </c>
      <c r="AY326" s="170" t="s">
        <v>171</v>
      </c>
      <c r="BK326" s="172">
        <f>SUM(BK327:BK329)</f>
        <v>0</v>
      </c>
    </row>
    <row r="327" spans="1:65" s="2" customFormat="1" ht="16.5" customHeight="1">
      <c r="A327" s="35"/>
      <c r="B327" s="36"/>
      <c r="C327" s="175" t="s">
        <v>1579</v>
      </c>
      <c r="D327" s="175" t="s">
        <v>173</v>
      </c>
      <c r="E327" s="176" t="s">
        <v>2885</v>
      </c>
      <c r="F327" s="177" t="s">
        <v>2886</v>
      </c>
      <c r="G327" s="178" t="s">
        <v>2706</v>
      </c>
      <c r="H327" s="179">
        <v>60</v>
      </c>
      <c r="I327" s="180"/>
      <c r="J327" s="181">
        <f>ROUND(I327*H327,2)</f>
        <v>0</v>
      </c>
      <c r="K327" s="177" t="s">
        <v>19</v>
      </c>
      <c r="L327" s="40"/>
      <c r="M327" s="182" t="s">
        <v>19</v>
      </c>
      <c r="N327" s="183" t="s">
        <v>44</v>
      </c>
      <c r="O327" s="65"/>
      <c r="P327" s="184">
        <f>O327*H327</f>
        <v>0</v>
      </c>
      <c r="Q327" s="184">
        <v>0</v>
      </c>
      <c r="R327" s="184">
        <f>Q327*H327</f>
        <v>0</v>
      </c>
      <c r="S327" s="184">
        <v>0</v>
      </c>
      <c r="T327" s="185">
        <f>S327*H327</f>
        <v>0</v>
      </c>
      <c r="U327" s="35"/>
      <c r="V327" s="35"/>
      <c r="W327" s="35"/>
      <c r="X327" s="35"/>
      <c r="Y327" s="35"/>
      <c r="Z327" s="35"/>
      <c r="AA327" s="35"/>
      <c r="AB327" s="35"/>
      <c r="AC327" s="35"/>
      <c r="AD327" s="35"/>
      <c r="AE327" s="35"/>
      <c r="AR327" s="186" t="s">
        <v>178</v>
      </c>
      <c r="AT327" s="186" t="s">
        <v>173</v>
      </c>
      <c r="AU327" s="186" t="s">
        <v>81</v>
      </c>
      <c r="AY327" s="18" t="s">
        <v>171</v>
      </c>
      <c r="BE327" s="187">
        <f>IF(N327="základní",J327,0)</f>
        <v>0</v>
      </c>
      <c r="BF327" s="187">
        <f>IF(N327="snížená",J327,0)</f>
        <v>0</v>
      </c>
      <c r="BG327" s="187">
        <f>IF(N327="zákl. přenesená",J327,0)</f>
        <v>0</v>
      </c>
      <c r="BH327" s="187">
        <f>IF(N327="sníž. přenesená",J327,0)</f>
        <v>0</v>
      </c>
      <c r="BI327" s="187">
        <f>IF(N327="nulová",J327,0)</f>
        <v>0</v>
      </c>
      <c r="BJ327" s="18" t="s">
        <v>81</v>
      </c>
      <c r="BK327" s="187">
        <f>ROUND(I327*H327,2)</f>
        <v>0</v>
      </c>
      <c r="BL327" s="18" t="s">
        <v>178</v>
      </c>
      <c r="BM327" s="186" t="s">
        <v>2547</v>
      </c>
    </row>
    <row r="328" spans="1:65" s="2" customFormat="1" ht="24.2" customHeight="1">
      <c r="A328" s="35"/>
      <c r="B328" s="36"/>
      <c r="C328" s="175" t="s">
        <v>1584</v>
      </c>
      <c r="D328" s="175" t="s">
        <v>173</v>
      </c>
      <c r="E328" s="176" t="s">
        <v>2887</v>
      </c>
      <c r="F328" s="177" t="s">
        <v>2888</v>
      </c>
      <c r="G328" s="178" t="s">
        <v>328</v>
      </c>
      <c r="H328" s="179">
        <v>1500</v>
      </c>
      <c r="I328" s="180"/>
      <c r="J328" s="181">
        <f>ROUND(I328*H328,2)</f>
        <v>0</v>
      </c>
      <c r="K328" s="177" t="s">
        <v>19</v>
      </c>
      <c r="L328" s="40"/>
      <c r="M328" s="182" t="s">
        <v>19</v>
      </c>
      <c r="N328" s="183" t="s">
        <v>44</v>
      </c>
      <c r="O328" s="65"/>
      <c r="P328" s="184">
        <f>O328*H328</f>
        <v>0</v>
      </c>
      <c r="Q328" s="184">
        <v>0</v>
      </c>
      <c r="R328" s="184">
        <f>Q328*H328</f>
        <v>0</v>
      </c>
      <c r="S328" s="184">
        <v>0</v>
      </c>
      <c r="T328" s="185">
        <f>S328*H328</f>
        <v>0</v>
      </c>
      <c r="U328" s="35"/>
      <c r="V328" s="35"/>
      <c r="W328" s="35"/>
      <c r="X328" s="35"/>
      <c r="Y328" s="35"/>
      <c r="Z328" s="35"/>
      <c r="AA328" s="35"/>
      <c r="AB328" s="35"/>
      <c r="AC328" s="35"/>
      <c r="AD328" s="35"/>
      <c r="AE328" s="35"/>
      <c r="AR328" s="186" t="s">
        <v>178</v>
      </c>
      <c r="AT328" s="186" t="s">
        <v>173</v>
      </c>
      <c r="AU328" s="186" t="s">
        <v>81</v>
      </c>
      <c r="AY328" s="18" t="s">
        <v>171</v>
      </c>
      <c r="BE328" s="187">
        <f>IF(N328="základní",J328,0)</f>
        <v>0</v>
      </c>
      <c r="BF328" s="187">
        <f>IF(N328="snížená",J328,0)</f>
        <v>0</v>
      </c>
      <c r="BG328" s="187">
        <f>IF(N328="zákl. přenesená",J328,0)</f>
        <v>0</v>
      </c>
      <c r="BH328" s="187">
        <f>IF(N328="sníž. přenesená",J328,0)</f>
        <v>0</v>
      </c>
      <c r="BI328" s="187">
        <f>IF(N328="nulová",J328,0)</f>
        <v>0</v>
      </c>
      <c r="BJ328" s="18" t="s">
        <v>81</v>
      </c>
      <c r="BK328" s="187">
        <f>ROUND(I328*H328,2)</f>
        <v>0</v>
      </c>
      <c r="BL328" s="18" t="s">
        <v>178</v>
      </c>
      <c r="BM328" s="186" t="s">
        <v>2558</v>
      </c>
    </row>
    <row r="329" spans="1:65" s="2" customFormat="1" ht="24.2" customHeight="1">
      <c r="A329" s="35"/>
      <c r="B329" s="36"/>
      <c r="C329" s="175" t="s">
        <v>1593</v>
      </c>
      <c r="D329" s="175" t="s">
        <v>173</v>
      </c>
      <c r="E329" s="176" t="s">
        <v>2889</v>
      </c>
      <c r="F329" s="177" t="s">
        <v>2890</v>
      </c>
      <c r="G329" s="178" t="s">
        <v>328</v>
      </c>
      <c r="H329" s="179">
        <v>120</v>
      </c>
      <c r="I329" s="180"/>
      <c r="J329" s="181">
        <f>ROUND(I329*H329,2)</f>
        <v>0</v>
      </c>
      <c r="K329" s="177" t="s">
        <v>19</v>
      </c>
      <c r="L329" s="40"/>
      <c r="M329" s="182" t="s">
        <v>19</v>
      </c>
      <c r="N329" s="183" t="s">
        <v>44</v>
      </c>
      <c r="O329" s="65"/>
      <c r="P329" s="184">
        <f>O329*H329</f>
        <v>0</v>
      </c>
      <c r="Q329" s="184">
        <v>0</v>
      </c>
      <c r="R329" s="184">
        <f>Q329*H329</f>
        <v>0</v>
      </c>
      <c r="S329" s="184">
        <v>0</v>
      </c>
      <c r="T329" s="185">
        <f>S329*H329</f>
        <v>0</v>
      </c>
      <c r="U329" s="35"/>
      <c r="V329" s="35"/>
      <c r="W329" s="35"/>
      <c r="X329" s="35"/>
      <c r="Y329" s="35"/>
      <c r="Z329" s="35"/>
      <c r="AA329" s="35"/>
      <c r="AB329" s="35"/>
      <c r="AC329" s="35"/>
      <c r="AD329" s="35"/>
      <c r="AE329" s="35"/>
      <c r="AR329" s="186" t="s">
        <v>178</v>
      </c>
      <c r="AT329" s="186" t="s">
        <v>173</v>
      </c>
      <c r="AU329" s="186" t="s">
        <v>81</v>
      </c>
      <c r="AY329" s="18" t="s">
        <v>171</v>
      </c>
      <c r="BE329" s="187">
        <f>IF(N329="základní",J329,0)</f>
        <v>0</v>
      </c>
      <c r="BF329" s="187">
        <f>IF(N329="snížená",J329,0)</f>
        <v>0</v>
      </c>
      <c r="BG329" s="187">
        <f>IF(N329="zákl. přenesená",J329,0)</f>
        <v>0</v>
      </c>
      <c r="BH329" s="187">
        <f>IF(N329="sníž. přenesená",J329,0)</f>
        <v>0</v>
      </c>
      <c r="BI329" s="187">
        <f>IF(N329="nulová",J329,0)</f>
        <v>0</v>
      </c>
      <c r="BJ329" s="18" t="s">
        <v>81</v>
      </c>
      <c r="BK329" s="187">
        <f>ROUND(I329*H329,2)</f>
        <v>0</v>
      </c>
      <c r="BL329" s="18" t="s">
        <v>178</v>
      </c>
      <c r="BM329" s="186" t="s">
        <v>2568</v>
      </c>
    </row>
    <row r="330" spans="2:63" s="12" customFormat="1" ht="25.9" customHeight="1">
      <c r="B330" s="159"/>
      <c r="C330" s="160"/>
      <c r="D330" s="161" t="s">
        <v>72</v>
      </c>
      <c r="E330" s="162" t="s">
        <v>2891</v>
      </c>
      <c r="F330" s="162" t="s">
        <v>2892</v>
      </c>
      <c r="G330" s="160"/>
      <c r="H330" s="160"/>
      <c r="I330" s="163"/>
      <c r="J330" s="164">
        <f>BK330</f>
        <v>0</v>
      </c>
      <c r="K330" s="160"/>
      <c r="L330" s="165"/>
      <c r="M330" s="166"/>
      <c r="N330" s="167"/>
      <c r="O330" s="167"/>
      <c r="P330" s="168">
        <f>P331+P332+P339+P346+P353</f>
        <v>0</v>
      </c>
      <c r="Q330" s="167"/>
      <c r="R330" s="168">
        <f>R331+R332+R339+R346+R353</f>
        <v>0</v>
      </c>
      <c r="S330" s="167"/>
      <c r="T330" s="169">
        <f>T331+T332+T339+T346+T353</f>
        <v>0</v>
      </c>
      <c r="AR330" s="170" t="s">
        <v>81</v>
      </c>
      <c r="AT330" s="171" t="s">
        <v>72</v>
      </c>
      <c r="AU330" s="171" t="s">
        <v>73</v>
      </c>
      <c r="AY330" s="170" t="s">
        <v>171</v>
      </c>
      <c r="BK330" s="172">
        <f>BK331+BK332+BK339+BK346+BK353</f>
        <v>0</v>
      </c>
    </row>
    <row r="331" spans="1:65" s="2" customFormat="1" ht="21.75" customHeight="1">
      <c r="A331" s="35"/>
      <c r="B331" s="36"/>
      <c r="C331" s="175" t="s">
        <v>1597</v>
      </c>
      <c r="D331" s="175" t="s">
        <v>173</v>
      </c>
      <c r="E331" s="176" t="s">
        <v>2893</v>
      </c>
      <c r="F331" s="177" t="s">
        <v>2894</v>
      </c>
      <c r="G331" s="178" t="s">
        <v>2706</v>
      </c>
      <c r="H331" s="179">
        <v>120</v>
      </c>
      <c r="I331" s="180"/>
      <c r="J331" s="181">
        <f>ROUND(I331*H331,2)</f>
        <v>0</v>
      </c>
      <c r="K331" s="177" t="s">
        <v>19</v>
      </c>
      <c r="L331" s="40"/>
      <c r="M331" s="182" t="s">
        <v>19</v>
      </c>
      <c r="N331" s="183" t="s">
        <v>44</v>
      </c>
      <c r="O331" s="65"/>
      <c r="P331" s="184">
        <f>O331*H331</f>
        <v>0</v>
      </c>
      <c r="Q331" s="184">
        <v>0</v>
      </c>
      <c r="R331" s="184">
        <f>Q331*H331</f>
        <v>0</v>
      </c>
      <c r="S331" s="184">
        <v>0</v>
      </c>
      <c r="T331" s="185">
        <f>S331*H331</f>
        <v>0</v>
      </c>
      <c r="U331" s="35"/>
      <c r="V331" s="35"/>
      <c r="W331" s="35"/>
      <c r="X331" s="35"/>
      <c r="Y331" s="35"/>
      <c r="Z331" s="35"/>
      <c r="AA331" s="35"/>
      <c r="AB331" s="35"/>
      <c r="AC331" s="35"/>
      <c r="AD331" s="35"/>
      <c r="AE331" s="35"/>
      <c r="AR331" s="186" t="s">
        <v>178</v>
      </c>
      <c r="AT331" s="186" t="s">
        <v>173</v>
      </c>
      <c r="AU331" s="186" t="s">
        <v>81</v>
      </c>
      <c r="AY331" s="18" t="s">
        <v>171</v>
      </c>
      <c r="BE331" s="187">
        <f>IF(N331="základní",J331,0)</f>
        <v>0</v>
      </c>
      <c r="BF331" s="187">
        <f>IF(N331="snížená",J331,0)</f>
        <v>0</v>
      </c>
      <c r="BG331" s="187">
        <f>IF(N331="zákl. přenesená",J331,0)</f>
        <v>0</v>
      </c>
      <c r="BH331" s="187">
        <f>IF(N331="sníž. přenesená",J331,0)</f>
        <v>0</v>
      </c>
      <c r="BI331" s="187">
        <f>IF(N331="nulová",J331,0)</f>
        <v>0</v>
      </c>
      <c r="BJ331" s="18" t="s">
        <v>81</v>
      </c>
      <c r="BK331" s="187">
        <f>ROUND(I331*H331,2)</f>
        <v>0</v>
      </c>
      <c r="BL331" s="18" t="s">
        <v>178</v>
      </c>
      <c r="BM331" s="186" t="s">
        <v>2579</v>
      </c>
    </row>
    <row r="332" spans="2:63" s="12" customFormat="1" ht="22.9" customHeight="1">
      <c r="B332" s="159"/>
      <c r="C332" s="160"/>
      <c r="D332" s="161" t="s">
        <v>72</v>
      </c>
      <c r="E332" s="173" t="s">
        <v>2895</v>
      </c>
      <c r="F332" s="173" t="s">
        <v>2896</v>
      </c>
      <c r="G332" s="160"/>
      <c r="H332" s="160"/>
      <c r="I332" s="163"/>
      <c r="J332" s="174">
        <f>BK332</f>
        <v>0</v>
      </c>
      <c r="K332" s="160"/>
      <c r="L332" s="165"/>
      <c r="M332" s="166"/>
      <c r="N332" s="167"/>
      <c r="O332" s="167"/>
      <c r="P332" s="168">
        <f>SUM(P333:P338)</f>
        <v>0</v>
      </c>
      <c r="Q332" s="167"/>
      <c r="R332" s="168">
        <f>SUM(R333:R338)</f>
        <v>0</v>
      </c>
      <c r="S332" s="167"/>
      <c r="T332" s="169">
        <f>SUM(T333:T338)</f>
        <v>0</v>
      </c>
      <c r="AR332" s="170" t="s">
        <v>81</v>
      </c>
      <c r="AT332" s="171" t="s">
        <v>72</v>
      </c>
      <c r="AU332" s="171" t="s">
        <v>81</v>
      </c>
      <c r="AY332" s="170" t="s">
        <v>171</v>
      </c>
      <c r="BK332" s="172">
        <f>SUM(BK333:BK338)</f>
        <v>0</v>
      </c>
    </row>
    <row r="333" spans="1:65" s="2" customFormat="1" ht="16.5" customHeight="1">
      <c r="A333" s="35"/>
      <c r="B333" s="36"/>
      <c r="C333" s="226" t="s">
        <v>1602</v>
      </c>
      <c r="D333" s="226" t="s">
        <v>263</v>
      </c>
      <c r="E333" s="227" t="s">
        <v>2897</v>
      </c>
      <c r="F333" s="228" t="s">
        <v>2898</v>
      </c>
      <c r="G333" s="229" t="s">
        <v>2711</v>
      </c>
      <c r="H333" s="230">
        <v>1</v>
      </c>
      <c r="I333" s="231"/>
      <c r="J333" s="232">
        <f aca="true" t="shared" si="170" ref="J333:J338">ROUND(I333*H333,2)</f>
        <v>0</v>
      </c>
      <c r="K333" s="228" t="s">
        <v>19</v>
      </c>
      <c r="L333" s="233"/>
      <c r="M333" s="234" t="s">
        <v>19</v>
      </c>
      <c r="N333" s="235" t="s">
        <v>44</v>
      </c>
      <c r="O333" s="65"/>
      <c r="P333" s="184">
        <f aca="true" t="shared" si="171" ref="P333:P338">O333*H333</f>
        <v>0</v>
      </c>
      <c r="Q333" s="184">
        <v>0</v>
      </c>
      <c r="R333" s="184">
        <f aca="true" t="shared" si="172" ref="R333:R338">Q333*H333</f>
        <v>0</v>
      </c>
      <c r="S333" s="184">
        <v>0</v>
      </c>
      <c r="T333" s="185">
        <f aca="true" t="shared" si="173" ref="T333:T338">S333*H333</f>
        <v>0</v>
      </c>
      <c r="U333" s="35"/>
      <c r="V333" s="35"/>
      <c r="W333" s="35"/>
      <c r="X333" s="35"/>
      <c r="Y333" s="35"/>
      <c r="Z333" s="35"/>
      <c r="AA333" s="35"/>
      <c r="AB333" s="35"/>
      <c r="AC333" s="35"/>
      <c r="AD333" s="35"/>
      <c r="AE333" s="35"/>
      <c r="AR333" s="186" t="s">
        <v>245</v>
      </c>
      <c r="AT333" s="186" t="s">
        <v>263</v>
      </c>
      <c r="AU333" s="186" t="s">
        <v>83</v>
      </c>
      <c r="AY333" s="18" t="s">
        <v>171</v>
      </c>
      <c r="BE333" s="187">
        <f aca="true" t="shared" si="174" ref="BE333:BE338">IF(N333="základní",J333,0)</f>
        <v>0</v>
      </c>
      <c r="BF333" s="187">
        <f aca="true" t="shared" si="175" ref="BF333:BF338">IF(N333="snížená",J333,0)</f>
        <v>0</v>
      </c>
      <c r="BG333" s="187">
        <f aca="true" t="shared" si="176" ref="BG333:BG338">IF(N333="zákl. přenesená",J333,0)</f>
        <v>0</v>
      </c>
      <c r="BH333" s="187">
        <f aca="true" t="shared" si="177" ref="BH333:BH338">IF(N333="sníž. přenesená",J333,0)</f>
        <v>0</v>
      </c>
      <c r="BI333" s="187">
        <f aca="true" t="shared" si="178" ref="BI333:BI338">IF(N333="nulová",J333,0)</f>
        <v>0</v>
      </c>
      <c r="BJ333" s="18" t="s">
        <v>81</v>
      </c>
      <c r="BK333" s="187">
        <f aca="true" t="shared" si="179" ref="BK333:BK338">ROUND(I333*H333,2)</f>
        <v>0</v>
      </c>
      <c r="BL333" s="18" t="s">
        <v>178</v>
      </c>
      <c r="BM333" s="186" t="s">
        <v>2587</v>
      </c>
    </row>
    <row r="334" spans="1:65" s="2" customFormat="1" ht="24.2" customHeight="1">
      <c r="A334" s="35"/>
      <c r="B334" s="36"/>
      <c r="C334" s="226" t="s">
        <v>1608</v>
      </c>
      <c r="D334" s="226" t="s">
        <v>263</v>
      </c>
      <c r="E334" s="227" t="s">
        <v>2899</v>
      </c>
      <c r="F334" s="228" t="s">
        <v>2900</v>
      </c>
      <c r="G334" s="229" t="s">
        <v>2711</v>
      </c>
      <c r="H334" s="230">
        <v>5</v>
      </c>
      <c r="I334" s="231"/>
      <c r="J334" s="232">
        <f t="shared" si="170"/>
        <v>0</v>
      </c>
      <c r="K334" s="228" t="s">
        <v>19</v>
      </c>
      <c r="L334" s="233"/>
      <c r="M334" s="234" t="s">
        <v>19</v>
      </c>
      <c r="N334" s="235" t="s">
        <v>44</v>
      </c>
      <c r="O334" s="65"/>
      <c r="P334" s="184">
        <f t="shared" si="171"/>
        <v>0</v>
      </c>
      <c r="Q334" s="184">
        <v>0</v>
      </c>
      <c r="R334" s="184">
        <f t="shared" si="172"/>
        <v>0</v>
      </c>
      <c r="S334" s="184">
        <v>0</v>
      </c>
      <c r="T334" s="185">
        <f t="shared" si="173"/>
        <v>0</v>
      </c>
      <c r="U334" s="35"/>
      <c r="V334" s="35"/>
      <c r="W334" s="35"/>
      <c r="X334" s="35"/>
      <c r="Y334" s="35"/>
      <c r="Z334" s="35"/>
      <c r="AA334" s="35"/>
      <c r="AB334" s="35"/>
      <c r="AC334" s="35"/>
      <c r="AD334" s="35"/>
      <c r="AE334" s="35"/>
      <c r="AR334" s="186" t="s">
        <v>245</v>
      </c>
      <c r="AT334" s="186" t="s">
        <v>263</v>
      </c>
      <c r="AU334" s="186" t="s">
        <v>83</v>
      </c>
      <c r="AY334" s="18" t="s">
        <v>171</v>
      </c>
      <c r="BE334" s="187">
        <f t="shared" si="174"/>
        <v>0</v>
      </c>
      <c r="BF334" s="187">
        <f t="shared" si="175"/>
        <v>0</v>
      </c>
      <c r="BG334" s="187">
        <f t="shared" si="176"/>
        <v>0</v>
      </c>
      <c r="BH334" s="187">
        <f t="shared" si="177"/>
        <v>0</v>
      </c>
      <c r="BI334" s="187">
        <f t="shared" si="178"/>
        <v>0</v>
      </c>
      <c r="BJ334" s="18" t="s">
        <v>81</v>
      </c>
      <c r="BK334" s="187">
        <f t="shared" si="179"/>
        <v>0</v>
      </c>
      <c r="BL334" s="18" t="s">
        <v>178</v>
      </c>
      <c r="BM334" s="186" t="s">
        <v>2591</v>
      </c>
    </row>
    <row r="335" spans="1:65" s="2" customFormat="1" ht="16.5" customHeight="1">
      <c r="A335" s="35"/>
      <c r="B335" s="36"/>
      <c r="C335" s="226" t="s">
        <v>1614</v>
      </c>
      <c r="D335" s="226" t="s">
        <v>263</v>
      </c>
      <c r="E335" s="227" t="s">
        <v>2901</v>
      </c>
      <c r="F335" s="228" t="s">
        <v>2902</v>
      </c>
      <c r="G335" s="229" t="s">
        <v>2711</v>
      </c>
      <c r="H335" s="230">
        <v>1</v>
      </c>
      <c r="I335" s="231"/>
      <c r="J335" s="232">
        <f t="shared" si="170"/>
        <v>0</v>
      </c>
      <c r="K335" s="228" t="s">
        <v>19</v>
      </c>
      <c r="L335" s="233"/>
      <c r="M335" s="234" t="s">
        <v>19</v>
      </c>
      <c r="N335" s="235" t="s">
        <v>44</v>
      </c>
      <c r="O335" s="65"/>
      <c r="P335" s="184">
        <f t="shared" si="171"/>
        <v>0</v>
      </c>
      <c r="Q335" s="184">
        <v>0</v>
      </c>
      <c r="R335" s="184">
        <f t="shared" si="172"/>
        <v>0</v>
      </c>
      <c r="S335" s="184">
        <v>0</v>
      </c>
      <c r="T335" s="185">
        <f t="shared" si="173"/>
        <v>0</v>
      </c>
      <c r="U335" s="35"/>
      <c r="V335" s="35"/>
      <c r="W335" s="35"/>
      <c r="X335" s="35"/>
      <c r="Y335" s="35"/>
      <c r="Z335" s="35"/>
      <c r="AA335" s="35"/>
      <c r="AB335" s="35"/>
      <c r="AC335" s="35"/>
      <c r="AD335" s="35"/>
      <c r="AE335" s="35"/>
      <c r="AR335" s="186" t="s">
        <v>245</v>
      </c>
      <c r="AT335" s="186" t="s">
        <v>263</v>
      </c>
      <c r="AU335" s="186" t="s">
        <v>83</v>
      </c>
      <c r="AY335" s="18" t="s">
        <v>171</v>
      </c>
      <c r="BE335" s="187">
        <f t="shared" si="174"/>
        <v>0</v>
      </c>
      <c r="BF335" s="187">
        <f t="shared" si="175"/>
        <v>0</v>
      </c>
      <c r="BG335" s="187">
        <f t="shared" si="176"/>
        <v>0</v>
      </c>
      <c r="BH335" s="187">
        <f t="shared" si="177"/>
        <v>0</v>
      </c>
      <c r="BI335" s="187">
        <f t="shared" si="178"/>
        <v>0</v>
      </c>
      <c r="BJ335" s="18" t="s">
        <v>81</v>
      </c>
      <c r="BK335" s="187">
        <f t="shared" si="179"/>
        <v>0</v>
      </c>
      <c r="BL335" s="18" t="s">
        <v>178</v>
      </c>
      <c r="BM335" s="186" t="s">
        <v>2603</v>
      </c>
    </row>
    <row r="336" spans="1:65" s="2" customFormat="1" ht="16.5" customHeight="1">
      <c r="A336" s="35"/>
      <c r="B336" s="36"/>
      <c r="C336" s="226" t="s">
        <v>1619</v>
      </c>
      <c r="D336" s="226" t="s">
        <v>263</v>
      </c>
      <c r="E336" s="227" t="s">
        <v>2903</v>
      </c>
      <c r="F336" s="228" t="s">
        <v>2904</v>
      </c>
      <c r="G336" s="229" t="s">
        <v>2711</v>
      </c>
      <c r="H336" s="230">
        <v>12</v>
      </c>
      <c r="I336" s="231"/>
      <c r="J336" s="232">
        <f t="shared" si="170"/>
        <v>0</v>
      </c>
      <c r="K336" s="228" t="s">
        <v>19</v>
      </c>
      <c r="L336" s="233"/>
      <c r="M336" s="234" t="s">
        <v>19</v>
      </c>
      <c r="N336" s="235" t="s">
        <v>44</v>
      </c>
      <c r="O336" s="65"/>
      <c r="P336" s="184">
        <f t="shared" si="171"/>
        <v>0</v>
      </c>
      <c r="Q336" s="184">
        <v>0</v>
      </c>
      <c r="R336" s="184">
        <f t="shared" si="172"/>
        <v>0</v>
      </c>
      <c r="S336" s="184">
        <v>0</v>
      </c>
      <c r="T336" s="185">
        <f t="shared" si="173"/>
        <v>0</v>
      </c>
      <c r="U336" s="35"/>
      <c r="V336" s="35"/>
      <c r="W336" s="35"/>
      <c r="X336" s="35"/>
      <c r="Y336" s="35"/>
      <c r="Z336" s="35"/>
      <c r="AA336" s="35"/>
      <c r="AB336" s="35"/>
      <c r="AC336" s="35"/>
      <c r="AD336" s="35"/>
      <c r="AE336" s="35"/>
      <c r="AR336" s="186" t="s">
        <v>245</v>
      </c>
      <c r="AT336" s="186" t="s">
        <v>263</v>
      </c>
      <c r="AU336" s="186" t="s">
        <v>83</v>
      </c>
      <c r="AY336" s="18" t="s">
        <v>171</v>
      </c>
      <c r="BE336" s="187">
        <f t="shared" si="174"/>
        <v>0</v>
      </c>
      <c r="BF336" s="187">
        <f t="shared" si="175"/>
        <v>0</v>
      </c>
      <c r="BG336" s="187">
        <f t="shared" si="176"/>
        <v>0</v>
      </c>
      <c r="BH336" s="187">
        <f t="shared" si="177"/>
        <v>0</v>
      </c>
      <c r="BI336" s="187">
        <f t="shared" si="178"/>
        <v>0</v>
      </c>
      <c r="BJ336" s="18" t="s">
        <v>81</v>
      </c>
      <c r="BK336" s="187">
        <f t="shared" si="179"/>
        <v>0</v>
      </c>
      <c r="BL336" s="18" t="s">
        <v>178</v>
      </c>
      <c r="BM336" s="186" t="s">
        <v>2614</v>
      </c>
    </row>
    <row r="337" spans="1:65" s="2" customFormat="1" ht="16.5" customHeight="1">
      <c r="A337" s="35"/>
      <c r="B337" s="36"/>
      <c r="C337" s="226" t="s">
        <v>1626</v>
      </c>
      <c r="D337" s="226" t="s">
        <v>263</v>
      </c>
      <c r="E337" s="227" t="s">
        <v>2905</v>
      </c>
      <c r="F337" s="228" t="s">
        <v>2906</v>
      </c>
      <c r="G337" s="229" t="s">
        <v>2711</v>
      </c>
      <c r="H337" s="230">
        <v>2</v>
      </c>
      <c r="I337" s="231"/>
      <c r="J337" s="232">
        <f t="shared" si="170"/>
        <v>0</v>
      </c>
      <c r="K337" s="228" t="s">
        <v>19</v>
      </c>
      <c r="L337" s="233"/>
      <c r="M337" s="234" t="s">
        <v>19</v>
      </c>
      <c r="N337" s="235" t="s">
        <v>44</v>
      </c>
      <c r="O337" s="65"/>
      <c r="P337" s="184">
        <f t="shared" si="171"/>
        <v>0</v>
      </c>
      <c r="Q337" s="184">
        <v>0</v>
      </c>
      <c r="R337" s="184">
        <f t="shared" si="172"/>
        <v>0</v>
      </c>
      <c r="S337" s="184">
        <v>0</v>
      </c>
      <c r="T337" s="185">
        <f t="shared" si="173"/>
        <v>0</v>
      </c>
      <c r="U337" s="35"/>
      <c r="V337" s="35"/>
      <c r="W337" s="35"/>
      <c r="X337" s="35"/>
      <c r="Y337" s="35"/>
      <c r="Z337" s="35"/>
      <c r="AA337" s="35"/>
      <c r="AB337" s="35"/>
      <c r="AC337" s="35"/>
      <c r="AD337" s="35"/>
      <c r="AE337" s="35"/>
      <c r="AR337" s="186" t="s">
        <v>245</v>
      </c>
      <c r="AT337" s="186" t="s">
        <v>263</v>
      </c>
      <c r="AU337" s="186" t="s">
        <v>83</v>
      </c>
      <c r="AY337" s="18" t="s">
        <v>171</v>
      </c>
      <c r="BE337" s="187">
        <f t="shared" si="174"/>
        <v>0</v>
      </c>
      <c r="BF337" s="187">
        <f t="shared" si="175"/>
        <v>0</v>
      </c>
      <c r="BG337" s="187">
        <f t="shared" si="176"/>
        <v>0</v>
      </c>
      <c r="BH337" s="187">
        <f t="shared" si="177"/>
        <v>0</v>
      </c>
      <c r="BI337" s="187">
        <f t="shared" si="178"/>
        <v>0</v>
      </c>
      <c r="BJ337" s="18" t="s">
        <v>81</v>
      </c>
      <c r="BK337" s="187">
        <f t="shared" si="179"/>
        <v>0</v>
      </c>
      <c r="BL337" s="18" t="s">
        <v>178</v>
      </c>
      <c r="BM337" s="186" t="s">
        <v>2626</v>
      </c>
    </row>
    <row r="338" spans="1:65" s="2" customFormat="1" ht="16.5" customHeight="1">
      <c r="A338" s="35"/>
      <c r="B338" s="36"/>
      <c r="C338" s="226" t="s">
        <v>1631</v>
      </c>
      <c r="D338" s="226" t="s">
        <v>263</v>
      </c>
      <c r="E338" s="227" t="s">
        <v>2907</v>
      </c>
      <c r="F338" s="228" t="s">
        <v>2908</v>
      </c>
      <c r="G338" s="229" t="s">
        <v>2711</v>
      </c>
      <c r="H338" s="230">
        <v>2</v>
      </c>
      <c r="I338" s="231"/>
      <c r="J338" s="232">
        <f t="shared" si="170"/>
        <v>0</v>
      </c>
      <c r="K338" s="228" t="s">
        <v>19</v>
      </c>
      <c r="L338" s="233"/>
      <c r="M338" s="234" t="s">
        <v>19</v>
      </c>
      <c r="N338" s="235" t="s">
        <v>44</v>
      </c>
      <c r="O338" s="65"/>
      <c r="P338" s="184">
        <f t="shared" si="171"/>
        <v>0</v>
      </c>
      <c r="Q338" s="184">
        <v>0</v>
      </c>
      <c r="R338" s="184">
        <f t="shared" si="172"/>
        <v>0</v>
      </c>
      <c r="S338" s="184">
        <v>0</v>
      </c>
      <c r="T338" s="185">
        <f t="shared" si="173"/>
        <v>0</v>
      </c>
      <c r="U338" s="35"/>
      <c r="V338" s="35"/>
      <c r="W338" s="35"/>
      <c r="X338" s="35"/>
      <c r="Y338" s="35"/>
      <c r="Z338" s="35"/>
      <c r="AA338" s="35"/>
      <c r="AB338" s="35"/>
      <c r="AC338" s="35"/>
      <c r="AD338" s="35"/>
      <c r="AE338" s="35"/>
      <c r="AR338" s="186" t="s">
        <v>245</v>
      </c>
      <c r="AT338" s="186" t="s">
        <v>263</v>
      </c>
      <c r="AU338" s="186" t="s">
        <v>83</v>
      </c>
      <c r="AY338" s="18" t="s">
        <v>171</v>
      </c>
      <c r="BE338" s="187">
        <f t="shared" si="174"/>
        <v>0</v>
      </c>
      <c r="BF338" s="187">
        <f t="shared" si="175"/>
        <v>0</v>
      </c>
      <c r="BG338" s="187">
        <f t="shared" si="176"/>
        <v>0</v>
      </c>
      <c r="BH338" s="187">
        <f t="shared" si="177"/>
        <v>0</v>
      </c>
      <c r="BI338" s="187">
        <f t="shared" si="178"/>
        <v>0</v>
      </c>
      <c r="BJ338" s="18" t="s">
        <v>81</v>
      </c>
      <c r="BK338" s="187">
        <f t="shared" si="179"/>
        <v>0</v>
      </c>
      <c r="BL338" s="18" t="s">
        <v>178</v>
      </c>
      <c r="BM338" s="186" t="s">
        <v>2638</v>
      </c>
    </row>
    <row r="339" spans="2:63" s="12" customFormat="1" ht="22.9" customHeight="1">
      <c r="B339" s="159"/>
      <c r="C339" s="160"/>
      <c r="D339" s="161" t="s">
        <v>72</v>
      </c>
      <c r="E339" s="173" t="s">
        <v>2909</v>
      </c>
      <c r="F339" s="173" t="s">
        <v>2910</v>
      </c>
      <c r="G339" s="160"/>
      <c r="H339" s="160"/>
      <c r="I339" s="163"/>
      <c r="J339" s="174">
        <f>BK339</f>
        <v>0</v>
      </c>
      <c r="K339" s="160"/>
      <c r="L339" s="165"/>
      <c r="M339" s="166"/>
      <c r="N339" s="167"/>
      <c r="O339" s="167"/>
      <c r="P339" s="168">
        <f>SUM(P340:P345)</f>
        <v>0</v>
      </c>
      <c r="Q339" s="167"/>
      <c r="R339" s="168">
        <f>SUM(R340:R345)</f>
        <v>0</v>
      </c>
      <c r="S339" s="167"/>
      <c r="T339" s="169">
        <f>SUM(T340:T345)</f>
        <v>0</v>
      </c>
      <c r="AR339" s="170" t="s">
        <v>81</v>
      </c>
      <c r="AT339" s="171" t="s">
        <v>72</v>
      </c>
      <c r="AU339" s="171" t="s">
        <v>81</v>
      </c>
      <c r="AY339" s="170" t="s">
        <v>171</v>
      </c>
      <c r="BK339" s="172">
        <f>SUM(BK340:BK345)</f>
        <v>0</v>
      </c>
    </row>
    <row r="340" spans="1:65" s="2" customFormat="1" ht="16.5" customHeight="1">
      <c r="A340" s="35"/>
      <c r="B340" s="36"/>
      <c r="C340" s="226" t="s">
        <v>1635</v>
      </c>
      <c r="D340" s="226" t="s">
        <v>263</v>
      </c>
      <c r="E340" s="227" t="s">
        <v>2897</v>
      </c>
      <c r="F340" s="228" t="s">
        <v>2898</v>
      </c>
      <c r="G340" s="229" t="s">
        <v>2711</v>
      </c>
      <c r="H340" s="230">
        <v>1</v>
      </c>
      <c r="I340" s="231"/>
      <c r="J340" s="232">
        <f aca="true" t="shared" si="180" ref="J340:J345">ROUND(I340*H340,2)</f>
        <v>0</v>
      </c>
      <c r="K340" s="228" t="s">
        <v>19</v>
      </c>
      <c r="L340" s="233"/>
      <c r="M340" s="234" t="s">
        <v>19</v>
      </c>
      <c r="N340" s="235" t="s">
        <v>44</v>
      </c>
      <c r="O340" s="65"/>
      <c r="P340" s="184">
        <f aca="true" t="shared" si="181" ref="P340:P345">O340*H340</f>
        <v>0</v>
      </c>
      <c r="Q340" s="184">
        <v>0</v>
      </c>
      <c r="R340" s="184">
        <f aca="true" t="shared" si="182" ref="R340:R345">Q340*H340</f>
        <v>0</v>
      </c>
      <c r="S340" s="184">
        <v>0</v>
      </c>
      <c r="T340" s="185">
        <f aca="true" t="shared" si="183" ref="T340:T345">S340*H340</f>
        <v>0</v>
      </c>
      <c r="U340" s="35"/>
      <c r="V340" s="35"/>
      <c r="W340" s="35"/>
      <c r="X340" s="35"/>
      <c r="Y340" s="35"/>
      <c r="Z340" s="35"/>
      <c r="AA340" s="35"/>
      <c r="AB340" s="35"/>
      <c r="AC340" s="35"/>
      <c r="AD340" s="35"/>
      <c r="AE340" s="35"/>
      <c r="AR340" s="186" t="s">
        <v>245</v>
      </c>
      <c r="AT340" s="186" t="s">
        <v>263</v>
      </c>
      <c r="AU340" s="186" t="s">
        <v>83</v>
      </c>
      <c r="AY340" s="18" t="s">
        <v>171</v>
      </c>
      <c r="BE340" s="187">
        <f aca="true" t="shared" si="184" ref="BE340:BE345">IF(N340="základní",J340,0)</f>
        <v>0</v>
      </c>
      <c r="BF340" s="187">
        <f aca="true" t="shared" si="185" ref="BF340:BF345">IF(N340="snížená",J340,0)</f>
        <v>0</v>
      </c>
      <c r="BG340" s="187">
        <f aca="true" t="shared" si="186" ref="BG340:BG345">IF(N340="zákl. přenesená",J340,0)</f>
        <v>0</v>
      </c>
      <c r="BH340" s="187">
        <f aca="true" t="shared" si="187" ref="BH340:BH345">IF(N340="sníž. přenesená",J340,0)</f>
        <v>0</v>
      </c>
      <c r="BI340" s="187">
        <f aca="true" t="shared" si="188" ref="BI340:BI345">IF(N340="nulová",J340,0)</f>
        <v>0</v>
      </c>
      <c r="BJ340" s="18" t="s">
        <v>81</v>
      </c>
      <c r="BK340" s="187">
        <f aca="true" t="shared" si="189" ref="BK340:BK345">ROUND(I340*H340,2)</f>
        <v>0</v>
      </c>
      <c r="BL340" s="18" t="s">
        <v>178</v>
      </c>
      <c r="BM340" s="186" t="s">
        <v>2650</v>
      </c>
    </row>
    <row r="341" spans="1:65" s="2" customFormat="1" ht="24.2" customHeight="1">
      <c r="A341" s="35"/>
      <c r="B341" s="36"/>
      <c r="C341" s="226" t="s">
        <v>1641</v>
      </c>
      <c r="D341" s="226" t="s">
        <v>263</v>
      </c>
      <c r="E341" s="227" t="s">
        <v>2899</v>
      </c>
      <c r="F341" s="228" t="s">
        <v>2900</v>
      </c>
      <c r="G341" s="229" t="s">
        <v>2711</v>
      </c>
      <c r="H341" s="230">
        <v>2</v>
      </c>
      <c r="I341" s="231"/>
      <c r="J341" s="232">
        <f t="shared" si="180"/>
        <v>0</v>
      </c>
      <c r="K341" s="228" t="s">
        <v>19</v>
      </c>
      <c r="L341" s="233"/>
      <c r="M341" s="234" t="s">
        <v>19</v>
      </c>
      <c r="N341" s="235" t="s">
        <v>44</v>
      </c>
      <c r="O341" s="65"/>
      <c r="P341" s="184">
        <f t="shared" si="181"/>
        <v>0</v>
      </c>
      <c r="Q341" s="184">
        <v>0</v>
      </c>
      <c r="R341" s="184">
        <f t="shared" si="182"/>
        <v>0</v>
      </c>
      <c r="S341" s="184">
        <v>0</v>
      </c>
      <c r="T341" s="185">
        <f t="shared" si="183"/>
        <v>0</v>
      </c>
      <c r="U341" s="35"/>
      <c r="V341" s="35"/>
      <c r="W341" s="35"/>
      <c r="X341" s="35"/>
      <c r="Y341" s="35"/>
      <c r="Z341" s="35"/>
      <c r="AA341" s="35"/>
      <c r="AB341" s="35"/>
      <c r="AC341" s="35"/>
      <c r="AD341" s="35"/>
      <c r="AE341" s="35"/>
      <c r="AR341" s="186" t="s">
        <v>245</v>
      </c>
      <c r="AT341" s="186" t="s">
        <v>263</v>
      </c>
      <c r="AU341" s="186" t="s">
        <v>83</v>
      </c>
      <c r="AY341" s="18" t="s">
        <v>171</v>
      </c>
      <c r="BE341" s="187">
        <f t="shared" si="184"/>
        <v>0</v>
      </c>
      <c r="BF341" s="187">
        <f t="shared" si="185"/>
        <v>0</v>
      </c>
      <c r="BG341" s="187">
        <f t="shared" si="186"/>
        <v>0</v>
      </c>
      <c r="BH341" s="187">
        <f t="shared" si="187"/>
        <v>0</v>
      </c>
      <c r="BI341" s="187">
        <f t="shared" si="188"/>
        <v>0</v>
      </c>
      <c r="BJ341" s="18" t="s">
        <v>81</v>
      </c>
      <c r="BK341" s="187">
        <f t="shared" si="189"/>
        <v>0</v>
      </c>
      <c r="BL341" s="18" t="s">
        <v>178</v>
      </c>
      <c r="BM341" s="186" t="s">
        <v>2657</v>
      </c>
    </row>
    <row r="342" spans="1:65" s="2" customFormat="1" ht="16.5" customHeight="1">
      <c r="A342" s="35"/>
      <c r="B342" s="36"/>
      <c r="C342" s="226" t="s">
        <v>1646</v>
      </c>
      <c r="D342" s="226" t="s">
        <v>263</v>
      </c>
      <c r="E342" s="227" t="s">
        <v>2901</v>
      </c>
      <c r="F342" s="228" t="s">
        <v>2902</v>
      </c>
      <c r="G342" s="229" t="s">
        <v>2711</v>
      </c>
      <c r="H342" s="230">
        <v>1</v>
      </c>
      <c r="I342" s="231"/>
      <c r="J342" s="232">
        <f t="shared" si="180"/>
        <v>0</v>
      </c>
      <c r="K342" s="228" t="s">
        <v>19</v>
      </c>
      <c r="L342" s="233"/>
      <c r="M342" s="234" t="s">
        <v>19</v>
      </c>
      <c r="N342" s="235" t="s">
        <v>44</v>
      </c>
      <c r="O342" s="65"/>
      <c r="P342" s="184">
        <f t="shared" si="181"/>
        <v>0</v>
      </c>
      <c r="Q342" s="184">
        <v>0</v>
      </c>
      <c r="R342" s="184">
        <f t="shared" si="182"/>
        <v>0</v>
      </c>
      <c r="S342" s="184">
        <v>0</v>
      </c>
      <c r="T342" s="185">
        <f t="shared" si="183"/>
        <v>0</v>
      </c>
      <c r="U342" s="35"/>
      <c r="V342" s="35"/>
      <c r="W342" s="35"/>
      <c r="X342" s="35"/>
      <c r="Y342" s="35"/>
      <c r="Z342" s="35"/>
      <c r="AA342" s="35"/>
      <c r="AB342" s="35"/>
      <c r="AC342" s="35"/>
      <c r="AD342" s="35"/>
      <c r="AE342" s="35"/>
      <c r="AR342" s="186" t="s">
        <v>245</v>
      </c>
      <c r="AT342" s="186" t="s">
        <v>263</v>
      </c>
      <c r="AU342" s="186" t="s">
        <v>83</v>
      </c>
      <c r="AY342" s="18" t="s">
        <v>171</v>
      </c>
      <c r="BE342" s="187">
        <f t="shared" si="184"/>
        <v>0</v>
      </c>
      <c r="BF342" s="187">
        <f t="shared" si="185"/>
        <v>0</v>
      </c>
      <c r="BG342" s="187">
        <f t="shared" si="186"/>
        <v>0</v>
      </c>
      <c r="BH342" s="187">
        <f t="shared" si="187"/>
        <v>0</v>
      </c>
      <c r="BI342" s="187">
        <f t="shared" si="188"/>
        <v>0</v>
      </c>
      <c r="BJ342" s="18" t="s">
        <v>81</v>
      </c>
      <c r="BK342" s="187">
        <f t="shared" si="189"/>
        <v>0</v>
      </c>
      <c r="BL342" s="18" t="s">
        <v>178</v>
      </c>
      <c r="BM342" s="186" t="s">
        <v>2670</v>
      </c>
    </row>
    <row r="343" spans="1:65" s="2" customFormat="1" ht="16.5" customHeight="1">
      <c r="A343" s="35"/>
      <c r="B343" s="36"/>
      <c r="C343" s="226" t="s">
        <v>1653</v>
      </c>
      <c r="D343" s="226" t="s">
        <v>263</v>
      </c>
      <c r="E343" s="227" t="s">
        <v>2903</v>
      </c>
      <c r="F343" s="228" t="s">
        <v>2904</v>
      </c>
      <c r="G343" s="229" t="s">
        <v>2711</v>
      </c>
      <c r="H343" s="230">
        <v>9</v>
      </c>
      <c r="I343" s="231"/>
      <c r="J343" s="232">
        <f t="shared" si="180"/>
        <v>0</v>
      </c>
      <c r="K343" s="228" t="s">
        <v>19</v>
      </c>
      <c r="L343" s="233"/>
      <c r="M343" s="234" t="s">
        <v>19</v>
      </c>
      <c r="N343" s="235" t="s">
        <v>44</v>
      </c>
      <c r="O343" s="65"/>
      <c r="P343" s="184">
        <f t="shared" si="181"/>
        <v>0</v>
      </c>
      <c r="Q343" s="184">
        <v>0</v>
      </c>
      <c r="R343" s="184">
        <f t="shared" si="182"/>
        <v>0</v>
      </c>
      <c r="S343" s="184">
        <v>0</v>
      </c>
      <c r="T343" s="185">
        <f t="shared" si="183"/>
        <v>0</v>
      </c>
      <c r="U343" s="35"/>
      <c r="V343" s="35"/>
      <c r="W343" s="35"/>
      <c r="X343" s="35"/>
      <c r="Y343" s="35"/>
      <c r="Z343" s="35"/>
      <c r="AA343" s="35"/>
      <c r="AB343" s="35"/>
      <c r="AC343" s="35"/>
      <c r="AD343" s="35"/>
      <c r="AE343" s="35"/>
      <c r="AR343" s="186" t="s">
        <v>245</v>
      </c>
      <c r="AT343" s="186" t="s">
        <v>263</v>
      </c>
      <c r="AU343" s="186" t="s">
        <v>83</v>
      </c>
      <c r="AY343" s="18" t="s">
        <v>171</v>
      </c>
      <c r="BE343" s="187">
        <f t="shared" si="184"/>
        <v>0</v>
      </c>
      <c r="BF343" s="187">
        <f t="shared" si="185"/>
        <v>0</v>
      </c>
      <c r="BG343" s="187">
        <f t="shared" si="186"/>
        <v>0</v>
      </c>
      <c r="BH343" s="187">
        <f t="shared" si="187"/>
        <v>0</v>
      </c>
      <c r="BI343" s="187">
        <f t="shared" si="188"/>
        <v>0</v>
      </c>
      <c r="BJ343" s="18" t="s">
        <v>81</v>
      </c>
      <c r="BK343" s="187">
        <f t="shared" si="189"/>
        <v>0</v>
      </c>
      <c r="BL343" s="18" t="s">
        <v>178</v>
      </c>
      <c r="BM343" s="186" t="s">
        <v>2911</v>
      </c>
    </row>
    <row r="344" spans="1:65" s="2" customFormat="1" ht="16.5" customHeight="1">
      <c r="A344" s="35"/>
      <c r="B344" s="36"/>
      <c r="C344" s="226" t="s">
        <v>1658</v>
      </c>
      <c r="D344" s="226" t="s">
        <v>263</v>
      </c>
      <c r="E344" s="227" t="s">
        <v>2905</v>
      </c>
      <c r="F344" s="228" t="s">
        <v>2906</v>
      </c>
      <c r="G344" s="229" t="s">
        <v>2711</v>
      </c>
      <c r="H344" s="230">
        <v>1</v>
      </c>
      <c r="I344" s="231"/>
      <c r="J344" s="232">
        <f t="shared" si="180"/>
        <v>0</v>
      </c>
      <c r="K344" s="228" t="s">
        <v>19</v>
      </c>
      <c r="L344" s="233"/>
      <c r="M344" s="234" t="s">
        <v>19</v>
      </c>
      <c r="N344" s="235" t="s">
        <v>44</v>
      </c>
      <c r="O344" s="65"/>
      <c r="P344" s="184">
        <f t="shared" si="181"/>
        <v>0</v>
      </c>
      <c r="Q344" s="184">
        <v>0</v>
      </c>
      <c r="R344" s="184">
        <f t="shared" si="182"/>
        <v>0</v>
      </c>
      <c r="S344" s="184">
        <v>0</v>
      </c>
      <c r="T344" s="185">
        <f t="shared" si="183"/>
        <v>0</v>
      </c>
      <c r="U344" s="35"/>
      <c r="V344" s="35"/>
      <c r="W344" s="35"/>
      <c r="X344" s="35"/>
      <c r="Y344" s="35"/>
      <c r="Z344" s="35"/>
      <c r="AA344" s="35"/>
      <c r="AB344" s="35"/>
      <c r="AC344" s="35"/>
      <c r="AD344" s="35"/>
      <c r="AE344" s="35"/>
      <c r="AR344" s="186" t="s">
        <v>245</v>
      </c>
      <c r="AT344" s="186" t="s">
        <v>263</v>
      </c>
      <c r="AU344" s="186" t="s">
        <v>83</v>
      </c>
      <c r="AY344" s="18" t="s">
        <v>171</v>
      </c>
      <c r="BE344" s="187">
        <f t="shared" si="184"/>
        <v>0</v>
      </c>
      <c r="BF344" s="187">
        <f t="shared" si="185"/>
        <v>0</v>
      </c>
      <c r="BG344" s="187">
        <f t="shared" si="186"/>
        <v>0</v>
      </c>
      <c r="BH344" s="187">
        <f t="shared" si="187"/>
        <v>0</v>
      </c>
      <c r="BI344" s="187">
        <f t="shared" si="188"/>
        <v>0</v>
      </c>
      <c r="BJ344" s="18" t="s">
        <v>81</v>
      </c>
      <c r="BK344" s="187">
        <f t="shared" si="189"/>
        <v>0</v>
      </c>
      <c r="BL344" s="18" t="s">
        <v>178</v>
      </c>
      <c r="BM344" s="186" t="s">
        <v>2912</v>
      </c>
    </row>
    <row r="345" spans="1:65" s="2" customFormat="1" ht="16.5" customHeight="1">
      <c r="A345" s="35"/>
      <c r="B345" s="36"/>
      <c r="C345" s="226" t="s">
        <v>1664</v>
      </c>
      <c r="D345" s="226" t="s">
        <v>263</v>
      </c>
      <c r="E345" s="227" t="s">
        <v>2907</v>
      </c>
      <c r="F345" s="228" t="s">
        <v>2908</v>
      </c>
      <c r="G345" s="229" t="s">
        <v>2711</v>
      </c>
      <c r="H345" s="230">
        <v>2</v>
      </c>
      <c r="I345" s="231"/>
      <c r="J345" s="232">
        <f t="shared" si="180"/>
        <v>0</v>
      </c>
      <c r="K345" s="228" t="s">
        <v>19</v>
      </c>
      <c r="L345" s="233"/>
      <c r="M345" s="234" t="s">
        <v>19</v>
      </c>
      <c r="N345" s="235" t="s">
        <v>44</v>
      </c>
      <c r="O345" s="65"/>
      <c r="P345" s="184">
        <f t="shared" si="181"/>
        <v>0</v>
      </c>
      <c r="Q345" s="184">
        <v>0</v>
      </c>
      <c r="R345" s="184">
        <f t="shared" si="182"/>
        <v>0</v>
      </c>
      <c r="S345" s="184">
        <v>0</v>
      </c>
      <c r="T345" s="185">
        <f t="shared" si="183"/>
        <v>0</v>
      </c>
      <c r="U345" s="35"/>
      <c r="V345" s="35"/>
      <c r="W345" s="35"/>
      <c r="X345" s="35"/>
      <c r="Y345" s="35"/>
      <c r="Z345" s="35"/>
      <c r="AA345" s="35"/>
      <c r="AB345" s="35"/>
      <c r="AC345" s="35"/>
      <c r="AD345" s="35"/>
      <c r="AE345" s="35"/>
      <c r="AR345" s="186" t="s">
        <v>245</v>
      </c>
      <c r="AT345" s="186" t="s">
        <v>263</v>
      </c>
      <c r="AU345" s="186" t="s">
        <v>83</v>
      </c>
      <c r="AY345" s="18" t="s">
        <v>171</v>
      </c>
      <c r="BE345" s="187">
        <f t="shared" si="184"/>
        <v>0</v>
      </c>
      <c r="BF345" s="187">
        <f t="shared" si="185"/>
        <v>0</v>
      </c>
      <c r="BG345" s="187">
        <f t="shared" si="186"/>
        <v>0</v>
      </c>
      <c r="BH345" s="187">
        <f t="shared" si="187"/>
        <v>0</v>
      </c>
      <c r="BI345" s="187">
        <f t="shared" si="188"/>
        <v>0</v>
      </c>
      <c r="BJ345" s="18" t="s">
        <v>81</v>
      </c>
      <c r="BK345" s="187">
        <f t="shared" si="189"/>
        <v>0</v>
      </c>
      <c r="BL345" s="18" t="s">
        <v>178</v>
      </c>
      <c r="BM345" s="186" t="s">
        <v>2913</v>
      </c>
    </row>
    <row r="346" spans="2:63" s="12" customFormat="1" ht="22.9" customHeight="1">
      <c r="B346" s="159"/>
      <c r="C346" s="160"/>
      <c r="D346" s="161" t="s">
        <v>72</v>
      </c>
      <c r="E346" s="173" t="s">
        <v>2914</v>
      </c>
      <c r="F346" s="173" t="s">
        <v>2915</v>
      </c>
      <c r="G346" s="160"/>
      <c r="H346" s="160"/>
      <c r="I346" s="163"/>
      <c r="J346" s="174">
        <f>BK346</f>
        <v>0</v>
      </c>
      <c r="K346" s="160"/>
      <c r="L346" s="165"/>
      <c r="M346" s="166"/>
      <c r="N346" s="167"/>
      <c r="O346" s="167"/>
      <c r="P346" s="168">
        <f>SUM(P347:P352)</f>
        <v>0</v>
      </c>
      <c r="Q346" s="167"/>
      <c r="R346" s="168">
        <f>SUM(R347:R352)</f>
        <v>0</v>
      </c>
      <c r="S346" s="167"/>
      <c r="T346" s="169">
        <f>SUM(T347:T352)</f>
        <v>0</v>
      </c>
      <c r="AR346" s="170" t="s">
        <v>81</v>
      </c>
      <c r="AT346" s="171" t="s">
        <v>72</v>
      </c>
      <c r="AU346" s="171" t="s">
        <v>81</v>
      </c>
      <c r="AY346" s="170" t="s">
        <v>171</v>
      </c>
      <c r="BK346" s="172">
        <f>SUM(BK347:BK352)</f>
        <v>0</v>
      </c>
    </row>
    <row r="347" spans="1:65" s="2" customFormat="1" ht="16.5" customHeight="1">
      <c r="A347" s="35"/>
      <c r="B347" s="36"/>
      <c r="C347" s="226" t="s">
        <v>1669</v>
      </c>
      <c r="D347" s="226" t="s">
        <v>263</v>
      </c>
      <c r="E347" s="227" t="s">
        <v>2897</v>
      </c>
      <c r="F347" s="228" t="s">
        <v>2898</v>
      </c>
      <c r="G347" s="229" t="s">
        <v>2711</v>
      </c>
      <c r="H347" s="230">
        <v>1</v>
      </c>
      <c r="I347" s="231"/>
      <c r="J347" s="232">
        <f aca="true" t="shared" si="190" ref="J347:J352">ROUND(I347*H347,2)</f>
        <v>0</v>
      </c>
      <c r="K347" s="228" t="s">
        <v>19</v>
      </c>
      <c r="L347" s="233"/>
      <c r="M347" s="234" t="s">
        <v>19</v>
      </c>
      <c r="N347" s="235" t="s">
        <v>44</v>
      </c>
      <c r="O347" s="65"/>
      <c r="P347" s="184">
        <f aca="true" t="shared" si="191" ref="P347:P352">O347*H347</f>
        <v>0</v>
      </c>
      <c r="Q347" s="184">
        <v>0</v>
      </c>
      <c r="R347" s="184">
        <f aca="true" t="shared" si="192" ref="R347:R352">Q347*H347</f>
        <v>0</v>
      </c>
      <c r="S347" s="184">
        <v>0</v>
      </c>
      <c r="T347" s="185">
        <f aca="true" t="shared" si="193" ref="T347:T352">S347*H347</f>
        <v>0</v>
      </c>
      <c r="U347" s="35"/>
      <c r="V347" s="35"/>
      <c r="W347" s="35"/>
      <c r="X347" s="35"/>
      <c r="Y347" s="35"/>
      <c r="Z347" s="35"/>
      <c r="AA347" s="35"/>
      <c r="AB347" s="35"/>
      <c r="AC347" s="35"/>
      <c r="AD347" s="35"/>
      <c r="AE347" s="35"/>
      <c r="AR347" s="186" t="s">
        <v>245</v>
      </c>
      <c r="AT347" s="186" t="s">
        <v>263</v>
      </c>
      <c r="AU347" s="186" t="s">
        <v>83</v>
      </c>
      <c r="AY347" s="18" t="s">
        <v>171</v>
      </c>
      <c r="BE347" s="187">
        <f aca="true" t="shared" si="194" ref="BE347:BE352">IF(N347="základní",J347,0)</f>
        <v>0</v>
      </c>
      <c r="BF347" s="187">
        <f aca="true" t="shared" si="195" ref="BF347:BF352">IF(N347="snížená",J347,0)</f>
        <v>0</v>
      </c>
      <c r="BG347" s="187">
        <f aca="true" t="shared" si="196" ref="BG347:BG352">IF(N347="zákl. přenesená",J347,0)</f>
        <v>0</v>
      </c>
      <c r="BH347" s="187">
        <f aca="true" t="shared" si="197" ref="BH347:BH352">IF(N347="sníž. přenesená",J347,0)</f>
        <v>0</v>
      </c>
      <c r="BI347" s="187">
        <f aca="true" t="shared" si="198" ref="BI347:BI352">IF(N347="nulová",J347,0)</f>
        <v>0</v>
      </c>
      <c r="BJ347" s="18" t="s">
        <v>81</v>
      </c>
      <c r="BK347" s="187">
        <f aca="true" t="shared" si="199" ref="BK347:BK352">ROUND(I347*H347,2)</f>
        <v>0</v>
      </c>
      <c r="BL347" s="18" t="s">
        <v>178</v>
      </c>
      <c r="BM347" s="186" t="s">
        <v>2916</v>
      </c>
    </row>
    <row r="348" spans="1:65" s="2" customFormat="1" ht="24.2" customHeight="1">
      <c r="A348" s="35"/>
      <c r="B348" s="36"/>
      <c r="C348" s="226" t="s">
        <v>1674</v>
      </c>
      <c r="D348" s="226" t="s">
        <v>263</v>
      </c>
      <c r="E348" s="227" t="s">
        <v>2899</v>
      </c>
      <c r="F348" s="228" t="s">
        <v>2900</v>
      </c>
      <c r="G348" s="229" t="s">
        <v>2711</v>
      </c>
      <c r="H348" s="230">
        <v>1</v>
      </c>
      <c r="I348" s="231"/>
      <c r="J348" s="232">
        <f t="shared" si="190"/>
        <v>0</v>
      </c>
      <c r="K348" s="228" t="s">
        <v>19</v>
      </c>
      <c r="L348" s="233"/>
      <c r="M348" s="234" t="s">
        <v>19</v>
      </c>
      <c r="N348" s="235" t="s">
        <v>44</v>
      </c>
      <c r="O348" s="65"/>
      <c r="P348" s="184">
        <f t="shared" si="191"/>
        <v>0</v>
      </c>
      <c r="Q348" s="184">
        <v>0</v>
      </c>
      <c r="R348" s="184">
        <f t="shared" si="192"/>
        <v>0</v>
      </c>
      <c r="S348" s="184">
        <v>0</v>
      </c>
      <c r="T348" s="185">
        <f t="shared" si="193"/>
        <v>0</v>
      </c>
      <c r="U348" s="35"/>
      <c r="V348" s="35"/>
      <c r="W348" s="35"/>
      <c r="X348" s="35"/>
      <c r="Y348" s="35"/>
      <c r="Z348" s="35"/>
      <c r="AA348" s="35"/>
      <c r="AB348" s="35"/>
      <c r="AC348" s="35"/>
      <c r="AD348" s="35"/>
      <c r="AE348" s="35"/>
      <c r="AR348" s="186" t="s">
        <v>245</v>
      </c>
      <c r="AT348" s="186" t="s">
        <v>263</v>
      </c>
      <c r="AU348" s="186" t="s">
        <v>83</v>
      </c>
      <c r="AY348" s="18" t="s">
        <v>171</v>
      </c>
      <c r="BE348" s="187">
        <f t="shared" si="194"/>
        <v>0</v>
      </c>
      <c r="BF348" s="187">
        <f t="shared" si="195"/>
        <v>0</v>
      </c>
      <c r="BG348" s="187">
        <f t="shared" si="196"/>
        <v>0</v>
      </c>
      <c r="BH348" s="187">
        <f t="shared" si="197"/>
        <v>0</v>
      </c>
      <c r="BI348" s="187">
        <f t="shared" si="198"/>
        <v>0</v>
      </c>
      <c r="BJ348" s="18" t="s">
        <v>81</v>
      </c>
      <c r="BK348" s="187">
        <f t="shared" si="199"/>
        <v>0</v>
      </c>
      <c r="BL348" s="18" t="s">
        <v>178</v>
      </c>
      <c r="BM348" s="186" t="s">
        <v>2917</v>
      </c>
    </row>
    <row r="349" spans="1:65" s="2" customFormat="1" ht="16.5" customHeight="1">
      <c r="A349" s="35"/>
      <c r="B349" s="36"/>
      <c r="C349" s="226" t="s">
        <v>1679</v>
      </c>
      <c r="D349" s="226" t="s">
        <v>263</v>
      </c>
      <c r="E349" s="227" t="s">
        <v>2901</v>
      </c>
      <c r="F349" s="228" t="s">
        <v>2902</v>
      </c>
      <c r="G349" s="229" t="s">
        <v>2711</v>
      </c>
      <c r="H349" s="230">
        <v>1</v>
      </c>
      <c r="I349" s="231"/>
      <c r="J349" s="232">
        <f t="shared" si="190"/>
        <v>0</v>
      </c>
      <c r="K349" s="228" t="s">
        <v>19</v>
      </c>
      <c r="L349" s="233"/>
      <c r="M349" s="234" t="s">
        <v>19</v>
      </c>
      <c r="N349" s="235" t="s">
        <v>44</v>
      </c>
      <c r="O349" s="65"/>
      <c r="P349" s="184">
        <f t="shared" si="191"/>
        <v>0</v>
      </c>
      <c r="Q349" s="184">
        <v>0</v>
      </c>
      <c r="R349" s="184">
        <f t="shared" si="192"/>
        <v>0</v>
      </c>
      <c r="S349" s="184">
        <v>0</v>
      </c>
      <c r="T349" s="185">
        <f t="shared" si="193"/>
        <v>0</v>
      </c>
      <c r="U349" s="35"/>
      <c r="V349" s="35"/>
      <c r="W349" s="35"/>
      <c r="X349" s="35"/>
      <c r="Y349" s="35"/>
      <c r="Z349" s="35"/>
      <c r="AA349" s="35"/>
      <c r="AB349" s="35"/>
      <c r="AC349" s="35"/>
      <c r="AD349" s="35"/>
      <c r="AE349" s="35"/>
      <c r="AR349" s="186" t="s">
        <v>245</v>
      </c>
      <c r="AT349" s="186" t="s">
        <v>263</v>
      </c>
      <c r="AU349" s="186" t="s">
        <v>83</v>
      </c>
      <c r="AY349" s="18" t="s">
        <v>171</v>
      </c>
      <c r="BE349" s="187">
        <f t="shared" si="194"/>
        <v>0</v>
      </c>
      <c r="BF349" s="187">
        <f t="shared" si="195"/>
        <v>0</v>
      </c>
      <c r="BG349" s="187">
        <f t="shared" si="196"/>
        <v>0</v>
      </c>
      <c r="BH349" s="187">
        <f t="shared" si="197"/>
        <v>0</v>
      </c>
      <c r="BI349" s="187">
        <f t="shared" si="198"/>
        <v>0</v>
      </c>
      <c r="BJ349" s="18" t="s">
        <v>81</v>
      </c>
      <c r="BK349" s="187">
        <f t="shared" si="199"/>
        <v>0</v>
      </c>
      <c r="BL349" s="18" t="s">
        <v>178</v>
      </c>
      <c r="BM349" s="186" t="s">
        <v>2918</v>
      </c>
    </row>
    <row r="350" spans="1:65" s="2" customFormat="1" ht="16.5" customHeight="1">
      <c r="A350" s="35"/>
      <c r="B350" s="36"/>
      <c r="C350" s="226" t="s">
        <v>1684</v>
      </c>
      <c r="D350" s="226" t="s">
        <v>263</v>
      </c>
      <c r="E350" s="227" t="s">
        <v>2903</v>
      </c>
      <c r="F350" s="228" t="s">
        <v>2904</v>
      </c>
      <c r="G350" s="229" t="s">
        <v>2711</v>
      </c>
      <c r="H350" s="230">
        <v>4</v>
      </c>
      <c r="I350" s="231"/>
      <c r="J350" s="232">
        <f t="shared" si="190"/>
        <v>0</v>
      </c>
      <c r="K350" s="228" t="s">
        <v>19</v>
      </c>
      <c r="L350" s="233"/>
      <c r="M350" s="234" t="s">
        <v>19</v>
      </c>
      <c r="N350" s="235" t="s">
        <v>44</v>
      </c>
      <c r="O350" s="65"/>
      <c r="P350" s="184">
        <f t="shared" si="191"/>
        <v>0</v>
      </c>
      <c r="Q350" s="184">
        <v>0</v>
      </c>
      <c r="R350" s="184">
        <f t="shared" si="192"/>
        <v>0</v>
      </c>
      <c r="S350" s="184">
        <v>0</v>
      </c>
      <c r="T350" s="185">
        <f t="shared" si="193"/>
        <v>0</v>
      </c>
      <c r="U350" s="35"/>
      <c r="V350" s="35"/>
      <c r="W350" s="35"/>
      <c r="X350" s="35"/>
      <c r="Y350" s="35"/>
      <c r="Z350" s="35"/>
      <c r="AA350" s="35"/>
      <c r="AB350" s="35"/>
      <c r="AC350" s="35"/>
      <c r="AD350" s="35"/>
      <c r="AE350" s="35"/>
      <c r="AR350" s="186" t="s">
        <v>245</v>
      </c>
      <c r="AT350" s="186" t="s">
        <v>263</v>
      </c>
      <c r="AU350" s="186" t="s">
        <v>83</v>
      </c>
      <c r="AY350" s="18" t="s">
        <v>171</v>
      </c>
      <c r="BE350" s="187">
        <f t="shared" si="194"/>
        <v>0</v>
      </c>
      <c r="BF350" s="187">
        <f t="shared" si="195"/>
        <v>0</v>
      </c>
      <c r="BG350" s="187">
        <f t="shared" si="196"/>
        <v>0</v>
      </c>
      <c r="BH350" s="187">
        <f t="shared" si="197"/>
        <v>0</v>
      </c>
      <c r="BI350" s="187">
        <f t="shared" si="198"/>
        <v>0</v>
      </c>
      <c r="BJ350" s="18" t="s">
        <v>81</v>
      </c>
      <c r="BK350" s="187">
        <f t="shared" si="199"/>
        <v>0</v>
      </c>
      <c r="BL350" s="18" t="s">
        <v>178</v>
      </c>
      <c r="BM350" s="186" t="s">
        <v>2919</v>
      </c>
    </row>
    <row r="351" spans="1:65" s="2" customFormat="1" ht="16.5" customHeight="1">
      <c r="A351" s="35"/>
      <c r="B351" s="36"/>
      <c r="C351" s="226" t="s">
        <v>1690</v>
      </c>
      <c r="D351" s="226" t="s">
        <v>263</v>
      </c>
      <c r="E351" s="227" t="s">
        <v>2905</v>
      </c>
      <c r="F351" s="228" t="s">
        <v>2906</v>
      </c>
      <c r="G351" s="229" t="s">
        <v>2711</v>
      </c>
      <c r="H351" s="230">
        <v>1</v>
      </c>
      <c r="I351" s="231"/>
      <c r="J351" s="232">
        <f t="shared" si="190"/>
        <v>0</v>
      </c>
      <c r="K351" s="228" t="s">
        <v>19</v>
      </c>
      <c r="L351" s="233"/>
      <c r="M351" s="234" t="s">
        <v>19</v>
      </c>
      <c r="N351" s="235" t="s">
        <v>44</v>
      </c>
      <c r="O351" s="65"/>
      <c r="P351" s="184">
        <f t="shared" si="191"/>
        <v>0</v>
      </c>
      <c r="Q351" s="184">
        <v>0</v>
      </c>
      <c r="R351" s="184">
        <f t="shared" si="192"/>
        <v>0</v>
      </c>
      <c r="S351" s="184">
        <v>0</v>
      </c>
      <c r="T351" s="185">
        <f t="shared" si="193"/>
        <v>0</v>
      </c>
      <c r="U351" s="35"/>
      <c r="V351" s="35"/>
      <c r="W351" s="35"/>
      <c r="X351" s="35"/>
      <c r="Y351" s="35"/>
      <c r="Z351" s="35"/>
      <c r="AA351" s="35"/>
      <c r="AB351" s="35"/>
      <c r="AC351" s="35"/>
      <c r="AD351" s="35"/>
      <c r="AE351" s="35"/>
      <c r="AR351" s="186" t="s">
        <v>245</v>
      </c>
      <c r="AT351" s="186" t="s">
        <v>263</v>
      </c>
      <c r="AU351" s="186" t="s">
        <v>83</v>
      </c>
      <c r="AY351" s="18" t="s">
        <v>171</v>
      </c>
      <c r="BE351" s="187">
        <f t="shared" si="194"/>
        <v>0</v>
      </c>
      <c r="BF351" s="187">
        <f t="shared" si="195"/>
        <v>0</v>
      </c>
      <c r="BG351" s="187">
        <f t="shared" si="196"/>
        <v>0</v>
      </c>
      <c r="BH351" s="187">
        <f t="shared" si="197"/>
        <v>0</v>
      </c>
      <c r="BI351" s="187">
        <f t="shared" si="198"/>
        <v>0</v>
      </c>
      <c r="BJ351" s="18" t="s">
        <v>81</v>
      </c>
      <c r="BK351" s="187">
        <f t="shared" si="199"/>
        <v>0</v>
      </c>
      <c r="BL351" s="18" t="s">
        <v>178</v>
      </c>
      <c r="BM351" s="186" t="s">
        <v>2920</v>
      </c>
    </row>
    <row r="352" spans="1:65" s="2" customFormat="1" ht="16.5" customHeight="1">
      <c r="A352" s="35"/>
      <c r="B352" s="36"/>
      <c r="C352" s="226" t="s">
        <v>1695</v>
      </c>
      <c r="D352" s="226" t="s">
        <v>263</v>
      </c>
      <c r="E352" s="227" t="s">
        <v>2907</v>
      </c>
      <c r="F352" s="228" t="s">
        <v>2908</v>
      </c>
      <c r="G352" s="229" t="s">
        <v>2711</v>
      </c>
      <c r="H352" s="230">
        <v>2</v>
      </c>
      <c r="I352" s="231"/>
      <c r="J352" s="232">
        <f t="shared" si="190"/>
        <v>0</v>
      </c>
      <c r="K352" s="228" t="s">
        <v>19</v>
      </c>
      <c r="L352" s="233"/>
      <c r="M352" s="234" t="s">
        <v>19</v>
      </c>
      <c r="N352" s="235" t="s">
        <v>44</v>
      </c>
      <c r="O352" s="65"/>
      <c r="P352" s="184">
        <f t="shared" si="191"/>
        <v>0</v>
      </c>
      <c r="Q352" s="184">
        <v>0</v>
      </c>
      <c r="R352" s="184">
        <f t="shared" si="192"/>
        <v>0</v>
      </c>
      <c r="S352" s="184">
        <v>0</v>
      </c>
      <c r="T352" s="185">
        <f t="shared" si="193"/>
        <v>0</v>
      </c>
      <c r="U352" s="35"/>
      <c r="V352" s="35"/>
      <c r="W352" s="35"/>
      <c r="X352" s="35"/>
      <c r="Y352" s="35"/>
      <c r="Z352" s="35"/>
      <c r="AA352" s="35"/>
      <c r="AB352" s="35"/>
      <c r="AC352" s="35"/>
      <c r="AD352" s="35"/>
      <c r="AE352" s="35"/>
      <c r="AR352" s="186" t="s">
        <v>245</v>
      </c>
      <c r="AT352" s="186" t="s">
        <v>263</v>
      </c>
      <c r="AU352" s="186" t="s">
        <v>83</v>
      </c>
      <c r="AY352" s="18" t="s">
        <v>171</v>
      </c>
      <c r="BE352" s="187">
        <f t="shared" si="194"/>
        <v>0</v>
      </c>
      <c r="BF352" s="187">
        <f t="shared" si="195"/>
        <v>0</v>
      </c>
      <c r="BG352" s="187">
        <f t="shared" si="196"/>
        <v>0</v>
      </c>
      <c r="BH352" s="187">
        <f t="shared" si="197"/>
        <v>0</v>
      </c>
      <c r="BI352" s="187">
        <f t="shared" si="198"/>
        <v>0</v>
      </c>
      <c r="BJ352" s="18" t="s">
        <v>81</v>
      </c>
      <c r="BK352" s="187">
        <f t="shared" si="199"/>
        <v>0</v>
      </c>
      <c r="BL352" s="18" t="s">
        <v>178</v>
      </c>
      <c r="BM352" s="186" t="s">
        <v>2921</v>
      </c>
    </row>
    <row r="353" spans="2:63" s="12" customFormat="1" ht="22.9" customHeight="1">
      <c r="B353" s="159"/>
      <c r="C353" s="160"/>
      <c r="D353" s="161" t="s">
        <v>72</v>
      </c>
      <c r="E353" s="173" t="s">
        <v>2922</v>
      </c>
      <c r="F353" s="173" t="s">
        <v>2923</v>
      </c>
      <c r="G353" s="160"/>
      <c r="H353" s="160"/>
      <c r="I353" s="163"/>
      <c r="J353" s="174">
        <f>BK353</f>
        <v>0</v>
      </c>
      <c r="K353" s="160"/>
      <c r="L353" s="165"/>
      <c r="M353" s="166"/>
      <c r="N353" s="167"/>
      <c r="O353" s="167"/>
      <c r="P353" s="168">
        <f>SUM(P354:P359)</f>
        <v>0</v>
      </c>
      <c r="Q353" s="167"/>
      <c r="R353" s="168">
        <f>SUM(R354:R359)</f>
        <v>0</v>
      </c>
      <c r="S353" s="167"/>
      <c r="T353" s="169">
        <f>SUM(T354:T359)</f>
        <v>0</v>
      </c>
      <c r="AR353" s="170" t="s">
        <v>81</v>
      </c>
      <c r="AT353" s="171" t="s">
        <v>72</v>
      </c>
      <c r="AU353" s="171" t="s">
        <v>81</v>
      </c>
      <c r="AY353" s="170" t="s">
        <v>171</v>
      </c>
      <c r="BK353" s="172">
        <f>SUM(BK354:BK359)</f>
        <v>0</v>
      </c>
    </row>
    <row r="354" spans="1:65" s="2" customFormat="1" ht="16.5" customHeight="1">
      <c r="A354" s="35"/>
      <c r="B354" s="36"/>
      <c r="C354" s="226" t="s">
        <v>1700</v>
      </c>
      <c r="D354" s="226" t="s">
        <v>263</v>
      </c>
      <c r="E354" s="227" t="s">
        <v>2897</v>
      </c>
      <c r="F354" s="228" t="s">
        <v>2898</v>
      </c>
      <c r="G354" s="229" t="s">
        <v>2711</v>
      </c>
      <c r="H354" s="230">
        <v>1</v>
      </c>
      <c r="I354" s="231"/>
      <c r="J354" s="232">
        <f aca="true" t="shared" si="200" ref="J354:J359">ROUND(I354*H354,2)</f>
        <v>0</v>
      </c>
      <c r="K354" s="228" t="s">
        <v>19</v>
      </c>
      <c r="L354" s="233"/>
      <c r="M354" s="234" t="s">
        <v>19</v>
      </c>
      <c r="N354" s="235" t="s">
        <v>44</v>
      </c>
      <c r="O354" s="65"/>
      <c r="P354" s="184">
        <f aca="true" t="shared" si="201" ref="P354:P359">O354*H354</f>
        <v>0</v>
      </c>
      <c r="Q354" s="184">
        <v>0</v>
      </c>
      <c r="R354" s="184">
        <f aca="true" t="shared" si="202" ref="R354:R359">Q354*H354</f>
        <v>0</v>
      </c>
      <c r="S354" s="184">
        <v>0</v>
      </c>
      <c r="T354" s="185">
        <f aca="true" t="shared" si="203" ref="T354:T359">S354*H354</f>
        <v>0</v>
      </c>
      <c r="U354" s="35"/>
      <c r="V354" s="35"/>
      <c r="W354" s="35"/>
      <c r="X354" s="35"/>
      <c r="Y354" s="35"/>
      <c r="Z354" s="35"/>
      <c r="AA354" s="35"/>
      <c r="AB354" s="35"/>
      <c r="AC354" s="35"/>
      <c r="AD354" s="35"/>
      <c r="AE354" s="35"/>
      <c r="AR354" s="186" t="s">
        <v>245</v>
      </c>
      <c r="AT354" s="186" t="s">
        <v>263</v>
      </c>
      <c r="AU354" s="186" t="s">
        <v>83</v>
      </c>
      <c r="AY354" s="18" t="s">
        <v>171</v>
      </c>
      <c r="BE354" s="187">
        <f aca="true" t="shared" si="204" ref="BE354:BE359">IF(N354="základní",J354,0)</f>
        <v>0</v>
      </c>
      <c r="BF354" s="187">
        <f aca="true" t="shared" si="205" ref="BF354:BF359">IF(N354="snížená",J354,0)</f>
        <v>0</v>
      </c>
      <c r="BG354" s="187">
        <f aca="true" t="shared" si="206" ref="BG354:BG359">IF(N354="zákl. přenesená",J354,0)</f>
        <v>0</v>
      </c>
      <c r="BH354" s="187">
        <f aca="true" t="shared" si="207" ref="BH354:BH359">IF(N354="sníž. přenesená",J354,0)</f>
        <v>0</v>
      </c>
      <c r="BI354" s="187">
        <f aca="true" t="shared" si="208" ref="BI354:BI359">IF(N354="nulová",J354,0)</f>
        <v>0</v>
      </c>
      <c r="BJ354" s="18" t="s">
        <v>81</v>
      </c>
      <c r="BK354" s="187">
        <f aca="true" t="shared" si="209" ref="BK354:BK359">ROUND(I354*H354,2)</f>
        <v>0</v>
      </c>
      <c r="BL354" s="18" t="s">
        <v>178</v>
      </c>
      <c r="BM354" s="186" t="s">
        <v>2924</v>
      </c>
    </row>
    <row r="355" spans="1:65" s="2" customFormat="1" ht="24.2" customHeight="1">
      <c r="A355" s="35"/>
      <c r="B355" s="36"/>
      <c r="C355" s="226" t="s">
        <v>1705</v>
      </c>
      <c r="D355" s="226" t="s">
        <v>263</v>
      </c>
      <c r="E355" s="227" t="s">
        <v>2899</v>
      </c>
      <c r="F355" s="228" t="s">
        <v>2900</v>
      </c>
      <c r="G355" s="229" t="s">
        <v>2711</v>
      </c>
      <c r="H355" s="230">
        <v>1</v>
      </c>
      <c r="I355" s="231"/>
      <c r="J355" s="232">
        <f t="shared" si="200"/>
        <v>0</v>
      </c>
      <c r="K355" s="228" t="s">
        <v>19</v>
      </c>
      <c r="L355" s="233"/>
      <c r="M355" s="234" t="s">
        <v>19</v>
      </c>
      <c r="N355" s="235" t="s">
        <v>44</v>
      </c>
      <c r="O355" s="65"/>
      <c r="P355" s="184">
        <f t="shared" si="201"/>
        <v>0</v>
      </c>
      <c r="Q355" s="184">
        <v>0</v>
      </c>
      <c r="R355" s="184">
        <f t="shared" si="202"/>
        <v>0</v>
      </c>
      <c r="S355" s="184">
        <v>0</v>
      </c>
      <c r="T355" s="185">
        <f t="shared" si="203"/>
        <v>0</v>
      </c>
      <c r="U355" s="35"/>
      <c r="V355" s="35"/>
      <c r="W355" s="35"/>
      <c r="X355" s="35"/>
      <c r="Y355" s="35"/>
      <c r="Z355" s="35"/>
      <c r="AA355" s="35"/>
      <c r="AB355" s="35"/>
      <c r="AC355" s="35"/>
      <c r="AD355" s="35"/>
      <c r="AE355" s="35"/>
      <c r="AR355" s="186" t="s">
        <v>245</v>
      </c>
      <c r="AT355" s="186" t="s">
        <v>263</v>
      </c>
      <c r="AU355" s="186" t="s">
        <v>83</v>
      </c>
      <c r="AY355" s="18" t="s">
        <v>171</v>
      </c>
      <c r="BE355" s="187">
        <f t="shared" si="204"/>
        <v>0</v>
      </c>
      <c r="BF355" s="187">
        <f t="shared" si="205"/>
        <v>0</v>
      </c>
      <c r="BG355" s="187">
        <f t="shared" si="206"/>
        <v>0</v>
      </c>
      <c r="BH355" s="187">
        <f t="shared" si="207"/>
        <v>0</v>
      </c>
      <c r="BI355" s="187">
        <f t="shared" si="208"/>
        <v>0</v>
      </c>
      <c r="BJ355" s="18" t="s">
        <v>81</v>
      </c>
      <c r="BK355" s="187">
        <f t="shared" si="209"/>
        <v>0</v>
      </c>
      <c r="BL355" s="18" t="s">
        <v>178</v>
      </c>
      <c r="BM355" s="186" t="s">
        <v>2925</v>
      </c>
    </row>
    <row r="356" spans="1:65" s="2" customFormat="1" ht="16.5" customHeight="1">
      <c r="A356" s="35"/>
      <c r="B356" s="36"/>
      <c r="C356" s="226" t="s">
        <v>1710</v>
      </c>
      <c r="D356" s="226" t="s">
        <v>263</v>
      </c>
      <c r="E356" s="227" t="s">
        <v>2901</v>
      </c>
      <c r="F356" s="228" t="s">
        <v>2902</v>
      </c>
      <c r="G356" s="229" t="s">
        <v>2711</v>
      </c>
      <c r="H356" s="230">
        <v>1</v>
      </c>
      <c r="I356" s="231"/>
      <c r="J356" s="232">
        <f t="shared" si="200"/>
        <v>0</v>
      </c>
      <c r="K356" s="228" t="s">
        <v>19</v>
      </c>
      <c r="L356" s="233"/>
      <c r="M356" s="234" t="s">
        <v>19</v>
      </c>
      <c r="N356" s="235" t="s">
        <v>44</v>
      </c>
      <c r="O356" s="65"/>
      <c r="P356" s="184">
        <f t="shared" si="201"/>
        <v>0</v>
      </c>
      <c r="Q356" s="184">
        <v>0</v>
      </c>
      <c r="R356" s="184">
        <f t="shared" si="202"/>
        <v>0</v>
      </c>
      <c r="S356" s="184">
        <v>0</v>
      </c>
      <c r="T356" s="185">
        <f t="shared" si="203"/>
        <v>0</v>
      </c>
      <c r="U356" s="35"/>
      <c r="V356" s="35"/>
      <c r="W356" s="35"/>
      <c r="X356" s="35"/>
      <c r="Y356" s="35"/>
      <c r="Z356" s="35"/>
      <c r="AA356" s="35"/>
      <c r="AB356" s="35"/>
      <c r="AC356" s="35"/>
      <c r="AD356" s="35"/>
      <c r="AE356" s="35"/>
      <c r="AR356" s="186" t="s">
        <v>245</v>
      </c>
      <c r="AT356" s="186" t="s">
        <v>263</v>
      </c>
      <c r="AU356" s="186" t="s">
        <v>83</v>
      </c>
      <c r="AY356" s="18" t="s">
        <v>171</v>
      </c>
      <c r="BE356" s="187">
        <f t="shared" si="204"/>
        <v>0</v>
      </c>
      <c r="BF356" s="187">
        <f t="shared" si="205"/>
        <v>0</v>
      </c>
      <c r="BG356" s="187">
        <f t="shared" si="206"/>
        <v>0</v>
      </c>
      <c r="BH356" s="187">
        <f t="shared" si="207"/>
        <v>0</v>
      </c>
      <c r="BI356" s="187">
        <f t="shared" si="208"/>
        <v>0</v>
      </c>
      <c r="BJ356" s="18" t="s">
        <v>81</v>
      </c>
      <c r="BK356" s="187">
        <f t="shared" si="209"/>
        <v>0</v>
      </c>
      <c r="BL356" s="18" t="s">
        <v>178</v>
      </c>
      <c r="BM356" s="186" t="s">
        <v>2926</v>
      </c>
    </row>
    <row r="357" spans="1:65" s="2" customFormat="1" ht="16.5" customHeight="1">
      <c r="A357" s="35"/>
      <c r="B357" s="36"/>
      <c r="C357" s="226" t="s">
        <v>1715</v>
      </c>
      <c r="D357" s="226" t="s">
        <v>263</v>
      </c>
      <c r="E357" s="227" t="s">
        <v>2903</v>
      </c>
      <c r="F357" s="228" t="s">
        <v>2904</v>
      </c>
      <c r="G357" s="229" t="s">
        <v>2711</v>
      </c>
      <c r="H357" s="230">
        <v>5</v>
      </c>
      <c r="I357" s="231"/>
      <c r="J357" s="232">
        <f t="shared" si="200"/>
        <v>0</v>
      </c>
      <c r="K357" s="228" t="s">
        <v>19</v>
      </c>
      <c r="L357" s="233"/>
      <c r="M357" s="234" t="s">
        <v>19</v>
      </c>
      <c r="N357" s="235" t="s">
        <v>44</v>
      </c>
      <c r="O357" s="65"/>
      <c r="P357" s="184">
        <f t="shared" si="201"/>
        <v>0</v>
      </c>
      <c r="Q357" s="184">
        <v>0</v>
      </c>
      <c r="R357" s="184">
        <f t="shared" si="202"/>
        <v>0</v>
      </c>
      <c r="S357" s="184">
        <v>0</v>
      </c>
      <c r="T357" s="185">
        <f t="shared" si="203"/>
        <v>0</v>
      </c>
      <c r="U357" s="35"/>
      <c r="V357" s="35"/>
      <c r="W357" s="35"/>
      <c r="X357" s="35"/>
      <c r="Y357" s="35"/>
      <c r="Z357" s="35"/>
      <c r="AA357" s="35"/>
      <c r="AB357" s="35"/>
      <c r="AC357" s="35"/>
      <c r="AD357" s="35"/>
      <c r="AE357" s="35"/>
      <c r="AR357" s="186" t="s">
        <v>245</v>
      </c>
      <c r="AT357" s="186" t="s">
        <v>263</v>
      </c>
      <c r="AU357" s="186" t="s">
        <v>83</v>
      </c>
      <c r="AY357" s="18" t="s">
        <v>171</v>
      </c>
      <c r="BE357" s="187">
        <f t="shared" si="204"/>
        <v>0</v>
      </c>
      <c r="BF357" s="187">
        <f t="shared" si="205"/>
        <v>0</v>
      </c>
      <c r="BG357" s="187">
        <f t="shared" si="206"/>
        <v>0</v>
      </c>
      <c r="BH357" s="187">
        <f t="shared" si="207"/>
        <v>0</v>
      </c>
      <c r="BI357" s="187">
        <f t="shared" si="208"/>
        <v>0</v>
      </c>
      <c r="BJ357" s="18" t="s">
        <v>81</v>
      </c>
      <c r="BK357" s="187">
        <f t="shared" si="209"/>
        <v>0</v>
      </c>
      <c r="BL357" s="18" t="s">
        <v>178</v>
      </c>
      <c r="BM357" s="186" t="s">
        <v>2927</v>
      </c>
    </row>
    <row r="358" spans="1:65" s="2" customFormat="1" ht="16.5" customHeight="1">
      <c r="A358" s="35"/>
      <c r="B358" s="36"/>
      <c r="C358" s="226" t="s">
        <v>1721</v>
      </c>
      <c r="D358" s="226" t="s">
        <v>263</v>
      </c>
      <c r="E358" s="227" t="s">
        <v>2905</v>
      </c>
      <c r="F358" s="228" t="s">
        <v>2906</v>
      </c>
      <c r="G358" s="229" t="s">
        <v>2711</v>
      </c>
      <c r="H358" s="230">
        <v>1</v>
      </c>
      <c r="I358" s="231"/>
      <c r="J358" s="232">
        <f t="shared" si="200"/>
        <v>0</v>
      </c>
      <c r="K358" s="228" t="s">
        <v>19</v>
      </c>
      <c r="L358" s="233"/>
      <c r="M358" s="234" t="s">
        <v>19</v>
      </c>
      <c r="N358" s="235" t="s">
        <v>44</v>
      </c>
      <c r="O358" s="65"/>
      <c r="P358" s="184">
        <f t="shared" si="201"/>
        <v>0</v>
      </c>
      <c r="Q358" s="184">
        <v>0</v>
      </c>
      <c r="R358" s="184">
        <f t="shared" si="202"/>
        <v>0</v>
      </c>
      <c r="S358" s="184">
        <v>0</v>
      </c>
      <c r="T358" s="185">
        <f t="shared" si="203"/>
        <v>0</v>
      </c>
      <c r="U358" s="35"/>
      <c r="V358" s="35"/>
      <c r="W358" s="35"/>
      <c r="X358" s="35"/>
      <c r="Y358" s="35"/>
      <c r="Z358" s="35"/>
      <c r="AA358" s="35"/>
      <c r="AB358" s="35"/>
      <c r="AC358" s="35"/>
      <c r="AD358" s="35"/>
      <c r="AE358" s="35"/>
      <c r="AR358" s="186" t="s">
        <v>245</v>
      </c>
      <c r="AT358" s="186" t="s">
        <v>263</v>
      </c>
      <c r="AU358" s="186" t="s">
        <v>83</v>
      </c>
      <c r="AY358" s="18" t="s">
        <v>171</v>
      </c>
      <c r="BE358" s="187">
        <f t="shared" si="204"/>
        <v>0</v>
      </c>
      <c r="BF358" s="187">
        <f t="shared" si="205"/>
        <v>0</v>
      </c>
      <c r="BG358" s="187">
        <f t="shared" si="206"/>
        <v>0</v>
      </c>
      <c r="BH358" s="187">
        <f t="shared" si="207"/>
        <v>0</v>
      </c>
      <c r="BI358" s="187">
        <f t="shared" si="208"/>
        <v>0</v>
      </c>
      <c r="BJ358" s="18" t="s">
        <v>81</v>
      </c>
      <c r="BK358" s="187">
        <f t="shared" si="209"/>
        <v>0</v>
      </c>
      <c r="BL358" s="18" t="s">
        <v>178</v>
      </c>
      <c r="BM358" s="186" t="s">
        <v>2928</v>
      </c>
    </row>
    <row r="359" spans="1:65" s="2" customFormat="1" ht="16.5" customHeight="1">
      <c r="A359" s="35"/>
      <c r="B359" s="36"/>
      <c r="C359" s="226" t="s">
        <v>1727</v>
      </c>
      <c r="D359" s="226" t="s">
        <v>263</v>
      </c>
      <c r="E359" s="227" t="s">
        <v>2907</v>
      </c>
      <c r="F359" s="228" t="s">
        <v>2908</v>
      </c>
      <c r="G359" s="229" t="s">
        <v>2711</v>
      </c>
      <c r="H359" s="230">
        <v>2</v>
      </c>
      <c r="I359" s="231"/>
      <c r="J359" s="232">
        <f t="shared" si="200"/>
        <v>0</v>
      </c>
      <c r="K359" s="228" t="s">
        <v>19</v>
      </c>
      <c r="L359" s="233"/>
      <c r="M359" s="234" t="s">
        <v>19</v>
      </c>
      <c r="N359" s="235" t="s">
        <v>44</v>
      </c>
      <c r="O359" s="65"/>
      <c r="P359" s="184">
        <f t="shared" si="201"/>
        <v>0</v>
      </c>
      <c r="Q359" s="184">
        <v>0</v>
      </c>
      <c r="R359" s="184">
        <f t="shared" si="202"/>
        <v>0</v>
      </c>
      <c r="S359" s="184">
        <v>0</v>
      </c>
      <c r="T359" s="185">
        <f t="shared" si="203"/>
        <v>0</v>
      </c>
      <c r="U359" s="35"/>
      <c r="V359" s="35"/>
      <c r="W359" s="35"/>
      <c r="X359" s="35"/>
      <c r="Y359" s="35"/>
      <c r="Z359" s="35"/>
      <c r="AA359" s="35"/>
      <c r="AB359" s="35"/>
      <c r="AC359" s="35"/>
      <c r="AD359" s="35"/>
      <c r="AE359" s="35"/>
      <c r="AR359" s="186" t="s">
        <v>245</v>
      </c>
      <c r="AT359" s="186" t="s">
        <v>263</v>
      </c>
      <c r="AU359" s="186" t="s">
        <v>83</v>
      </c>
      <c r="AY359" s="18" t="s">
        <v>171</v>
      </c>
      <c r="BE359" s="187">
        <f t="shared" si="204"/>
        <v>0</v>
      </c>
      <c r="BF359" s="187">
        <f t="shared" si="205"/>
        <v>0</v>
      </c>
      <c r="BG359" s="187">
        <f t="shared" si="206"/>
        <v>0</v>
      </c>
      <c r="BH359" s="187">
        <f t="shared" si="207"/>
        <v>0</v>
      </c>
      <c r="BI359" s="187">
        <f t="shared" si="208"/>
        <v>0</v>
      </c>
      <c r="BJ359" s="18" t="s">
        <v>81</v>
      </c>
      <c r="BK359" s="187">
        <f t="shared" si="209"/>
        <v>0</v>
      </c>
      <c r="BL359" s="18" t="s">
        <v>178</v>
      </c>
      <c r="BM359" s="186" t="s">
        <v>2929</v>
      </c>
    </row>
    <row r="360" spans="2:63" s="12" customFormat="1" ht="25.9" customHeight="1">
      <c r="B360" s="159"/>
      <c r="C360" s="160"/>
      <c r="D360" s="161" t="s">
        <v>72</v>
      </c>
      <c r="E360" s="162" t="s">
        <v>2930</v>
      </c>
      <c r="F360" s="162" t="s">
        <v>2931</v>
      </c>
      <c r="G360" s="160"/>
      <c r="H360" s="160"/>
      <c r="I360" s="163"/>
      <c r="J360" s="164">
        <f>BK360</f>
        <v>0</v>
      </c>
      <c r="K360" s="160"/>
      <c r="L360" s="165"/>
      <c r="M360" s="166"/>
      <c r="N360" s="167"/>
      <c r="O360" s="167"/>
      <c r="P360" s="168">
        <f>SUM(P361:P369)</f>
        <v>0</v>
      </c>
      <c r="Q360" s="167"/>
      <c r="R360" s="168">
        <f>SUM(R361:R369)</f>
        <v>0</v>
      </c>
      <c r="S360" s="167"/>
      <c r="T360" s="169">
        <f>SUM(T361:T369)</f>
        <v>0</v>
      </c>
      <c r="AR360" s="170" t="s">
        <v>81</v>
      </c>
      <c r="AT360" s="171" t="s">
        <v>72</v>
      </c>
      <c r="AU360" s="171" t="s">
        <v>73</v>
      </c>
      <c r="AY360" s="170" t="s">
        <v>171</v>
      </c>
      <c r="BK360" s="172">
        <f>SUM(BK361:BK369)</f>
        <v>0</v>
      </c>
    </row>
    <row r="361" spans="1:65" s="2" customFormat="1" ht="21.75" customHeight="1">
      <c r="A361" s="35"/>
      <c r="B361" s="36"/>
      <c r="C361" s="175" t="s">
        <v>1732</v>
      </c>
      <c r="D361" s="175" t="s">
        <v>173</v>
      </c>
      <c r="E361" s="176" t="s">
        <v>2932</v>
      </c>
      <c r="F361" s="177" t="s">
        <v>2933</v>
      </c>
      <c r="G361" s="178" t="s">
        <v>2706</v>
      </c>
      <c r="H361" s="179">
        <v>280</v>
      </c>
      <c r="I361" s="180"/>
      <c r="J361" s="181">
        <f aca="true" t="shared" si="210" ref="J361:J369">ROUND(I361*H361,2)</f>
        <v>0</v>
      </c>
      <c r="K361" s="177" t="s">
        <v>19</v>
      </c>
      <c r="L361" s="40"/>
      <c r="M361" s="182" t="s">
        <v>19</v>
      </c>
      <c r="N361" s="183" t="s">
        <v>44</v>
      </c>
      <c r="O361" s="65"/>
      <c r="P361" s="184">
        <f aca="true" t="shared" si="211" ref="P361:P369">O361*H361</f>
        <v>0</v>
      </c>
      <c r="Q361" s="184">
        <v>0</v>
      </c>
      <c r="R361" s="184">
        <f aca="true" t="shared" si="212" ref="R361:R369">Q361*H361</f>
        <v>0</v>
      </c>
      <c r="S361" s="184">
        <v>0</v>
      </c>
      <c r="T361" s="185">
        <f aca="true" t="shared" si="213" ref="T361:T369">S361*H361</f>
        <v>0</v>
      </c>
      <c r="U361" s="35"/>
      <c r="V361" s="35"/>
      <c r="W361" s="35"/>
      <c r="X361" s="35"/>
      <c r="Y361" s="35"/>
      <c r="Z361" s="35"/>
      <c r="AA361" s="35"/>
      <c r="AB361" s="35"/>
      <c r="AC361" s="35"/>
      <c r="AD361" s="35"/>
      <c r="AE361" s="35"/>
      <c r="AR361" s="186" t="s">
        <v>178</v>
      </c>
      <c r="AT361" s="186" t="s">
        <v>173</v>
      </c>
      <c r="AU361" s="186" t="s">
        <v>81</v>
      </c>
      <c r="AY361" s="18" t="s">
        <v>171</v>
      </c>
      <c r="BE361" s="187">
        <f aca="true" t="shared" si="214" ref="BE361:BE369">IF(N361="základní",J361,0)</f>
        <v>0</v>
      </c>
      <c r="BF361" s="187">
        <f aca="true" t="shared" si="215" ref="BF361:BF369">IF(N361="snížená",J361,0)</f>
        <v>0</v>
      </c>
      <c r="BG361" s="187">
        <f aca="true" t="shared" si="216" ref="BG361:BG369">IF(N361="zákl. přenesená",J361,0)</f>
        <v>0</v>
      </c>
      <c r="BH361" s="187">
        <f aca="true" t="shared" si="217" ref="BH361:BH369">IF(N361="sníž. přenesená",J361,0)</f>
        <v>0</v>
      </c>
      <c r="BI361" s="187">
        <f aca="true" t="shared" si="218" ref="BI361:BI369">IF(N361="nulová",J361,0)</f>
        <v>0</v>
      </c>
      <c r="BJ361" s="18" t="s">
        <v>81</v>
      </c>
      <c r="BK361" s="187">
        <f aca="true" t="shared" si="219" ref="BK361:BK369">ROUND(I361*H361,2)</f>
        <v>0</v>
      </c>
      <c r="BL361" s="18" t="s">
        <v>178</v>
      </c>
      <c r="BM361" s="186" t="s">
        <v>2934</v>
      </c>
    </row>
    <row r="362" spans="1:65" s="2" customFormat="1" ht="21.75" customHeight="1">
      <c r="A362" s="35"/>
      <c r="B362" s="36"/>
      <c r="C362" s="175" t="s">
        <v>1737</v>
      </c>
      <c r="D362" s="175" t="s">
        <v>173</v>
      </c>
      <c r="E362" s="176" t="s">
        <v>2935</v>
      </c>
      <c r="F362" s="177" t="s">
        <v>2936</v>
      </c>
      <c r="G362" s="178" t="s">
        <v>2711</v>
      </c>
      <c r="H362" s="179">
        <v>1</v>
      </c>
      <c r="I362" s="180"/>
      <c r="J362" s="181">
        <f t="shared" si="210"/>
        <v>0</v>
      </c>
      <c r="K362" s="177" t="s">
        <v>19</v>
      </c>
      <c r="L362" s="40"/>
      <c r="M362" s="182" t="s">
        <v>19</v>
      </c>
      <c r="N362" s="183" t="s">
        <v>44</v>
      </c>
      <c r="O362" s="65"/>
      <c r="P362" s="184">
        <f t="shared" si="211"/>
        <v>0</v>
      </c>
      <c r="Q362" s="184">
        <v>0</v>
      </c>
      <c r="R362" s="184">
        <f t="shared" si="212"/>
        <v>0</v>
      </c>
      <c r="S362" s="184">
        <v>0</v>
      </c>
      <c r="T362" s="185">
        <f t="shared" si="213"/>
        <v>0</v>
      </c>
      <c r="U362" s="35"/>
      <c r="V362" s="35"/>
      <c r="W362" s="35"/>
      <c r="X362" s="35"/>
      <c r="Y362" s="35"/>
      <c r="Z362" s="35"/>
      <c r="AA362" s="35"/>
      <c r="AB362" s="35"/>
      <c r="AC362" s="35"/>
      <c r="AD362" s="35"/>
      <c r="AE362" s="35"/>
      <c r="AR362" s="186" t="s">
        <v>178</v>
      </c>
      <c r="AT362" s="186" t="s">
        <v>173</v>
      </c>
      <c r="AU362" s="186" t="s">
        <v>81</v>
      </c>
      <c r="AY362" s="18" t="s">
        <v>171</v>
      </c>
      <c r="BE362" s="187">
        <f t="shared" si="214"/>
        <v>0</v>
      </c>
      <c r="BF362" s="187">
        <f t="shared" si="215"/>
        <v>0</v>
      </c>
      <c r="BG362" s="187">
        <f t="shared" si="216"/>
        <v>0</v>
      </c>
      <c r="BH362" s="187">
        <f t="shared" si="217"/>
        <v>0</v>
      </c>
      <c r="BI362" s="187">
        <f t="shared" si="218"/>
        <v>0</v>
      </c>
      <c r="BJ362" s="18" t="s">
        <v>81</v>
      </c>
      <c r="BK362" s="187">
        <f t="shared" si="219"/>
        <v>0</v>
      </c>
      <c r="BL362" s="18" t="s">
        <v>178</v>
      </c>
      <c r="BM362" s="186" t="s">
        <v>2937</v>
      </c>
    </row>
    <row r="363" spans="1:65" s="2" customFormat="1" ht="21.75" customHeight="1">
      <c r="A363" s="35"/>
      <c r="B363" s="36"/>
      <c r="C363" s="175" t="s">
        <v>1742</v>
      </c>
      <c r="D363" s="175" t="s">
        <v>173</v>
      </c>
      <c r="E363" s="176" t="s">
        <v>2938</v>
      </c>
      <c r="F363" s="177" t="s">
        <v>2939</v>
      </c>
      <c r="G363" s="178" t="s">
        <v>2711</v>
      </c>
      <c r="H363" s="179">
        <v>1</v>
      </c>
      <c r="I363" s="180"/>
      <c r="J363" s="181">
        <f t="shared" si="210"/>
        <v>0</v>
      </c>
      <c r="K363" s="177" t="s">
        <v>19</v>
      </c>
      <c r="L363" s="40"/>
      <c r="M363" s="182" t="s">
        <v>19</v>
      </c>
      <c r="N363" s="183" t="s">
        <v>44</v>
      </c>
      <c r="O363" s="65"/>
      <c r="P363" s="184">
        <f t="shared" si="211"/>
        <v>0</v>
      </c>
      <c r="Q363" s="184">
        <v>0</v>
      </c>
      <c r="R363" s="184">
        <f t="shared" si="212"/>
        <v>0</v>
      </c>
      <c r="S363" s="184">
        <v>0</v>
      </c>
      <c r="T363" s="185">
        <f t="shared" si="213"/>
        <v>0</v>
      </c>
      <c r="U363" s="35"/>
      <c r="V363" s="35"/>
      <c r="W363" s="35"/>
      <c r="X363" s="35"/>
      <c r="Y363" s="35"/>
      <c r="Z363" s="35"/>
      <c r="AA363" s="35"/>
      <c r="AB363" s="35"/>
      <c r="AC363" s="35"/>
      <c r="AD363" s="35"/>
      <c r="AE363" s="35"/>
      <c r="AR363" s="186" t="s">
        <v>178</v>
      </c>
      <c r="AT363" s="186" t="s">
        <v>173</v>
      </c>
      <c r="AU363" s="186" t="s">
        <v>81</v>
      </c>
      <c r="AY363" s="18" t="s">
        <v>171</v>
      </c>
      <c r="BE363" s="187">
        <f t="shared" si="214"/>
        <v>0</v>
      </c>
      <c r="BF363" s="187">
        <f t="shared" si="215"/>
        <v>0</v>
      </c>
      <c r="BG363" s="187">
        <f t="shared" si="216"/>
        <v>0</v>
      </c>
      <c r="BH363" s="187">
        <f t="shared" si="217"/>
        <v>0</v>
      </c>
      <c r="BI363" s="187">
        <f t="shared" si="218"/>
        <v>0</v>
      </c>
      <c r="BJ363" s="18" t="s">
        <v>81</v>
      </c>
      <c r="BK363" s="187">
        <f t="shared" si="219"/>
        <v>0</v>
      </c>
      <c r="BL363" s="18" t="s">
        <v>178</v>
      </c>
      <c r="BM363" s="186" t="s">
        <v>2940</v>
      </c>
    </row>
    <row r="364" spans="1:65" s="2" customFormat="1" ht="16.5" customHeight="1">
      <c r="A364" s="35"/>
      <c r="B364" s="36"/>
      <c r="C364" s="175" t="s">
        <v>1746</v>
      </c>
      <c r="D364" s="175" t="s">
        <v>173</v>
      </c>
      <c r="E364" s="176" t="s">
        <v>2941</v>
      </c>
      <c r="F364" s="177" t="s">
        <v>2942</v>
      </c>
      <c r="G364" s="178" t="s">
        <v>2711</v>
      </c>
      <c r="H364" s="179">
        <v>3</v>
      </c>
      <c r="I364" s="180"/>
      <c r="J364" s="181">
        <f t="shared" si="210"/>
        <v>0</v>
      </c>
      <c r="K364" s="177" t="s">
        <v>19</v>
      </c>
      <c r="L364" s="40"/>
      <c r="M364" s="182" t="s">
        <v>19</v>
      </c>
      <c r="N364" s="183" t="s">
        <v>44</v>
      </c>
      <c r="O364" s="65"/>
      <c r="P364" s="184">
        <f t="shared" si="211"/>
        <v>0</v>
      </c>
      <c r="Q364" s="184">
        <v>0</v>
      </c>
      <c r="R364" s="184">
        <f t="shared" si="212"/>
        <v>0</v>
      </c>
      <c r="S364" s="184">
        <v>0</v>
      </c>
      <c r="T364" s="185">
        <f t="shared" si="213"/>
        <v>0</v>
      </c>
      <c r="U364" s="35"/>
      <c r="V364" s="35"/>
      <c r="W364" s="35"/>
      <c r="X364" s="35"/>
      <c r="Y364" s="35"/>
      <c r="Z364" s="35"/>
      <c r="AA364" s="35"/>
      <c r="AB364" s="35"/>
      <c r="AC364" s="35"/>
      <c r="AD364" s="35"/>
      <c r="AE364" s="35"/>
      <c r="AR364" s="186" t="s">
        <v>178</v>
      </c>
      <c r="AT364" s="186" t="s">
        <v>173</v>
      </c>
      <c r="AU364" s="186" t="s">
        <v>81</v>
      </c>
      <c r="AY364" s="18" t="s">
        <v>171</v>
      </c>
      <c r="BE364" s="187">
        <f t="shared" si="214"/>
        <v>0</v>
      </c>
      <c r="BF364" s="187">
        <f t="shared" si="215"/>
        <v>0</v>
      </c>
      <c r="BG364" s="187">
        <f t="shared" si="216"/>
        <v>0</v>
      </c>
      <c r="BH364" s="187">
        <f t="shared" si="217"/>
        <v>0</v>
      </c>
      <c r="BI364" s="187">
        <f t="shared" si="218"/>
        <v>0</v>
      </c>
      <c r="BJ364" s="18" t="s">
        <v>81</v>
      </c>
      <c r="BK364" s="187">
        <f t="shared" si="219"/>
        <v>0</v>
      </c>
      <c r="BL364" s="18" t="s">
        <v>178</v>
      </c>
      <c r="BM364" s="186" t="s">
        <v>2943</v>
      </c>
    </row>
    <row r="365" spans="1:65" s="2" customFormat="1" ht="16.5" customHeight="1">
      <c r="A365" s="35"/>
      <c r="B365" s="36"/>
      <c r="C365" s="175" t="s">
        <v>1750</v>
      </c>
      <c r="D365" s="175" t="s">
        <v>173</v>
      </c>
      <c r="E365" s="176" t="s">
        <v>2944</v>
      </c>
      <c r="F365" s="177" t="s">
        <v>2945</v>
      </c>
      <c r="G365" s="178" t="s">
        <v>2711</v>
      </c>
      <c r="H365" s="179">
        <v>12</v>
      </c>
      <c r="I365" s="180"/>
      <c r="J365" s="181">
        <f t="shared" si="210"/>
        <v>0</v>
      </c>
      <c r="K365" s="177" t="s">
        <v>19</v>
      </c>
      <c r="L365" s="40"/>
      <c r="M365" s="182" t="s">
        <v>19</v>
      </c>
      <c r="N365" s="183" t="s">
        <v>44</v>
      </c>
      <c r="O365" s="65"/>
      <c r="P365" s="184">
        <f t="shared" si="211"/>
        <v>0</v>
      </c>
      <c r="Q365" s="184">
        <v>0</v>
      </c>
      <c r="R365" s="184">
        <f t="shared" si="212"/>
        <v>0</v>
      </c>
      <c r="S365" s="184">
        <v>0</v>
      </c>
      <c r="T365" s="185">
        <f t="shared" si="213"/>
        <v>0</v>
      </c>
      <c r="U365" s="35"/>
      <c r="V365" s="35"/>
      <c r="W365" s="35"/>
      <c r="X365" s="35"/>
      <c r="Y365" s="35"/>
      <c r="Z365" s="35"/>
      <c r="AA365" s="35"/>
      <c r="AB365" s="35"/>
      <c r="AC365" s="35"/>
      <c r="AD365" s="35"/>
      <c r="AE365" s="35"/>
      <c r="AR365" s="186" t="s">
        <v>178</v>
      </c>
      <c r="AT365" s="186" t="s">
        <v>173</v>
      </c>
      <c r="AU365" s="186" t="s">
        <v>81</v>
      </c>
      <c r="AY365" s="18" t="s">
        <v>171</v>
      </c>
      <c r="BE365" s="187">
        <f t="shared" si="214"/>
        <v>0</v>
      </c>
      <c r="BF365" s="187">
        <f t="shared" si="215"/>
        <v>0</v>
      </c>
      <c r="BG365" s="187">
        <f t="shared" si="216"/>
        <v>0</v>
      </c>
      <c r="BH365" s="187">
        <f t="shared" si="217"/>
        <v>0</v>
      </c>
      <c r="BI365" s="187">
        <f t="shared" si="218"/>
        <v>0</v>
      </c>
      <c r="BJ365" s="18" t="s">
        <v>81</v>
      </c>
      <c r="BK365" s="187">
        <f t="shared" si="219"/>
        <v>0</v>
      </c>
      <c r="BL365" s="18" t="s">
        <v>178</v>
      </c>
      <c r="BM365" s="186" t="s">
        <v>2946</v>
      </c>
    </row>
    <row r="366" spans="1:65" s="2" customFormat="1" ht="16.5" customHeight="1">
      <c r="A366" s="35"/>
      <c r="B366" s="36"/>
      <c r="C366" s="175" t="s">
        <v>1755</v>
      </c>
      <c r="D366" s="175" t="s">
        <v>173</v>
      </c>
      <c r="E366" s="176" t="s">
        <v>2947</v>
      </c>
      <c r="F366" s="177" t="s">
        <v>2948</v>
      </c>
      <c r="G366" s="178" t="s">
        <v>2711</v>
      </c>
      <c r="H366" s="179">
        <v>1</v>
      </c>
      <c r="I366" s="180"/>
      <c r="J366" s="181">
        <f t="shared" si="210"/>
        <v>0</v>
      </c>
      <c r="K366" s="177" t="s">
        <v>19</v>
      </c>
      <c r="L366" s="40"/>
      <c r="M366" s="182" t="s">
        <v>19</v>
      </c>
      <c r="N366" s="183" t="s">
        <v>44</v>
      </c>
      <c r="O366" s="65"/>
      <c r="P366" s="184">
        <f t="shared" si="211"/>
        <v>0</v>
      </c>
      <c r="Q366" s="184">
        <v>0</v>
      </c>
      <c r="R366" s="184">
        <f t="shared" si="212"/>
        <v>0</v>
      </c>
      <c r="S366" s="184">
        <v>0</v>
      </c>
      <c r="T366" s="185">
        <f t="shared" si="213"/>
        <v>0</v>
      </c>
      <c r="U366" s="35"/>
      <c r="V366" s="35"/>
      <c r="W366" s="35"/>
      <c r="X366" s="35"/>
      <c r="Y366" s="35"/>
      <c r="Z366" s="35"/>
      <c r="AA366" s="35"/>
      <c r="AB366" s="35"/>
      <c r="AC366" s="35"/>
      <c r="AD366" s="35"/>
      <c r="AE366" s="35"/>
      <c r="AR366" s="186" t="s">
        <v>178</v>
      </c>
      <c r="AT366" s="186" t="s">
        <v>173</v>
      </c>
      <c r="AU366" s="186" t="s">
        <v>81</v>
      </c>
      <c r="AY366" s="18" t="s">
        <v>171</v>
      </c>
      <c r="BE366" s="187">
        <f t="shared" si="214"/>
        <v>0</v>
      </c>
      <c r="BF366" s="187">
        <f t="shared" si="215"/>
        <v>0</v>
      </c>
      <c r="BG366" s="187">
        <f t="shared" si="216"/>
        <v>0</v>
      </c>
      <c r="BH366" s="187">
        <f t="shared" si="217"/>
        <v>0</v>
      </c>
      <c r="BI366" s="187">
        <f t="shared" si="218"/>
        <v>0</v>
      </c>
      <c r="BJ366" s="18" t="s">
        <v>81</v>
      </c>
      <c r="BK366" s="187">
        <f t="shared" si="219"/>
        <v>0</v>
      </c>
      <c r="BL366" s="18" t="s">
        <v>178</v>
      </c>
      <c r="BM366" s="186" t="s">
        <v>2949</v>
      </c>
    </row>
    <row r="367" spans="1:65" s="2" customFormat="1" ht="16.5" customHeight="1">
      <c r="A367" s="35"/>
      <c r="B367" s="36"/>
      <c r="C367" s="175" t="s">
        <v>1760</v>
      </c>
      <c r="D367" s="175" t="s">
        <v>173</v>
      </c>
      <c r="E367" s="176" t="s">
        <v>2950</v>
      </c>
      <c r="F367" s="177" t="s">
        <v>2951</v>
      </c>
      <c r="G367" s="178" t="s">
        <v>2711</v>
      </c>
      <c r="H367" s="179">
        <v>2</v>
      </c>
      <c r="I367" s="180"/>
      <c r="J367" s="181">
        <f t="shared" si="210"/>
        <v>0</v>
      </c>
      <c r="K367" s="177" t="s">
        <v>19</v>
      </c>
      <c r="L367" s="40"/>
      <c r="M367" s="182" t="s">
        <v>19</v>
      </c>
      <c r="N367" s="183" t="s">
        <v>44</v>
      </c>
      <c r="O367" s="65"/>
      <c r="P367" s="184">
        <f t="shared" si="211"/>
        <v>0</v>
      </c>
      <c r="Q367" s="184">
        <v>0</v>
      </c>
      <c r="R367" s="184">
        <f t="shared" si="212"/>
        <v>0</v>
      </c>
      <c r="S367" s="184">
        <v>0</v>
      </c>
      <c r="T367" s="185">
        <f t="shared" si="213"/>
        <v>0</v>
      </c>
      <c r="U367" s="35"/>
      <c r="V367" s="35"/>
      <c r="W367" s="35"/>
      <c r="X367" s="35"/>
      <c r="Y367" s="35"/>
      <c r="Z367" s="35"/>
      <c r="AA367" s="35"/>
      <c r="AB367" s="35"/>
      <c r="AC367" s="35"/>
      <c r="AD367" s="35"/>
      <c r="AE367" s="35"/>
      <c r="AR367" s="186" t="s">
        <v>178</v>
      </c>
      <c r="AT367" s="186" t="s">
        <v>173</v>
      </c>
      <c r="AU367" s="186" t="s">
        <v>81</v>
      </c>
      <c r="AY367" s="18" t="s">
        <v>171</v>
      </c>
      <c r="BE367" s="187">
        <f t="shared" si="214"/>
        <v>0</v>
      </c>
      <c r="BF367" s="187">
        <f t="shared" si="215"/>
        <v>0</v>
      </c>
      <c r="BG367" s="187">
        <f t="shared" si="216"/>
        <v>0</v>
      </c>
      <c r="BH367" s="187">
        <f t="shared" si="217"/>
        <v>0</v>
      </c>
      <c r="BI367" s="187">
        <f t="shared" si="218"/>
        <v>0</v>
      </c>
      <c r="BJ367" s="18" t="s">
        <v>81</v>
      </c>
      <c r="BK367" s="187">
        <f t="shared" si="219"/>
        <v>0</v>
      </c>
      <c r="BL367" s="18" t="s">
        <v>178</v>
      </c>
      <c r="BM367" s="186" t="s">
        <v>2952</v>
      </c>
    </row>
    <row r="368" spans="1:65" s="2" customFormat="1" ht="16.5" customHeight="1">
      <c r="A368" s="35"/>
      <c r="B368" s="36"/>
      <c r="C368" s="175" t="s">
        <v>1765</v>
      </c>
      <c r="D368" s="175" t="s">
        <v>173</v>
      </c>
      <c r="E368" s="176" t="s">
        <v>2953</v>
      </c>
      <c r="F368" s="177" t="s">
        <v>2954</v>
      </c>
      <c r="G368" s="178" t="s">
        <v>2711</v>
      </c>
      <c r="H368" s="179">
        <v>11</v>
      </c>
      <c r="I368" s="180"/>
      <c r="J368" s="181">
        <f t="shared" si="210"/>
        <v>0</v>
      </c>
      <c r="K368" s="177" t="s">
        <v>19</v>
      </c>
      <c r="L368" s="40"/>
      <c r="M368" s="182" t="s">
        <v>19</v>
      </c>
      <c r="N368" s="183" t="s">
        <v>44</v>
      </c>
      <c r="O368" s="65"/>
      <c r="P368" s="184">
        <f t="shared" si="211"/>
        <v>0</v>
      </c>
      <c r="Q368" s="184">
        <v>0</v>
      </c>
      <c r="R368" s="184">
        <f t="shared" si="212"/>
        <v>0</v>
      </c>
      <c r="S368" s="184">
        <v>0</v>
      </c>
      <c r="T368" s="185">
        <f t="shared" si="213"/>
        <v>0</v>
      </c>
      <c r="U368" s="35"/>
      <c r="V368" s="35"/>
      <c r="W368" s="35"/>
      <c r="X368" s="35"/>
      <c r="Y368" s="35"/>
      <c r="Z368" s="35"/>
      <c r="AA368" s="35"/>
      <c r="AB368" s="35"/>
      <c r="AC368" s="35"/>
      <c r="AD368" s="35"/>
      <c r="AE368" s="35"/>
      <c r="AR368" s="186" t="s">
        <v>178</v>
      </c>
      <c r="AT368" s="186" t="s">
        <v>173</v>
      </c>
      <c r="AU368" s="186" t="s">
        <v>81</v>
      </c>
      <c r="AY368" s="18" t="s">
        <v>171</v>
      </c>
      <c r="BE368" s="187">
        <f t="shared" si="214"/>
        <v>0</v>
      </c>
      <c r="BF368" s="187">
        <f t="shared" si="215"/>
        <v>0</v>
      </c>
      <c r="BG368" s="187">
        <f t="shared" si="216"/>
        <v>0</v>
      </c>
      <c r="BH368" s="187">
        <f t="shared" si="217"/>
        <v>0</v>
      </c>
      <c r="BI368" s="187">
        <f t="shared" si="218"/>
        <v>0</v>
      </c>
      <c r="BJ368" s="18" t="s">
        <v>81</v>
      </c>
      <c r="BK368" s="187">
        <f t="shared" si="219"/>
        <v>0</v>
      </c>
      <c r="BL368" s="18" t="s">
        <v>178</v>
      </c>
      <c r="BM368" s="186" t="s">
        <v>2955</v>
      </c>
    </row>
    <row r="369" spans="1:65" s="2" customFormat="1" ht="24.2" customHeight="1">
      <c r="A369" s="35"/>
      <c r="B369" s="36"/>
      <c r="C369" s="175" t="s">
        <v>1782</v>
      </c>
      <c r="D369" s="175" t="s">
        <v>173</v>
      </c>
      <c r="E369" s="176" t="s">
        <v>2956</v>
      </c>
      <c r="F369" s="177" t="s">
        <v>2957</v>
      </c>
      <c r="G369" s="178" t="s">
        <v>328</v>
      </c>
      <c r="H369" s="179">
        <v>600</v>
      </c>
      <c r="I369" s="180"/>
      <c r="J369" s="181">
        <f t="shared" si="210"/>
        <v>0</v>
      </c>
      <c r="K369" s="177" t="s">
        <v>19</v>
      </c>
      <c r="L369" s="40"/>
      <c r="M369" s="182" t="s">
        <v>19</v>
      </c>
      <c r="N369" s="183" t="s">
        <v>44</v>
      </c>
      <c r="O369" s="65"/>
      <c r="P369" s="184">
        <f t="shared" si="211"/>
        <v>0</v>
      </c>
      <c r="Q369" s="184">
        <v>0</v>
      </c>
      <c r="R369" s="184">
        <f t="shared" si="212"/>
        <v>0</v>
      </c>
      <c r="S369" s="184">
        <v>0</v>
      </c>
      <c r="T369" s="185">
        <f t="shared" si="213"/>
        <v>0</v>
      </c>
      <c r="U369" s="35"/>
      <c r="V369" s="35"/>
      <c r="W369" s="35"/>
      <c r="X369" s="35"/>
      <c r="Y369" s="35"/>
      <c r="Z369" s="35"/>
      <c r="AA369" s="35"/>
      <c r="AB369" s="35"/>
      <c r="AC369" s="35"/>
      <c r="AD369" s="35"/>
      <c r="AE369" s="35"/>
      <c r="AR369" s="186" t="s">
        <v>178</v>
      </c>
      <c r="AT369" s="186" t="s">
        <v>173</v>
      </c>
      <c r="AU369" s="186" t="s">
        <v>81</v>
      </c>
      <c r="AY369" s="18" t="s">
        <v>171</v>
      </c>
      <c r="BE369" s="187">
        <f t="shared" si="214"/>
        <v>0</v>
      </c>
      <c r="BF369" s="187">
        <f t="shared" si="215"/>
        <v>0</v>
      </c>
      <c r="BG369" s="187">
        <f t="shared" si="216"/>
        <v>0</v>
      </c>
      <c r="BH369" s="187">
        <f t="shared" si="217"/>
        <v>0</v>
      </c>
      <c r="BI369" s="187">
        <f t="shared" si="218"/>
        <v>0</v>
      </c>
      <c r="BJ369" s="18" t="s">
        <v>81</v>
      </c>
      <c r="BK369" s="187">
        <f t="shared" si="219"/>
        <v>0</v>
      </c>
      <c r="BL369" s="18" t="s">
        <v>178</v>
      </c>
      <c r="BM369" s="186" t="s">
        <v>2958</v>
      </c>
    </row>
    <row r="370" spans="2:63" s="12" customFormat="1" ht="25.9" customHeight="1">
      <c r="B370" s="159"/>
      <c r="C370" s="160"/>
      <c r="D370" s="161" t="s">
        <v>72</v>
      </c>
      <c r="E370" s="162" t="s">
        <v>2959</v>
      </c>
      <c r="F370" s="162" t="s">
        <v>2960</v>
      </c>
      <c r="G370" s="160"/>
      <c r="H370" s="160"/>
      <c r="I370" s="163"/>
      <c r="J370" s="164">
        <f>BK370</f>
        <v>0</v>
      </c>
      <c r="K370" s="160"/>
      <c r="L370" s="165"/>
      <c r="M370" s="166"/>
      <c r="N370" s="167"/>
      <c r="O370" s="167"/>
      <c r="P370" s="168">
        <f>SUM(P371:P377)</f>
        <v>0</v>
      </c>
      <c r="Q370" s="167"/>
      <c r="R370" s="168">
        <f>SUM(R371:R377)</f>
        <v>0</v>
      </c>
      <c r="S370" s="167"/>
      <c r="T370" s="169">
        <f>SUM(T371:T377)</f>
        <v>0</v>
      </c>
      <c r="AR370" s="170" t="s">
        <v>81</v>
      </c>
      <c r="AT370" s="171" t="s">
        <v>72</v>
      </c>
      <c r="AU370" s="171" t="s">
        <v>73</v>
      </c>
      <c r="AY370" s="170" t="s">
        <v>171</v>
      </c>
      <c r="BK370" s="172">
        <f>SUM(BK371:BK377)</f>
        <v>0</v>
      </c>
    </row>
    <row r="371" spans="1:65" s="2" customFormat="1" ht="16.5" customHeight="1">
      <c r="A371" s="35"/>
      <c r="B371" s="36"/>
      <c r="C371" s="175" t="s">
        <v>1787</v>
      </c>
      <c r="D371" s="175" t="s">
        <v>173</v>
      </c>
      <c r="E371" s="176" t="s">
        <v>2961</v>
      </c>
      <c r="F371" s="177" t="s">
        <v>2962</v>
      </c>
      <c r="G371" s="178" t="s">
        <v>2706</v>
      </c>
      <c r="H371" s="179">
        <v>200</v>
      </c>
      <c r="I371" s="180"/>
      <c r="J371" s="181">
        <f aca="true" t="shared" si="220" ref="J371:J377">ROUND(I371*H371,2)</f>
        <v>0</v>
      </c>
      <c r="K371" s="177" t="s">
        <v>19</v>
      </c>
      <c r="L371" s="40"/>
      <c r="M371" s="182" t="s">
        <v>19</v>
      </c>
      <c r="N371" s="183" t="s">
        <v>44</v>
      </c>
      <c r="O371" s="65"/>
      <c r="P371" s="184">
        <f aca="true" t="shared" si="221" ref="P371:P377">O371*H371</f>
        <v>0</v>
      </c>
      <c r="Q371" s="184">
        <v>0</v>
      </c>
      <c r="R371" s="184">
        <f aca="true" t="shared" si="222" ref="R371:R377">Q371*H371</f>
        <v>0</v>
      </c>
      <c r="S371" s="184">
        <v>0</v>
      </c>
      <c r="T371" s="185">
        <f aca="true" t="shared" si="223" ref="T371:T377">S371*H371</f>
        <v>0</v>
      </c>
      <c r="U371" s="35"/>
      <c r="V371" s="35"/>
      <c r="W371" s="35"/>
      <c r="X371" s="35"/>
      <c r="Y371" s="35"/>
      <c r="Z371" s="35"/>
      <c r="AA371" s="35"/>
      <c r="AB371" s="35"/>
      <c r="AC371" s="35"/>
      <c r="AD371" s="35"/>
      <c r="AE371" s="35"/>
      <c r="AR371" s="186" t="s">
        <v>178</v>
      </c>
      <c r="AT371" s="186" t="s">
        <v>173</v>
      </c>
      <c r="AU371" s="186" t="s">
        <v>81</v>
      </c>
      <c r="AY371" s="18" t="s">
        <v>171</v>
      </c>
      <c r="BE371" s="187">
        <f aca="true" t="shared" si="224" ref="BE371:BE377">IF(N371="základní",J371,0)</f>
        <v>0</v>
      </c>
      <c r="BF371" s="187">
        <f aca="true" t="shared" si="225" ref="BF371:BF377">IF(N371="snížená",J371,0)</f>
        <v>0</v>
      </c>
      <c r="BG371" s="187">
        <f aca="true" t="shared" si="226" ref="BG371:BG377">IF(N371="zákl. přenesená",J371,0)</f>
        <v>0</v>
      </c>
      <c r="BH371" s="187">
        <f aca="true" t="shared" si="227" ref="BH371:BH377">IF(N371="sníž. přenesená",J371,0)</f>
        <v>0</v>
      </c>
      <c r="BI371" s="187">
        <f aca="true" t="shared" si="228" ref="BI371:BI377">IF(N371="nulová",J371,0)</f>
        <v>0</v>
      </c>
      <c r="BJ371" s="18" t="s">
        <v>81</v>
      </c>
      <c r="BK371" s="187">
        <f aca="true" t="shared" si="229" ref="BK371:BK377">ROUND(I371*H371,2)</f>
        <v>0</v>
      </c>
      <c r="BL371" s="18" t="s">
        <v>178</v>
      </c>
      <c r="BM371" s="186" t="s">
        <v>2963</v>
      </c>
    </row>
    <row r="372" spans="1:65" s="2" customFormat="1" ht="24.2" customHeight="1">
      <c r="A372" s="35"/>
      <c r="B372" s="36"/>
      <c r="C372" s="175" t="s">
        <v>1792</v>
      </c>
      <c r="D372" s="175" t="s">
        <v>173</v>
      </c>
      <c r="E372" s="176" t="s">
        <v>2964</v>
      </c>
      <c r="F372" s="177" t="s">
        <v>2965</v>
      </c>
      <c r="G372" s="178" t="s">
        <v>2711</v>
      </c>
      <c r="H372" s="179">
        <v>1</v>
      </c>
      <c r="I372" s="180"/>
      <c r="J372" s="181">
        <f t="shared" si="220"/>
        <v>0</v>
      </c>
      <c r="K372" s="177" t="s">
        <v>19</v>
      </c>
      <c r="L372" s="40"/>
      <c r="M372" s="182" t="s">
        <v>19</v>
      </c>
      <c r="N372" s="183" t="s">
        <v>44</v>
      </c>
      <c r="O372" s="65"/>
      <c r="P372" s="184">
        <f t="shared" si="221"/>
        <v>0</v>
      </c>
      <c r="Q372" s="184">
        <v>0</v>
      </c>
      <c r="R372" s="184">
        <f t="shared" si="222"/>
        <v>0</v>
      </c>
      <c r="S372" s="184">
        <v>0</v>
      </c>
      <c r="T372" s="185">
        <f t="shared" si="223"/>
        <v>0</v>
      </c>
      <c r="U372" s="35"/>
      <c r="V372" s="35"/>
      <c r="W372" s="35"/>
      <c r="X372" s="35"/>
      <c r="Y372" s="35"/>
      <c r="Z372" s="35"/>
      <c r="AA372" s="35"/>
      <c r="AB372" s="35"/>
      <c r="AC372" s="35"/>
      <c r="AD372" s="35"/>
      <c r="AE372" s="35"/>
      <c r="AR372" s="186" t="s">
        <v>178</v>
      </c>
      <c r="AT372" s="186" t="s">
        <v>173</v>
      </c>
      <c r="AU372" s="186" t="s">
        <v>81</v>
      </c>
      <c r="AY372" s="18" t="s">
        <v>171</v>
      </c>
      <c r="BE372" s="187">
        <f t="shared" si="224"/>
        <v>0</v>
      </c>
      <c r="BF372" s="187">
        <f t="shared" si="225"/>
        <v>0</v>
      </c>
      <c r="BG372" s="187">
        <f t="shared" si="226"/>
        <v>0</v>
      </c>
      <c r="BH372" s="187">
        <f t="shared" si="227"/>
        <v>0</v>
      </c>
      <c r="BI372" s="187">
        <f t="shared" si="228"/>
        <v>0</v>
      </c>
      <c r="BJ372" s="18" t="s">
        <v>81</v>
      </c>
      <c r="BK372" s="187">
        <f t="shared" si="229"/>
        <v>0</v>
      </c>
      <c r="BL372" s="18" t="s">
        <v>178</v>
      </c>
      <c r="BM372" s="186" t="s">
        <v>2966</v>
      </c>
    </row>
    <row r="373" spans="1:65" s="2" customFormat="1" ht="24.2" customHeight="1">
      <c r="A373" s="35"/>
      <c r="B373" s="36"/>
      <c r="C373" s="175" t="s">
        <v>1797</v>
      </c>
      <c r="D373" s="175" t="s">
        <v>173</v>
      </c>
      <c r="E373" s="176" t="s">
        <v>2967</v>
      </c>
      <c r="F373" s="177" t="s">
        <v>2968</v>
      </c>
      <c r="G373" s="178" t="s">
        <v>2711</v>
      </c>
      <c r="H373" s="179">
        <v>1</v>
      </c>
      <c r="I373" s="180"/>
      <c r="J373" s="181">
        <f t="shared" si="220"/>
        <v>0</v>
      </c>
      <c r="K373" s="177" t="s">
        <v>19</v>
      </c>
      <c r="L373" s="40"/>
      <c r="M373" s="182" t="s">
        <v>19</v>
      </c>
      <c r="N373" s="183" t="s">
        <v>44</v>
      </c>
      <c r="O373" s="65"/>
      <c r="P373" s="184">
        <f t="shared" si="221"/>
        <v>0</v>
      </c>
      <c r="Q373" s="184">
        <v>0</v>
      </c>
      <c r="R373" s="184">
        <f t="shared" si="222"/>
        <v>0</v>
      </c>
      <c r="S373" s="184">
        <v>0</v>
      </c>
      <c r="T373" s="185">
        <f t="shared" si="223"/>
        <v>0</v>
      </c>
      <c r="U373" s="35"/>
      <c r="V373" s="35"/>
      <c r="W373" s="35"/>
      <c r="X373" s="35"/>
      <c r="Y373" s="35"/>
      <c r="Z373" s="35"/>
      <c r="AA373" s="35"/>
      <c r="AB373" s="35"/>
      <c r="AC373" s="35"/>
      <c r="AD373" s="35"/>
      <c r="AE373" s="35"/>
      <c r="AR373" s="186" t="s">
        <v>178</v>
      </c>
      <c r="AT373" s="186" t="s">
        <v>173</v>
      </c>
      <c r="AU373" s="186" t="s">
        <v>81</v>
      </c>
      <c r="AY373" s="18" t="s">
        <v>171</v>
      </c>
      <c r="BE373" s="187">
        <f t="shared" si="224"/>
        <v>0</v>
      </c>
      <c r="BF373" s="187">
        <f t="shared" si="225"/>
        <v>0</v>
      </c>
      <c r="BG373" s="187">
        <f t="shared" si="226"/>
        <v>0</v>
      </c>
      <c r="BH373" s="187">
        <f t="shared" si="227"/>
        <v>0</v>
      </c>
      <c r="BI373" s="187">
        <f t="shared" si="228"/>
        <v>0</v>
      </c>
      <c r="BJ373" s="18" t="s">
        <v>81</v>
      </c>
      <c r="BK373" s="187">
        <f t="shared" si="229"/>
        <v>0</v>
      </c>
      <c r="BL373" s="18" t="s">
        <v>178</v>
      </c>
      <c r="BM373" s="186" t="s">
        <v>2969</v>
      </c>
    </row>
    <row r="374" spans="1:65" s="2" customFormat="1" ht="24.2" customHeight="1">
      <c r="A374" s="35"/>
      <c r="B374" s="36"/>
      <c r="C374" s="175" t="s">
        <v>1801</v>
      </c>
      <c r="D374" s="175" t="s">
        <v>173</v>
      </c>
      <c r="E374" s="176" t="s">
        <v>2970</v>
      </c>
      <c r="F374" s="177" t="s">
        <v>2971</v>
      </c>
      <c r="G374" s="178" t="s">
        <v>2711</v>
      </c>
      <c r="H374" s="179">
        <v>1</v>
      </c>
      <c r="I374" s="180"/>
      <c r="J374" s="181">
        <f t="shared" si="220"/>
        <v>0</v>
      </c>
      <c r="K374" s="177" t="s">
        <v>19</v>
      </c>
      <c r="L374" s="40"/>
      <c r="M374" s="182" t="s">
        <v>19</v>
      </c>
      <c r="N374" s="183" t="s">
        <v>44</v>
      </c>
      <c r="O374" s="65"/>
      <c r="P374" s="184">
        <f t="shared" si="221"/>
        <v>0</v>
      </c>
      <c r="Q374" s="184">
        <v>0</v>
      </c>
      <c r="R374" s="184">
        <f t="shared" si="222"/>
        <v>0</v>
      </c>
      <c r="S374" s="184">
        <v>0</v>
      </c>
      <c r="T374" s="185">
        <f t="shared" si="223"/>
        <v>0</v>
      </c>
      <c r="U374" s="35"/>
      <c r="V374" s="35"/>
      <c r="W374" s="35"/>
      <c r="X374" s="35"/>
      <c r="Y374" s="35"/>
      <c r="Z374" s="35"/>
      <c r="AA374" s="35"/>
      <c r="AB374" s="35"/>
      <c r="AC374" s="35"/>
      <c r="AD374" s="35"/>
      <c r="AE374" s="35"/>
      <c r="AR374" s="186" t="s">
        <v>178</v>
      </c>
      <c r="AT374" s="186" t="s">
        <v>173</v>
      </c>
      <c r="AU374" s="186" t="s">
        <v>81</v>
      </c>
      <c r="AY374" s="18" t="s">
        <v>171</v>
      </c>
      <c r="BE374" s="187">
        <f t="shared" si="224"/>
        <v>0</v>
      </c>
      <c r="BF374" s="187">
        <f t="shared" si="225"/>
        <v>0</v>
      </c>
      <c r="BG374" s="187">
        <f t="shared" si="226"/>
        <v>0</v>
      </c>
      <c r="BH374" s="187">
        <f t="shared" si="227"/>
        <v>0</v>
      </c>
      <c r="BI374" s="187">
        <f t="shared" si="228"/>
        <v>0</v>
      </c>
      <c r="BJ374" s="18" t="s">
        <v>81</v>
      </c>
      <c r="BK374" s="187">
        <f t="shared" si="229"/>
        <v>0</v>
      </c>
      <c r="BL374" s="18" t="s">
        <v>178</v>
      </c>
      <c r="BM374" s="186" t="s">
        <v>2972</v>
      </c>
    </row>
    <row r="375" spans="1:65" s="2" customFormat="1" ht="16.5" customHeight="1">
      <c r="A375" s="35"/>
      <c r="B375" s="36"/>
      <c r="C375" s="175" t="s">
        <v>1806</v>
      </c>
      <c r="D375" s="175" t="s">
        <v>173</v>
      </c>
      <c r="E375" s="176" t="s">
        <v>2973</v>
      </c>
      <c r="F375" s="177" t="s">
        <v>2974</v>
      </c>
      <c r="G375" s="178" t="s">
        <v>2711</v>
      </c>
      <c r="H375" s="179">
        <v>1</v>
      </c>
      <c r="I375" s="180"/>
      <c r="J375" s="181">
        <f t="shared" si="220"/>
        <v>0</v>
      </c>
      <c r="K375" s="177" t="s">
        <v>19</v>
      </c>
      <c r="L375" s="40"/>
      <c r="M375" s="182" t="s">
        <v>19</v>
      </c>
      <c r="N375" s="183" t="s">
        <v>44</v>
      </c>
      <c r="O375" s="65"/>
      <c r="P375" s="184">
        <f t="shared" si="221"/>
        <v>0</v>
      </c>
      <c r="Q375" s="184">
        <v>0</v>
      </c>
      <c r="R375" s="184">
        <f t="shared" si="222"/>
        <v>0</v>
      </c>
      <c r="S375" s="184">
        <v>0</v>
      </c>
      <c r="T375" s="185">
        <f t="shared" si="223"/>
        <v>0</v>
      </c>
      <c r="U375" s="35"/>
      <c r="V375" s="35"/>
      <c r="W375" s="35"/>
      <c r="X375" s="35"/>
      <c r="Y375" s="35"/>
      <c r="Z375" s="35"/>
      <c r="AA375" s="35"/>
      <c r="AB375" s="35"/>
      <c r="AC375" s="35"/>
      <c r="AD375" s="35"/>
      <c r="AE375" s="35"/>
      <c r="AR375" s="186" t="s">
        <v>178</v>
      </c>
      <c r="AT375" s="186" t="s">
        <v>173</v>
      </c>
      <c r="AU375" s="186" t="s">
        <v>81</v>
      </c>
      <c r="AY375" s="18" t="s">
        <v>171</v>
      </c>
      <c r="BE375" s="187">
        <f t="shared" si="224"/>
        <v>0</v>
      </c>
      <c r="BF375" s="187">
        <f t="shared" si="225"/>
        <v>0</v>
      </c>
      <c r="BG375" s="187">
        <f t="shared" si="226"/>
        <v>0</v>
      </c>
      <c r="BH375" s="187">
        <f t="shared" si="227"/>
        <v>0</v>
      </c>
      <c r="BI375" s="187">
        <f t="shared" si="228"/>
        <v>0</v>
      </c>
      <c r="BJ375" s="18" t="s">
        <v>81</v>
      </c>
      <c r="BK375" s="187">
        <f t="shared" si="229"/>
        <v>0</v>
      </c>
      <c r="BL375" s="18" t="s">
        <v>178</v>
      </c>
      <c r="BM375" s="186" t="s">
        <v>2975</v>
      </c>
    </row>
    <row r="376" spans="1:65" s="2" customFormat="1" ht="24.2" customHeight="1">
      <c r="A376" s="35"/>
      <c r="B376" s="36"/>
      <c r="C376" s="175" t="s">
        <v>1811</v>
      </c>
      <c r="D376" s="175" t="s">
        <v>173</v>
      </c>
      <c r="E376" s="176" t="s">
        <v>2976</v>
      </c>
      <c r="F376" s="177" t="s">
        <v>2977</v>
      </c>
      <c r="G376" s="178" t="s">
        <v>2711</v>
      </c>
      <c r="H376" s="179">
        <v>2</v>
      </c>
      <c r="I376" s="180"/>
      <c r="J376" s="181">
        <f t="shared" si="220"/>
        <v>0</v>
      </c>
      <c r="K376" s="177" t="s">
        <v>19</v>
      </c>
      <c r="L376" s="40"/>
      <c r="M376" s="182" t="s">
        <v>19</v>
      </c>
      <c r="N376" s="183" t="s">
        <v>44</v>
      </c>
      <c r="O376" s="65"/>
      <c r="P376" s="184">
        <f t="shared" si="221"/>
        <v>0</v>
      </c>
      <c r="Q376" s="184">
        <v>0</v>
      </c>
      <c r="R376" s="184">
        <f t="shared" si="222"/>
        <v>0</v>
      </c>
      <c r="S376" s="184">
        <v>0</v>
      </c>
      <c r="T376" s="185">
        <f t="shared" si="223"/>
        <v>0</v>
      </c>
      <c r="U376" s="35"/>
      <c r="V376" s="35"/>
      <c r="W376" s="35"/>
      <c r="X376" s="35"/>
      <c r="Y376" s="35"/>
      <c r="Z376" s="35"/>
      <c r="AA376" s="35"/>
      <c r="AB376" s="35"/>
      <c r="AC376" s="35"/>
      <c r="AD376" s="35"/>
      <c r="AE376" s="35"/>
      <c r="AR376" s="186" t="s">
        <v>178</v>
      </c>
      <c r="AT376" s="186" t="s">
        <v>173</v>
      </c>
      <c r="AU376" s="186" t="s">
        <v>81</v>
      </c>
      <c r="AY376" s="18" t="s">
        <v>171</v>
      </c>
      <c r="BE376" s="187">
        <f t="shared" si="224"/>
        <v>0</v>
      </c>
      <c r="BF376" s="187">
        <f t="shared" si="225"/>
        <v>0</v>
      </c>
      <c r="BG376" s="187">
        <f t="shared" si="226"/>
        <v>0</v>
      </c>
      <c r="BH376" s="187">
        <f t="shared" si="227"/>
        <v>0</v>
      </c>
      <c r="BI376" s="187">
        <f t="shared" si="228"/>
        <v>0</v>
      </c>
      <c r="BJ376" s="18" t="s">
        <v>81</v>
      </c>
      <c r="BK376" s="187">
        <f t="shared" si="229"/>
        <v>0</v>
      </c>
      <c r="BL376" s="18" t="s">
        <v>178</v>
      </c>
      <c r="BM376" s="186" t="s">
        <v>2978</v>
      </c>
    </row>
    <row r="377" spans="1:65" s="2" customFormat="1" ht="16.5" customHeight="1">
      <c r="A377" s="35"/>
      <c r="B377" s="36"/>
      <c r="C377" s="175" t="s">
        <v>1816</v>
      </c>
      <c r="D377" s="175" t="s">
        <v>173</v>
      </c>
      <c r="E377" s="176" t="s">
        <v>2979</v>
      </c>
      <c r="F377" s="177" t="s">
        <v>2980</v>
      </c>
      <c r="G377" s="178" t="s">
        <v>328</v>
      </c>
      <c r="H377" s="179">
        <v>50</v>
      </c>
      <c r="I377" s="180"/>
      <c r="J377" s="181">
        <f t="shared" si="220"/>
        <v>0</v>
      </c>
      <c r="K377" s="177" t="s">
        <v>19</v>
      </c>
      <c r="L377" s="40"/>
      <c r="M377" s="182" t="s">
        <v>19</v>
      </c>
      <c r="N377" s="183" t="s">
        <v>44</v>
      </c>
      <c r="O377" s="65"/>
      <c r="P377" s="184">
        <f t="shared" si="221"/>
        <v>0</v>
      </c>
      <c r="Q377" s="184">
        <v>0</v>
      </c>
      <c r="R377" s="184">
        <f t="shared" si="222"/>
        <v>0</v>
      </c>
      <c r="S377" s="184">
        <v>0</v>
      </c>
      <c r="T377" s="185">
        <f t="shared" si="223"/>
        <v>0</v>
      </c>
      <c r="U377" s="35"/>
      <c r="V377" s="35"/>
      <c r="W377" s="35"/>
      <c r="X377" s="35"/>
      <c r="Y377" s="35"/>
      <c r="Z377" s="35"/>
      <c r="AA377" s="35"/>
      <c r="AB377" s="35"/>
      <c r="AC377" s="35"/>
      <c r="AD377" s="35"/>
      <c r="AE377" s="35"/>
      <c r="AR377" s="186" t="s">
        <v>178</v>
      </c>
      <c r="AT377" s="186" t="s">
        <v>173</v>
      </c>
      <c r="AU377" s="186" t="s">
        <v>81</v>
      </c>
      <c r="AY377" s="18" t="s">
        <v>171</v>
      </c>
      <c r="BE377" s="187">
        <f t="shared" si="224"/>
        <v>0</v>
      </c>
      <c r="BF377" s="187">
        <f t="shared" si="225"/>
        <v>0</v>
      </c>
      <c r="BG377" s="187">
        <f t="shared" si="226"/>
        <v>0</v>
      </c>
      <c r="BH377" s="187">
        <f t="shared" si="227"/>
        <v>0</v>
      </c>
      <c r="BI377" s="187">
        <f t="shared" si="228"/>
        <v>0</v>
      </c>
      <c r="BJ377" s="18" t="s">
        <v>81</v>
      </c>
      <c r="BK377" s="187">
        <f t="shared" si="229"/>
        <v>0</v>
      </c>
      <c r="BL377" s="18" t="s">
        <v>178</v>
      </c>
      <c r="BM377" s="186" t="s">
        <v>2981</v>
      </c>
    </row>
    <row r="378" spans="2:63" s="12" customFormat="1" ht="25.9" customHeight="1">
      <c r="B378" s="159"/>
      <c r="C378" s="160"/>
      <c r="D378" s="161" t="s">
        <v>72</v>
      </c>
      <c r="E378" s="162" t="s">
        <v>2982</v>
      </c>
      <c r="F378" s="162" t="s">
        <v>2663</v>
      </c>
      <c r="G378" s="160"/>
      <c r="H378" s="160"/>
      <c r="I378" s="163"/>
      <c r="J378" s="164">
        <f>BK378</f>
        <v>0</v>
      </c>
      <c r="K378" s="160"/>
      <c r="L378" s="165"/>
      <c r="M378" s="166"/>
      <c r="N378" s="167"/>
      <c r="O378" s="167"/>
      <c r="P378" s="168">
        <f>SUM(P379:P384)</f>
        <v>0</v>
      </c>
      <c r="Q378" s="167"/>
      <c r="R378" s="168">
        <f>SUM(R379:R384)</f>
        <v>0</v>
      </c>
      <c r="S378" s="167"/>
      <c r="T378" s="169">
        <f>SUM(T379:T384)</f>
        <v>0</v>
      </c>
      <c r="AR378" s="170" t="s">
        <v>81</v>
      </c>
      <c r="AT378" s="171" t="s">
        <v>72</v>
      </c>
      <c r="AU378" s="171" t="s">
        <v>73</v>
      </c>
      <c r="AY378" s="170" t="s">
        <v>171</v>
      </c>
      <c r="BK378" s="172">
        <f>SUM(BK379:BK384)</f>
        <v>0</v>
      </c>
    </row>
    <row r="379" spans="1:65" s="2" customFormat="1" ht="16.5" customHeight="1">
      <c r="A379" s="35"/>
      <c r="B379" s="36"/>
      <c r="C379" s="175" t="s">
        <v>1820</v>
      </c>
      <c r="D379" s="175" t="s">
        <v>173</v>
      </c>
      <c r="E379" s="176" t="s">
        <v>2983</v>
      </c>
      <c r="F379" s="177" t="s">
        <v>2984</v>
      </c>
      <c r="G379" s="178" t="s">
        <v>1724</v>
      </c>
      <c r="H379" s="179">
        <v>1</v>
      </c>
      <c r="I379" s="180"/>
      <c r="J379" s="181">
        <f aca="true" t="shared" si="230" ref="J379:J384">ROUND(I379*H379,2)</f>
        <v>0</v>
      </c>
      <c r="K379" s="177" t="s">
        <v>19</v>
      </c>
      <c r="L379" s="40"/>
      <c r="M379" s="182" t="s">
        <v>19</v>
      </c>
      <c r="N379" s="183" t="s">
        <v>44</v>
      </c>
      <c r="O379" s="65"/>
      <c r="P379" s="184">
        <f aca="true" t="shared" si="231" ref="P379:P384">O379*H379</f>
        <v>0</v>
      </c>
      <c r="Q379" s="184">
        <v>0</v>
      </c>
      <c r="R379" s="184">
        <f aca="true" t="shared" si="232" ref="R379:R384">Q379*H379</f>
        <v>0</v>
      </c>
      <c r="S379" s="184">
        <v>0</v>
      </c>
      <c r="T379" s="185">
        <f aca="true" t="shared" si="233" ref="T379:T384">S379*H379</f>
        <v>0</v>
      </c>
      <c r="U379" s="35"/>
      <c r="V379" s="35"/>
      <c r="W379" s="35"/>
      <c r="X379" s="35"/>
      <c r="Y379" s="35"/>
      <c r="Z379" s="35"/>
      <c r="AA379" s="35"/>
      <c r="AB379" s="35"/>
      <c r="AC379" s="35"/>
      <c r="AD379" s="35"/>
      <c r="AE379" s="35"/>
      <c r="AR379" s="186" t="s">
        <v>178</v>
      </c>
      <c r="AT379" s="186" t="s">
        <v>173</v>
      </c>
      <c r="AU379" s="186" t="s">
        <v>81</v>
      </c>
      <c r="AY379" s="18" t="s">
        <v>171</v>
      </c>
      <c r="BE379" s="187">
        <f aca="true" t="shared" si="234" ref="BE379:BE384">IF(N379="základní",J379,0)</f>
        <v>0</v>
      </c>
      <c r="BF379" s="187">
        <f aca="true" t="shared" si="235" ref="BF379:BF384">IF(N379="snížená",J379,0)</f>
        <v>0</v>
      </c>
      <c r="BG379" s="187">
        <f aca="true" t="shared" si="236" ref="BG379:BG384">IF(N379="zákl. přenesená",J379,0)</f>
        <v>0</v>
      </c>
      <c r="BH379" s="187">
        <f aca="true" t="shared" si="237" ref="BH379:BH384">IF(N379="sníž. přenesená",J379,0)</f>
        <v>0</v>
      </c>
      <c r="BI379" s="187">
        <f aca="true" t="shared" si="238" ref="BI379:BI384">IF(N379="nulová",J379,0)</f>
        <v>0</v>
      </c>
      <c r="BJ379" s="18" t="s">
        <v>81</v>
      </c>
      <c r="BK379" s="187">
        <f aca="true" t="shared" si="239" ref="BK379:BK384">ROUND(I379*H379,2)</f>
        <v>0</v>
      </c>
      <c r="BL379" s="18" t="s">
        <v>178</v>
      </c>
      <c r="BM379" s="186" t="s">
        <v>2985</v>
      </c>
    </row>
    <row r="380" spans="1:65" s="2" customFormat="1" ht="16.5" customHeight="1">
      <c r="A380" s="35"/>
      <c r="B380" s="36"/>
      <c r="C380" s="175" t="s">
        <v>1825</v>
      </c>
      <c r="D380" s="175" t="s">
        <v>173</v>
      </c>
      <c r="E380" s="176" t="s">
        <v>2986</v>
      </c>
      <c r="F380" s="177" t="s">
        <v>2987</v>
      </c>
      <c r="G380" s="178" t="s">
        <v>1724</v>
      </c>
      <c r="H380" s="179">
        <v>1</v>
      </c>
      <c r="I380" s="180"/>
      <c r="J380" s="181">
        <f t="shared" si="230"/>
        <v>0</v>
      </c>
      <c r="K380" s="177" t="s">
        <v>19</v>
      </c>
      <c r="L380" s="40"/>
      <c r="M380" s="182" t="s">
        <v>19</v>
      </c>
      <c r="N380" s="183" t="s">
        <v>44</v>
      </c>
      <c r="O380" s="65"/>
      <c r="P380" s="184">
        <f t="shared" si="231"/>
        <v>0</v>
      </c>
      <c r="Q380" s="184">
        <v>0</v>
      </c>
      <c r="R380" s="184">
        <f t="shared" si="232"/>
        <v>0</v>
      </c>
      <c r="S380" s="184">
        <v>0</v>
      </c>
      <c r="T380" s="185">
        <f t="shared" si="233"/>
        <v>0</v>
      </c>
      <c r="U380" s="35"/>
      <c r="V380" s="35"/>
      <c r="W380" s="35"/>
      <c r="X380" s="35"/>
      <c r="Y380" s="35"/>
      <c r="Z380" s="35"/>
      <c r="AA380" s="35"/>
      <c r="AB380" s="35"/>
      <c r="AC380" s="35"/>
      <c r="AD380" s="35"/>
      <c r="AE380" s="35"/>
      <c r="AR380" s="186" t="s">
        <v>178</v>
      </c>
      <c r="AT380" s="186" t="s">
        <v>173</v>
      </c>
      <c r="AU380" s="186" t="s">
        <v>81</v>
      </c>
      <c r="AY380" s="18" t="s">
        <v>171</v>
      </c>
      <c r="BE380" s="187">
        <f t="shared" si="234"/>
        <v>0</v>
      </c>
      <c r="BF380" s="187">
        <f t="shared" si="235"/>
        <v>0</v>
      </c>
      <c r="BG380" s="187">
        <f t="shared" si="236"/>
        <v>0</v>
      </c>
      <c r="BH380" s="187">
        <f t="shared" si="237"/>
        <v>0</v>
      </c>
      <c r="BI380" s="187">
        <f t="shared" si="238"/>
        <v>0</v>
      </c>
      <c r="BJ380" s="18" t="s">
        <v>81</v>
      </c>
      <c r="BK380" s="187">
        <f t="shared" si="239"/>
        <v>0</v>
      </c>
      <c r="BL380" s="18" t="s">
        <v>178</v>
      </c>
      <c r="BM380" s="186" t="s">
        <v>2988</v>
      </c>
    </row>
    <row r="381" spans="1:65" s="2" customFormat="1" ht="21.75" customHeight="1">
      <c r="A381" s="35"/>
      <c r="B381" s="36"/>
      <c r="C381" s="175" t="s">
        <v>1830</v>
      </c>
      <c r="D381" s="175" t="s">
        <v>173</v>
      </c>
      <c r="E381" s="176" t="s">
        <v>2989</v>
      </c>
      <c r="F381" s="177" t="s">
        <v>2990</v>
      </c>
      <c r="G381" s="178" t="s">
        <v>2706</v>
      </c>
      <c r="H381" s="179">
        <v>100</v>
      </c>
      <c r="I381" s="180"/>
      <c r="J381" s="181">
        <f t="shared" si="230"/>
        <v>0</v>
      </c>
      <c r="K381" s="177" t="s">
        <v>19</v>
      </c>
      <c r="L381" s="40"/>
      <c r="M381" s="182" t="s">
        <v>19</v>
      </c>
      <c r="N381" s="183" t="s">
        <v>44</v>
      </c>
      <c r="O381" s="65"/>
      <c r="P381" s="184">
        <f t="shared" si="231"/>
        <v>0</v>
      </c>
      <c r="Q381" s="184">
        <v>0</v>
      </c>
      <c r="R381" s="184">
        <f t="shared" si="232"/>
        <v>0</v>
      </c>
      <c r="S381" s="184">
        <v>0</v>
      </c>
      <c r="T381" s="185">
        <f t="shared" si="233"/>
        <v>0</v>
      </c>
      <c r="U381" s="35"/>
      <c r="V381" s="35"/>
      <c r="W381" s="35"/>
      <c r="X381" s="35"/>
      <c r="Y381" s="35"/>
      <c r="Z381" s="35"/>
      <c r="AA381" s="35"/>
      <c r="AB381" s="35"/>
      <c r="AC381" s="35"/>
      <c r="AD381" s="35"/>
      <c r="AE381" s="35"/>
      <c r="AR381" s="186" t="s">
        <v>178</v>
      </c>
      <c r="AT381" s="186" t="s">
        <v>173</v>
      </c>
      <c r="AU381" s="186" t="s">
        <v>81</v>
      </c>
      <c r="AY381" s="18" t="s">
        <v>171</v>
      </c>
      <c r="BE381" s="187">
        <f t="shared" si="234"/>
        <v>0</v>
      </c>
      <c r="BF381" s="187">
        <f t="shared" si="235"/>
        <v>0</v>
      </c>
      <c r="BG381" s="187">
        <f t="shared" si="236"/>
        <v>0</v>
      </c>
      <c r="BH381" s="187">
        <f t="shared" si="237"/>
        <v>0</v>
      </c>
      <c r="BI381" s="187">
        <f t="shared" si="238"/>
        <v>0</v>
      </c>
      <c r="BJ381" s="18" t="s">
        <v>81</v>
      </c>
      <c r="BK381" s="187">
        <f t="shared" si="239"/>
        <v>0</v>
      </c>
      <c r="BL381" s="18" t="s">
        <v>178</v>
      </c>
      <c r="BM381" s="186" t="s">
        <v>2991</v>
      </c>
    </row>
    <row r="382" spans="1:65" s="2" customFormat="1" ht="16.5" customHeight="1">
      <c r="A382" s="35"/>
      <c r="B382" s="36"/>
      <c r="C382" s="175" t="s">
        <v>1835</v>
      </c>
      <c r="D382" s="175" t="s">
        <v>173</v>
      </c>
      <c r="E382" s="176" t="s">
        <v>2992</v>
      </c>
      <c r="F382" s="177" t="s">
        <v>2993</v>
      </c>
      <c r="G382" s="178" t="s">
        <v>1724</v>
      </c>
      <c r="H382" s="179">
        <v>1</v>
      </c>
      <c r="I382" s="180"/>
      <c r="J382" s="181">
        <f t="shared" si="230"/>
        <v>0</v>
      </c>
      <c r="K382" s="177" t="s">
        <v>19</v>
      </c>
      <c r="L382" s="40"/>
      <c r="M382" s="182" t="s">
        <v>19</v>
      </c>
      <c r="N382" s="183" t="s">
        <v>44</v>
      </c>
      <c r="O382" s="65"/>
      <c r="P382" s="184">
        <f t="shared" si="231"/>
        <v>0</v>
      </c>
      <c r="Q382" s="184">
        <v>0</v>
      </c>
      <c r="R382" s="184">
        <f t="shared" si="232"/>
        <v>0</v>
      </c>
      <c r="S382" s="184">
        <v>0</v>
      </c>
      <c r="T382" s="185">
        <f t="shared" si="233"/>
        <v>0</v>
      </c>
      <c r="U382" s="35"/>
      <c r="V382" s="35"/>
      <c r="W382" s="35"/>
      <c r="X382" s="35"/>
      <c r="Y382" s="35"/>
      <c r="Z382" s="35"/>
      <c r="AA382" s="35"/>
      <c r="AB382" s="35"/>
      <c r="AC382" s="35"/>
      <c r="AD382" s="35"/>
      <c r="AE382" s="35"/>
      <c r="AR382" s="186" t="s">
        <v>178</v>
      </c>
      <c r="AT382" s="186" t="s">
        <v>173</v>
      </c>
      <c r="AU382" s="186" t="s">
        <v>81</v>
      </c>
      <c r="AY382" s="18" t="s">
        <v>171</v>
      </c>
      <c r="BE382" s="187">
        <f t="shared" si="234"/>
        <v>0</v>
      </c>
      <c r="BF382" s="187">
        <f t="shared" si="235"/>
        <v>0</v>
      </c>
      <c r="BG382" s="187">
        <f t="shared" si="236"/>
        <v>0</v>
      </c>
      <c r="BH382" s="187">
        <f t="shared" si="237"/>
        <v>0</v>
      </c>
      <c r="BI382" s="187">
        <f t="shared" si="238"/>
        <v>0</v>
      </c>
      <c r="BJ382" s="18" t="s">
        <v>81</v>
      </c>
      <c r="BK382" s="187">
        <f t="shared" si="239"/>
        <v>0</v>
      </c>
      <c r="BL382" s="18" t="s">
        <v>178</v>
      </c>
      <c r="BM382" s="186" t="s">
        <v>2994</v>
      </c>
    </row>
    <row r="383" spans="1:65" s="2" customFormat="1" ht="16.5" customHeight="1">
      <c r="A383" s="35"/>
      <c r="B383" s="36"/>
      <c r="C383" s="175" t="s">
        <v>1840</v>
      </c>
      <c r="D383" s="175" t="s">
        <v>173</v>
      </c>
      <c r="E383" s="176" t="s">
        <v>2995</v>
      </c>
      <c r="F383" s="177" t="s">
        <v>2996</v>
      </c>
      <c r="G383" s="178" t="s">
        <v>1724</v>
      </c>
      <c r="H383" s="179">
        <v>1</v>
      </c>
      <c r="I383" s="180"/>
      <c r="J383" s="181">
        <f t="shared" si="230"/>
        <v>0</v>
      </c>
      <c r="K383" s="177" t="s">
        <v>19</v>
      </c>
      <c r="L383" s="40"/>
      <c r="M383" s="182" t="s">
        <v>19</v>
      </c>
      <c r="N383" s="183" t="s">
        <v>44</v>
      </c>
      <c r="O383" s="65"/>
      <c r="P383" s="184">
        <f t="shared" si="231"/>
        <v>0</v>
      </c>
      <c r="Q383" s="184">
        <v>0</v>
      </c>
      <c r="R383" s="184">
        <f t="shared" si="232"/>
        <v>0</v>
      </c>
      <c r="S383" s="184">
        <v>0</v>
      </c>
      <c r="T383" s="185">
        <f t="shared" si="233"/>
        <v>0</v>
      </c>
      <c r="U383" s="35"/>
      <c r="V383" s="35"/>
      <c r="W383" s="35"/>
      <c r="X383" s="35"/>
      <c r="Y383" s="35"/>
      <c r="Z383" s="35"/>
      <c r="AA383" s="35"/>
      <c r="AB383" s="35"/>
      <c r="AC383" s="35"/>
      <c r="AD383" s="35"/>
      <c r="AE383" s="35"/>
      <c r="AR383" s="186" t="s">
        <v>178</v>
      </c>
      <c r="AT383" s="186" t="s">
        <v>173</v>
      </c>
      <c r="AU383" s="186" t="s">
        <v>81</v>
      </c>
      <c r="AY383" s="18" t="s">
        <v>171</v>
      </c>
      <c r="BE383" s="187">
        <f t="shared" si="234"/>
        <v>0</v>
      </c>
      <c r="BF383" s="187">
        <f t="shared" si="235"/>
        <v>0</v>
      </c>
      <c r="BG383" s="187">
        <f t="shared" si="236"/>
        <v>0</v>
      </c>
      <c r="BH383" s="187">
        <f t="shared" si="237"/>
        <v>0</v>
      </c>
      <c r="BI383" s="187">
        <f t="shared" si="238"/>
        <v>0</v>
      </c>
      <c r="BJ383" s="18" t="s">
        <v>81</v>
      </c>
      <c r="BK383" s="187">
        <f t="shared" si="239"/>
        <v>0</v>
      </c>
      <c r="BL383" s="18" t="s">
        <v>178</v>
      </c>
      <c r="BM383" s="186" t="s">
        <v>2997</v>
      </c>
    </row>
    <row r="384" spans="1:65" s="2" customFormat="1" ht="16.5" customHeight="1">
      <c r="A384" s="35"/>
      <c r="B384" s="36"/>
      <c r="C384" s="175" t="s">
        <v>1852</v>
      </c>
      <c r="D384" s="175" t="s">
        <v>173</v>
      </c>
      <c r="E384" s="176" t="s">
        <v>2998</v>
      </c>
      <c r="F384" s="177" t="s">
        <v>2999</v>
      </c>
      <c r="G384" s="178" t="s">
        <v>1724</v>
      </c>
      <c r="H384" s="179">
        <v>1</v>
      </c>
      <c r="I384" s="180"/>
      <c r="J384" s="181">
        <f t="shared" si="230"/>
        <v>0</v>
      </c>
      <c r="K384" s="177" t="s">
        <v>19</v>
      </c>
      <c r="L384" s="40"/>
      <c r="M384" s="242" t="s">
        <v>19</v>
      </c>
      <c r="N384" s="243" t="s">
        <v>44</v>
      </c>
      <c r="O384" s="240"/>
      <c r="P384" s="244">
        <f t="shared" si="231"/>
        <v>0</v>
      </c>
      <c r="Q384" s="244">
        <v>0</v>
      </c>
      <c r="R384" s="244">
        <f t="shared" si="232"/>
        <v>0</v>
      </c>
      <c r="S384" s="244">
        <v>0</v>
      </c>
      <c r="T384" s="245">
        <f t="shared" si="233"/>
        <v>0</v>
      </c>
      <c r="U384" s="35"/>
      <c r="V384" s="35"/>
      <c r="W384" s="35"/>
      <c r="X384" s="35"/>
      <c r="Y384" s="35"/>
      <c r="Z384" s="35"/>
      <c r="AA384" s="35"/>
      <c r="AB384" s="35"/>
      <c r="AC384" s="35"/>
      <c r="AD384" s="35"/>
      <c r="AE384" s="35"/>
      <c r="AR384" s="186" t="s">
        <v>178</v>
      </c>
      <c r="AT384" s="186" t="s">
        <v>173</v>
      </c>
      <c r="AU384" s="186" t="s">
        <v>81</v>
      </c>
      <c r="AY384" s="18" t="s">
        <v>171</v>
      </c>
      <c r="BE384" s="187">
        <f t="shared" si="234"/>
        <v>0</v>
      </c>
      <c r="BF384" s="187">
        <f t="shared" si="235"/>
        <v>0</v>
      </c>
      <c r="BG384" s="187">
        <f t="shared" si="236"/>
        <v>0</v>
      </c>
      <c r="BH384" s="187">
        <f t="shared" si="237"/>
        <v>0</v>
      </c>
      <c r="BI384" s="187">
        <f t="shared" si="238"/>
        <v>0</v>
      </c>
      <c r="BJ384" s="18" t="s">
        <v>81</v>
      </c>
      <c r="BK384" s="187">
        <f t="shared" si="239"/>
        <v>0</v>
      </c>
      <c r="BL384" s="18" t="s">
        <v>178</v>
      </c>
      <c r="BM384" s="186" t="s">
        <v>3000</v>
      </c>
    </row>
    <row r="385" spans="1:31" s="2" customFormat="1" ht="6.95" customHeight="1">
      <c r="A385" s="35"/>
      <c r="B385" s="48"/>
      <c r="C385" s="49"/>
      <c r="D385" s="49"/>
      <c r="E385" s="49"/>
      <c r="F385" s="49"/>
      <c r="G385" s="49"/>
      <c r="H385" s="49"/>
      <c r="I385" s="49"/>
      <c r="J385" s="49"/>
      <c r="K385" s="49"/>
      <c r="L385" s="40"/>
      <c r="M385" s="35"/>
      <c r="O385" s="35"/>
      <c r="P385" s="35"/>
      <c r="Q385" s="35"/>
      <c r="R385" s="35"/>
      <c r="S385" s="35"/>
      <c r="T385" s="35"/>
      <c r="U385" s="35"/>
      <c r="V385" s="35"/>
      <c r="W385" s="35"/>
      <c r="X385" s="35"/>
      <c r="Y385" s="35"/>
      <c r="Z385" s="35"/>
      <c r="AA385" s="35"/>
      <c r="AB385" s="35"/>
      <c r="AC385" s="35"/>
      <c r="AD385" s="35"/>
      <c r="AE385" s="35"/>
    </row>
  </sheetData>
  <sheetProtection algorithmName="SHA-512" hashValue="eXLMdBCQXDZ5jU8td06rGhKD7iFH8jeZhqwrm3h88f4y3SGcc6c5X+rP1Wsj7S3AW2V6ZVT4nNQcK4WTIrO1+A==" saltValue="a03Y+ps9kItzbyx9C8b0GId7w3JOalk6SBLmYpQU9WtCVZwtQgM1gh/Kx5uwvrrOo3CT8ITaxQi27f4hZUyfuw==" spinCount="100000" sheet="1" objects="1" scenarios="1" formatColumns="0" formatRows="0" autoFilter="0"/>
  <autoFilter ref="C104:K384"/>
  <mergeCells count="9">
    <mergeCell ref="E50:H50"/>
    <mergeCell ref="E95:H95"/>
    <mergeCell ref="E97:H9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89</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3001</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ROUND(J89,2)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ROUND((SUM(BE89:BE245)),2)</f>
        <v>0</v>
      </c>
      <c r="G33" s="35"/>
      <c r="H33" s="35"/>
      <c r="I33" s="120">
        <v>0.21</v>
      </c>
      <c r="J33" s="119">
        <f>ROUND(((SUM(BE89:BE245))*I33),2)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ROUND((SUM(BF89:BF245)),2)</f>
        <v>0</v>
      </c>
      <c r="G34" s="35"/>
      <c r="H34" s="35"/>
      <c r="I34" s="120">
        <v>0.15</v>
      </c>
      <c r="J34" s="119">
        <f>ROUND(((SUM(BF89:BF245))*I34),2)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ROUND((SUM(BG89:BG245)),2)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ROUND((SUM(BH89:BH245)),2)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ROUND((SUM(BI89:BI245)),2)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17-2023_C - TZB_ZTI</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J89</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3002</v>
      </c>
      <c r="E60" s="139"/>
      <c r="F60" s="139"/>
      <c r="G60" s="139"/>
      <c r="H60" s="139"/>
      <c r="I60" s="139"/>
      <c r="J60" s="140">
        <f>J90</f>
        <v>0</v>
      </c>
      <c r="K60" s="137"/>
      <c r="L60" s="141"/>
    </row>
    <row r="61" spans="2:12" s="9" customFormat="1" ht="24.95" customHeight="1">
      <c r="B61" s="136"/>
      <c r="C61" s="137"/>
      <c r="D61" s="138" t="s">
        <v>3003</v>
      </c>
      <c r="E61" s="139"/>
      <c r="F61" s="139"/>
      <c r="G61" s="139"/>
      <c r="H61" s="139"/>
      <c r="I61" s="139"/>
      <c r="J61" s="140">
        <f>J110</f>
        <v>0</v>
      </c>
      <c r="K61" s="137"/>
      <c r="L61" s="141"/>
    </row>
    <row r="62" spans="2:12" s="9" customFormat="1" ht="24.95" customHeight="1">
      <c r="B62" s="136"/>
      <c r="C62" s="137"/>
      <c r="D62" s="138" t="s">
        <v>3004</v>
      </c>
      <c r="E62" s="139"/>
      <c r="F62" s="139"/>
      <c r="G62" s="139"/>
      <c r="H62" s="139"/>
      <c r="I62" s="139"/>
      <c r="J62" s="140">
        <f>J130</f>
        <v>0</v>
      </c>
      <c r="K62" s="137"/>
      <c r="L62" s="141"/>
    </row>
    <row r="63" spans="2:12" s="9" customFormat="1" ht="24.95" customHeight="1">
      <c r="B63" s="136"/>
      <c r="C63" s="137"/>
      <c r="D63" s="138" t="s">
        <v>3005</v>
      </c>
      <c r="E63" s="139"/>
      <c r="F63" s="139"/>
      <c r="G63" s="139"/>
      <c r="H63" s="139"/>
      <c r="I63" s="139"/>
      <c r="J63" s="140">
        <f>J176</f>
        <v>0</v>
      </c>
      <c r="K63" s="137"/>
      <c r="L63" s="141"/>
    </row>
    <row r="64" spans="2:12" s="9" customFormat="1" ht="24.95" customHeight="1">
      <c r="B64" s="136"/>
      <c r="C64" s="137"/>
      <c r="D64" s="138" t="s">
        <v>3006</v>
      </c>
      <c r="E64" s="139"/>
      <c r="F64" s="139"/>
      <c r="G64" s="139"/>
      <c r="H64" s="139"/>
      <c r="I64" s="139"/>
      <c r="J64" s="140">
        <f>J192</f>
        <v>0</v>
      </c>
      <c r="K64" s="137"/>
      <c r="L64" s="141"/>
    </row>
    <row r="65" spans="2:12" s="9" customFormat="1" ht="24.95" customHeight="1">
      <c r="B65" s="136"/>
      <c r="C65" s="137"/>
      <c r="D65" s="138" t="s">
        <v>3007</v>
      </c>
      <c r="E65" s="139"/>
      <c r="F65" s="139"/>
      <c r="G65" s="139"/>
      <c r="H65" s="139"/>
      <c r="I65" s="139"/>
      <c r="J65" s="140">
        <f>J210</f>
        <v>0</v>
      </c>
      <c r="K65" s="137"/>
      <c r="L65" s="141"/>
    </row>
    <row r="66" spans="2:12" s="9" customFormat="1" ht="24.95" customHeight="1">
      <c r="B66" s="136"/>
      <c r="C66" s="137"/>
      <c r="D66" s="138" t="s">
        <v>3008</v>
      </c>
      <c r="E66" s="139"/>
      <c r="F66" s="139"/>
      <c r="G66" s="139"/>
      <c r="H66" s="139"/>
      <c r="I66" s="139"/>
      <c r="J66" s="140">
        <f>J214</f>
        <v>0</v>
      </c>
      <c r="K66" s="137"/>
      <c r="L66" s="141"/>
    </row>
    <row r="67" spans="2:12" s="9" customFormat="1" ht="24.95" customHeight="1">
      <c r="B67" s="136"/>
      <c r="C67" s="137"/>
      <c r="D67" s="138" t="s">
        <v>3009</v>
      </c>
      <c r="E67" s="139"/>
      <c r="F67" s="139"/>
      <c r="G67" s="139"/>
      <c r="H67" s="139"/>
      <c r="I67" s="139"/>
      <c r="J67" s="140">
        <f>J229</f>
        <v>0</v>
      </c>
      <c r="K67" s="137"/>
      <c r="L67" s="141"/>
    </row>
    <row r="68" spans="2:12" s="9" customFormat="1" ht="24.95" customHeight="1">
      <c r="B68" s="136"/>
      <c r="C68" s="137"/>
      <c r="D68" s="138" t="s">
        <v>151</v>
      </c>
      <c r="E68" s="139"/>
      <c r="F68" s="139"/>
      <c r="G68" s="139"/>
      <c r="H68" s="139"/>
      <c r="I68" s="139"/>
      <c r="J68" s="140">
        <f>J242</f>
        <v>0</v>
      </c>
      <c r="K68" s="137"/>
      <c r="L68" s="141"/>
    </row>
    <row r="69" spans="2:12" s="10" customFormat="1" ht="19.9" customHeight="1">
      <c r="B69" s="142"/>
      <c r="C69" s="143"/>
      <c r="D69" s="144" t="s">
        <v>152</v>
      </c>
      <c r="E69" s="145"/>
      <c r="F69" s="145"/>
      <c r="G69" s="145"/>
      <c r="H69" s="145"/>
      <c r="I69" s="145"/>
      <c r="J69" s="146">
        <f>J243</f>
        <v>0</v>
      </c>
      <c r="K69" s="143"/>
      <c r="L69" s="147"/>
    </row>
    <row r="70" spans="1:31" s="2" customFormat="1" ht="21.75" customHeight="1">
      <c r="A70" s="35"/>
      <c r="B70" s="36"/>
      <c r="C70" s="37"/>
      <c r="D70" s="37"/>
      <c r="E70" s="37"/>
      <c r="F70" s="37"/>
      <c r="G70" s="37"/>
      <c r="H70" s="37"/>
      <c r="I70" s="37"/>
      <c r="J70" s="37"/>
      <c r="K70" s="37"/>
      <c r="L70" s="108"/>
      <c r="S70" s="35"/>
      <c r="T70" s="35"/>
      <c r="U70" s="35"/>
      <c r="V70" s="35"/>
      <c r="W70" s="35"/>
      <c r="X70" s="35"/>
      <c r="Y70" s="35"/>
      <c r="Z70" s="35"/>
      <c r="AA70" s="35"/>
      <c r="AB70" s="35"/>
      <c r="AC70" s="35"/>
      <c r="AD70" s="35"/>
      <c r="AE70" s="35"/>
    </row>
    <row r="71" spans="1:31" s="2" customFormat="1" ht="6.95" customHeight="1">
      <c r="A71" s="35"/>
      <c r="B71" s="48"/>
      <c r="C71" s="49"/>
      <c r="D71" s="49"/>
      <c r="E71" s="49"/>
      <c r="F71" s="49"/>
      <c r="G71" s="49"/>
      <c r="H71" s="49"/>
      <c r="I71" s="49"/>
      <c r="J71" s="49"/>
      <c r="K71" s="49"/>
      <c r="L71" s="108"/>
      <c r="S71" s="35"/>
      <c r="T71" s="35"/>
      <c r="U71" s="35"/>
      <c r="V71" s="35"/>
      <c r="W71" s="35"/>
      <c r="X71" s="35"/>
      <c r="Y71" s="35"/>
      <c r="Z71" s="35"/>
      <c r="AA71" s="35"/>
      <c r="AB71" s="35"/>
      <c r="AC71" s="35"/>
      <c r="AD71" s="35"/>
      <c r="AE71" s="35"/>
    </row>
    <row r="75" spans="1:31" s="2" customFormat="1" ht="6.95" customHeight="1">
      <c r="A75" s="35"/>
      <c r="B75" s="50"/>
      <c r="C75" s="51"/>
      <c r="D75" s="51"/>
      <c r="E75" s="51"/>
      <c r="F75" s="51"/>
      <c r="G75" s="51"/>
      <c r="H75" s="51"/>
      <c r="I75" s="51"/>
      <c r="J75" s="51"/>
      <c r="K75" s="51"/>
      <c r="L75" s="108"/>
      <c r="S75" s="35"/>
      <c r="T75" s="35"/>
      <c r="U75" s="35"/>
      <c r="V75" s="35"/>
      <c r="W75" s="35"/>
      <c r="X75" s="35"/>
      <c r="Y75" s="35"/>
      <c r="Z75" s="35"/>
      <c r="AA75" s="35"/>
      <c r="AB75" s="35"/>
      <c r="AC75" s="35"/>
      <c r="AD75" s="35"/>
      <c r="AE75" s="35"/>
    </row>
    <row r="76" spans="1:31" s="2" customFormat="1" ht="24.95" customHeight="1">
      <c r="A76" s="35"/>
      <c r="B76" s="36"/>
      <c r="C76" s="24" t="s">
        <v>156</v>
      </c>
      <c r="D76" s="37"/>
      <c r="E76" s="37"/>
      <c r="F76" s="37"/>
      <c r="G76" s="37"/>
      <c r="H76" s="37"/>
      <c r="I76" s="37"/>
      <c r="J76" s="37"/>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12" customHeight="1">
      <c r="A78" s="35"/>
      <c r="B78" s="36"/>
      <c r="C78" s="30" t="s">
        <v>16</v>
      </c>
      <c r="D78" s="37"/>
      <c r="E78" s="37"/>
      <c r="F78" s="37"/>
      <c r="G78" s="37"/>
      <c r="H78" s="37"/>
      <c r="I78" s="37"/>
      <c r="J78" s="37"/>
      <c r="K78" s="37"/>
      <c r="L78" s="108"/>
      <c r="S78" s="35"/>
      <c r="T78" s="35"/>
      <c r="U78" s="35"/>
      <c r="V78" s="35"/>
      <c r="W78" s="35"/>
      <c r="X78" s="35"/>
      <c r="Y78" s="35"/>
      <c r="Z78" s="35"/>
      <c r="AA78" s="35"/>
      <c r="AB78" s="35"/>
      <c r="AC78" s="35"/>
      <c r="AD78" s="35"/>
      <c r="AE78" s="35"/>
    </row>
    <row r="79" spans="1:31" s="2" customFormat="1" ht="26.25" customHeight="1">
      <c r="A79" s="35"/>
      <c r="B79" s="36"/>
      <c r="C79" s="37"/>
      <c r="D79" s="37"/>
      <c r="E79" s="382" t="str">
        <f>E7</f>
        <v>VZDĚLÁVACÍ INSTITUCE RAJHRAD, MEZINÁRODNÍ AKADEMIE SV. BENEDIKTA Z NURSIE PRO UMĚLECKÉ VZDĚLÁVÁNÍ</v>
      </c>
      <c r="F79" s="383"/>
      <c r="G79" s="383"/>
      <c r="H79" s="383"/>
      <c r="I79" s="37"/>
      <c r="J79" s="37"/>
      <c r="K79" s="37"/>
      <c r="L79" s="108"/>
      <c r="S79" s="35"/>
      <c r="T79" s="35"/>
      <c r="U79" s="35"/>
      <c r="V79" s="35"/>
      <c r="W79" s="35"/>
      <c r="X79" s="35"/>
      <c r="Y79" s="35"/>
      <c r="Z79" s="35"/>
      <c r="AA79" s="35"/>
      <c r="AB79" s="35"/>
      <c r="AC79" s="35"/>
      <c r="AD79" s="35"/>
      <c r="AE79" s="35"/>
    </row>
    <row r="80" spans="1:31" s="2" customFormat="1" ht="12" customHeight="1">
      <c r="A80" s="35"/>
      <c r="B80" s="36"/>
      <c r="C80" s="30" t="s">
        <v>107</v>
      </c>
      <c r="D80" s="37"/>
      <c r="E80" s="37"/>
      <c r="F80" s="37"/>
      <c r="G80" s="37"/>
      <c r="H80" s="37"/>
      <c r="I80" s="37"/>
      <c r="J80" s="37"/>
      <c r="K80" s="37"/>
      <c r="L80" s="108"/>
      <c r="S80" s="35"/>
      <c r="T80" s="35"/>
      <c r="U80" s="35"/>
      <c r="V80" s="35"/>
      <c r="W80" s="35"/>
      <c r="X80" s="35"/>
      <c r="Y80" s="35"/>
      <c r="Z80" s="35"/>
      <c r="AA80" s="35"/>
      <c r="AB80" s="35"/>
      <c r="AC80" s="35"/>
      <c r="AD80" s="35"/>
      <c r="AE80" s="35"/>
    </row>
    <row r="81" spans="1:31" s="2" customFormat="1" ht="16.5" customHeight="1">
      <c r="A81" s="35"/>
      <c r="B81" s="36"/>
      <c r="C81" s="37"/>
      <c r="D81" s="37"/>
      <c r="E81" s="361" t="str">
        <f>E9</f>
        <v>17-2023_C - TZB_ZTI</v>
      </c>
      <c r="F81" s="381"/>
      <c r="G81" s="381"/>
      <c r="H81" s="381"/>
      <c r="I81" s="37"/>
      <c r="J81" s="37"/>
      <c r="K81" s="37"/>
      <c r="L81" s="108"/>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108"/>
      <c r="S82" s="35"/>
      <c r="T82" s="35"/>
      <c r="U82" s="35"/>
      <c r="V82" s="35"/>
      <c r="W82" s="35"/>
      <c r="X82" s="35"/>
      <c r="Y82" s="35"/>
      <c r="Z82" s="35"/>
      <c r="AA82" s="35"/>
      <c r="AB82" s="35"/>
      <c r="AC82" s="35"/>
      <c r="AD82" s="35"/>
      <c r="AE82" s="35"/>
    </row>
    <row r="83" spans="1:31" s="2" customFormat="1" ht="12" customHeight="1">
      <c r="A83" s="35"/>
      <c r="B83" s="36"/>
      <c r="C83" s="30" t="s">
        <v>21</v>
      </c>
      <c r="D83" s="37"/>
      <c r="E83" s="37"/>
      <c r="F83" s="28" t="str">
        <f>F12</f>
        <v>Rajhrad</v>
      </c>
      <c r="G83" s="37"/>
      <c r="H83" s="37"/>
      <c r="I83" s="30" t="s">
        <v>23</v>
      </c>
      <c r="J83" s="60" t="str">
        <f>IF(J12="","",J12)</f>
        <v>26. 9. 2023</v>
      </c>
      <c r="K83" s="37"/>
      <c r="L83" s="108"/>
      <c r="S83" s="35"/>
      <c r="T83" s="35"/>
      <c r="U83" s="35"/>
      <c r="V83" s="35"/>
      <c r="W83" s="35"/>
      <c r="X83" s="35"/>
      <c r="Y83" s="35"/>
      <c r="Z83" s="35"/>
      <c r="AA83" s="35"/>
      <c r="AB83" s="35"/>
      <c r="AC83" s="35"/>
      <c r="AD83" s="35"/>
      <c r="AE83" s="35"/>
    </row>
    <row r="84" spans="1:31" s="2" customFormat="1" ht="6.95" customHeight="1">
      <c r="A84" s="35"/>
      <c r="B84" s="36"/>
      <c r="C84" s="37"/>
      <c r="D84" s="37"/>
      <c r="E84" s="37"/>
      <c r="F84" s="37"/>
      <c r="G84" s="37"/>
      <c r="H84" s="37"/>
      <c r="I84" s="37"/>
      <c r="J84" s="37"/>
      <c r="K84" s="37"/>
      <c r="L84" s="108"/>
      <c r="S84" s="35"/>
      <c r="T84" s="35"/>
      <c r="U84" s="35"/>
      <c r="V84" s="35"/>
      <c r="W84" s="35"/>
      <c r="X84" s="35"/>
      <c r="Y84" s="35"/>
      <c r="Z84" s="35"/>
      <c r="AA84" s="35"/>
      <c r="AB84" s="35"/>
      <c r="AC84" s="35"/>
      <c r="AD84" s="35"/>
      <c r="AE84" s="35"/>
    </row>
    <row r="85" spans="1:31" s="2" customFormat="1" ht="25.7" customHeight="1">
      <c r="A85" s="35"/>
      <c r="B85" s="36"/>
      <c r="C85" s="30" t="s">
        <v>25</v>
      </c>
      <c r="D85" s="37"/>
      <c r="E85" s="37"/>
      <c r="F85" s="28" t="str">
        <f>E15</f>
        <v xml:space="preserve"> </v>
      </c>
      <c r="G85" s="37"/>
      <c r="H85" s="37"/>
      <c r="I85" s="30" t="s">
        <v>31</v>
      </c>
      <c r="J85" s="33" t="str">
        <f>E21</f>
        <v>PEER COLLECTIVE s.r.o.</v>
      </c>
      <c r="K85" s="37"/>
      <c r="L85" s="108"/>
      <c r="S85" s="35"/>
      <c r="T85" s="35"/>
      <c r="U85" s="35"/>
      <c r="V85" s="35"/>
      <c r="W85" s="35"/>
      <c r="X85" s="35"/>
      <c r="Y85" s="35"/>
      <c r="Z85" s="35"/>
      <c r="AA85" s="35"/>
      <c r="AB85" s="35"/>
      <c r="AC85" s="35"/>
      <c r="AD85" s="35"/>
      <c r="AE85" s="35"/>
    </row>
    <row r="86" spans="1:31" s="2" customFormat="1" ht="15.2" customHeight="1">
      <c r="A86" s="35"/>
      <c r="B86" s="36"/>
      <c r="C86" s="30" t="s">
        <v>29</v>
      </c>
      <c r="D86" s="37"/>
      <c r="E86" s="37"/>
      <c r="F86" s="28" t="str">
        <f>IF(E18="","",E18)</f>
        <v>Vyplň údaj</v>
      </c>
      <c r="G86" s="37"/>
      <c r="H86" s="37"/>
      <c r="I86" s="30" t="s">
        <v>36</v>
      </c>
      <c r="J86" s="33" t="str">
        <f>E24</f>
        <v xml:space="preserve"> </v>
      </c>
      <c r="K86" s="37"/>
      <c r="L86" s="108"/>
      <c r="S86" s="35"/>
      <c r="T86" s="35"/>
      <c r="U86" s="35"/>
      <c r="V86" s="35"/>
      <c r="W86" s="35"/>
      <c r="X86" s="35"/>
      <c r="Y86" s="35"/>
      <c r="Z86" s="35"/>
      <c r="AA86" s="35"/>
      <c r="AB86" s="35"/>
      <c r="AC86" s="35"/>
      <c r="AD86" s="35"/>
      <c r="AE86" s="35"/>
    </row>
    <row r="87" spans="1:31" s="2" customFormat="1" ht="10.35" customHeight="1">
      <c r="A87" s="35"/>
      <c r="B87" s="36"/>
      <c r="C87" s="37"/>
      <c r="D87" s="37"/>
      <c r="E87" s="37"/>
      <c r="F87" s="37"/>
      <c r="G87" s="37"/>
      <c r="H87" s="37"/>
      <c r="I87" s="37"/>
      <c r="J87" s="37"/>
      <c r="K87" s="37"/>
      <c r="L87" s="108"/>
      <c r="S87" s="35"/>
      <c r="T87" s="35"/>
      <c r="U87" s="35"/>
      <c r="V87" s="35"/>
      <c r="W87" s="35"/>
      <c r="X87" s="35"/>
      <c r="Y87" s="35"/>
      <c r="Z87" s="35"/>
      <c r="AA87" s="35"/>
      <c r="AB87" s="35"/>
      <c r="AC87" s="35"/>
      <c r="AD87" s="35"/>
      <c r="AE87" s="35"/>
    </row>
    <row r="88" spans="1:31" s="11" customFormat="1" ht="29.25" customHeight="1">
      <c r="A88" s="148"/>
      <c r="B88" s="149"/>
      <c r="C88" s="150" t="s">
        <v>157</v>
      </c>
      <c r="D88" s="151" t="s">
        <v>58</v>
      </c>
      <c r="E88" s="151" t="s">
        <v>54</v>
      </c>
      <c r="F88" s="151" t="s">
        <v>55</v>
      </c>
      <c r="G88" s="151" t="s">
        <v>158</v>
      </c>
      <c r="H88" s="151" t="s">
        <v>159</v>
      </c>
      <c r="I88" s="151" t="s">
        <v>160</v>
      </c>
      <c r="J88" s="151" t="s">
        <v>112</v>
      </c>
      <c r="K88" s="152" t="s">
        <v>161</v>
      </c>
      <c r="L88" s="153"/>
      <c r="M88" s="69" t="s">
        <v>19</v>
      </c>
      <c r="N88" s="70" t="s">
        <v>43</v>
      </c>
      <c r="O88" s="70" t="s">
        <v>162</v>
      </c>
      <c r="P88" s="70" t="s">
        <v>163</v>
      </c>
      <c r="Q88" s="70" t="s">
        <v>164</v>
      </c>
      <c r="R88" s="70" t="s">
        <v>165</v>
      </c>
      <c r="S88" s="70" t="s">
        <v>166</v>
      </c>
      <c r="T88" s="71" t="s">
        <v>167</v>
      </c>
      <c r="U88" s="148"/>
      <c r="V88" s="148"/>
      <c r="W88" s="148"/>
      <c r="X88" s="148"/>
      <c r="Y88" s="148"/>
      <c r="Z88" s="148"/>
      <c r="AA88" s="148"/>
      <c r="AB88" s="148"/>
      <c r="AC88" s="148"/>
      <c r="AD88" s="148"/>
      <c r="AE88" s="148"/>
    </row>
    <row r="89" spans="1:63" s="2" customFormat="1" ht="22.9" customHeight="1">
      <c r="A89" s="35"/>
      <c r="B89" s="36"/>
      <c r="C89" s="76" t="s">
        <v>168</v>
      </c>
      <c r="D89" s="37"/>
      <c r="E89" s="37"/>
      <c r="F89" s="37"/>
      <c r="G89" s="37"/>
      <c r="H89" s="37"/>
      <c r="I89" s="37"/>
      <c r="J89" s="154">
        <f>BK89</f>
        <v>0</v>
      </c>
      <c r="K89" s="37"/>
      <c r="L89" s="40"/>
      <c r="M89" s="72"/>
      <c r="N89" s="155"/>
      <c r="O89" s="73"/>
      <c r="P89" s="156">
        <f>P90+P110+P130+P176+P192+P210+P214+P229+P242</f>
        <v>0</v>
      </c>
      <c r="Q89" s="73"/>
      <c r="R89" s="156">
        <f>R90+R110+R130+R176+R192+R210+R214+R229+R242</f>
        <v>0</v>
      </c>
      <c r="S89" s="73"/>
      <c r="T89" s="157">
        <f>T90+T110+T130+T176+T192+T210+T214+T229+T242</f>
        <v>0</v>
      </c>
      <c r="U89" s="35"/>
      <c r="V89" s="35"/>
      <c r="W89" s="35"/>
      <c r="X89" s="35"/>
      <c r="Y89" s="35"/>
      <c r="Z89" s="35"/>
      <c r="AA89" s="35"/>
      <c r="AB89" s="35"/>
      <c r="AC89" s="35"/>
      <c r="AD89" s="35"/>
      <c r="AE89" s="35"/>
      <c r="AT89" s="18" t="s">
        <v>72</v>
      </c>
      <c r="AU89" s="18" t="s">
        <v>113</v>
      </c>
      <c r="BK89" s="158">
        <f>BK90+BK110+BK130+BK176+BK192+BK210+BK214+BK229+BK242</f>
        <v>0</v>
      </c>
    </row>
    <row r="90" spans="2:63" s="12" customFormat="1" ht="25.9" customHeight="1">
      <c r="B90" s="159"/>
      <c r="C90" s="160"/>
      <c r="D90" s="161" t="s">
        <v>72</v>
      </c>
      <c r="E90" s="162" t="s">
        <v>1247</v>
      </c>
      <c r="F90" s="162" t="s">
        <v>3010</v>
      </c>
      <c r="G90" s="160"/>
      <c r="H90" s="160"/>
      <c r="I90" s="163"/>
      <c r="J90" s="164">
        <f>BK90</f>
        <v>0</v>
      </c>
      <c r="K90" s="160"/>
      <c r="L90" s="165"/>
      <c r="M90" s="166"/>
      <c r="N90" s="167"/>
      <c r="O90" s="167"/>
      <c r="P90" s="168">
        <f>SUM(P91:P109)</f>
        <v>0</v>
      </c>
      <c r="Q90" s="167"/>
      <c r="R90" s="168">
        <f>SUM(R91:R109)</f>
        <v>0</v>
      </c>
      <c r="S90" s="167"/>
      <c r="T90" s="169">
        <f>SUM(T91:T109)</f>
        <v>0</v>
      </c>
      <c r="AR90" s="170" t="s">
        <v>83</v>
      </c>
      <c r="AT90" s="171" t="s">
        <v>72</v>
      </c>
      <c r="AU90" s="171" t="s">
        <v>73</v>
      </c>
      <c r="AY90" s="170" t="s">
        <v>171</v>
      </c>
      <c r="BK90" s="172">
        <f>SUM(BK91:BK109)</f>
        <v>0</v>
      </c>
    </row>
    <row r="91" spans="1:65" s="2" customFormat="1" ht="24.2" customHeight="1">
      <c r="A91" s="35"/>
      <c r="B91" s="36"/>
      <c r="C91" s="175" t="s">
        <v>81</v>
      </c>
      <c r="D91" s="175" t="s">
        <v>173</v>
      </c>
      <c r="E91" s="176" t="s">
        <v>3011</v>
      </c>
      <c r="F91" s="177" t="s">
        <v>3012</v>
      </c>
      <c r="G91" s="178" t="s">
        <v>328</v>
      </c>
      <c r="H91" s="179">
        <v>30</v>
      </c>
      <c r="I91" s="180"/>
      <c r="J91" s="181">
        <f aca="true" t="shared" si="0" ref="J91:J109">ROUND(I91*H91,2)</f>
        <v>0</v>
      </c>
      <c r="K91" s="177" t="s">
        <v>19</v>
      </c>
      <c r="L91" s="40"/>
      <c r="M91" s="182" t="s">
        <v>19</v>
      </c>
      <c r="N91" s="183" t="s">
        <v>44</v>
      </c>
      <c r="O91" s="65"/>
      <c r="P91" s="184">
        <f aca="true" t="shared" si="1" ref="P91:P109">O91*H91</f>
        <v>0</v>
      </c>
      <c r="Q91" s="184">
        <v>0</v>
      </c>
      <c r="R91" s="184">
        <f aca="true" t="shared" si="2" ref="R91:R109">Q91*H91</f>
        <v>0</v>
      </c>
      <c r="S91" s="184">
        <v>0</v>
      </c>
      <c r="T91" s="185">
        <f aca="true" t="shared" si="3" ref="T91:T109">S91*H91</f>
        <v>0</v>
      </c>
      <c r="U91" s="35"/>
      <c r="V91" s="35"/>
      <c r="W91" s="35"/>
      <c r="X91" s="35"/>
      <c r="Y91" s="35"/>
      <c r="Z91" s="35"/>
      <c r="AA91" s="35"/>
      <c r="AB91" s="35"/>
      <c r="AC91" s="35"/>
      <c r="AD91" s="35"/>
      <c r="AE91" s="35"/>
      <c r="AR91" s="186" t="s">
        <v>311</v>
      </c>
      <c r="AT91" s="186" t="s">
        <v>173</v>
      </c>
      <c r="AU91" s="186" t="s">
        <v>81</v>
      </c>
      <c r="AY91" s="18" t="s">
        <v>171</v>
      </c>
      <c r="BE91" s="187">
        <f aca="true" t="shared" si="4" ref="BE91:BE109">IF(N91="základní",J91,0)</f>
        <v>0</v>
      </c>
      <c r="BF91" s="187">
        <f aca="true" t="shared" si="5" ref="BF91:BF109">IF(N91="snížená",J91,0)</f>
        <v>0</v>
      </c>
      <c r="BG91" s="187">
        <f aca="true" t="shared" si="6" ref="BG91:BG109">IF(N91="zákl. přenesená",J91,0)</f>
        <v>0</v>
      </c>
      <c r="BH91" s="187">
        <f aca="true" t="shared" si="7" ref="BH91:BH109">IF(N91="sníž. přenesená",J91,0)</f>
        <v>0</v>
      </c>
      <c r="BI91" s="187">
        <f aca="true" t="shared" si="8" ref="BI91:BI109">IF(N91="nulová",J91,0)</f>
        <v>0</v>
      </c>
      <c r="BJ91" s="18" t="s">
        <v>81</v>
      </c>
      <c r="BK91" s="187">
        <f aca="true" t="shared" si="9" ref="BK91:BK109">ROUND(I91*H91,2)</f>
        <v>0</v>
      </c>
      <c r="BL91" s="18" t="s">
        <v>311</v>
      </c>
      <c r="BM91" s="186" t="s">
        <v>178</v>
      </c>
    </row>
    <row r="92" spans="1:65" s="2" customFormat="1" ht="24.2" customHeight="1">
      <c r="A92" s="35"/>
      <c r="B92" s="36"/>
      <c r="C92" s="175" t="s">
        <v>83</v>
      </c>
      <c r="D92" s="175" t="s">
        <v>173</v>
      </c>
      <c r="E92" s="176" t="s">
        <v>3013</v>
      </c>
      <c r="F92" s="177" t="s">
        <v>3014</v>
      </c>
      <c r="G92" s="178" t="s">
        <v>328</v>
      </c>
      <c r="H92" s="179">
        <v>45</v>
      </c>
      <c r="I92" s="180"/>
      <c r="J92" s="181">
        <f t="shared" si="0"/>
        <v>0</v>
      </c>
      <c r="K92" s="177" t="s">
        <v>19</v>
      </c>
      <c r="L92" s="40"/>
      <c r="M92" s="182" t="s">
        <v>19</v>
      </c>
      <c r="N92" s="183" t="s">
        <v>44</v>
      </c>
      <c r="O92" s="65"/>
      <c r="P92" s="184">
        <f t="shared" si="1"/>
        <v>0</v>
      </c>
      <c r="Q92" s="184">
        <v>0</v>
      </c>
      <c r="R92" s="184">
        <f t="shared" si="2"/>
        <v>0</v>
      </c>
      <c r="S92" s="184">
        <v>0</v>
      </c>
      <c r="T92" s="185">
        <f t="shared" si="3"/>
        <v>0</v>
      </c>
      <c r="U92" s="35"/>
      <c r="V92" s="35"/>
      <c r="W92" s="35"/>
      <c r="X92" s="35"/>
      <c r="Y92" s="35"/>
      <c r="Z92" s="35"/>
      <c r="AA92" s="35"/>
      <c r="AB92" s="35"/>
      <c r="AC92" s="35"/>
      <c r="AD92" s="35"/>
      <c r="AE92" s="35"/>
      <c r="AR92" s="186" t="s">
        <v>311</v>
      </c>
      <c r="AT92" s="186" t="s">
        <v>173</v>
      </c>
      <c r="AU92" s="186" t="s">
        <v>81</v>
      </c>
      <c r="AY92" s="18" t="s">
        <v>171</v>
      </c>
      <c r="BE92" s="187">
        <f t="shared" si="4"/>
        <v>0</v>
      </c>
      <c r="BF92" s="187">
        <f t="shared" si="5"/>
        <v>0</v>
      </c>
      <c r="BG92" s="187">
        <f t="shared" si="6"/>
        <v>0</v>
      </c>
      <c r="BH92" s="187">
        <f t="shared" si="7"/>
        <v>0</v>
      </c>
      <c r="BI92" s="187">
        <f t="shared" si="8"/>
        <v>0</v>
      </c>
      <c r="BJ92" s="18" t="s">
        <v>81</v>
      </c>
      <c r="BK92" s="187">
        <f t="shared" si="9"/>
        <v>0</v>
      </c>
      <c r="BL92" s="18" t="s">
        <v>311</v>
      </c>
      <c r="BM92" s="186" t="s">
        <v>231</v>
      </c>
    </row>
    <row r="93" spans="1:65" s="2" customFormat="1" ht="24.2" customHeight="1">
      <c r="A93" s="35"/>
      <c r="B93" s="36"/>
      <c r="C93" s="175" t="s">
        <v>102</v>
      </c>
      <c r="D93" s="175" t="s">
        <v>173</v>
      </c>
      <c r="E93" s="176" t="s">
        <v>3015</v>
      </c>
      <c r="F93" s="177" t="s">
        <v>3016</v>
      </c>
      <c r="G93" s="178" t="s">
        <v>328</v>
      </c>
      <c r="H93" s="179">
        <v>38</v>
      </c>
      <c r="I93" s="180"/>
      <c r="J93" s="181">
        <f t="shared" si="0"/>
        <v>0</v>
      </c>
      <c r="K93" s="177" t="s">
        <v>19</v>
      </c>
      <c r="L93" s="40"/>
      <c r="M93" s="182" t="s">
        <v>19</v>
      </c>
      <c r="N93" s="183" t="s">
        <v>44</v>
      </c>
      <c r="O93" s="65"/>
      <c r="P93" s="184">
        <f t="shared" si="1"/>
        <v>0</v>
      </c>
      <c r="Q93" s="184">
        <v>0</v>
      </c>
      <c r="R93" s="184">
        <f t="shared" si="2"/>
        <v>0</v>
      </c>
      <c r="S93" s="184">
        <v>0</v>
      </c>
      <c r="T93" s="185">
        <f t="shared" si="3"/>
        <v>0</v>
      </c>
      <c r="U93" s="35"/>
      <c r="V93" s="35"/>
      <c r="W93" s="35"/>
      <c r="X93" s="35"/>
      <c r="Y93" s="35"/>
      <c r="Z93" s="35"/>
      <c r="AA93" s="35"/>
      <c r="AB93" s="35"/>
      <c r="AC93" s="35"/>
      <c r="AD93" s="35"/>
      <c r="AE93" s="35"/>
      <c r="AR93" s="186" t="s">
        <v>311</v>
      </c>
      <c r="AT93" s="186" t="s">
        <v>173</v>
      </c>
      <c r="AU93" s="186" t="s">
        <v>81</v>
      </c>
      <c r="AY93" s="18" t="s">
        <v>171</v>
      </c>
      <c r="BE93" s="187">
        <f t="shared" si="4"/>
        <v>0</v>
      </c>
      <c r="BF93" s="187">
        <f t="shared" si="5"/>
        <v>0</v>
      </c>
      <c r="BG93" s="187">
        <f t="shared" si="6"/>
        <v>0</v>
      </c>
      <c r="BH93" s="187">
        <f t="shared" si="7"/>
        <v>0</v>
      </c>
      <c r="BI93" s="187">
        <f t="shared" si="8"/>
        <v>0</v>
      </c>
      <c r="BJ93" s="18" t="s">
        <v>81</v>
      </c>
      <c r="BK93" s="187">
        <f t="shared" si="9"/>
        <v>0</v>
      </c>
      <c r="BL93" s="18" t="s">
        <v>311</v>
      </c>
      <c r="BM93" s="186" t="s">
        <v>245</v>
      </c>
    </row>
    <row r="94" spans="1:65" s="2" customFormat="1" ht="24.2" customHeight="1">
      <c r="A94" s="35"/>
      <c r="B94" s="36"/>
      <c r="C94" s="175" t="s">
        <v>178</v>
      </c>
      <c r="D94" s="175" t="s">
        <v>173</v>
      </c>
      <c r="E94" s="176" t="s">
        <v>3017</v>
      </c>
      <c r="F94" s="177" t="s">
        <v>3018</v>
      </c>
      <c r="G94" s="178" t="s">
        <v>328</v>
      </c>
      <c r="H94" s="179">
        <v>18</v>
      </c>
      <c r="I94" s="180"/>
      <c r="J94" s="181">
        <f t="shared" si="0"/>
        <v>0</v>
      </c>
      <c r="K94" s="177" t="s">
        <v>19</v>
      </c>
      <c r="L94" s="40"/>
      <c r="M94" s="182" t="s">
        <v>19</v>
      </c>
      <c r="N94" s="183" t="s">
        <v>44</v>
      </c>
      <c r="O94" s="65"/>
      <c r="P94" s="184">
        <f t="shared" si="1"/>
        <v>0</v>
      </c>
      <c r="Q94" s="184">
        <v>0</v>
      </c>
      <c r="R94" s="184">
        <f t="shared" si="2"/>
        <v>0</v>
      </c>
      <c r="S94" s="184">
        <v>0</v>
      </c>
      <c r="T94" s="185">
        <f t="shared" si="3"/>
        <v>0</v>
      </c>
      <c r="U94" s="35"/>
      <c r="V94" s="35"/>
      <c r="W94" s="35"/>
      <c r="X94" s="35"/>
      <c r="Y94" s="35"/>
      <c r="Z94" s="35"/>
      <c r="AA94" s="35"/>
      <c r="AB94" s="35"/>
      <c r="AC94" s="35"/>
      <c r="AD94" s="35"/>
      <c r="AE94" s="35"/>
      <c r="AR94" s="186" t="s">
        <v>311</v>
      </c>
      <c r="AT94" s="186" t="s">
        <v>173</v>
      </c>
      <c r="AU94" s="186" t="s">
        <v>81</v>
      </c>
      <c r="AY94" s="18" t="s">
        <v>171</v>
      </c>
      <c r="BE94" s="187">
        <f t="shared" si="4"/>
        <v>0</v>
      </c>
      <c r="BF94" s="187">
        <f t="shared" si="5"/>
        <v>0</v>
      </c>
      <c r="BG94" s="187">
        <f t="shared" si="6"/>
        <v>0</v>
      </c>
      <c r="BH94" s="187">
        <f t="shared" si="7"/>
        <v>0</v>
      </c>
      <c r="BI94" s="187">
        <f t="shared" si="8"/>
        <v>0</v>
      </c>
      <c r="BJ94" s="18" t="s">
        <v>81</v>
      </c>
      <c r="BK94" s="187">
        <f t="shared" si="9"/>
        <v>0</v>
      </c>
      <c r="BL94" s="18" t="s">
        <v>311</v>
      </c>
      <c r="BM94" s="186" t="s">
        <v>262</v>
      </c>
    </row>
    <row r="95" spans="1:65" s="2" customFormat="1" ht="24.2" customHeight="1">
      <c r="A95" s="35"/>
      <c r="B95" s="36"/>
      <c r="C95" s="175" t="s">
        <v>225</v>
      </c>
      <c r="D95" s="175" t="s">
        <v>173</v>
      </c>
      <c r="E95" s="176" t="s">
        <v>3019</v>
      </c>
      <c r="F95" s="177" t="s">
        <v>3020</v>
      </c>
      <c r="G95" s="178" t="s">
        <v>328</v>
      </c>
      <c r="H95" s="179">
        <v>10</v>
      </c>
      <c r="I95" s="180"/>
      <c r="J95" s="181">
        <f t="shared" si="0"/>
        <v>0</v>
      </c>
      <c r="K95" s="177" t="s">
        <v>19</v>
      </c>
      <c r="L95" s="40"/>
      <c r="M95" s="182" t="s">
        <v>19</v>
      </c>
      <c r="N95" s="183" t="s">
        <v>44</v>
      </c>
      <c r="O95" s="65"/>
      <c r="P95" s="184">
        <f t="shared" si="1"/>
        <v>0</v>
      </c>
      <c r="Q95" s="184">
        <v>0</v>
      </c>
      <c r="R95" s="184">
        <f t="shared" si="2"/>
        <v>0</v>
      </c>
      <c r="S95" s="184">
        <v>0</v>
      </c>
      <c r="T95" s="185">
        <f t="shared" si="3"/>
        <v>0</v>
      </c>
      <c r="U95" s="35"/>
      <c r="V95" s="35"/>
      <c r="W95" s="35"/>
      <c r="X95" s="35"/>
      <c r="Y95" s="35"/>
      <c r="Z95" s="35"/>
      <c r="AA95" s="35"/>
      <c r="AB95" s="35"/>
      <c r="AC95" s="35"/>
      <c r="AD95" s="35"/>
      <c r="AE95" s="35"/>
      <c r="AR95" s="186" t="s">
        <v>311</v>
      </c>
      <c r="AT95" s="186" t="s">
        <v>173</v>
      </c>
      <c r="AU95" s="186" t="s">
        <v>81</v>
      </c>
      <c r="AY95" s="18" t="s">
        <v>171</v>
      </c>
      <c r="BE95" s="187">
        <f t="shared" si="4"/>
        <v>0</v>
      </c>
      <c r="BF95" s="187">
        <f t="shared" si="5"/>
        <v>0</v>
      </c>
      <c r="BG95" s="187">
        <f t="shared" si="6"/>
        <v>0</v>
      </c>
      <c r="BH95" s="187">
        <f t="shared" si="7"/>
        <v>0</v>
      </c>
      <c r="BI95" s="187">
        <f t="shared" si="8"/>
        <v>0</v>
      </c>
      <c r="BJ95" s="18" t="s">
        <v>81</v>
      </c>
      <c r="BK95" s="187">
        <f t="shared" si="9"/>
        <v>0</v>
      </c>
      <c r="BL95" s="18" t="s">
        <v>311</v>
      </c>
      <c r="BM95" s="186" t="s">
        <v>278</v>
      </c>
    </row>
    <row r="96" spans="1:65" s="2" customFormat="1" ht="24.2" customHeight="1">
      <c r="A96" s="35"/>
      <c r="B96" s="36"/>
      <c r="C96" s="175" t="s">
        <v>231</v>
      </c>
      <c r="D96" s="175" t="s">
        <v>173</v>
      </c>
      <c r="E96" s="176" t="s">
        <v>3021</v>
      </c>
      <c r="F96" s="177" t="s">
        <v>3022</v>
      </c>
      <c r="G96" s="178" t="s">
        <v>328</v>
      </c>
      <c r="H96" s="179">
        <v>49</v>
      </c>
      <c r="I96" s="180"/>
      <c r="J96" s="181">
        <f t="shared" si="0"/>
        <v>0</v>
      </c>
      <c r="K96" s="177" t="s">
        <v>19</v>
      </c>
      <c r="L96" s="40"/>
      <c r="M96" s="182" t="s">
        <v>19</v>
      </c>
      <c r="N96" s="183" t="s">
        <v>44</v>
      </c>
      <c r="O96" s="65"/>
      <c r="P96" s="184">
        <f t="shared" si="1"/>
        <v>0</v>
      </c>
      <c r="Q96" s="184">
        <v>0</v>
      </c>
      <c r="R96" s="184">
        <f t="shared" si="2"/>
        <v>0</v>
      </c>
      <c r="S96" s="184">
        <v>0</v>
      </c>
      <c r="T96" s="185">
        <f t="shared" si="3"/>
        <v>0</v>
      </c>
      <c r="U96" s="35"/>
      <c r="V96" s="35"/>
      <c r="W96" s="35"/>
      <c r="X96" s="35"/>
      <c r="Y96" s="35"/>
      <c r="Z96" s="35"/>
      <c r="AA96" s="35"/>
      <c r="AB96" s="35"/>
      <c r="AC96" s="35"/>
      <c r="AD96" s="35"/>
      <c r="AE96" s="35"/>
      <c r="AR96" s="186" t="s">
        <v>311</v>
      </c>
      <c r="AT96" s="186" t="s">
        <v>173</v>
      </c>
      <c r="AU96" s="186" t="s">
        <v>81</v>
      </c>
      <c r="AY96" s="18" t="s">
        <v>171</v>
      </c>
      <c r="BE96" s="187">
        <f t="shared" si="4"/>
        <v>0</v>
      </c>
      <c r="BF96" s="187">
        <f t="shared" si="5"/>
        <v>0</v>
      </c>
      <c r="BG96" s="187">
        <f t="shared" si="6"/>
        <v>0</v>
      </c>
      <c r="BH96" s="187">
        <f t="shared" si="7"/>
        <v>0</v>
      </c>
      <c r="BI96" s="187">
        <f t="shared" si="8"/>
        <v>0</v>
      </c>
      <c r="BJ96" s="18" t="s">
        <v>81</v>
      </c>
      <c r="BK96" s="187">
        <f t="shared" si="9"/>
        <v>0</v>
      </c>
      <c r="BL96" s="18" t="s">
        <v>311</v>
      </c>
      <c r="BM96" s="186" t="s">
        <v>297</v>
      </c>
    </row>
    <row r="97" spans="1:65" s="2" customFormat="1" ht="24.2" customHeight="1">
      <c r="A97" s="35"/>
      <c r="B97" s="36"/>
      <c r="C97" s="175" t="s">
        <v>238</v>
      </c>
      <c r="D97" s="175" t="s">
        <v>173</v>
      </c>
      <c r="E97" s="176" t="s">
        <v>3023</v>
      </c>
      <c r="F97" s="177" t="s">
        <v>3024</v>
      </c>
      <c r="G97" s="178" t="s">
        <v>402</v>
      </c>
      <c r="H97" s="179">
        <v>45</v>
      </c>
      <c r="I97" s="180"/>
      <c r="J97" s="181">
        <f t="shared" si="0"/>
        <v>0</v>
      </c>
      <c r="K97" s="177" t="s">
        <v>19</v>
      </c>
      <c r="L97" s="40"/>
      <c r="M97" s="182" t="s">
        <v>19</v>
      </c>
      <c r="N97" s="183" t="s">
        <v>44</v>
      </c>
      <c r="O97" s="65"/>
      <c r="P97" s="184">
        <f t="shared" si="1"/>
        <v>0</v>
      </c>
      <c r="Q97" s="184">
        <v>0</v>
      </c>
      <c r="R97" s="184">
        <f t="shared" si="2"/>
        <v>0</v>
      </c>
      <c r="S97" s="184">
        <v>0</v>
      </c>
      <c r="T97" s="185">
        <f t="shared" si="3"/>
        <v>0</v>
      </c>
      <c r="U97" s="35"/>
      <c r="V97" s="35"/>
      <c r="W97" s="35"/>
      <c r="X97" s="35"/>
      <c r="Y97" s="35"/>
      <c r="Z97" s="35"/>
      <c r="AA97" s="35"/>
      <c r="AB97" s="35"/>
      <c r="AC97" s="35"/>
      <c r="AD97" s="35"/>
      <c r="AE97" s="35"/>
      <c r="AR97" s="186" t="s">
        <v>311</v>
      </c>
      <c r="AT97" s="186" t="s">
        <v>173</v>
      </c>
      <c r="AU97" s="186" t="s">
        <v>81</v>
      </c>
      <c r="AY97" s="18" t="s">
        <v>171</v>
      </c>
      <c r="BE97" s="187">
        <f t="shared" si="4"/>
        <v>0</v>
      </c>
      <c r="BF97" s="187">
        <f t="shared" si="5"/>
        <v>0</v>
      </c>
      <c r="BG97" s="187">
        <f t="shared" si="6"/>
        <v>0</v>
      </c>
      <c r="BH97" s="187">
        <f t="shared" si="7"/>
        <v>0</v>
      </c>
      <c r="BI97" s="187">
        <f t="shared" si="8"/>
        <v>0</v>
      </c>
      <c r="BJ97" s="18" t="s">
        <v>81</v>
      </c>
      <c r="BK97" s="187">
        <f t="shared" si="9"/>
        <v>0</v>
      </c>
      <c r="BL97" s="18" t="s">
        <v>311</v>
      </c>
      <c r="BM97" s="186" t="s">
        <v>311</v>
      </c>
    </row>
    <row r="98" spans="1:65" s="2" customFormat="1" ht="16.5" customHeight="1">
      <c r="A98" s="35"/>
      <c r="B98" s="36"/>
      <c r="C98" s="175" t="s">
        <v>245</v>
      </c>
      <c r="D98" s="175" t="s">
        <v>173</v>
      </c>
      <c r="E98" s="176" t="s">
        <v>3025</v>
      </c>
      <c r="F98" s="177" t="s">
        <v>3026</v>
      </c>
      <c r="G98" s="178" t="s">
        <v>402</v>
      </c>
      <c r="H98" s="179">
        <v>10</v>
      </c>
      <c r="I98" s="180"/>
      <c r="J98" s="181">
        <f t="shared" si="0"/>
        <v>0</v>
      </c>
      <c r="K98" s="177" t="s">
        <v>19</v>
      </c>
      <c r="L98" s="40"/>
      <c r="M98" s="182" t="s">
        <v>19</v>
      </c>
      <c r="N98" s="183" t="s">
        <v>44</v>
      </c>
      <c r="O98" s="65"/>
      <c r="P98" s="184">
        <f t="shared" si="1"/>
        <v>0</v>
      </c>
      <c r="Q98" s="184">
        <v>0</v>
      </c>
      <c r="R98" s="184">
        <f t="shared" si="2"/>
        <v>0</v>
      </c>
      <c r="S98" s="184">
        <v>0</v>
      </c>
      <c r="T98" s="185">
        <f t="shared" si="3"/>
        <v>0</v>
      </c>
      <c r="U98" s="35"/>
      <c r="V98" s="35"/>
      <c r="W98" s="35"/>
      <c r="X98" s="35"/>
      <c r="Y98" s="35"/>
      <c r="Z98" s="35"/>
      <c r="AA98" s="35"/>
      <c r="AB98" s="35"/>
      <c r="AC98" s="35"/>
      <c r="AD98" s="35"/>
      <c r="AE98" s="35"/>
      <c r="AR98" s="186" t="s">
        <v>311</v>
      </c>
      <c r="AT98" s="186" t="s">
        <v>173</v>
      </c>
      <c r="AU98" s="186" t="s">
        <v>81</v>
      </c>
      <c r="AY98" s="18" t="s">
        <v>171</v>
      </c>
      <c r="BE98" s="187">
        <f t="shared" si="4"/>
        <v>0</v>
      </c>
      <c r="BF98" s="187">
        <f t="shared" si="5"/>
        <v>0</v>
      </c>
      <c r="BG98" s="187">
        <f t="shared" si="6"/>
        <v>0</v>
      </c>
      <c r="BH98" s="187">
        <f t="shared" si="7"/>
        <v>0</v>
      </c>
      <c r="BI98" s="187">
        <f t="shared" si="8"/>
        <v>0</v>
      </c>
      <c r="BJ98" s="18" t="s">
        <v>81</v>
      </c>
      <c r="BK98" s="187">
        <f t="shared" si="9"/>
        <v>0</v>
      </c>
      <c r="BL98" s="18" t="s">
        <v>311</v>
      </c>
      <c r="BM98" s="186" t="s">
        <v>325</v>
      </c>
    </row>
    <row r="99" spans="1:65" s="2" customFormat="1" ht="16.5" customHeight="1">
      <c r="A99" s="35"/>
      <c r="B99" s="36"/>
      <c r="C99" s="175" t="s">
        <v>254</v>
      </c>
      <c r="D99" s="175" t="s">
        <v>173</v>
      </c>
      <c r="E99" s="176" t="s">
        <v>3027</v>
      </c>
      <c r="F99" s="177" t="s">
        <v>3028</v>
      </c>
      <c r="G99" s="178" t="s">
        <v>402</v>
      </c>
      <c r="H99" s="179">
        <v>14</v>
      </c>
      <c r="I99" s="180"/>
      <c r="J99" s="181">
        <f t="shared" si="0"/>
        <v>0</v>
      </c>
      <c r="K99" s="177" t="s">
        <v>19</v>
      </c>
      <c r="L99" s="40"/>
      <c r="M99" s="182" t="s">
        <v>19</v>
      </c>
      <c r="N99" s="183" t="s">
        <v>44</v>
      </c>
      <c r="O99" s="65"/>
      <c r="P99" s="184">
        <f t="shared" si="1"/>
        <v>0</v>
      </c>
      <c r="Q99" s="184">
        <v>0</v>
      </c>
      <c r="R99" s="184">
        <f t="shared" si="2"/>
        <v>0</v>
      </c>
      <c r="S99" s="184">
        <v>0</v>
      </c>
      <c r="T99" s="185">
        <f t="shared" si="3"/>
        <v>0</v>
      </c>
      <c r="U99" s="35"/>
      <c r="V99" s="35"/>
      <c r="W99" s="35"/>
      <c r="X99" s="35"/>
      <c r="Y99" s="35"/>
      <c r="Z99" s="35"/>
      <c r="AA99" s="35"/>
      <c r="AB99" s="35"/>
      <c r="AC99" s="35"/>
      <c r="AD99" s="35"/>
      <c r="AE99" s="35"/>
      <c r="AR99" s="186" t="s">
        <v>311</v>
      </c>
      <c r="AT99" s="186" t="s">
        <v>173</v>
      </c>
      <c r="AU99" s="186" t="s">
        <v>81</v>
      </c>
      <c r="AY99" s="18" t="s">
        <v>171</v>
      </c>
      <c r="BE99" s="187">
        <f t="shared" si="4"/>
        <v>0</v>
      </c>
      <c r="BF99" s="187">
        <f t="shared" si="5"/>
        <v>0</v>
      </c>
      <c r="BG99" s="187">
        <f t="shared" si="6"/>
        <v>0</v>
      </c>
      <c r="BH99" s="187">
        <f t="shared" si="7"/>
        <v>0</v>
      </c>
      <c r="BI99" s="187">
        <f t="shared" si="8"/>
        <v>0</v>
      </c>
      <c r="BJ99" s="18" t="s">
        <v>81</v>
      </c>
      <c r="BK99" s="187">
        <f t="shared" si="9"/>
        <v>0</v>
      </c>
      <c r="BL99" s="18" t="s">
        <v>311</v>
      </c>
      <c r="BM99" s="186" t="s">
        <v>351</v>
      </c>
    </row>
    <row r="100" spans="1:65" s="2" customFormat="1" ht="21.75" customHeight="1">
      <c r="A100" s="35"/>
      <c r="B100" s="36"/>
      <c r="C100" s="175" t="s">
        <v>262</v>
      </c>
      <c r="D100" s="175" t="s">
        <v>173</v>
      </c>
      <c r="E100" s="176" t="s">
        <v>3029</v>
      </c>
      <c r="F100" s="177" t="s">
        <v>3030</v>
      </c>
      <c r="G100" s="178" t="s">
        <v>402</v>
      </c>
      <c r="H100" s="179">
        <v>10</v>
      </c>
      <c r="I100" s="180"/>
      <c r="J100" s="181">
        <f t="shared" si="0"/>
        <v>0</v>
      </c>
      <c r="K100" s="177" t="s">
        <v>19</v>
      </c>
      <c r="L100" s="40"/>
      <c r="M100" s="182" t="s">
        <v>19</v>
      </c>
      <c r="N100" s="183" t="s">
        <v>44</v>
      </c>
      <c r="O100" s="65"/>
      <c r="P100" s="184">
        <f t="shared" si="1"/>
        <v>0</v>
      </c>
      <c r="Q100" s="184">
        <v>0</v>
      </c>
      <c r="R100" s="184">
        <f t="shared" si="2"/>
        <v>0</v>
      </c>
      <c r="S100" s="184">
        <v>0</v>
      </c>
      <c r="T100" s="185">
        <f t="shared" si="3"/>
        <v>0</v>
      </c>
      <c r="U100" s="35"/>
      <c r="V100" s="35"/>
      <c r="W100" s="35"/>
      <c r="X100" s="35"/>
      <c r="Y100" s="35"/>
      <c r="Z100" s="35"/>
      <c r="AA100" s="35"/>
      <c r="AB100" s="35"/>
      <c r="AC100" s="35"/>
      <c r="AD100" s="35"/>
      <c r="AE100" s="35"/>
      <c r="AR100" s="186" t="s">
        <v>311</v>
      </c>
      <c r="AT100" s="186" t="s">
        <v>173</v>
      </c>
      <c r="AU100" s="186" t="s">
        <v>81</v>
      </c>
      <c r="AY100" s="18" t="s">
        <v>171</v>
      </c>
      <c r="BE100" s="187">
        <f t="shared" si="4"/>
        <v>0</v>
      </c>
      <c r="BF100" s="187">
        <f t="shared" si="5"/>
        <v>0</v>
      </c>
      <c r="BG100" s="187">
        <f t="shared" si="6"/>
        <v>0</v>
      </c>
      <c r="BH100" s="187">
        <f t="shared" si="7"/>
        <v>0</v>
      </c>
      <c r="BI100" s="187">
        <f t="shared" si="8"/>
        <v>0</v>
      </c>
      <c r="BJ100" s="18" t="s">
        <v>81</v>
      </c>
      <c r="BK100" s="187">
        <f t="shared" si="9"/>
        <v>0</v>
      </c>
      <c r="BL100" s="18" t="s">
        <v>311</v>
      </c>
      <c r="BM100" s="186" t="s">
        <v>367</v>
      </c>
    </row>
    <row r="101" spans="1:65" s="2" customFormat="1" ht="21.75" customHeight="1">
      <c r="A101" s="35"/>
      <c r="B101" s="36"/>
      <c r="C101" s="175" t="s">
        <v>269</v>
      </c>
      <c r="D101" s="175" t="s">
        <v>173</v>
      </c>
      <c r="E101" s="176" t="s">
        <v>3031</v>
      </c>
      <c r="F101" s="177" t="s">
        <v>3032</v>
      </c>
      <c r="G101" s="178" t="s">
        <v>328</v>
      </c>
      <c r="H101" s="179">
        <v>219.5</v>
      </c>
      <c r="I101" s="180"/>
      <c r="J101" s="181">
        <f t="shared" si="0"/>
        <v>0</v>
      </c>
      <c r="K101" s="177" t="s">
        <v>19</v>
      </c>
      <c r="L101" s="40"/>
      <c r="M101" s="182" t="s">
        <v>19</v>
      </c>
      <c r="N101" s="183" t="s">
        <v>44</v>
      </c>
      <c r="O101" s="65"/>
      <c r="P101" s="184">
        <f t="shared" si="1"/>
        <v>0</v>
      </c>
      <c r="Q101" s="184">
        <v>0</v>
      </c>
      <c r="R101" s="184">
        <f t="shared" si="2"/>
        <v>0</v>
      </c>
      <c r="S101" s="184">
        <v>0</v>
      </c>
      <c r="T101" s="185">
        <f t="shared" si="3"/>
        <v>0</v>
      </c>
      <c r="U101" s="35"/>
      <c r="V101" s="35"/>
      <c r="W101" s="35"/>
      <c r="X101" s="35"/>
      <c r="Y101" s="35"/>
      <c r="Z101" s="35"/>
      <c r="AA101" s="35"/>
      <c r="AB101" s="35"/>
      <c r="AC101" s="35"/>
      <c r="AD101" s="35"/>
      <c r="AE101" s="35"/>
      <c r="AR101" s="186" t="s">
        <v>311</v>
      </c>
      <c r="AT101" s="186" t="s">
        <v>173</v>
      </c>
      <c r="AU101" s="186" t="s">
        <v>81</v>
      </c>
      <c r="AY101" s="18" t="s">
        <v>171</v>
      </c>
      <c r="BE101" s="187">
        <f t="shared" si="4"/>
        <v>0</v>
      </c>
      <c r="BF101" s="187">
        <f t="shared" si="5"/>
        <v>0</v>
      </c>
      <c r="BG101" s="187">
        <f t="shared" si="6"/>
        <v>0</v>
      </c>
      <c r="BH101" s="187">
        <f t="shared" si="7"/>
        <v>0</v>
      </c>
      <c r="BI101" s="187">
        <f t="shared" si="8"/>
        <v>0</v>
      </c>
      <c r="BJ101" s="18" t="s">
        <v>81</v>
      </c>
      <c r="BK101" s="187">
        <f t="shared" si="9"/>
        <v>0</v>
      </c>
      <c r="BL101" s="18" t="s">
        <v>311</v>
      </c>
      <c r="BM101" s="186" t="s">
        <v>388</v>
      </c>
    </row>
    <row r="102" spans="1:65" s="2" customFormat="1" ht="21.75" customHeight="1">
      <c r="A102" s="35"/>
      <c r="B102" s="36"/>
      <c r="C102" s="175" t="s">
        <v>278</v>
      </c>
      <c r="D102" s="175" t="s">
        <v>173</v>
      </c>
      <c r="E102" s="176" t="s">
        <v>3033</v>
      </c>
      <c r="F102" s="177" t="s">
        <v>3034</v>
      </c>
      <c r="G102" s="178" t="s">
        <v>328</v>
      </c>
      <c r="H102" s="179">
        <v>38</v>
      </c>
      <c r="I102" s="180"/>
      <c r="J102" s="181">
        <f t="shared" si="0"/>
        <v>0</v>
      </c>
      <c r="K102" s="177" t="s">
        <v>19</v>
      </c>
      <c r="L102" s="40"/>
      <c r="M102" s="182" t="s">
        <v>19</v>
      </c>
      <c r="N102" s="183" t="s">
        <v>44</v>
      </c>
      <c r="O102" s="65"/>
      <c r="P102" s="184">
        <f t="shared" si="1"/>
        <v>0</v>
      </c>
      <c r="Q102" s="184">
        <v>0</v>
      </c>
      <c r="R102" s="184">
        <f t="shared" si="2"/>
        <v>0</v>
      </c>
      <c r="S102" s="184">
        <v>0</v>
      </c>
      <c r="T102" s="185">
        <f t="shared" si="3"/>
        <v>0</v>
      </c>
      <c r="U102" s="35"/>
      <c r="V102" s="35"/>
      <c r="W102" s="35"/>
      <c r="X102" s="35"/>
      <c r="Y102" s="35"/>
      <c r="Z102" s="35"/>
      <c r="AA102" s="35"/>
      <c r="AB102" s="35"/>
      <c r="AC102" s="35"/>
      <c r="AD102" s="35"/>
      <c r="AE102" s="35"/>
      <c r="AR102" s="186" t="s">
        <v>311</v>
      </c>
      <c r="AT102" s="186" t="s">
        <v>173</v>
      </c>
      <c r="AU102" s="186" t="s">
        <v>81</v>
      </c>
      <c r="AY102" s="18" t="s">
        <v>171</v>
      </c>
      <c r="BE102" s="187">
        <f t="shared" si="4"/>
        <v>0</v>
      </c>
      <c r="BF102" s="187">
        <f t="shared" si="5"/>
        <v>0</v>
      </c>
      <c r="BG102" s="187">
        <f t="shared" si="6"/>
        <v>0</v>
      </c>
      <c r="BH102" s="187">
        <f t="shared" si="7"/>
        <v>0</v>
      </c>
      <c r="BI102" s="187">
        <f t="shared" si="8"/>
        <v>0</v>
      </c>
      <c r="BJ102" s="18" t="s">
        <v>81</v>
      </c>
      <c r="BK102" s="187">
        <f t="shared" si="9"/>
        <v>0</v>
      </c>
      <c r="BL102" s="18" t="s">
        <v>311</v>
      </c>
      <c r="BM102" s="186" t="s">
        <v>408</v>
      </c>
    </row>
    <row r="103" spans="1:65" s="2" customFormat="1" ht="21.75" customHeight="1">
      <c r="A103" s="35"/>
      <c r="B103" s="36"/>
      <c r="C103" s="175" t="s">
        <v>291</v>
      </c>
      <c r="D103" s="175" t="s">
        <v>173</v>
      </c>
      <c r="E103" s="176" t="s">
        <v>3035</v>
      </c>
      <c r="F103" s="177" t="s">
        <v>3036</v>
      </c>
      <c r="G103" s="178" t="s">
        <v>402</v>
      </c>
      <c r="H103" s="179">
        <v>3</v>
      </c>
      <c r="I103" s="180"/>
      <c r="J103" s="181">
        <f t="shared" si="0"/>
        <v>0</v>
      </c>
      <c r="K103" s="177" t="s">
        <v>19</v>
      </c>
      <c r="L103" s="40"/>
      <c r="M103" s="182" t="s">
        <v>19</v>
      </c>
      <c r="N103" s="183" t="s">
        <v>44</v>
      </c>
      <c r="O103" s="65"/>
      <c r="P103" s="184">
        <f t="shared" si="1"/>
        <v>0</v>
      </c>
      <c r="Q103" s="184">
        <v>0</v>
      </c>
      <c r="R103" s="184">
        <f t="shared" si="2"/>
        <v>0</v>
      </c>
      <c r="S103" s="184">
        <v>0</v>
      </c>
      <c r="T103" s="185">
        <f t="shared" si="3"/>
        <v>0</v>
      </c>
      <c r="U103" s="35"/>
      <c r="V103" s="35"/>
      <c r="W103" s="35"/>
      <c r="X103" s="35"/>
      <c r="Y103" s="35"/>
      <c r="Z103" s="35"/>
      <c r="AA103" s="35"/>
      <c r="AB103" s="35"/>
      <c r="AC103" s="35"/>
      <c r="AD103" s="35"/>
      <c r="AE103" s="35"/>
      <c r="AR103" s="186" t="s">
        <v>311</v>
      </c>
      <c r="AT103" s="186" t="s">
        <v>173</v>
      </c>
      <c r="AU103" s="186" t="s">
        <v>81</v>
      </c>
      <c r="AY103" s="18" t="s">
        <v>171</v>
      </c>
      <c r="BE103" s="187">
        <f t="shared" si="4"/>
        <v>0</v>
      </c>
      <c r="BF103" s="187">
        <f t="shared" si="5"/>
        <v>0</v>
      </c>
      <c r="BG103" s="187">
        <f t="shared" si="6"/>
        <v>0</v>
      </c>
      <c r="BH103" s="187">
        <f t="shared" si="7"/>
        <v>0</v>
      </c>
      <c r="BI103" s="187">
        <f t="shared" si="8"/>
        <v>0</v>
      </c>
      <c r="BJ103" s="18" t="s">
        <v>81</v>
      </c>
      <c r="BK103" s="187">
        <f t="shared" si="9"/>
        <v>0</v>
      </c>
      <c r="BL103" s="18" t="s">
        <v>311</v>
      </c>
      <c r="BM103" s="186" t="s">
        <v>416</v>
      </c>
    </row>
    <row r="104" spans="1:65" s="2" customFormat="1" ht="24.2" customHeight="1">
      <c r="A104" s="35"/>
      <c r="B104" s="36"/>
      <c r="C104" s="175" t="s">
        <v>297</v>
      </c>
      <c r="D104" s="175" t="s">
        <v>173</v>
      </c>
      <c r="E104" s="176" t="s">
        <v>3037</v>
      </c>
      <c r="F104" s="177" t="s">
        <v>3038</v>
      </c>
      <c r="G104" s="178" t="s">
        <v>402</v>
      </c>
      <c r="H104" s="179">
        <v>73</v>
      </c>
      <c r="I104" s="180"/>
      <c r="J104" s="181">
        <f t="shared" si="0"/>
        <v>0</v>
      </c>
      <c r="K104" s="177" t="s">
        <v>19</v>
      </c>
      <c r="L104" s="40"/>
      <c r="M104" s="182" t="s">
        <v>19</v>
      </c>
      <c r="N104" s="183" t="s">
        <v>44</v>
      </c>
      <c r="O104" s="65"/>
      <c r="P104" s="184">
        <f t="shared" si="1"/>
        <v>0</v>
      </c>
      <c r="Q104" s="184">
        <v>0</v>
      </c>
      <c r="R104" s="184">
        <f t="shared" si="2"/>
        <v>0</v>
      </c>
      <c r="S104" s="184">
        <v>0</v>
      </c>
      <c r="T104" s="185">
        <f t="shared" si="3"/>
        <v>0</v>
      </c>
      <c r="U104" s="35"/>
      <c r="V104" s="35"/>
      <c r="W104" s="35"/>
      <c r="X104" s="35"/>
      <c r="Y104" s="35"/>
      <c r="Z104" s="35"/>
      <c r="AA104" s="35"/>
      <c r="AB104" s="35"/>
      <c r="AC104" s="35"/>
      <c r="AD104" s="35"/>
      <c r="AE104" s="35"/>
      <c r="AR104" s="186" t="s">
        <v>311</v>
      </c>
      <c r="AT104" s="186" t="s">
        <v>173</v>
      </c>
      <c r="AU104" s="186" t="s">
        <v>81</v>
      </c>
      <c r="AY104" s="18" t="s">
        <v>171</v>
      </c>
      <c r="BE104" s="187">
        <f t="shared" si="4"/>
        <v>0</v>
      </c>
      <c r="BF104" s="187">
        <f t="shared" si="5"/>
        <v>0</v>
      </c>
      <c r="BG104" s="187">
        <f t="shared" si="6"/>
        <v>0</v>
      </c>
      <c r="BH104" s="187">
        <f t="shared" si="7"/>
        <v>0</v>
      </c>
      <c r="BI104" s="187">
        <f t="shared" si="8"/>
        <v>0</v>
      </c>
      <c r="BJ104" s="18" t="s">
        <v>81</v>
      </c>
      <c r="BK104" s="187">
        <f t="shared" si="9"/>
        <v>0</v>
      </c>
      <c r="BL104" s="18" t="s">
        <v>311</v>
      </c>
      <c r="BM104" s="186" t="s">
        <v>432</v>
      </c>
    </row>
    <row r="105" spans="1:65" s="2" customFormat="1" ht="24.2" customHeight="1">
      <c r="A105" s="35"/>
      <c r="B105" s="36"/>
      <c r="C105" s="175" t="s">
        <v>8</v>
      </c>
      <c r="D105" s="175" t="s">
        <v>173</v>
      </c>
      <c r="E105" s="176" t="s">
        <v>3039</v>
      </c>
      <c r="F105" s="177" t="s">
        <v>3040</v>
      </c>
      <c r="G105" s="178" t="s">
        <v>402</v>
      </c>
      <c r="H105" s="179">
        <v>41</v>
      </c>
      <c r="I105" s="180"/>
      <c r="J105" s="181">
        <f t="shared" si="0"/>
        <v>0</v>
      </c>
      <c r="K105" s="177" t="s">
        <v>19</v>
      </c>
      <c r="L105" s="40"/>
      <c r="M105" s="182" t="s">
        <v>19</v>
      </c>
      <c r="N105" s="183" t="s">
        <v>44</v>
      </c>
      <c r="O105" s="65"/>
      <c r="P105" s="184">
        <f t="shared" si="1"/>
        <v>0</v>
      </c>
      <c r="Q105" s="184">
        <v>0</v>
      </c>
      <c r="R105" s="184">
        <f t="shared" si="2"/>
        <v>0</v>
      </c>
      <c r="S105" s="184">
        <v>0</v>
      </c>
      <c r="T105" s="185">
        <f t="shared" si="3"/>
        <v>0</v>
      </c>
      <c r="U105" s="35"/>
      <c r="V105" s="35"/>
      <c r="W105" s="35"/>
      <c r="X105" s="35"/>
      <c r="Y105" s="35"/>
      <c r="Z105" s="35"/>
      <c r="AA105" s="35"/>
      <c r="AB105" s="35"/>
      <c r="AC105" s="35"/>
      <c r="AD105" s="35"/>
      <c r="AE105" s="35"/>
      <c r="AR105" s="186" t="s">
        <v>311</v>
      </c>
      <c r="AT105" s="186" t="s">
        <v>173</v>
      </c>
      <c r="AU105" s="186" t="s">
        <v>81</v>
      </c>
      <c r="AY105" s="18" t="s">
        <v>171</v>
      </c>
      <c r="BE105" s="187">
        <f t="shared" si="4"/>
        <v>0</v>
      </c>
      <c r="BF105" s="187">
        <f t="shared" si="5"/>
        <v>0</v>
      </c>
      <c r="BG105" s="187">
        <f t="shared" si="6"/>
        <v>0</v>
      </c>
      <c r="BH105" s="187">
        <f t="shared" si="7"/>
        <v>0</v>
      </c>
      <c r="BI105" s="187">
        <f t="shared" si="8"/>
        <v>0</v>
      </c>
      <c r="BJ105" s="18" t="s">
        <v>81</v>
      </c>
      <c r="BK105" s="187">
        <f t="shared" si="9"/>
        <v>0</v>
      </c>
      <c r="BL105" s="18" t="s">
        <v>311</v>
      </c>
      <c r="BM105" s="186" t="s">
        <v>454</v>
      </c>
    </row>
    <row r="106" spans="1:65" s="2" customFormat="1" ht="24.2" customHeight="1">
      <c r="A106" s="35"/>
      <c r="B106" s="36"/>
      <c r="C106" s="175" t="s">
        <v>311</v>
      </c>
      <c r="D106" s="175" t="s">
        <v>173</v>
      </c>
      <c r="E106" s="176" t="s">
        <v>3041</v>
      </c>
      <c r="F106" s="177" t="s">
        <v>3042</v>
      </c>
      <c r="G106" s="178" t="s">
        <v>692</v>
      </c>
      <c r="H106" s="179">
        <v>1</v>
      </c>
      <c r="I106" s="180"/>
      <c r="J106" s="181">
        <f t="shared" si="0"/>
        <v>0</v>
      </c>
      <c r="K106" s="177" t="s">
        <v>19</v>
      </c>
      <c r="L106" s="40"/>
      <c r="M106" s="182" t="s">
        <v>19</v>
      </c>
      <c r="N106" s="183" t="s">
        <v>44</v>
      </c>
      <c r="O106" s="65"/>
      <c r="P106" s="184">
        <f t="shared" si="1"/>
        <v>0</v>
      </c>
      <c r="Q106" s="184">
        <v>0</v>
      </c>
      <c r="R106" s="184">
        <f t="shared" si="2"/>
        <v>0</v>
      </c>
      <c r="S106" s="184">
        <v>0</v>
      </c>
      <c r="T106" s="185">
        <f t="shared" si="3"/>
        <v>0</v>
      </c>
      <c r="U106" s="35"/>
      <c r="V106" s="35"/>
      <c r="W106" s="35"/>
      <c r="X106" s="35"/>
      <c r="Y106" s="35"/>
      <c r="Z106" s="35"/>
      <c r="AA106" s="35"/>
      <c r="AB106" s="35"/>
      <c r="AC106" s="35"/>
      <c r="AD106" s="35"/>
      <c r="AE106" s="35"/>
      <c r="AR106" s="186" t="s">
        <v>311</v>
      </c>
      <c r="AT106" s="186" t="s">
        <v>173</v>
      </c>
      <c r="AU106" s="186" t="s">
        <v>81</v>
      </c>
      <c r="AY106" s="18" t="s">
        <v>171</v>
      </c>
      <c r="BE106" s="187">
        <f t="shared" si="4"/>
        <v>0</v>
      </c>
      <c r="BF106" s="187">
        <f t="shared" si="5"/>
        <v>0</v>
      </c>
      <c r="BG106" s="187">
        <f t="shared" si="6"/>
        <v>0</v>
      </c>
      <c r="BH106" s="187">
        <f t="shared" si="7"/>
        <v>0</v>
      </c>
      <c r="BI106" s="187">
        <f t="shared" si="8"/>
        <v>0</v>
      </c>
      <c r="BJ106" s="18" t="s">
        <v>81</v>
      </c>
      <c r="BK106" s="187">
        <f t="shared" si="9"/>
        <v>0</v>
      </c>
      <c r="BL106" s="18" t="s">
        <v>311</v>
      </c>
      <c r="BM106" s="186" t="s">
        <v>481</v>
      </c>
    </row>
    <row r="107" spans="1:65" s="2" customFormat="1" ht="24.2" customHeight="1">
      <c r="A107" s="35"/>
      <c r="B107" s="36"/>
      <c r="C107" s="175" t="s">
        <v>320</v>
      </c>
      <c r="D107" s="175" t="s">
        <v>173</v>
      </c>
      <c r="E107" s="176" t="s">
        <v>3043</v>
      </c>
      <c r="F107" s="177" t="s">
        <v>3044</v>
      </c>
      <c r="G107" s="178" t="s">
        <v>328</v>
      </c>
      <c r="H107" s="179">
        <v>3</v>
      </c>
      <c r="I107" s="180"/>
      <c r="J107" s="181">
        <f t="shared" si="0"/>
        <v>0</v>
      </c>
      <c r="K107" s="177" t="s">
        <v>19</v>
      </c>
      <c r="L107" s="40"/>
      <c r="M107" s="182" t="s">
        <v>19</v>
      </c>
      <c r="N107" s="183" t="s">
        <v>44</v>
      </c>
      <c r="O107" s="65"/>
      <c r="P107" s="184">
        <f t="shared" si="1"/>
        <v>0</v>
      </c>
      <c r="Q107" s="184">
        <v>0</v>
      </c>
      <c r="R107" s="184">
        <f t="shared" si="2"/>
        <v>0</v>
      </c>
      <c r="S107" s="184">
        <v>0</v>
      </c>
      <c r="T107" s="185">
        <f t="shared" si="3"/>
        <v>0</v>
      </c>
      <c r="U107" s="35"/>
      <c r="V107" s="35"/>
      <c r="W107" s="35"/>
      <c r="X107" s="35"/>
      <c r="Y107" s="35"/>
      <c r="Z107" s="35"/>
      <c r="AA107" s="35"/>
      <c r="AB107" s="35"/>
      <c r="AC107" s="35"/>
      <c r="AD107" s="35"/>
      <c r="AE107" s="35"/>
      <c r="AR107" s="186" t="s">
        <v>311</v>
      </c>
      <c r="AT107" s="186" t="s">
        <v>173</v>
      </c>
      <c r="AU107" s="186" t="s">
        <v>81</v>
      </c>
      <c r="AY107" s="18" t="s">
        <v>171</v>
      </c>
      <c r="BE107" s="187">
        <f t="shared" si="4"/>
        <v>0</v>
      </c>
      <c r="BF107" s="187">
        <f t="shared" si="5"/>
        <v>0</v>
      </c>
      <c r="BG107" s="187">
        <f t="shared" si="6"/>
        <v>0</v>
      </c>
      <c r="BH107" s="187">
        <f t="shared" si="7"/>
        <v>0</v>
      </c>
      <c r="BI107" s="187">
        <f t="shared" si="8"/>
        <v>0</v>
      </c>
      <c r="BJ107" s="18" t="s">
        <v>81</v>
      </c>
      <c r="BK107" s="187">
        <f t="shared" si="9"/>
        <v>0</v>
      </c>
      <c r="BL107" s="18" t="s">
        <v>311</v>
      </c>
      <c r="BM107" s="186" t="s">
        <v>494</v>
      </c>
    </row>
    <row r="108" spans="1:65" s="2" customFormat="1" ht="24.2" customHeight="1">
      <c r="A108" s="35"/>
      <c r="B108" s="36"/>
      <c r="C108" s="175" t="s">
        <v>325</v>
      </c>
      <c r="D108" s="175" t="s">
        <v>173</v>
      </c>
      <c r="E108" s="176" t="s">
        <v>3045</v>
      </c>
      <c r="F108" s="177" t="s">
        <v>3046</v>
      </c>
      <c r="G108" s="178" t="s">
        <v>2706</v>
      </c>
      <c r="H108" s="179">
        <v>32</v>
      </c>
      <c r="I108" s="180"/>
      <c r="J108" s="181">
        <f t="shared" si="0"/>
        <v>0</v>
      </c>
      <c r="K108" s="177" t="s">
        <v>19</v>
      </c>
      <c r="L108" s="40"/>
      <c r="M108" s="182" t="s">
        <v>19</v>
      </c>
      <c r="N108" s="183" t="s">
        <v>44</v>
      </c>
      <c r="O108" s="65"/>
      <c r="P108" s="184">
        <f t="shared" si="1"/>
        <v>0</v>
      </c>
      <c r="Q108" s="184">
        <v>0</v>
      </c>
      <c r="R108" s="184">
        <f t="shared" si="2"/>
        <v>0</v>
      </c>
      <c r="S108" s="184">
        <v>0</v>
      </c>
      <c r="T108" s="185">
        <f t="shared" si="3"/>
        <v>0</v>
      </c>
      <c r="U108" s="35"/>
      <c r="V108" s="35"/>
      <c r="W108" s="35"/>
      <c r="X108" s="35"/>
      <c r="Y108" s="35"/>
      <c r="Z108" s="35"/>
      <c r="AA108" s="35"/>
      <c r="AB108" s="35"/>
      <c r="AC108" s="35"/>
      <c r="AD108" s="35"/>
      <c r="AE108" s="35"/>
      <c r="AR108" s="186" t="s">
        <v>311</v>
      </c>
      <c r="AT108" s="186" t="s">
        <v>173</v>
      </c>
      <c r="AU108" s="186" t="s">
        <v>81</v>
      </c>
      <c r="AY108" s="18" t="s">
        <v>171</v>
      </c>
      <c r="BE108" s="187">
        <f t="shared" si="4"/>
        <v>0</v>
      </c>
      <c r="BF108" s="187">
        <f t="shared" si="5"/>
        <v>0</v>
      </c>
      <c r="BG108" s="187">
        <f t="shared" si="6"/>
        <v>0</v>
      </c>
      <c r="BH108" s="187">
        <f t="shared" si="7"/>
        <v>0</v>
      </c>
      <c r="BI108" s="187">
        <f t="shared" si="8"/>
        <v>0</v>
      </c>
      <c r="BJ108" s="18" t="s">
        <v>81</v>
      </c>
      <c r="BK108" s="187">
        <f t="shared" si="9"/>
        <v>0</v>
      </c>
      <c r="BL108" s="18" t="s">
        <v>311</v>
      </c>
      <c r="BM108" s="186" t="s">
        <v>505</v>
      </c>
    </row>
    <row r="109" spans="1:65" s="2" customFormat="1" ht="24.2" customHeight="1">
      <c r="A109" s="35"/>
      <c r="B109" s="36"/>
      <c r="C109" s="175" t="s">
        <v>337</v>
      </c>
      <c r="D109" s="175" t="s">
        <v>173</v>
      </c>
      <c r="E109" s="176" t="s">
        <v>1258</v>
      </c>
      <c r="F109" s="177" t="s">
        <v>3047</v>
      </c>
      <c r="G109" s="178" t="s">
        <v>983</v>
      </c>
      <c r="H109" s="237"/>
      <c r="I109" s="180"/>
      <c r="J109" s="181">
        <f t="shared" si="0"/>
        <v>0</v>
      </c>
      <c r="K109" s="177" t="s">
        <v>19</v>
      </c>
      <c r="L109" s="40"/>
      <c r="M109" s="182" t="s">
        <v>19</v>
      </c>
      <c r="N109" s="183" t="s">
        <v>44</v>
      </c>
      <c r="O109" s="65"/>
      <c r="P109" s="184">
        <f t="shared" si="1"/>
        <v>0</v>
      </c>
      <c r="Q109" s="184">
        <v>0</v>
      </c>
      <c r="R109" s="184">
        <f t="shared" si="2"/>
        <v>0</v>
      </c>
      <c r="S109" s="184">
        <v>0</v>
      </c>
      <c r="T109" s="185">
        <f t="shared" si="3"/>
        <v>0</v>
      </c>
      <c r="U109" s="35"/>
      <c r="V109" s="35"/>
      <c r="W109" s="35"/>
      <c r="X109" s="35"/>
      <c r="Y109" s="35"/>
      <c r="Z109" s="35"/>
      <c r="AA109" s="35"/>
      <c r="AB109" s="35"/>
      <c r="AC109" s="35"/>
      <c r="AD109" s="35"/>
      <c r="AE109" s="35"/>
      <c r="AR109" s="186" t="s">
        <v>311</v>
      </c>
      <c r="AT109" s="186" t="s">
        <v>173</v>
      </c>
      <c r="AU109" s="186" t="s">
        <v>81</v>
      </c>
      <c r="AY109" s="18" t="s">
        <v>171</v>
      </c>
      <c r="BE109" s="187">
        <f t="shared" si="4"/>
        <v>0</v>
      </c>
      <c r="BF109" s="187">
        <f t="shared" si="5"/>
        <v>0</v>
      </c>
      <c r="BG109" s="187">
        <f t="shared" si="6"/>
        <v>0</v>
      </c>
      <c r="BH109" s="187">
        <f t="shared" si="7"/>
        <v>0</v>
      </c>
      <c r="BI109" s="187">
        <f t="shared" si="8"/>
        <v>0</v>
      </c>
      <c r="BJ109" s="18" t="s">
        <v>81</v>
      </c>
      <c r="BK109" s="187">
        <f t="shared" si="9"/>
        <v>0</v>
      </c>
      <c r="BL109" s="18" t="s">
        <v>311</v>
      </c>
      <c r="BM109" s="186" t="s">
        <v>525</v>
      </c>
    </row>
    <row r="110" spans="2:63" s="12" customFormat="1" ht="25.9" customHeight="1">
      <c r="B110" s="159"/>
      <c r="C110" s="160"/>
      <c r="D110" s="161" t="s">
        <v>72</v>
      </c>
      <c r="E110" s="162" t="s">
        <v>3048</v>
      </c>
      <c r="F110" s="162" t="s">
        <v>3049</v>
      </c>
      <c r="G110" s="160"/>
      <c r="H110" s="160"/>
      <c r="I110" s="163"/>
      <c r="J110" s="164">
        <f>BK110</f>
        <v>0</v>
      </c>
      <c r="K110" s="160"/>
      <c r="L110" s="165"/>
      <c r="M110" s="166"/>
      <c r="N110" s="167"/>
      <c r="O110" s="167"/>
      <c r="P110" s="168">
        <f>SUM(P111:P129)</f>
        <v>0</v>
      </c>
      <c r="Q110" s="167"/>
      <c r="R110" s="168">
        <f>SUM(R111:R129)</f>
        <v>0</v>
      </c>
      <c r="S110" s="167"/>
      <c r="T110" s="169">
        <f>SUM(T111:T129)</f>
        <v>0</v>
      </c>
      <c r="AR110" s="170" t="s">
        <v>83</v>
      </c>
      <c r="AT110" s="171" t="s">
        <v>72</v>
      </c>
      <c r="AU110" s="171" t="s">
        <v>73</v>
      </c>
      <c r="AY110" s="170" t="s">
        <v>171</v>
      </c>
      <c r="BK110" s="172">
        <f>SUM(BK111:BK129)</f>
        <v>0</v>
      </c>
    </row>
    <row r="111" spans="1:65" s="2" customFormat="1" ht="24.2" customHeight="1">
      <c r="A111" s="35"/>
      <c r="B111" s="36"/>
      <c r="C111" s="175" t="s">
        <v>351</v>
      </c>
      <c r="D111" s="175" t="s">
        <v>173</v>
      </c>
      <c r="E111" s="176" t="s">
        <v>3050</v>
      </c>
      <c r="F111" s="177" t="s">
        <v>3051</v>
      </c>
      <c r="G111" s="178" t="s">
        <v>328</v>
      </c>
      <c r="H111" s="179">
        <v>11</v>
      </c>
      <c r="I111" s="180"/>
      <c r="J111" s="181">
        <f aca="true" t="shared" si="10" ref="J111:J129">ROUND(I111*H111,2)</f>
        <v>0</v>
      </c>
      <c r="K111" s="177" t="s">
        <v>19</v>
      </c>
      <c r="L111" s="40"/>
      <c r="M111" s="182" t="s">
        <v>19</v>
      </c>
      <c r="N111" s="183" t="s">
        <v>44</v>
      </c>
      <c r="O111" s="65"/>
      <c r="P111" s="184">
        <f aca="true" t="shared" si="11" ref="P111:P129">O111*H111</f>
        <v>0</v>
      </c>
      <c r="Q111" s="184">
        <v>0</v>
      </c>
      <c r="R111" s="184">
        <f aca="true" t="shared" si="12" ref="R111:R129">Q111*H111</f>
        <v>0</v>
      </c>
      <c r="S111" s="184">
        <v>0</v>
      </c>
      <c r="T111" s="185">
        <f aca="true" t="shared" si="13" ref="T111:T129">S111*H111</f>
        <v>0</v>
      </c>
      <c r="U111" s="35"/>
      <c r="V111" s="35"/>
      <c r="W111" s="35"/>
      <c r="X111" s="35"/>
      <c r="Y111" s="35"/>
      <c r="Z111" s="35"/>
      <c r="AA111" s="35"/>
      <c r="AB111" s="35"/>
      <c r="AC111" s="35"/>
      <c r="AD111" s="35"/>
      <c r="AE111" s="35"/>
      <c r="AR111" s="186" t="s">
        <v>178</v>
      </c>
      <c r="AT111" s="186" t="s">
        <v>173</v>
      </c>
      <c r="AU111" s="186" t="s">
        <v>81</v>
      </c>
      <c r="AY111" s="18" t="s">
        <v>171</v>
      </c>
      <c r="BE111" s="187">
        <f aca="true" t="shared" si="14" ref="BE111:BE129">IF(N111="základní",J111,0)</f>
        <v>0</v>
      </c>
      <c r="BF111" s="187">
        <f aca="true" t="shared" si="15" ref="BF111:BF129">IF(N111="snížená",J111,0)</f>
        <v>0</v>
      </c>
      <c r="BG111" s="187">
        <f aca="true" t="shared" si="16" ref="BG111:BG129">IF(N111="zákl. přenesená",J111,0)</f>
        <v>0</v>
      </c>
      <c r="BH111" s="187">
        <f aca="true" t="shared" si="17" ref="BH111:BH129">IF(N111="sníž. přenesená",J111,0)</f>
        <v>0</v>
      </c>
      <c r="BI111" s="187">
        <f aca="true" t="shared" si="18" ref="BI111:BI129">IF(N111="nulová",J111,0)</f>
        <v>0</v>
      </c>
      <c r="BJ111" s="18" t="s">
        <v>81</v>
      </c>
      <c r="BK111" s="187">
        <f aca="true" t="shared" si="19" ref="BK111:BK129">ROUND(I111*H111,2)</f>
        <v>0</v>
      </c>
      <c r="BL111" s="18" t="s">
        <v>178</v>
      </c>
      <c r="BM111" s="186" t="s">
        <v>541</v>
      </c>
    </row>
    <row r="112" spans="1:65" s="2" customFormat="1" ht="24.2" customHeight="1">
      <c r="A112" s="35"/>
      <c r="B112" s="36"/>
      <c r="C112" s="175" t="s">
        <v>7</v>
      </c>
      <c r="D112" s="175" t="s">
        <v>173</v>
      </c>
      <c r="E112" s="176" t="s">
        <v>3052</v>
      </c>
      <c r="F112" s="177" t="s">
        <v>3053</v>
      </c>
      <c r="G112" s="178" t="s">
        <v>328</v>
      </c>
      <c r="H112" s="179">
        <v>127</v>
      </c>
      <c r="I112" s="180"/>
      <c r="J112" s="181">
        <f t="shared" si="10"/>
        <v>0</v>
      </c>
      <c r="K112" s="177" t="s">
        <v>19</v>
      </c>
      <c r="L112" s="40"/>
      <c r="M112" s="182" t="s">
        <v>19</v>
      </c>
      <c r="N112" s="183" t="s">
        <v>44</v>
      </c>
      <c r="O112" s="65"/>
      <c r="P112" s="184">
        <f t="shared" si="11"/>
        <v>0</v>
      </c>
      <c r="Q112" s="184">
        <v>0</v>
      </c>
      <c r="R112" s="184">
        <f t="shared" si="12"/>
        <v>0</v>
      </c>
      <c r="S112" s="184">
        <v>0</v>
      </c>
      <c r="T112" s="185">
        <f t="shared" si="13"/>
        <v>0</v>
      </c>
      <c r="U112" s="35"/>
      <c r="V112" s="35"/>
      <c r="W112" s="35"/>
      <c r="X112" s="35"/>
      <c r="Y112" s="35"/>
      <c r="Z112" s="35"/>
      <c r="AA112" s="35"/>
      <c r="AB112" s="35"/>
      <c r="AC112" s="35"/>
      <c r="AD112" s="35"/>
      <c r="AE112" s="35"/>
      <c r="AR112" s="186" t="s">
        <v>178</v>
      </c>
      <c r="AT112" s="186" t="s">
        <v>173</v>
      </c>
      <c r="AU112" s="186" t="s">
        <v>81</v>
      </c>
      <c r="AY112" s="18" t="s">
        <v>171</v>
      </c>
      <c r="BE112" s="187">
        <f t="shared" si="14"/>
        <v>0</v>
      </c>
      <c r="BF112" s="187">
        <f t="shared" si="15"/>
        <v>0</v>
      </c>
      <c r="BG112" s="187">
        <f t="shared" si="16"/>
        <v>0</v>
      </c>
      <c r="BH112" s="187">
        <f t="shared" si="17"/>
        <v>0</v>
      </c>
      <c r="BI112" s="187">
        <f t="shared" si="18"/>
        <v>0</v>
      </c>
      <c r="BJ112" s="18" t="s">
        <v>81</v>
      </c>
      <c r="BK112" s="187">
        <f t="shared" si="19"/>
        <v>0</v>
      </c>
      <c r="BL112" s="18" t="s">
        <v>178</v>
      </c>
      <c r="BM112" s="186" t="s">
        <v>553</v>
      </c>
    </row>
    <row r="113" spans="1:65" s="2" customFormat="1" ht="24.2" customHeight="1">
      <c r="A113" s="35"/>
      <c r="B113" s="36"/>
      <c r="C113" s="175" t="s">
        <v>367</v>
      </c>
      <c r="D113" s="175" t="s">
        <v>173</v>
      </c>
      <c r="E113" s="176" t="s">
        <v>3054</v>
      </c>
      <c r="F113" s="177" t="s">
        <v>3055</v>
      </c>
      <c r="G113" s="178" t="s">
        <v>328</v>
      </c>
      <c r="H113" s="179">
        <v>61</v>
      </c>
      <c r="I113" s="180"/>
      <c r="J113" s="181">
        <f t="shared" si="10"/>
        <v>0</v>
      </c>
      <c r="K113" s="177" t="s">
        <v>19</v>
      </c>
      <c r="L113" s="40"/>
      <c r="M113" s="182" t="s">
        <v>19</v>
      </c>
      <c r="N113" s="183" t="s">
        <v>44</v>
      </c>
      <c r="O113" s="65"/>
      <c r="P113" s="184">
        <f t="shared" si="11"/>
        <v>0</v>
      </c>
      <c r="Q113" s="184">
        <v>0</v>
      </c>
      <c r="R113" s="184">
        <f t="shared" si="12"/>
        <v>0</v>
      </c>
      <c r="S113" s="184">
        <v>0</v>
      </c>
      <c r="T113" s="185">
        <f t="shared" si="13"/>
        <v>0</v>
      </c>
      <c r="U113" s="35"/>
      <c r="V113" s="35"/>
      <c r="W113" s="35"/>
      <c r="X113" s="35"/>
      <c r="Y113" s="35"/>
      <c r="Z113" s="35"/>
      <c r="AA113" s="35"/>
      <c r="AB113" s="35"/>
      <c r="AC113" s="35"/>
      <c r="AD113" s="35"/>
      <c r="AE113" s="35"/>
      <c r="AR113" s="186" t="s">
        <v>178</v>
      </c>
      <c r="AT113" s="186" t="s">
        <v>173</v>
      </c>
      <c r="AU113" s="186" t="s">
        <v>81</v>
      </c>
      <c r="AY113" s="18" t="s">
        <v>171</v>
      </c>
      <c r="BE113" s="187">
        <f t="shared" si="14"/>
        <v>0</v>
      </c>
      <c r="BF113" s="187">
        <f t="shared" si="15"/>
        <v>0</v>
      </c>
      <c r="BG113" s="187">
        <f t="shared" si="16"/>
        <v>0</v>
      </c>
      <c r="BH113" s="187">
        <f t="shared" si="17"/>
        <v>0</v>
      </c>
      <c r="BI113" s="187">
        <f t="shared" si="18"/>
        <v>0</v>
      </c>
      <c r="BJ113" s="18" t="s">
        <v>81</v>
      </c>
      <c r="BK113" s="187">
        <f t="shared" si="19"/>
        <v>0</v>
      </c>
      <c r="BL113" s="18" t="s">
        <v>178</v>
      </c>
      <c r="BM113" s="186" t="s">
        <v>565</v>
      </c>
    </row>
    <row r="114" spans="1:65" s="2" customFormat="1" ht="24.2" customHeight="1">
      <c r="A114" s="35"/>
      <c r="B114" s="36"/>
      <c r="C114" s="175" t="s">
        <v>378</v>
      </c>
      <c r="D114" s="175" t="s">
        <v>173</v>
      </c>
      <c r="E114" s="176" t="s">
        <v>3056</v>
      </c>
      <c r="F114" s="177" t="s">
        <v>3057</v>
      </c>
      <c r="G114" s="178" t="s">
        <v>328</v>
      </c>
      <c r="H114" s="179">
        <v>21</v>
      </c>
      <c r="I114" s="180"/>
      <c r="J114" s="181">
        <f t="shared" si="10"/>
        <v>0</v>
      </c>
      <c r="K114" s="177" t="s">
        <v>19</v>
      </c>
      <c r="L114" s="40"/>
      <c r="M114" s="182" t="s">
        <v>19</v>
      </c>
      <c r="N114" s="183" t="s">
        <v>44</v>
      </c>
      <c r="O114" s="65"/>
      <c r="P114" s="184">
        <f t="shared" si="11"/>
        <v>0</v>
      </c>
      <c r="Q114" s="184">
        <v>0</v>
      </c>
      <c r="R114" s="184">
        <f t="shared" si="12"/>
        <v>0</v>
      </c>
      <c r="S114" s="184">
        <v>0</v>
      </c>
      <c r="T114" s="185">
        <f t="shared" si="13"/>
        <v>0</v>
      </c>
      <c r="U114" s="35"/>
      <c r="V114" s="35"/>
      <c r="W114" s="35"/>
      <c r="X114" s="35"/>
      <c r="Y114" s="35"/>
      <c r="Z114" s="35"/>
      <c r="AA114" s="35"/>
      <c r="AB114" s="35"/>
      <c r="AC114" s="35"/>
      <c r="AD114" s="35"/>
      <c r="AE114" s="35"/>
      <c r="AR114" s="186" t="s">
        <v>178</v>
      </c>
      <c r="AT114" s="186" t="s">
        <v>173</v>
      </c>
      <c r="AU114" s="186" t="s">
        <v>81</v>
      </c>
      <c r="AY114" s="18" t="s">
        <v>171</v>
      </c>
      <c r="BE114" s="187">
        <f t="shared" si="14"/>
        <v>0</v>
      </c>
      <c r="BF114" s="187">
        <f t="shared" si="15"/>
        <v>0</v>
      </c>
      <c r="BG114" s="187">
        <f t="shared" si="16"/>
        <v>0</v>
      </c>
      <c r="BH114" s="187">
        <f t="shared" si="17"/>
        <v>0</v>
      </c>
      <c r="BI114" s="187">
        <f t="shared" si="18"/>
        <v>0</v>
      </c>
      <c r="BJ114" s="18" t="s">
        <v>81</v>
      </c>
      <c r="BK114" s="187">
        <f t="shared" si="19"/>
        <v>0</v>
      </c>
      <c r="BL114" s="18" t="s">
        <v>178</v>
      </c>
      <c r="BM114" s="186" t="s">
        <v>584</v>
      </c>
    </row>
    <row r="115" spans="1:65" s="2" customFormat="1" ht="24.2" customHeight="1">
      <c r="A115" s="35"/>
      <c r="B115" s="36"/>
      <c r="C115" s="175" t="s">
        <v>388</v>
      </c>
      <c r="D115" s="175" t="s">
        <v>173</v>
      </c>
      <c r="E115" s="176" t="s">
        <v>3058</v>
      </c>
      <c r="F115" s="177" t="s">
        <v>3059</v>
      </c>
      <c r="G115" s="178" t="s">
        <v>402</v>
      </c>
      <c r="H115" s="179">
        <v>8</v>
      </c>
      <c r="I115" s="180"/>
      <c r="J115" s="181">
        <f t="shared" si="10"/>
        <v>0</v>
      </c>
      <c r="K115" s="177" t="s">
        <v>19</v>
      </c>
      <c r="L115" s="40"/>
      <c r="M115" s="182" t="s">
        <v>19</v>
      </c>
      <c r="N115" s="183" t="s">
        <v>44</v>
      </c>
      <c r="O115" s="65"/>
      <c r="P115" s="184">
        <f t="shared" si="11"/>
        <v>0</v>
      </c>
      <c r="Q115" s="184">
        <v>0</v>
      </c>
      <c r="R115" s="184">
        <f t="shared" si="12"/>
        <v>0</v>
      </c>
      <c r="S115" s="184">
        <v>0</v>
      </c>
      <c r="T115" s="185">
        <f t="shared" si="13"/>
        <v>0</v>
      </c>
      <c r="U115" s="35"/>
      <c r="V115" s="35"/>
      <c r="W115" s="35"/>
      <c r="X115" s="35"/>
      <c r="Y115" s="35"/>
      <c r="Z115" s="35"/>
      <c r="AA115" s="35"/>
      <c r="AB115" s="35"/>
      <c r="AC115" s="35"/>
      <c r="AD115" s="35"/>
      <c r="AE115" s="35"/>
      <c r="AR115" s="186" t="s">
        <v>178</v>
      </c>
      <c r="AT115" s="186" t="s">
        <v>173</v>
      </c>
      <c r="AU115" s="186" t="s">
        <v>81</v>
      </c>
      <c r="AY115" s="18" t="s">
        <v>171</v>
      </c>
      <c r="BE115" s="187">
        <f t="shared" si="14"/>
        <v>0</v>
      </c>
      <c r="BF115" s="187">
        <f t="shared" si="15"/>
        <v>0</v>
      </c>
      <c r="BG115" s="187">
        <f t="shared" si="16"/>
        <v>0</v>
      </c>
      <c r="BH115" s="187">
        <f t="shared" si="17"/>
        <v>0</v>
      </c>
      <c r="BI115" s="187">
        <f t="shared" si="18"/>
        <v>0</v>
      </c>
      <c r="BJ115" s="18" t="s">
        <v>81</v>
      </c>
      <c r="BK115" s="187">
        <f t="shared" si="19"/>
        <v>0</v>
      </c>
      <c r="BL115" s="18" t="s">
        <v>178</v>
      </c>
      <c r="BM115" s="186" t="s">
        <v>598</v>
      </c>
    </row>
    <row r="116" spans="1:65" s="2" customFormat="1" ht="24.2" customHeight="1">
      <c r="A116" s="35"/>
      <c r="B116" s="36"/>
      <c r="C116" s="175" t="s">
        <v>399</v>
      </c>
      <c r="D116" s="175" t="s">
        <v>173</v>
      </c>
      <c r="E116" s="176" t="s">
        <v>3060</v>
      </c>
      <c r="F116" s="177" t="s">
        <v>3061</v>
      </c>
      <c r="G116" s="178" t="s">
        <v>328</v>
      </c>
      <c r="H116" s="179">
        <v>72</v>
      </c>
      <c r="I116" s="180"/>
      <c r="J116" s="181">
        <f t="shared" si="10"/>
        <v>0</v>
      </c>
      <c r="K116" s="177" t="s">
        <v>19</v>
      </c>
      <c r="L116" s="40"/>
      <c r="M116" s="182" t="s">
        <v>19</v>
      </c>
      <c r="N116" s="183" t="s">
        <v>44</v>
      </c>
      <c r="O116" s="65"/>
      <c r="P116" s="184">
        <f t="shared" si="11"/>
        <v>0</v>
      </c>
      <c r="Q116" s="184">
        <v>0</v>
      </c>
      <c r="R116" s="184">
        <f t="shared" si="12"/>
        <v>0</v>
      </c>
      <c r="S116" s="184">
        <v>0</v>
      </c>
      <c r="T116" s="185">
        <f t="shared" si="13"/>
        <v>0</v>
      </c>
      <c r="U116" s="35"/>
      <c r="V116" s="35"/>
      <c r="W116" s="35"/>
      <c r="X116" s="35"/>
      <c r="Y116" s="35"/>
      <c r="Z116" s="35"/>
      <c r="AA116" s="35"/>
      <c r="AB116" s="35"/>
      <c r="AC116" s="35"/>
      <c r="AD116" s="35"/>
      <c r="AE116" s="35"/>
      <c r="AR116" s="186" t="s">
        <v>178</v>
      </c>
      <c r="AT116" s="186" t="s">
        <v>173</v>
      </c>
      <c r="AU116" s="186" t="s">
        <v>81</v>
      </c>
      <c r="AY116" s="18" t="s">
        <v>171</v>
      </c>
      <c r="BE116" s="187">
        <f t="shared" si="14"/>
        <v>0</v>
      </c>
      <c r="BF116" s="187">
        <f t="shared" si="15"/>
        <v>0</v>
      </c>
      <c r="BG116" s="187">
        <f t="shared" si="16"/>
        <v>0</v>
      </c>
      <c r="BH116" s="187">
        <f t="shared" si="17"/>
        <v>0</v>
      </c>
      <c r="BI116" s="187">
        <f t="shared" si="18"/>
        <v>0</v>
      </c>
      <c r="BJ116" s="18" t="s">
        <v>81</v>
      </c>
      <c r="BK116" s="187">
        <f t="shared" si="19"/>
        <v>0</v>
      </c>
      <c r="BL116" s="18" t="s">
        <v>178</v>
      </c>
      <c r="BM116" s="186" t="s">
        <v>610</v>
      </c>
    </row>
    <row r="117" spans="1:65" s="2" customFormat="1" ht="24.2" customHeight="1">
      <c r="A117" s="35"/>
      <c r="B117" s="36"/>
      <c r="C117" s="175" t="s">
        <v>408</v>
      </c>
      <c r="D117" s="175" t="s">
        <v>173</v>
      </c>
      <c r="E117" s="176" t="s">
        <v>3062</v>
      </c>
      <c r="F117" s="177" t="s">
        <v>3063</v>
      </c>
      <c r="G117" s="178" t="s">
        <v>328</v>
      </c>
      <c r="H117" s="179">
        <v>82</v>
      </c>
      <c r="I117" s="180"/>
      <c r="J117" s="181">
        <f t="shared" si="10"/>
        <v>0</v>
      </c>
      <c r="K117" s="177" t="s">
        <v>19</v>
      </c>
      <c r="L117" s="40"/>
      <c r="M117" s="182" t="s">
        <v>19</v>
      </c>
      <c r="N117" s="183" t="s">
        <v>44</v>
      </c>
      <c r="O117" s="65"/>
      <c r="P117" s="184">
        <f t="shared" si="11"/>
        <v>0</v>
      </c>
      <c r="Q117" s="184">
        <v>0</v>
      </c>
      <c r="R117" s="184">
        <f t="shared" si="12"/>
        <v>0</v>
      </c>
      <c r="S117" s="184">
        <v>0</v>
      </c>
      <c r="T117" s="185">
        <f t="shared" si="13"/>
        <v>0</v>
      </c>
      <c r="U117" s="35"/>
      <c r="V117" s="35"/>
      <c r="W117" s="35"/>
      <c r="X117" s="35"/>
      <c r="Y117" s="35"/>
      <c r="Z117" s="35"/>
      <c r="AA117" s="35"/>
      <c r="AB117" s="35"/>
      <c r="AC117" s="35"/>
      <c r="AD117" s="35"/>
      <c r="AE117" s="35"/>
      <c r="AR117" s="186" t="s">
        <v>178</v>
      </c>
      <c r="AT117" s="186" t="s">
        <v>173</v>
      </c>
      <c r="AU117" s="186" t="s">
        <v>81</v>
      </c>
      <c r="AY117" s="18" t="s">
        <v>171</v>
      </c>
      <c r="BE117" s="187">
        <f t="shared" si="14"/>
        <v>0</v>
      </c>
      <c r="BF117" s="187">
        <f t="shared" si="15"/>
        <v>0</v>
      </c>
      <c r="BG117" s="187">
        <f t="shared" si="16"/>
        <v>0</v>
      </c>
      <c r="BH117" s="187">
        <f t="shared" si="17"/>
        <v>0</v>
      </c>
      <c r="BI117" s="187">
        <f t="shared" si="18"/>
        <v>0</v>
      </c>
      <c r="BJ117" s="18" t="s">
        <v>81</v>
      </c>
      <c r="BK117" s="187">
        <f t="shared" si="19"/>
        <v>0</v>
      </c>
      <c r="BL117" s="18" t="s">
        <v>178</v>
      </c>
      <c r="BM117" s="186" t="s">
        <v>625</v>
      </c>
    </row>
    <row r="118" spans="1:65" s="2" customFormat="1" ht="24.2" customHeight="1">
      <c r="A118" s="35"/>
      <c r="B118" s="36"/>
      <c r="C118" s="175" t="s">
        <v>412</v>
      </c>
      <c r="D118" s="175" t="s">
        <v>173</v>
      </c>
      <c r="E118" s="176" t="s">
        <v>3064</v>
      </c>
      <c r="F118" s="177" t="s">
        <v>3065</v>
      </c>
      <c r="G118" s="178" t="s">
        <v>328</v>
      </c>
      <c r="H118" s="179">
        <v>55</v>
      </c>
      <c r="I118" s="180"/>
      <c r="J118" s="181">
        <f t="shared" si="10"/>
        <v>0</v>
      </c>
      <c r="K118" s="177" t="s">
        <v>19</v>
      </c>
      <c r="L118" s="40"/>
      <c r="M118" s="182" t="s">
        <v>19</v>
      </c>
      <c r="N118" s="183" t="s">
        <v>44</v>
      </c>
      <c r="O118" s="65"/>
      <c r="P118" s="184">
        <f t="shared" si="11"/>
        <v>0</v>
      </c>
      <c r="Q118" s="184">
        <v>0</v>
      </c>
      <c r="R118" s="184">
        <f t="shared" si="12"/>
        <v>0</v>
      </c>
      <c r="S118" s="184">
        <v>0</v>
      </c>
      <c r="T118" s="185">
        <f t="shared" si="13"/>
        <v>0</v>
      </c>
      <c r="U118" s="35"/>
      <c r="V118" s="35"/>
      <c r="W118" s="35"/>
      <c r="X118" s="35"/>
      <c r="Y118" s="35"/>
      <c r="Z118" s="35"/>
      <c r="AA118" s="35"/>
      <c r="AB118" s="35"/>
      <c r="AC118" s="35"/>
      <c r="AD118" s="35"/>
      <c r="AE118" s="35"/>
      <c r="AR118" s="186" t="s">
        <v>178</v>
      </c>
      <c r="AT118" s="186" t="s">
        <v>173</v>
      </c>
      <c r="AU118" s="186" t="s">
        <v>81</v>
      </c>
      <c r="AY118" s="18" t="s">
        <v>171</v>
      </c>
      <c r="BE118" s="187">
        <f t="shared" si="14"/>
        <v>0</v>
      </c>
      <c r="BF118" s="187">
        <f t="shared" si="15"/>
        <v>0</v>
      </c>
      <c r="BG118" s="187">
        <f t="shared" si="16"/>
        <v>0</v>
      </c>
      <c r="BH118" s="187">
        <f t="shared" si="17"/>
        <v>0</v>
      </c>
      <c r="BI118" s="187">
        <f t="shared" si="18"/>
        <v>0</v>
      </c>
      <c r="BJ118" s="18" t="s">
        <v>81</v>
      </c>
      <c r="BK118" s="187">
        <f t="shared" si="19"/>
        <v>0</v>
      </c>
      <c r="BL118" s="18" t="s">
        <v>178</v>
      </c>
      <c r="BM118" s="186" t="s">
        <v>635</v>
      </c>
    </row>
    <row r="119" spans="1:65" s="2" customFormat="1" ht="24.2" customHeight="1">
      <c r="A119" s="35"/>
      <c r="B119" s="36"/>
      <c r="C119" s="175" t="s">
        <v>416</v>
      </c>
      <c r="D119" s="175" t="s">
        <v>173</v>
      </c>
      <c r="E119" s="176" t="s">
        <v>3066</v>
      </c>
      <c r="F119" s="177" t="s">
        <v>3067</v>
      </c>
      <c r="G119" s="178" t="s">
        <v>402</v>
      </c>
      <c r="H119" s="179">
        <v>57</v>
      </c>
      <c r="I119" s="180"/>
      <c r="J119" s="181">
        <f t="shared" si="10"/>
        <v>0</v>
      </c>
      <c r="K119" s="177" t="s">
        <v>19</v>
      </c>
      <c r="L119" s="40"/>
      <c r="M119" s="182" t="s">
        <v>19</v>
      </c>
      <c r="N119" s="183" t="s">
        <v>44</v>
      </c>
      <c r="O119" s="65"/>
      <c r="P119" s="184">
        <f t="shared" si="11"/>
        <v>0</v>
      </c>
      <c r="Q119" s="184">
        <v>0</v>
      </c>
      <c r="R119" s="184">
        <f t="shared" si="12"/>
        <v>0</v>
      </c>
      <c r="S119" s="184">
        <v>0</v>
      </c>
      <c r="T119" s="185">
        <f t="shared" si="13"/>
        <v>0</v>
      </c>
      <c r="U119" s="35"/>
      <c r="V119" s="35"/>
      <c r="W119" s="35"/>
      <c r="X119" s="35"/>
      <c r="Y119" s="35"/>
      <c r="Z119" s="35"/>
      <c r="AA119" s="35"/>
      <c r="AB119" s="35"/>
      <c r="AC119" s="35"/>
      <c r="AD119" s="35"/>
      <c r="AE119" s="35"/>
      <c r="AR119" s="186" t="s">
        <v>178</v>
      </c>
      <c r="AT119" s="186" t="s">
        <v>173</v>
      </c>
      <c r="AU119" s="186" t="s">
        <v>81</v>
      </c>
      <c r="AY119" s="18" t="s">
        <v>171</v>
      </c>
      <c r="BE119" s="187">
        <f t="shared" si="14"/>
        <v>0</v>
      </c>
      <c r="BF119" s="187">
        <f t="shared" si="15"/>
        <v>0</v>
      </c>
      <c r="BG119" s="187">
        <f t="shared" si="16"/>
        <v>0</v>
      </c>
      <c r="BH119" s="187">
        <f t="shared" si="17"/>
        <v>0</v>
      </c>
      <c r="BI119" s="187">
        <f t="shared" si="18"/>
        <v>0</v>
      </c>
      <c r="BJ119" s="18" t="s">
        <v>81</v>
      </c>
      <c r="BK119" s="187">
        <f t="shared" si="19"/>
        <v>0</v>
      </c>
      <c r="BL119" s="18" t="s">
        <v>178</v>
      </c>
      <c r="BM119" s="186" t="s">
        <v>668</v>
      </c>
    </row>
    <row r="120" spans="1:65" s="2" customFormat="1" ht="16.5" customHeight="1">
      <c r="A120" s="35"/>
      <c r="B120" s="36"/>
      <c r="C120" s="175" t="s">
        <v>420</v>
      </c>
      <c r="D120" s="175" t="s">
        <v>173</v>
      </c>
      <c r="E120" s="176" t="s">
        <v>3068</v>
      </c>
      <c r="F120" s="177" t="s">
        <v>3069</v>
      </c>
      <c r="G120" s="178" t="s">
        <v>402</v>
      </c>
      <c r="H120" s="179">
        <v>56</v>
      </c>
      <c r="I120" s="180"/>
      <c r="J120" s="181">
        <f t="shared" si="10"/>
        <v>0</v>
      </c>
      <c r="K120" s="177" t="s">
        <v>19</v>
      </c>
      <c r="L120" s="40"/>
      <c r="M120" s="182" t="s">
        <v>19</v>
      </c>
      <c r="N120" s="183" t="s">
        <v>44</v>
      </c>
      <c r="O120" s="65"/>
      <c r="P120" s="184">
        <f t="shared" si="11"/>
        <v>0</v>
      </c>
      <c r="Q120" s="184">
        <v>0</v>
      </c>
      <c r="R120" s="184">
        <f t="shared" si="12"/>
        <v>0</v>
      </c>
      <c r="S120" s="184">
        <v>0</v>
      </c>
      <c r="T120" s="185">
        <f t="shared" si="13"/>
        <v>0</v>
      </c>
      <c r="U120" s="35"/>
      <c r="V120" s="35"/>
      <c r="W120" s="35"/>
      <c r="X120" s="35"/>
      <c r="Y120" s="35"/>
      <c r="Z120" s="35"/>
      <c r="AA120" s="35"/>
      <c r="AB120" s="35"/>
      <c r="AC120" s="35"/>
      <c r="AD120" s="35"/>
      <c r="AE120" s="35"/>
      <c r="AR120" s="186" t="s">
        <v>178</v>
      </c>
      <c r="AT120" s="186" t="s">
        <v>173</v>
      </c>
      <c r="AU120" s="186" t="s">
        <v>81</v>
      </c>
      <c r="AY120" s="18" t="s">
        <v>171</v>
      </c>
      <c r="BE120" s="187">
        <f t="shared" si="14"/>
        <v>0</v>
      </c>
      <c r="BF120" s="187">
        <f t="shared" si="15"/>
        <v>0</v>
      </c>
      <c r="BG120" s="187">
        <f t="shared" si="16"/>
        <v>0</v>
      </c>
      <c r="BH120" s="187">
        <f t="shared" si="17"/>
        <v>0</v>
      </c>
      <c r="BI120" s="187">
        <f t="shared" si="18"/>
        <v>0</v>
      </c>
      <c r="BJ120" s="18" t="s">
        <v>81</v>
      </c>
      <c r="BK120" s="187">
        <f t="shared" si="19"/>
        <v>0</v>
      </c>
      <c r="BL120" s="18" t="s">
        <v>178</v>
      </c>
      <c r="BM120" s="186" t="s">
        <v>678</v>
      </c>
    </row>
    <row r="121" spans="1:65" s="2" customFormat="1" ht="24.2" customHeight="1">
      <c r="A121" s="35"/>
      <c r="B121" s="36"/>
      <c r="C121" s="175" t="s">
        <v>432</v>
      </c>
      <c r="D121" s="175" t="s">
        <v>173</v>
      </c>
      <c r="E121" s="176" t="s">
        <v>3070</v>
      </c>
      <c r="F121" s="177" t="s">
        <v>3071</v>
      </c>
      <c r="G121" s="178" t="s">
        <v>402</v>
      </c>
      <c r="H121" s="179">
        <v>1</v>
      </c>
      <c r="I121" s="180"/>
      <c r="J121" s="181">
        <f t="shared" si="10"/>
        <v>0</v>
      </c>
      <c r="K121" s="177" t="s">
        <v>19</v>
      </c>
      <c r="L121" s="40"/>
      <c r="M121" s="182" t="s">
        <v>19</v>
      </c>
      <c r="N121" s="183" t="s">
        <v>44</v>
      </c>
      <c r="O121" s="65"/>
      <c r="P121" s="184">
        <f t="shared" si="11"/>
        <v>0</v>
      </c>
      <c r="Q121" s="184">
        <v>0</v>
      </c>
      <c r="R121" s="184">
        <f t="shared" si="12"/>
        <v>0</v>
      </c>
      <c r="S121" s="184">
        <v>0</v>
      </c>
      <c r="T121" s="185">
        <f t="shared" si="13"/>
        <v>0</v>
      </c>
      <c r="U121" s="35"/>
      <c r="V121" s="35"/>
      <c r="W121" s="35"/>
      <c r="X121" s="35"/>
      <c r="Y121" s="35"/>
      <c r="Z121" s="35"/>
      <c r="AA121" s="35"/>
      <c r="AB121" s="35"/>
      <c r="AC121" s="35"/>
      <c r="AD121" s="35"/>
      <c r="AE121" s="35"/>
      <c r="AR121" s="186" t="s">
        <v>178</v>
      </c>
      <c r="AT121" s="186" t="s">
        <v>173</v>
      </c>
      <c r="AU121" s="186" t="s">
        <v>81</v>
      </c>
      <c r="AY121" s="18" t="s">
        <v>171</v>
      </c>
      <c r="BE121" s="187">
        <f t="shared" si="14"/>
        <v>0</v>
      </c>
      <c r="BF121" s="187">
        <f t="shared" si="15"/>
        <v>0</v>
      </c>
      <c r="BG121" s="187">
        <f t="shared" si="16"/>
        <v>0</v>
      </c>
      <c r="BH121" s="187">
        <f t="shared" si="17"/>
        <v>0</v>
      </c>
      <c r="BI121" s="187">
        <f t="shared" si="18"/>
        <v>0</v>
      </c>
      <c r="BJ121" s="18" t="s">
        <v>81</v>
      </c>
      <c r="BK121" s="187">
        <f t="shared" si="19"/>
        <v>0</v>
      </c>
      <c r="BL121" s="18" t="s">
        <v>178</v>
      </c>
      <c r="BM121" s="186" t="s">
        <v>689</v>
      </c>
    </row>
    <row r="122" spans="1:65" s="2" customFormat="1" ht="24.2" customHeight="1">
      <c r="A122" s="35"/>
      <c r="B122" s="36"/>
      <c r="C122" s="175" t="s">
        <v>441</v>
      </c>
      <c r="D122" s="175" t="s">
        <v>173</v>
      </c>
      <c r="E122" s="176" t="s">
        <v>3072</v>
      </c>
      <c r="F122" s="177" t="s">
        <v>3073</v>
      </c>
      <c r="G122" s="178" t="s">
        <v>402</v>
      </c>
      <c r="H122" s="179">
        <v>16</v>
      </c>
      <c r="I122" s="180"/>
      <c r="J122" s="181">
        <f t="shared" si="10"/>
        <v>0</v>
      </c>
      <c r="K122" s="177" t="s">
        <v>19</v>
      </c>
      <c r="L122" s="40"/>
      <c r="M122" s="182" t="s">
        <v>19</v>
      </c>
      <c r="N122" s="183" t="s">
        <v>44</v>
      </c>
      <c r="O122" s="65"/>
      <c r="P122" s="184">
        <f t="shared" si="11"/>
        <v>0</v>
      </c>
      <c r="Q122" s="184">
        <v>0</v>
      </c>
      <c r="R122" s="184">
        <f t="shared" si="12"/>
        <v>0</v>
      </c>
      <c r="S122" s="184">
        <v>0</v>
      </c>
      <c r="T122" s="185">
        <f t="shared" si="13"/>
        <v>0</v>
      </c>
      <c r="U122" s="35"/>
      <c r="V122" s="35"/>
      <c r="W122" s="35"/>
      <c r="X122" s="35"/>
      <c r="Y122" s="35"/>
      <c r="Z122" s="35"/>
      <c r="AA122" s="35"/>
      <c r="AB122" s="35"/>
      <c r="AC122" s="35"/>
      <c r="AD122" s="35"/>
      <c r="AE122" s="35"/>
      <c r="AR122" s="186" t="s">
        <v>178</v>
      </c>
      <c r="AT122" s="186" t="s">
        <v>173</v>
      </c>
      <c r="AU122" s="186" t="s">
        <v>81</v>
      </c>
      <c r="AY122" s="18" t="s">
        <v>171</v>
      </c>
      <c r="BE122" s="187">
        <f t="shared" si="14"/>
        <v>0</v>
      </c>
      <c r="BF122" s="187">
        <f t="shared" si="15"/>
        <v>0</v>
      </c>
      <c r="BG122" s="187">
        <f t="shared" si="16"/>
        <v>0</v>
      </c>
      <c r="BH122" s="187">
        <f t="shared" si="17"/>
        <v>0</v>
      </c>
      <c r="BI122" s="187">
        <f t="shared" si="18"/>
        <v>0</v>
      </c>
      <c r="BJ122" s="18" t="s">
        <v>81</v>
      </c>
      <c r="BK122" s="187">
        <f t="shared" si="19"/>
        <v>0</v>
      </c>
      <c r="BL122" s="18" t="s">
        <v>178</v>
      </c>
      <c r="BM122" s="186" t="s">
        <v>700</v>
      </c>
    </row>
    <row r="123" spans="1:65" s="2" customFormat="1" ht="24.2" customHeight="1">
      <c r="A123" s="35"/>
      <c r="B123" s="36"/>
      <c r="C123" s="175" t="s">
        <v>454</v>
      </c>
      <c r="D123" s="175" t="s">
        <v>173</v>
      </c>
      <c r="E123" s="176" t="s">
        <v>3074</v>
      </c>
      <c r="F123" s="177" t="s">
        <v>3075</v>
      </c>
      <c r="G123" s="178" t="s">
        <v>402</v>
      </c>
      <c r="H123" s="179">
        <v>2</v>
      </c>
      <c r="I123" s="180"/>
      <c r="J123" s="181">
        <f t="shared" si="10"/>
        <v>0</v>
      </c>
      <c r="K123" s="177" t="s">
        <v>19</v>
      </c>
      <c r="L123" s="40"/>
      <c r="M123" s="182" t="s">
        <v>19</v>
      </c>
      <c r="N123" s="183" t="s">
        <v>44</v>
      </c>
      <c r="O123" s="65"/>
      <c r="P123" s="184">
        <f t="shared" si="11"/>
        <v>0</v>
      </c>
      <c r="Q123" s="184">
        <v>0</v>
      </c>
      <c r="R123" s="184">
        <f t="shared" si="12"/>
        <v>0</v>
      </c>
      <c r="S123" s="184">
        <v>0</v>
      </c>
      <c r="T123" s="185">
        <f t="shared" si="13"/>
        <v>0</v>
      </c>
      <c r="U123" s="35"/>
      <c r="V123" s="35"/>
      <c r="W123" s="35"/>
      <c r="X123" s="35"/>
      <c r="Y123" s="35"/>
      <c r="Z123" s="35"/>
      <c r="AA123" s="35"/>
      <c r="AB123" s="35"/>
      <c r="AC123" s="35"/>
      <c r="AD123" s="35"/>
      <c r="AE123" s="35"/>
      <c r="AR123" s="186" t="s">
        <v>178</v>
      </c>
      <c r="AT123" s="186" t="s">
        <v>173</v>
      </c>
      <c r="AU123" s="186" t="s">
        <v>81</v>
      </c>
      <c r="AY123" s="18" t="s">
        <v>171</v>
      </c>
      <c r="BE123" s="187">
        <f t="shared" si="14"/>
        <v>0</v>
      </c>
      <c r="BF123" s="187">
        <f t="shared" si="15"/>
        <v>0</v>
      </c>
      <c r="BG123" s="187">
        <f t="shared" si="16"/>
        <v>0</v>
      </c>
      <c r="BH123" s="187">
        <f t="shared" si="17"/>
        <v>0</v>
      </c>
      <c r="BI123" s="187">
        <f t="shared" si="18"/>
        <v>0</v>
      </c>
      <c r="BJ123" s="18" t="s">
        <v>81</v>
      </c>
      <c r="BK123" s="187">
        <f t="shared" si="19"/>
        <v>0</v>
      </c>
      <c r="BL123" s="18" t="s">
        <v>178</v>
      </c>
      <c r="BM123" s="186" t="s">
        <v>711</v>
      </c>
    </row>
    <row r="124" spans="1:65" s="2" customFormat="1" ht="24.2" customHeight="1">
      <c r="A124" s="35"/>
      <c r="B124" s="36"/>
      <c r="C124" s="175" t="s">
        <v>474</v>
      </c>
      <c r="D124" s="175" t="s">
        <v>173</v>
      </c>
      <c r="E124" s="176" t="s">
        <v>3076</v>
      </c>
      <c r="F124" s="177" t="s">
        <v>3077</v>
      </c>
      <c r="G124" s="178" t="s">
        <v>402</v>
      </c>
      <c r="H124" s="179">
        <v>1</v>
      </c>
      <c r="I124" s="180"/>
      <c r="J124" s="181">
        <f t="shared" si="10"/>
        <v>0</v>
      </c>
      <c r="K124" s="177" t="s">
        <v>19</v>
      </c>
      <c r="L124" s="40"/>
      <c r="M124" s="182" t="s">
        <v>19</v>
      </c>
      <c r="N124" s="183" t="s">
        <v>44</v>
      </c>
      <c r="O124" s="65"/>
      <c r="P124" s="184">
        <f t="shared" si="11"/>
        <v>0</v>
      </c>
      <c r="Q124" s="184">
        <v>0</v>
      </c>
      <c r="R124" s="184">
        <f t="shared" si="12"/>
        <v>0</v>
      </c>
      <c r="S124" s="184">
        <v>0</v>
      </c>
      <c r="T124" s="185">
        <f t="shared" si="13"/>
        <v>0</v>
      </c>
      <c r="U124" s="35"/>
      <c r="V124" s="35"/>
      <c r="W124" s="35"/>
      <c r="X124" s="35"/>
      <c r="Y124" s="35"/>
      <c r="Z124" s="35"/>
      <c r="AA124" s="35"/>
      <c r="AB124" s="35"/>
      <c r="AC124" s="35"/>
      <c r="AD124" s="35"/>
      <c r="AE124" s="35"/>
      <c r="AR124" s="186" t="s">
        <v>178</v>
      </c>
      <c r="AT124" s="186" t="s">
        <v>173</v>
      </c>
      <c r="AU124" s="186" t="s">
        <v>81</v>
      </c>
      <c r="AY124" s="18" t="s">
        <v>171</v>
      </c>
      <c r="BE124" s="187">
        <f t="shared" si="14"/>
        <v>0</v>
      </c>
      <c r="BF124" s="187">
        <f t="shared" si="15"/>
        <v>0</v>
      </c>
      <c r="BG124" s="187">
        <f t="shared" si="16"/>
        <v>0</v>
      </c>
      <c r="BH124" s="187">
        <f t="shared" si="17"/>
        <v>0</v>
      </c>
      <c r="BI124" s="187">
        <f t="shared" si="18"/>
        <v>0</v>
      </c>
      <c r="BJ124" s="18" t="s">
        <v>81</v>
      </c>
      <c r="BK124" s="187">
        <f t="shared" si="19"/>
        <v>0</v>
      </c>
      <c r="BL124" s="18" t="s">
        <v>178</v>
      </c>
      <c r="BM124" s="186" t="s">
        <v>721</v>
      </c>
    </row>
    <row r="125" spans="1:65" s="2" customFormat="1" ht="16.5" customHeight="1">
      <c r="A125" s="35"/>
      <c r="B125" s="36"/>
      <c r="C125" s="175" t="s">
        <v>481</v>
      </c>
      <c r="D125" s="175" t="s">
        <v>173</v>
      </c>
      <c r="E125" s="176" t="s">
        <v>3078</v>
      </c>
      <c r="F125" s="177" t="s">
        <v>3079</v>
      </c>
      <c r="G125" s="178" t="s">
        <v>328</v>
      </c>
      <c r="H125" s="179">
        <v>220</v>
      </c>
      <c r="I125" s="180"/>
      <c r="J125" s="181">
        <f t="shared" si="10"/>
        <v>0</v>
      </c>
      <c r="K125" s="177" t="s">
        <v>19</v>
      </c>
      <c r="L125" s="40"/>
      <c r="M125" s="182" t="s">
        <v>19</v>
      </c>
      <c r="N125" s="183" t="s">
        <v>44</v>
      </c>
      <c r="O125" s="65"/>
      <c r="P125" s="184">
        <f t="shared" si="11"/>
        <v>0</v>
      </c>
      <c r="Q125" s="184">
        <v>0</v>
      </c>
      <c r="R125" s="184">
        <f t="shared" si="12"/>
        <v>0</v>
      </c>
      <c r="S125" s="184">
        <v>0</v>
      </c>
      <c r="T125" s="185">
        <f t="shared" si="13"/>
        <v>0</v>
      </c>
      <c r="U125" s="35"/>
      <c r="V125" s="35"/>
      <c r="W125" s="35"/>
      <c r="X125" s="35"/>
      <c r="Y125" s="35"/>
      <c r="Z125" s="35"/>
      <c r="AA125" s="35"/>
      <c r="AB125" s="35"/>
      <c r="AC125" s="35"/>
      <c r="AD125" s="35"/>
      <c r="AE125" s="35"/>
      <c r="AR125" s="186" t="s">
        <v>178</v>
      </c>
      <c r="AT125" s="186" t="s">
        <v>173</v>
      </c>
      <c r="AU125" s="186" t="s">
        <v>81</v>
      </c>
      <c r="AY125" s="18" t="s">
        <v>171</v>
      </c>
      <c r="BE125" s="187">
        <f t="shared" si="14"/>
        <v>0</v>
      </c>
      <c r="BF125" s="187">
        <f t="shared" si="15"/>
        <v>0</v>
      </c>
      <c r="BG125" s="187">
        <f t="shared" si="16"/>
        <v>0</v>
      </c>
      <c r="BH125" s="187">
        <f t="shared" si="17"/>
        <v>0</v>
      </c>
      <c r="BI125" s="187">
        <f t="shared" si="18"/>
        <v>0</v>
      </c>
      <c r="BJ125" s="18" t="s">
        <v>81</v>
      </c>
      <c r="BK125" s="187">
        <f t="shared" si="19"/>
        <v>0</v>
      </c>
      <c r="BL125" s="18" t="s">
        <v>178</v>
      </c>
      <c r="BM125" s="186" t="s">
        <v>731</v>
      </c>
    </row>
    <row r="126" spans="1:65" s="2" customFormat="1" ht="21.75" customHeight="1">
      <c r="A126" s="35"/>
      <c r="B126" s="36"/>
      <c r="C126" s="175" t="s">
        <v>487</v>
      </c>
      <c r="D126" s="175" t="s">
        <v>173</v>
      </c>
      <c r="E126" s="176" t="s">
        <v>3080</v>
      </c>
      <c r="F126" s="177" t="s">
        <v>3081</v>
      </c>
      <c r="G126" s="178" t="s">
        <v>328</v>
      </c>
      <c r="H126" s="179">
        <v>220</v>
      </c>
      <c r="I126" s="180"/>
      <c r="J126" s="181">
        <f t="shared" si="10"/>
        <v>0</v>
      </c>
      <c r="K126" s="177" t="s">
        <v>19</v>
      </c>
      <c r="L126" s="40"/>
      <c r="M126" s="182" t="s">
        <v>19</v>
      </c>
      <c r="N126" s="183" t="s">
        <v>44</v>
      </c>
      <c r="O126" s="65"/>
      <c r="P126" s="184">
        <f t="shared" si="11"/>
        <v>0</v>
      </c>
      <c r="Q126" s="184">
        <v>0</v>
      </c>
      <c r="R126" s="184">
        <f t="shared" si="12"/>
        <v>0</v>
      </c>
      <c r="S126" s="184">
        <v>0</v>
      </c>
      <c r="T126" s="185">
        <f t="shared" si="13"/>
        <v>0</v>
      </c>
      <c r="U126" s="35"/>
      <c r="V126" s="35"/>
      <c r="W126" s="35"/>
      <c r="X126" s="35"/>
      <c r="Y126" s="35"/>
      <c r="Z126" s="35"/>
      <c r="AA126" s="35"/>
      <c r="AB126" s="35"/>
      <c r="AC126" s="35"/>
      <c r="AD126" s="35"/>
      <c r="AE126" s="35"/>
      <c r="AR126" s="186" t="s">
        <v>178</v>
      </c>
      <c r="AT126" s="186" t="s">
        <v>173</v>
      </c>
      <c r="AU126" s="186" t="s">
        <v>81</v>
      </c>
      <c r="AY126" s="18" t="s">
        <v>171</v>
      </c>
      <c r="BE126" s="187">
        <f t="shared" si="14"/>
        <v>0</v>
      </c>
      <c r="BF126" s="187">
        <f t="shared" si="15"/>
        <v>0</v>
      </c>
      <c r="BG126" s="187">
        <f t="shared" si="16"/>
        <v>0</v>
      </c>
      <c r="BH126" s="187">
        <f t="shared" si="17"/>
        <v>0</v>
      </c>
      <c r="BI126" s="187">
        <f t="shared" si="18"/>
        <v>0</v>
      </c>
      <c r="BJ126" s="18" t="s">
        <v>81</v>
      </c>
      <c r="BK126" s="187">
        <f t="shared" si="19"/>
        <v>0</v>
      </c>
      <c r="BL126" s="18" t="s">
        <v>178</v>
      </c>
      <c r="BM126" s="186" t="s">
        <v>741</v>
      </c>
    </row>
    <row r="127" spans="1:65" s="2" customFormat="1" ht="16.5" customHeight="1">
      <c r="A127" s="35"/>
      <c r="B127" s="36"/>
      <c r="C127" s="175" t="s">
        <v>494</v>
      </c>
      <c r="D127" s="175" t="s">
        <v>173</v>
      </c>
      <c r="E127" s="176" t="s">
        <v>3082</v>
      </c>
      <c r="F127" s="177" t="s">
        <v>3083</v>
      </c>
      <c r="G127" s="178" t="s">
        <v>402</v>
      </c>
      <c r="H127" s="179">
        <v>10</v>
      </c>
      <c r="I127" s="180"/>
      <c r="J127" s="181">
        <f t="shared" si="10"/>
        <v>0</v>
      </c>
      <c r="K127" s="177" t="s">
        <v>19</v>
      </c>
      <c r="L127" s="40"/>
      <c r="M127" s="182" t="s">
        <v>19</v>
      </c>
      <c r="N127" s="183" t="s">
        <v>44</v>
      </c>
      <c r="O127" s="65"/>
      <c r="P127" s="184">
        <f t="shared" si="11"/>
        <v>0</v>
      </c>
      <c r="Q127" s="184">
        <v>0</v>
      </c>
      <c r="R127" s="184">
        <f t="shared" si="12"/>
        <v>0</v>
      </c>
      <c r="S127" s="184">
        <v>0</v>
      </c>
      <c r="T127" s="185">
        <f t="shared" si="13"/>
        <v>0</v>
      </c>
      <c r="U127" s="35"/>
      <c r="V127" s="35"/>
      <c r="W127" s="35"/>
      <c r="X127" s="35"/>
      <c r="Y127" s="35"/>
      <c r="Z127" s="35"/>
      <c r="AA127" s="35"/>
      <c r="AB127" s="35"/>
      <c r="AC127" s="35"/>
      <c r="AD127" s="35"/>
      <c r="AE127" s="35"/>
      <c r="AR127" s="186" t="s">
        <v>178</v>
      </c>
      <c r="AT127" s="186" t="s">
        <v>173</v>
      </c>
      <c r="AU127" s="186" t="s">
        <v>81</v>
      </c>
      <c r="AY127" s="18" t="s">
        <v>171</v>
      </c>
      <c r="BE127" s="187">
        <f t="shared" si="14"/>
        <v>0</v>
      </c>
      <c r="BF127" s="187">
        <f t="shared" si="15"/>
        <v>0</v>
      </c>
      <c r="BG127" s="187">
        <f t="shared" si="16"/>
        <v>0</v>
      </c>
      <c r="BH127" s="187">
        <f t="shared" si="17"/>
        <v>0</v>
      </c>
      <c r="BI127" s="187">
        <f t="shared" si="18"/>
        <v>0</v>
      </c>
      <c r="BJ127" s="18" t="s">
        <v>81</v>
      </c>
      <c r="BK127" s="187">
        <f t="shared" si="19"/>
        <v>0</v>
      </c>
      <c r="BL127" s="18" t="s">
        <v>178</v>
      </c>
      <c r="BM127" s="186" t="s">
        <v>778</v>
      </c>
    </row>
    <row r="128" spans="1:65" s="2" customFormat="1" ht="24.2" customHeight="1">
      <c r="A128" s="35"/>
      <c r="B128" s="36"/>
      <c r="C128" s="175" t="s">
        <v>499</v>
      </c>
      <c r="D128" s="175" t="s">
        <v>173</v>
      </c>
      <c r="E128" s="176" t="s">
        <v>3084</v>
      </c>
      <c r="F128" s="177" t="s">
        <v>3085</v>
      </c>
      <c r="G128" s="178" t="s">
        <v>2706</v>
      </c>
      <c r="H128" s="179">
        <v>40</v>
      </c>
      <c r="I128" s="180"/>
      <c r="J128" s="181">
        <f t="shared" si="10"/>
        <v>0</v>
      </c>
      <c r="K128" s="177" t="s">
        <v>19</v>
      </c>
      <c r="L128" s="40"/>
      <c r="M128" s="182" t="s">
        <v>19</v>
      </c>
      <c r="N128" s="183" t="s">
        <v>44</v>
      </c>
      <c r="O128" s="65"/>
      <c r="P128" s="184">
        <f t="shared" si="11"/>
        <v>0</v>
      </c>
      <c r="Q128" s="184">
        <v>0</v>
      </c>
      <c r="R128" s="184">
        <f t="shared" si="12"/>
        <v>0</v>
      </c>
      <c r="S128" s="184">
        <v>0</v>
      </c>
      <c r="T128" s="185">
        <f t="shared" si="13"/>
        <v>0</v>
      </c>
      <c r="U128" s="35"/>
      <c r="V128" s="35"/>
      <c r="W128" s="35"/>
      <c r="X128" s="35"/>
      <c r="Y128" s="35"/>
      <c r="Z128" s="35"/>
      <c r="AA128" s="35"/>
      <c r="AB128" s="35"/>
      <c r="AC128" s="35"/>
      <c r="AD128" s="35"/>
      <c r="AE128" s="35"/>
      <c r="AR128" s="186" t="s">
        <v>178</v>
      </c>
      <c r="AT128" s="186" t="s">
        <v>173</v>
      </c>
      <c r="AU128" s="186" t="s">
        <v>81</v>
      </c>
      <c r="AY128" s="18" t="s">
        <v>171</v>
      </c>
      <c r="BE128" s="187">
        <f t="shared" si="14"/>
        <v>0</v>
      </c>
      <c r="BF128" s="187">
        <f t="shared" si="15"/>
        <v>0</v>
      </c>
      <c r="BG128" s="187">
        <f t="shared" si="16"/>
        <v>0</v>
      </c>
      <c r="BH128" s="187">
        <f t="shared" si="17"/>
        <v>0</v>
      </c>
      <c r="BI128" s="187">
        <f t="shared" si="18"/>
        <v>0</v>
      </c>
      <c r="BJ128" s="18" t="s">
        <v>81</v>
      </c>
      <c r="BK128" s="187">
        <f t="shared" si="19"/>
        <v>0</v>
      </c>
      <c r="BL128" s="18" t="s">
        <v>178</v>
      </c>
      <c r="BM128" s="186" t="s">
        <v>795</v>
      </c>
    </row>
    <row r="129" spans="1:65" s="2" customFormat="1" ht="21.75" customHeight="1">
      <c r="A129" s="35"/>
      <c r="B129" s="36"/>
      <c r="C129" s="175" t="s">
        <v>505</v>
      </c>
      <c r="D129" s="175" t="s">
        <v>173</v>
      </c>
      <c r="E129" s="176" t="s">
        <v>3086</v>
      </c>
      <c r="F129" s="177" t="s">
        <v>3087</v>
      </c>
      <c r="G129" s="178" t="s">
        <v>983</v>
      </c>
      <c r="H129" s="237"/>
      <c r="I129" s="180"/>
      <c r="J129" s="181">
        <f t="shared" si="10"/>
        <v>0</v>
      </c>
      <c r="K129" s="177" t="s">
        <v>19</v>
      </c>
      <c r="L129" s="40"/>
      <c r="M129" s="182" t="s">
        <v>19</v>
      </c>
      <c r="N129" s="183" t="s">
        <v>44</v>
      </c>
      <c r="O129" s="65"/>
      <c r="P129" s="184">
        <f t="shared" si="11"/>
        <v>0</v>
      </c>
      <c r="Q129" s="184">
        <v>0</v>
      </c>
      <c r="R129" s="184">
        <f t="shared" si="12"/>
        <v>0</v>
      </c>
      <c r="S129" s="184">
        <v>0</v>
      </c>
      <c r="T129" s="185">
        <f t="shared" si="13"/>
        <v>0</v>
      </c>
      <c r="U129" s="35"/>
      <c r="V129" s="35"/>
      <c r="W129" s="35"/>
      <c r="X129" s="35"/>
      <c r="Y129" s="35"/>
      <c r="Z129" s="35"/>
      <c r="AA129" s="35"/>
      <c r="AB129" s="35"/>
      <c r="AC129" s="35"/>
      <c r="AD129" s="35"/>
      <c r="AE129" s="35"/>
      <c r="AR129" s="186" t="s">
        <v>178</v>
      </c>
      <c r="AT129" s="186" t="s">
        <v>173</v>
      </c>
      <c r="AU129" s="186" t="s">
        <v>81</v>
      </c>
      <c r="AY129" s="18" t="s">
        <v>171</v>
      </c>
      <c r="BE129" s="187">
        <f t="shared" si="14"/>
        <v>0</v>
      </c>
      <c r="BF129" s="187">
        <f t="shared" si="15"/>
        <v>0</v>
      </c>
      <c r="BG129" s="187">
        <f t="shared" si="16"/>
        <v>0</v>
      </c>
      <c r="BH129" s="187">
        <f t="shared" si="17"/>
        <v>0</v>
      </c>
      <c r="BI129" s="187">
        <f t="shared" si="18"/>
        <v>0</v>
      </c>
      <c r="BJ129" s="18" t="s">
        <v>81</v>
      </c>
      <c r="BK129" s="187">
        <f t="shared" si="19"/>
        <v>0</v>
      </c>
      <c r="BL129" s="18" t="s">
        <v>178</v>
      </c>
      <c r="BM129" s="186" t="s">
        <v>827</v>
      </c>
    </row>
    <row r="130" spans="2:63" s="12" customFormat="1" ht="25.9" customHeight="1">
      <c r="B130" s="159"/>
      <c r="C130" s="160"/>
      <c r="D130" s="161" t="s">
        <v>72</v>
      </c>
      <c r="E130" s="162" t="s">
        <v>1013</v>
      </c>
      <c r="F130" s="162" t="s">
        <v>3088</v>
      </c>
      <c r="G130" s="160"/>
      <c r="H130" s="160"/>
      <c r="I130" s="163"/>
      <c r="J130" s="164">
        <f>BK130</f>
        <v>0</v>
      </c>
      <c r="K130" s="160"/>
      <c r="L130" s="165"/>
      <c r="M130" s="166"/>
      <c r="N130" s="167"/>
      <c r="O130" s="167"/>
      <c r="P130" s="168">
        <f>SUM(P131:P175)</f>
        <v>0</v>
      </c>
      <c r="Q130" s="167"/>
      <c r="R130" s="168">
        <f>SUM(R131:R175)</f>
        <v>0</v>
      </c>
      <c r="S130" s="167"/>
      <c r="T130" s="169">
        <f>SUM(T131:T175)</f>
        <v>0</v>
      </c>
      <c r="AR130" s="170" t="s">
        <v>83</v>
      </c>
      <c r="AT130" s="171" t="s">
        <v>72</v>
      </c>
      <c r="AU130" s="171" t="s">
        <v>73</v>
      </c>
      <c r="AY130" s="170" t="s">
        <v>171</v>
      </c>
      <c r="BK130" s="172">
        <f>SUM(BK131:BK175)</f>
        <v>0</v>
      </c>
    </row>
    <row r="131" spans="1:65" s="2" customFormat="1" ht="24.2" customHeight="1">
      <c r="A131" s="35"/>
      <c r="B131" s="36"/>
      <c r="C131" s="175" t="s">
        <v>512</v>
      </c>
      <c r="D131" s="175" t="s">
        <v>173</v>
      </c>
      <c r="E131" s="176" t="s">
        <v>3089</v>
      </c>
      <c r="F131" s="177" t="s">
        <v>3090</v>
      </c>
      <c r="G131" s="178" t="s">
        <v>402</v>
      </c>
      <c r="H131" s="179">
        <v>8</v>
      </c>
      <c r="I131" s="180"/>
      <c r="J131" s="181">
        <f aca="true" t="shared" si="20" ref="J131:J175">ROUND(I131*H131,2)</f>
        <v>0</v>
      </c>
      <c r="K131" s="177" t="s">
        <v>19</v>
      </c>
      <c r="L131" s="40"/>
      <c r="M131" s="182" t="s">
        <v>19</v>
      </c>
      <c r="N131" s="183" t="s">
        <v>44</v>
      </c>
      <c r="O131" s="65"/>
      <c r="P131" s="184">
        <f aca="true" t="shared" si="21" ref="P131:P175">O131*H131</f>
        <v>0</v>
      </c>
      <c r="Q131" s="184">
        <v>0</v>
      </c>
      <c r="R131" s="184">
        <f aca="true" t="shared" si="22" ref="R131:R175">Q131*H131</f>
        <v>0</v>
      </c>
      <c r="S131" s="184">
        <v>0</v>
      </c>
      <c r="T131" s="185">
        <f aca="true" t="shared" si="23" ref="T131:T175">S131*H131</f>
        <v>0</v>
      </c>
      <c r="U131" s="35"/>
      <c r="V131" s="35"/>
      <c r="W131" s="35"/>
      <c r="X131" s="35"/>
      <c r="Y131" s="35"/>
      <c r="Z131" s="35"/>
      <c r="AA131" s="35"/>
      <c r="AB131" s="35"/>
      <c r="AC131" s="35"/>
      <c r="AD131" s="35"/>
      <c r="AE131" s="35"/>
      <c r="AR131" s="186" t="s">
        <v>311</v>
      </c>
      <c r="AT131" s="186" t="s">
        <v>173</v>
      </c>
      <c r="AU131" s="186" t="s">
        <v>81</v>
      </c>
      <c r="AY131" s="18" t="s">
        <v>171</v>
      </c>
      <c r="BE131" s="187">
        <f aca="true" t="shared" si="24" ref="BE131:BE175">IF(N131="základní",J131,0)</f>
        <v>0</v>
      </c>
      <c r="BF131" s="187">
        <f aca="true" t="shared" si="25" ref="BF131:BF175">IF(N131="snížená",J131,0)</f>
        <v>0</v>
      </c>
      <c r="BG131" s="187">
        <f aca="true" t="shared" si="26" ref="BG131:BG175">IF(N131="zákl. přenesená",J131,0)</f>
        <v>0</v>
      </c>
      <c r="BH131" s="187">
        <f aca="true" t="shared" si="27" ref="BH131:BH175">IF(N131="sníž. přenesená",J131,0)</f>
        <v>0</v>
      </c>
      <c r="BI131" s="187">
        <f aca="true" t="shared" si="28" ref="BI131:BI175">IF(N131="nulová",J131,0)</f>
        <v>0</v>
      </c>
      <c r="BJ131" s="18" t="s">
        <v>81</v>
      </c>
      <c r="BK131" s="187">
        <f aca="true" t="shared" si="29" ref="BK131:BK175">ROUND(I131*H131,2)</f>
        <v>0</v>
      </c>
      <c r="BL131" s="18" t="s">
        <v>311</v>
      </c>
      <c r="BM131" s="186" t="s">
        <v>842</v>
      </c>
    </row>
    <row r="132" spans="1:65" s="2" customFormat="1" ht="21.75" customHeight="1">
      <c r="A132" s="35"/>
      <c r="B132" s="36"/>
      <c r="C132" s="175" t="s">
        <v>525</v>
      </c>
      <c r="D132" s="175" t="s">
        <v>173</v>
      </c>
      <c r="E132" s="176" t="s">
        <v>3091</v>
      </c>
      <c r="F132" s="177" t="s">
        <v>3092</v>
      </c>
      <c r="G132" s="178" t="s">
        <v>402</v>
      </c>
      <c r="H132" s="179">
        <v>8</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311</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311</v>
      </c>
      <c r="BM132" s="186" t="s">
        <v>856</v>
      </c>
    </row>
    <row r="133" spans="1:65" s="2" customFormat="1" ht="24.2" customHeight="1">
      <c r="A133" s="35"/>
      <c r="B133" s="36"/>
      <c r="C133" s="175" t="s">
        <v>534</v>
      </c>
      <c r="D133" s="175" t="s">
        <v>173</v>
      </c>
      <c r="E133" s="176" t="s">
        <v>3093</v>
      </c>
      <c r="F133" s="177" t="s">
        <v>3094</v>
      </c>
      <c r="G133" s="178" t="s">
        <v>402</v>
      </c>
      <c r="H133" s="179">
        <v>7</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311</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311</v>
      </c>
      <c r="BM133" s="186" t="s">
        <v>867</v>
      </c>
    </row>
    <row r="134" spans="1:65" s="2" customFormat="1" ht="33" customHeight="1">
      <c r="A134" s="35"/>
      <c r="B134" s="36"/>
      <c r="C134" s="175" t="s">
        <v>541</v>
      </c>
      <c r="D134" s="175" t="s">
        <v>173</v>
      </c>
      <c r="E134" s="176" t="s">
        <v>3095</v>
      </c>
      <c r="F134" s="177" t="s">
        <v>3096</v>
      </c>
      <c r="G134" s="178" t="s">
        <v>402</v>
      </c>
      <c r="H134" s="179">
        <v>1</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311</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311</v>
      </c>
      <c r="BM134" s="186" t="s">
        <v>878</v>
      </c>
    </row>
    <row r="135" spans="1:65" s="2" customFormat="1" ht="24.2" customHeight="1">
      <c r="A135" s="35"/>
      <c r="B135" s="36"/>
      <c r="C135" s="175" t="s">
        <v>547</v>
      </c>
      <c r="D135" s="175" t="s">
        <v>173</v>
      </c>
      <c r="E135" s="176" t="s">
        <v>3097</v>
      </c>
      <c r="F135" s="177" t="s">
        <v>3098</v>
      </c>
      <c r="G135" s="178" t="s">
        <v>692</v>
      </c>
      <c r="H135" s="179">
        <v>1</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311</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311</v>
      </c>
      <c r="BM135" s="186" t="s">
        <v>888</v>
      </c>
    </row>
    <row r="136" spans="1:65" s="2" customFormat="1" ht="24.2" customHeight="1">
      <c r="A136" s="35"/>
      <c r="B136" s="36"/>
      <c r="C136" s="175" t="s">
        <v>553</v>
      </c>
      <c r="D136" s="175" t="s">
        <v>173</v>
      </c>
      <c r="E136" s="176" t="s">
        <v>3099</v>
      </c>
      <c r="F136" s="177" t="s">
        <v>3100</v>
      </c>
      <c r="G136" s="178" t="s">
        <v>692</v>
      </c>
      <c r="H136" s="179">
        <v>8</v>
      </c>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311</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311</v>
      </c>
      <c r="BM136" s="186" t="s">
        <v>902</v>
      </c>
    </row>
    <row r="137" spans="1:65" s="2" customFormat="1" ht="16.5" customHeight="1">
      <c r="A137" s="35"/>
      <c r="B137" s="36"/>
      <c r="C137" s="175" t="s">
        <v>560</v>
      </c>
      <c r="D137" s="175" t="s">
        <v>173</v>
      </c>
      <c r="E137" s="176" t="s">
        <v>3101</v>
      </c>
      <c r="F137" s="177" t="s">
        <v>3102</v>
      </c>
      <c r="G137" s="178" t="s">
        <v>402</v>
      </c>
      <c r="H137" s="179">
        <v>8</v>
      </c>
      <c r="I137" s="180"/>
      <c r="J137" s="181">
        <f t="shared" si="20"/>
        <v>0</v>
      </c>
      <c r="K137" s="177" t="s">
        <v>19</v>
      </c>
      <c r="L137" s="40"/>
      <c r="M137" s="182" t="s">
        <v>19</v>
      </c>
      <c r="N137" s="183" t="s">
        <v>44</v>
      </c>
      <c r="O137" s="65"/>
      <c r="P137" s="184">
        <f t="shared" si="21"/>
        <v>0</v>
      </c>
      <c r="Q137" s="184">
        <v>0</v>
      </c>
      <c r="R137" s="184">
        <f t="shared" si="22"/>
        <v>0</v>
      </c>
      <c r="S137" s="184">
        <v>0</v>
      </c>
      <c r="T137" s="185">
        <f t="shared" si="23"/>
        <v>0</v>
      </c>
      <c r="U137" s="35"/>
      <c r="V137" s="35"/>
      <c r="W137" s="35"/>
      <c r="X137" s="35"/>
      <c r="Y137" s="35"/>
      <c r="Z137" s="35"/>
      <c r="AA137" s="35"/>
      <c r="AB137" s="35"/>
      <c r="AC137" s="35"/>
      <c r="AD137" s="35"/>
      <c r="AE137" s="35"/>
      <c r="AR137" s="186" t="s">
        <v>311</v>
      </c>
      <c r="AT137" s="186" t="s">
        <v>173</v>
      </c>
      <c r="AU137" s="186" t="s">
        <v>81</v>
      </c>
      <c r="AY137" s="18" t="s">
        <v>171</v>
      </c>
      <c r="BE137" s="187">
        <f t="shared" si="24"/>
        <v>0</v>
      </c>
      <c r="BF137" s="187">
        <f t="shared" si="25"/>
        <v>0</v>
      </c>
      <c r="BG137" s="187">
        <f t="shared" si="26"/>
        <v>0</v>
      </c>
      <c r="BH137" s="187">
        <f t="shared" si="27"/>
        <v>0</v>
      </c>
      <c r="BI137" s="187">
        <f t="shared" si="28"/>
        <v>0</v>
      </c>
      <c r="BJ137" s="18" t="s">
        <v>81</v>
      </c>
      <c r="BK137" s="187">
        <f t="shared" si="29"/>
        <v>0</v>
      </c>
      <c r="BL137" s="18" t="s">
        <v>311</v>
      </c>
      <c r="BM137" s="186" t="s">
        <v>912</v>
      </c>
    </row>
    <row r="138" spans="1:65" s="2" customFormat="1" ht="24.2" customHeight="1">
      <c r="A138" s="35"/>
      <c r="B138" s="36"/>
      <c r="C138" s="175" t="s">
        <v>565</v>
      </c>
      <c r="D138" s="175" t="s">
        <v>173</v>
      </c>
      <c r="E138" s="176" t="s">
        <v>3103</v>
      </c>
      <c r="F138" s="177" t="s">
        <v>3104</v>
      </c>
      <c r="G138" s="178" t="s">
        <v>692</v>
      </c>
      <c r="H138" s="179">
        <v>3</v>
      </c>
      <c r="I138" s="180"/>
      <c r="J138" s="181">
        <f t="shared" si="20"/>
        <v>0</v>
      </c>
      <c r="K138" s="177" t="s">
        <v>19</v>
      </c>
      <c r="L138" s="40"/>
      <c r="M138" s="182" t="s">
        <v>19</v>
      </c>
      <c r="N138" s="183" t="s">
        <v>44</v>
      </c>
      <c r="O138" s="65"/>
      <c r="P138" s="184">
        <f t="shared" si="21"/>
        <v>0</v>
      </c>
      <c r="Q138" s="184">
        <v>0</v>
      </c>
      <c r="R138" s="184">
        <f t="shared" si="22"/>
        <v>0</v>
      </c>
      <c r="S138" s="184">
        <v>0</v>
      </c>
      <c r="T138" s="185">
        <f t="shared" si="23"/>
        <v>0</v>
      </c>
      <c r="U138" s="35"/>
      <c r="V138" s="35"/>
      <c r="W138" s="35"/>
      <c r="X138" s="35"/>
      <c r="Y138" s="35"/>
      <c r="Z138" s="35"/>
      <c r="AA138" s="35"/>
      <c r="AB138" s="35"/>
      <c r="AC138" s="35"/>
      <c r="AD138" s="35"/>
      <c r="AE138" s="35"/>
      <c r="AR138" s="186" t="s">
        <v>311</v>
      </c>
      <c r="AT138" s="186" t="s">
        <v>173</v>
      </c>
      <c r="AU138" s="186" t="s">
        <v>81</v>
      </c>
      <c r="AY138" s="18" t="s">
        <v>171</v>
      </c>
      <c r="BE138" s="187">
        <f t="shared" si="24"/>
        <v>0</v>
      </c>
      <c r="BF138" s="187">
        <f t="shared" si="25"/>
        <v>0</v>
      </c>
      <c r="BG138" s="187">
        <f t="shared" si="26"/>
        <v>0</v>
      </c>
      <c r="BH138" s="187">
        <f t="shared" si="27"/>
        <v>0</v>
      </c>
      <c r="BI138" s="187">
        <f t="shared" si="28"/>
        <v>0</v>
      </c>
      <c r="BJ138" s="18" t="s">
        <v>81</v>
      </c>
      <c r="BK138" s="187">
        <f t="shared" si="29"/>
        <v>0</v>
      </c>
      <c r="BL138" s="18" t="s">
        <v>311</v>
      </c>
      <c r="BM138" s="186" t="s">
        <v>924</v>
      </c>
    </row>
    <row r="139" spans="1:65" s="2" customFormat="1" ht="24.2" customHeight="1">
      <c r="A139" s="35"/>
      <c r="B139" s="36"/>
      <c r="C139" s="175" t="s">
        <v>579</v>
      </c>
      <c r="D139" s="175" t="s">
        <v>173</v>
      </c>
      <c r="E139" s="176" t="s">
        <v>3105</v>
      </c>
      <c r="F139" s="177" t="s">
        <v>3106</v>
      </c>
      <c r="G139" s="178" t="s">
        <v>692</v>
      </c>
      <c r="H139" s="179">
        <v>6</v>
      </c>
      <c r="I139" s="180"/>
      <c r="J139" s="181">
        <f t="shared" si="20"/>
        <v>0</v>
      </c>
      <c r="K139" s="177" t="s">
        <v>19</v>
      </c>
      <c r="L139" s="40"/>
      <c r="M139" s="182" t="s">
        <v>19</v>
      </c>
      <c r="N139" s="183" t="s">
        <v>44</v>
      </c>
      <c r="O139" s="65"/>
      <c r="P139" s="184">
        <f t="shared" si="21"/>
        <v>0</v>
      </c>
      <c r="Q139" s="184">
        <v>0</v>
      </c>
      <c r="R139" s="184">
        <f t="shared" si="22"/>
        <v>0</v>
      </c>
      <c r="S139" s="184">
        <v>0</v>
      </c>
      <c r="T139" s="185">
        <f t="shared" si="23"/>
        <v>0</v>
      </c>
      <c r="U139" s="35"/>
      <c r="V139" s="35"/>
      <c r="W139" s="35"/>
      <c r="X139" s="35"/>
      <c r="Y139" s="35"/>
      <c r="Z139" s="35"/>
      <c r="AA139" s="35"/>
      <c r="AB139" s="35"/>
      <c r="AC139" s="35"/>
      <c r="AD139" s="35"/>
      <c r="AE139" s="35"/>
      <c r="AR139" s="186" t="s">
        <v>311</v>
      </c>
      <c r="AT139" s="186" t="s">
        <v>173</v>
      </c>
      <c r="AU139" s="186" t="s">
        <v>81</v>
      </c>
      <c r="AY139" s="18" t="s">
        <v>171</v>
      </c>
      <c r="BE139" s="187">
        <f t="shared" si="24"/>
        <v>0</v>
      </c>
      <c r="BF139" s="187">
        <f t="shared" si="25"/>
        <v>0</v>
      </c>
      <c r="BG139" s="187">
        <f t="shared" si="26"/>
        <v>0</v>
      </c>
      <c r="BH139" s="187">
        <f t="shared" si="27"/>
        <v>0</v>
      </c>
      <c r="BI139" s="187">
        <f t="shared" si="28"/>
        <v>0</v>
      </c>
      <c r="BJ139" s="18" t="s">
        <v>81</v>
      </c>
      <c r="BK139" s="187">
        <f t="shared" si="29"/>
        <v>0</v>
      </c>
      <c r="BL139" s="18" t="s">
        <v>311</v>
      </c>
      <c r="BM139" s="186" t="s">
        <v>934</v>
      </c>
    </row>
    <row r="140" spans="1:65" s="2" customFormat="1" ht="24.2" customHeight="1">
      <c r="A140" s="35"/>
      <c r="B140" s="36"/>
      <c r="C140" s="175" t="s">
        <v>584</v>
      </c>
      <c r="D140" s="175" t="s">
        <v>173</v>
      </c>
      <c r="E140" s="176" t="s">
        <v>3107</v>
      </c>
      <c r="F140" s="177" t="s">
        <v>3108</v>
      </c>
      <c r="G140" s="178" t="s">
        <v>692</v>
      </c>
      <c r="H140" s="179">
        <v>1</v>
      </c>
      <c r="I140" s="180"/>
      <c r="J140" s="181">
        <f t="shared" si="20"/>
        <v>0</v>
      </c>
      <c r="K140" s="177" t="s">
        <v>19</v>
      </c>
      <c r="L140" s="40"/>
      <c r="M140" s="182" t="s">
        <v>19</v>
      </c>
      <c r="N140" s="183" t="s">
        <v>44</v>
      </c>
      <c r="O140" s="65"/>
      <c r="P140" s="184">
        <f t="shared" si="21"/>
        <v>0</v>
      </c>
      <c r="Q140" s="184">
        <v>0</v>
      </c>
      <c r="R140" s="184">
        <f t="shared" si="22"/>
        <v>0</v>
      </c>
      <c r="S140" s="184">
        <v>0</v>
      </c>
      <c r="T140" s="185">
        <f t="shared" si="23"/>
        <v>0</v>
      </c>
      <c r="U140" s="35"/>
      <c r="V140" s="35"/>
      <c r="W140" s="35"/>
      <c r="X140" s="35"/>
      <c r="Y140" s="35"/>
      <c r="Z140" s="35"/>
      <c r="AA140" s="35"/>
      <c r="AB140" s="35"/>
      <c r="AC140" s="35"/>
      <c r="AD140" s="35"/>
      <c r="AE140" s="35"/>
      <c r="AR140" s="186" t="s">
        <v>311</v>
      </c>
      <c r="AT140" s="186" t="s">
        <v>173</v>
      </c>
      <c r="AU140" s="186" t="s">
        <v>81</v>
      </c>
      <c r="AY140" s="18" t="s">
        <v>171</v>
      </c>
      <c r="BE140" s="187">
        <f t="shared" si="24"/>
        <v>0</v>
      </c>
      <c r="BF140" s="187">
        <f t="shared" si="25"/>
        <v>0</v>
      </c>
      <c r="BG140" s="187">
        <f t="shared" si="26"/>
        <v>0</v>
      </c>
      <c r="BH140" s="187">
        <f t="shared" si="27"/>
        <v>0</v>
      </c>
      <c r="BI140" s="187">
        <f t="shared" si="28"/>
        <v>0</v>
      </c>
      <c r="BJ140" s="18" t="s">
        <v>81</v>
      </c>
      <c r="BK140" s="187">
        <f t="shared" si="29"/>
        <v>0</v>
      </c>
      <c r="BL140" s="18" t="s">
        <v>311</v>
      </c>
      <c r="BM140" s="186" t="s">
        <v>947</v>
      </c>
    </row>
    <row r="141" spans="1:65" s="2" customFormat="1" ht="24.2" customHeight="1">
      <c r="A141" s="35"/>
      <c r="B141" s="36"/>
      <c r="C141" s="175" t="s">
        <v>589</v>
      </c>
      <c r="D141" s="175" t="s">
        <v>173</v>
      </c>
      <c r="E141" s="176" t="s">
        <v>3109</v>
      </c>
      <c r="F141" s="177" t="s">
        <v>3110</v>
      </c>
      <c r="G141" s="178" t="s">
        <v>402</v>
      </c>
      <c r="H141" s="179">
        <v>1</v>
      </c>
      <c r="I141" s="180"/>
      <c r="J141" s="181">
        <f t="shared" si="20"/>
        <v>0</v>
      </c>
      <c r="K141" s="177" t="s">
        <v>19</v>
      </c>
      <c r="L141" s="40"/>
      <c r="M141" s="182" t="s">
        <v>19</v>
      </c>
      <c r="N141" s="183" t="s">
        <v>44</v>
      </c>
      <c r="O141" s="65"/>
      <c r="P141" s="184">
        <f t="shared" si="21"/>
        <v>0</v>
      </c>
      <c r="Q141" s="184">
        <v>0</v>
      </c>
      <c r="R141" s="184">
        <f t="shared" si="22"/>
        <v>0</v>
      </c>
      <c r="S141" s="184">
        <v>0</v>
      </c>
      <c r="T141" s="185">
        <f t="shared" si="23"/>
        <v>0</v>
      </c>
      <c r="U141" s="35"/>
      <c r="V141" s="35"/>
      <c r="W141" s="35"/>
      <c r="X141" s="35"/>
      <c r="Y141" s="35"/>
      <c r="Z141" s="35"/>
      <c r="AA141" s="35"/>
      <c r="AB141" s="35"/>
      <c r="AC141" s="35"/>
      <c r="AD141" s="35"/>
      <c r="AE141" s="35"/>
      <c r="AR141" s="186" t="s">
        <v>311</v>
      </c>
      <c r="AT141" s="186" t="s">
        <v>173</v>
      </c>
      <c r="AU141" s="186" t="s">
        <v>81</v>
      </c>
      <c r="AY141" s="18" t="s">
        <v>171</v>
      </c>
      <c r="BE141" s="187">
        <f t="shared" si="24"/>
        <v>0</v>
      </c>
      <c r="BF141" s="187">
        <f t="shared" si="25"/>
        <v>0</v>
      </c>
      <c r="BG141" s="187">
        <f t="shared" si="26"/>
        <v>0</v>
      </c>
      <c r="BH141" s="187">
        <f t="shared" si="27"/>
        <v>0</v>
      </c>
      <c r="BI141" s="187">
        <f t="shared" si="28"/>
        <v>0</v>
      </c>
      <c r="BJ141" s="18" t="s">
        <v>81</v>
      </c>
      <c r="BK141" s="187">
        <f t="shared" si="29"/>
        <v>0</v>
      </c>
      <c r="BL141" s="18" t="s">
        <v>311</v>
      </c>
      <c r="BM141" s="186" t="s">
        <v>964</v>
      </c>
    </row>
    <row r="142" spans="1:65" s="2" customFormat="1" ht="24.2" customHeight="1">
      <c r="A142" s="35"/>
      <c r="B142" s="36"/>
      <c r="C142" s="175" t="s">
        <v>598</v>
      </c>
      <c r="D142" s="175" t="s">
        <v>173</v>
      </c>
      <c r="E142" s="176" t="s">
        <v>3111</v>
      </c>
      <c r="F142" s="177" t="s">
        <v>3112</v>
      </c>
      <c r="G142" s="178" t="s">
        <v>692</v>
      </c>
      <c r="H142" s="179">
        <v>1</v>
      </c>
      <c r="I142" s="180"/>
      <c r="J142" s="181">
        <f t="shared" si="20"/>
        <v>0</v>
      </c>
      <c r="K142" s="177" t="s">
        <v>19</v>
      </c>
      <c r="L142" s="40"/>
      <c r="M142" s="182" t="s">
        <v>19</v>
      </c>
      <c r="N142" s="183" t="s">
        <v>44</v>
      </c>
      <c r="O142" s="65"/>
      <c r="P142" s="184">
        <f t="shared" si="21"/>
        <v>0</v>
      </c>
      <c r="Q142" s="184">
        <v>0</v>
      </c>
      <c r="R142" s="184">
        <f t="shared" si="22"/>
        <v>0</v>
      </c>
      <c r="S142" s="184">
        <v>0</v>
      </c>
      <c r="T142" s="185">
        <f t="shared" si="23"/>
        <v>0</v>
      </c>
      <c r="U142" s="35"/>
      <c r="V142" s="35"/>
      <c r="W142" s="35"/>
      <c r="X142" s="35"/>
      <c r="Y142" s="35"/>
      <c r="Z142" s="35"/>
      <c r="AA142" s="35"/>
      <c r="AB142" s="35"/>
      <c r="AC142" s="35"/>
      <c r="AD142" s="35"/>
      <c r="AE142" s="35"/>
      <c r="AR142" s="186" t="s">
        <v>311</v>
      </c>
      <c r="AT142" s="186" t="s">
        <v>173</v>
      </c>
      <c r="AU142" s="186" t="s">
        <v>81</v>
      </c>
      <c r="AY142" s="18" t="s">
        <v>171</v>
      </c>
      <c r="BE142" s="187">
        <f t="shared" si="24"/>
        <v>0</v>
      </c>
      <c r="BF142" s="187">
        <f t="shared" si="25"/>
        <v>0</v>
      </c>
      <c r="BG142" s="187">
        <f t="shared" si="26"/>
        <v>0</v>
      </c>
      <c r="BH142" s="187">
        <f t="shared" si="27"/>
        <v>0</v>
      </c>
      <c r="BI142" s="187">
        <f t="shared" si="28"/>
        <v>0</v>
      </c>
      <c r="BJ142" s="18" t="s">
        <v>81</v>
      </c>
      <c r="BK142" s="187">
        <f t="shared" si="29"/>
        <v>0</v>
      </c>
      <c r="BL142" s="18" t="s">
        <v>311</v>
      </c>
      <c r="BM142" s="186" t="s">
        <v>977</v>
      </c>
    </row>
    <row r="143" spans="1:65" s="2" customFormat="1" ht="24.2" customHeight="1">
      <c r="A143" s="35"/>
      <c r="B143" s="36"/>
      <c r="C143" s="175" t="s">
        <v>604</v>
      </c>
      <c r="D143" s="175" t="s">
        <v>173</v>
      </c>
      <c r="E143" s="176" t="s">
        <v>3113</v>
      </c>
      <c r="F143" s="177" t="s">
        <v>3114</v>
      </c>
      <c r="G143" s="178" t="s">
        <v>402</v>
      </c>
      <c r="H143" s="179">
        <v>10</v>
      </c>
      <c r="I143" s="180"/>
      <c r="J143" s="181">
        <f t="shared" si="20"/>
        <v>0</v>
      </c>
      <c r="K143" s="177" t="s">
        <v>19</v>
      </c>
      <c r="L143" s="40"/>
      <c r="M143" s="182" t="s">
        <v>19</v>
      </c>
      <c r="N143" s="183" t="s">
        <v>44</v>
      </c>
      <c r="O143" s="65"/>
      <c r="P143" s="184">
        <f t="shared" si="21"/>
        <v>0</v>
      </c>
      <c r="Q143" s="184">
        <v>0</v>
      </c>
      <c r="R143" s="184">
        <f t="shared" si="22"/>
        <v>0</v>
      </c>
      <c r="S143" s="184">
        <v>0</v>
      </c>
      <c r="T143" s="185">
        <f t="shared" si="23"/>
        <v>0</v>
      </c>
      <c r="U143" s="35"/>
      <c r="V143" s="35"/>
      <c r="W143" s="35"/>
      <c r="X143" s="35"/>
      <c r="Y143" s="35"/>
      <c r="Z143" s="35"/>
      <c r="AA143" s="35"/>
      <c r="AB143" s="35"/>
      <c r="AC143" s="35"/>
      <c r="AD143" s="35"/>
      <c r="AE143" s="35"/>
      <c r="AR143" s="186" t="s">
        <v>311</v>
      </c>
      <c r="AT143" s="186" t="s">
        <v>173</v>
      </c>
      <c r="AU143" s="186" t="s">
        <v>81</v>
      </c>
      <c r="AY143" s="18" t="s">
        <v>171</v>
      </c>
      <c r="BE143" s="187">
        <f t="shared" si="24"/>
        <v>0</v>
      </c>
      <c r="BF143" s="187">
        <f t="shared" si="25"/>
        <v>0</v>
      </c>
      <c r="BG143" s="187">
        <f t="shared" si="26"/>
        <v>0</v>
      </c>
      <c r="BH143" s="187">
        <f t="shared" si="27"/>
        <v>0</v>
      </c>
      <c r="BI143" s="187">
        <f t="shared" si="28"/>
        <v>0</v>
      </c>
      <c r="BJ143" s="18" t="s">
        <v>81</v>
      </c>
      <c r="BK143" s="187">
        <f t="shared" si="29"/>
        <v>0</v>
      </c>
      <c r="BL143" s="18" t="s">
        <v>311</v>
      </c>
      <c r="BM143" s="186" t="s">
        <v>988</v>
      </c>
    </row>
    <row r="144" spans="1:65" s="2" customFormat="1" ht="24.2" customHeight="1">
      <c r="A144" s="35"/>
      <c r="B144" s="36"/>
      <c r="C144" s="175" t="s">
        <v>610</v>
      </c>
      <c r="D144" s="175" t="s">
        <v>173</v>
      </c>
      <c r="E144" s="176" t="s">
        <v>3115</v>
      </c>
      <c r="F144" s="177" t="s">
        <v>3116</v>
      </c>
      <c r="G144" s="178" t="s">
        <v>692</v>
      </c>
      <c r="H144" s="179">
        <v>9</v>
      </c>
      <c r="I144" s="180"/>
      <c r="J144" s="181">
        <f t="shared" si="20"/>
        <v>0</v>
      </c>
      <c r="K144" s="177" t="s">
        <v>19</v>
      </c>
      <c r="L144" s="40"/>
      <c r="M144" s="182" t="s">
        <v>19</v>
      </c>
      <c r="N144" s="183" t="s">
        <v>44</v>
      </c>
      <c r="O144" s="65"/>
      <c r="P144" s="184">
        <f t="shared" si="21"/>
        <v>0</v>
      </c>
      <c r="Q144" s="184">
        <v>0</v>
      </c>
      <c r="R144" s="184">
        <f t="shared" si="22"/>
        <v>0</v>
      </c>
      <c r="S144" s="184">
        <v>0</v>
      </c>
      <c r="T144" s="185">
        <f t="shared" si="23"/>
        <v>0</v>
      </c>
      <c r="U144" s="35"/>
      <c r="V144" s="35"/>
      <c r="W144" s="35"/>
      <c r="X144" s="35"/>
      <c r="Y144" s="35"/>
      <c r="Z144" s="35"/>
      <c r="AA144" s="35"/>
      <c r="AB144" s="35"/>
      <c r="AC144" s="35"/>
      <c r="AD144" s="35"/>
      <c r="AE144" s="35"/>
      <c r="AR144" s="186" t="s">
        <v>311</v>
      </c>
      <c r="AT144" s="186" t="s">
        <v>173</v>
      </c>
      <c r="AU144" s="186" t="s">
        <v>81</v>
      </c>
      <c r="AY144" s="18" t="s">
        <v>171</v>
      </c>
      <c r="BE144" s="187">
        <f t="shared" si="24"/>
        <v>0</v>
      </c>
      <c r="BF144" s="187">
        <f t="shared" si="25"/>
        <v>0</v>
      </c>
      <c r="BG144" s="187">
        <f t="shared" si="26"/>
        <v>0</v>
      </c>
      <c r="BH144" s="187">
        <f t="shared" si="27"/>
        <v>0</v>
      </c>
      <c r="BI144" s="187">
        <f t="shared" si="28"/>
        <v>0</v>
      </c>
      <c r="BJ144" s="18" t="s">
        <v>81</v>
      </c>
      <c r="BK144" s="187">
        <f t="shared" si="29"/>
        <v>0</v>
      </c>
      <c r="BL144" s="18" t="s">
        <v>311</v>
      </c>
      <c r="BM144" s="186" t="s">
        <v>999</v>
      </c>
    </row>
    <row r="145" spans="1:65" s="2" customFormat="1" ht="24.2" customHeight="1">
      <c r="A145" s="35"/>
      <c r="B145" s="36"/>
      <c r="C145" s="175" t="s">
        <v>619</v>
      </c>
      <c r="D145" s="175" t="s">
        <v>173</v>
      </c>
      <c r="E145" s="176" t="s">
        <v>3117</v>
      </c>
      <c r="F145" s="177" t="s">
        <v>3118</v>
      </c>
      <c r="G145" s="178" t="s">
        <v>402</v>
      </c>
      <c r="H145" s="179">
        <v>9</v>
      </c>
      <c r="I145" s="180"/>
      <c r="J145" s="181">
        <f t="shared" si="20"/>
        <v>0</v>
      </c>
      <c r="K145" s="177" t="s">
        <v>19</v>
      </c>
      <c r="L145" s="40"/>
      <c r="M145" s="182" t="s">
        <v>19</v>
      </c>
      <c r="N145" s="183" t="s">
        <v>44</v>
      </c>
      <c r="O145" s="65"/>
      <c r="P145" s="184">
        <f t="shared" si="21"/>
        <v>0</v>
      </c>
      <c r="Q145" s="184">
        <v>0</v>
      </c>
      <c r="R145" s="184">
        <f t="shared" si="22"/>
        <v>0</v>
      </c>
      <c r="S145" s="184">
        <v>0</v>
      </c>
      <c r="T145" s="185">
        <f t="shared" si="23"/>
        <v>0</v>
      </c>
      <c r="U145" s="35"/>
      <c r="V145" s="35"/>
      <c r="W145" s="35"/>
      <c r="X145" s="35"/>
      <c r="Y145" s="35"/>
      <c r="Z145" s="35"/>
      <c r="AA145" s="35"/>
      <c r="AB145" s="35"/>
      <c r="AC145" s="35"/>
      <c r="AD145" s="35"/>
      <c r="AE145" s="35"/>
      <c r="AR145" s="186" t="s">
        <v>311</v>
      </c>
      <c r="AT145" s="186" t="s">
        <v>173</v>
      </c>
      <c r="AU145" s="186" t="s">
        <v>81</v>
      </c>
      <c r="AY145" s="18" t="s">
        <v>171</v>
      </c>
      <c r="BE145" s="187">
        <f t="shared" si="24"/>
        <v>0</v>
      </c>
      <c r="BF145" s="187">
        <f t="shared" si="25"/>
        <v>0</v>
      </c>
      <c r="BG145" s="187">
        <f t="shared" si="26"/>
        <v>0</v>
      </c>
      <c r="BH145" s="187">
        <f t="shared" si="27"/>
        <v>0</v>
      </c>
      <c r="BI145" s="187">
        <f t="shared" si="28"/>
        <v>0</v>
      </c>
      <c r="BJ145" s="18" t="s">
        <v>81</v>
      </c>
      <c r="BK145" s="187">
        <f t="shared" si="29"/>
        <v>0</v>
      </c>
      <c r="BL145" s="18" t="s">
        <v>311</v>
      </c>
      <c r="BM145" s="186" t="s">
        <v>1008</v>
      </c>
    </row>
    <row r="146" spans="1:65" s="2" customFormat="1" ht="37.9" customHeight="1">
      <c r="A146" s="35"/>
      <c r="B146" s="36"/>
      <c r="C146" s="175" t="s">
        <v>625</v>
      </c>
      <c r="D146" s="175" t="s">
        <v>173</v>
      </c>
      <c r="E146" s="176" t="s">
        <v>3119</v>
      </c>
      <c r="F146" s="177" t="s">
        <v>3120</v>
      </c>
      <c r="G146" s="178" t="s">
        <v>402</v>
      </c>
      <c r="H146" s="179">
        <v>8</v>
      </c>
      <c r="I146" s="180"/>
      <c r="J146" s="181">
        <f t="shared" si="20"/>
        <v>0</v>
      </c>
      <c r="K146" s="177" t="s">
        <v>19</v>
      </c>
      <c r="L146" s="40"/>
      <c r="M146" s="182" t="s">
        <v>19</v>
      </c>
      <c r="N146" s="183" t="s">
        <v>44</v>
      </c>
      <c r="O146" s="65"/>
      <c r="P146" s="184">
        <f t="shared" si="21"/>
        <v>0</v>
      </c>
      <c r="Q146" s="184">
        <v>0</v>
      </c>
      <c r="R146" s="184">
        <f t="shared" si="22"/>
        <v>0</v>
      </c>
      <c r="S146" s="184">
        <v>0</v>
      </c>
      <c r="T146" s="185">
        <f t="shared" si="23"/>
        <v>0</v>
      </c>
      <c r="U146" s="35"/>
      <c r="V146" s="35"/>
      <c r="W146" s="35"/>
      <c r="X146" s="35"/>
      <c r="Y146" s="35"/>
      <c r="Z146" s="35"/>
      <c r="AA146" s="35"/>
      <c r="AB146" s="35"/>
      <c r="AC146" s="35"/>
      <c r="AD146" s="35"/>
      <c r="AE146" s="35"/>
      <c r="AR146" s="186" t="s">
        <v>311</v>
      </c>
      <c r="AT146" s="186" t="s">
        <v>173</v>
      </c>
      <c r="AU146" s="186" t="s">
        <v>81</v>
      </c>
      <c r="AY146" s="18" t="s">
        <v>171</v>
      </c>
      <c r="BE146" s="187">
        <f t="shared" si="24"/>
        <v>0</v>
      </c>
      <c r="BF146" s="187">
        <f t="shared" si="25"/>
        <v>0</v>
      </c>
      <c r="BG146" s="187">
        <f t="shared" si="26"/>
        <v>0</v>
      </c>
      <c r="BH146" s="187">
        <f t="shared" si="27"/>
        <v>0</v>
      </c>
      <c r="BI146" s="187">
        <f t="shared" si="28"/>
        <v>0</v>
      </c>
      <c r="BJ146" s="18" t="s">
        <v>81</v>
      </c>
      <c r="BK146" s="187">
        <f t="shared" si="29"/>
        <v>0</v>
      </c>
      <c r="BL146" s="18" t="s">
        <v>311</v>
      </c>
      <c r="BM146" s="186" t="s">
        <v>1020</v>
      </c>
    </row>
    <row r="147" spans="1:65" s="2" customFormat="1" ht="16.5" customHeight="1">
      <c r="A147" s="35"/>
      <c r="B147" s="36"/>
      <c r="C147" s="175" t="s">
        <v>630</v>
      </c>
      <c r="D147" s="175" t="s">
        <v>173</v>
      </c>
      <c r="E147" s="176" t="s">
        <v>3121</v>
      </c>
      <c r="F147" s="177" t="s">
        <v>3122</v>
      </c>
      <c r="G147" s="178" t="s">
        <v>402</v>
      </c>
      <c r="H147" s="179">
        <v>10</v>
      </c>
      <c r="I147" s="180"/>
      <c r="J147" s="181">
        <f t="shared" si="20"/>
        <v>0</v>
      </c>
      <c r="K147" s="177" t="s">
        <v>19</v>
      </c>
      <c r="L147" s="40"/>
      <c r="M147" s="182" t="s">
        <v>19</v>
      </c>
      <c r="N147" s="183" t="s">
        <v>44</v>
      </c>
      <c r="O147" s="65"/>
      <c r="P147" s="184">
        <f t="shared" si="21"/>
        <v>0</v>
      </c>
      <c r="Q147" s="184">
        <v>0</v>
      </c>
      <c r="R147" s="184">
        <f t="shared" si="22"/>
        <v>0</v>
      </c>
      <c r="S147" s="184">
        <v>0</v>
      </c>
      <c r="T147" s="185">
        <f t="shared" si="23"/>
        <v>0</v>
      </c>
      <c r="U147" s="35"/>
      <c r="V147" s="35"/>
      <c r="W147" s="35"/>
      <c r="X147" s="35"/>
      <c r="Y147" s="35"/>
      <c r="Z147" s="35"/>
      <c r="AA147" s="35"/>
      <c r="AB147" s="35"/>
      <c r="AC147" s="35"/>
      <c r="AD147" s="35"/>
      <c r="AE147" s="35"/>
      <c r="AR147" s="186" t="s">
        <v>311</v>
      </c>
      <c r="AT147" s="186" t="s">
        <v>173</v>
      </c>
      <c r="AU147" s="186" t="s">
        <v>81</v>
      </c>
      <c r="AY147" s="18" t="s">
        <v>171</v>
      </c>
      <c r="BE147" s="187">
        <f t="shared" si="24"/>
        <v>0</v>
      </c>
      <c r="BF147" s="187">
        <f t="shared" si="25"/>
        <v>0</v>
      </c>
      <c r="BG147" s="187">
        <f t="shared" si="26"/>
        <v>0</v>
      </c>
      <c r="BH147" s="187">
        <f t="shared" si="27"/>
        <v>0</v>
      </c>
      <c r="BI147" s="187">
        <f t="shared" si="28"/>
        <v>0</v>
      </c>
      <c r="BJ147" s="18" t="s">
        <v>81</v>
      </c>
      <c r="BK147" s="187">
        <f t="shared" si="29"/>
        <v>0</v>
      </c>
      <c r="BL147" s="18" t="s">
        <v>311</v>
      </c>
      <c r="BM147" s="186" t="s">
        <v>1030</v>
      </c>
    </row>
    <row r="148" spans="1:65" s="2" customFormat="1" ht="24.2" customHeight="1">
      <c r="A148" s="35"/>
      <c r="B148" s="36"/>
      <c r="C148" s="175" t="s">
        <v>635</v>
      </c>
      <c r="D148" s="175" t="s">
        <v>173</v>
      </c>
      <c r="E148" s="176" t="s">
        <v>3123</v>
      </c>
      <c r="F148" s="177" t="s">
        <v>3124</v>
      </c>
      <c r="G148" s="178" t="s">
        <v>692</v>
      </c>
      <c r="H148" s="179">
        <v>2</v>
      </c>
      <c r="I148" s="180"/>
      <c r="J148" s="181">
        <f t="shared" si="20"/>
        <v>0</v>
      </c>
      <c r="K148" s="177" t="s">
        <v>19</v>
      </c>
      <c r="L148" s="40"/>
      <c r="M148" s="182" t="s">
        <v>19</v>
      </c>
      <c r="N148" s="183" t="s">
        <v>44</v>
      </c>
      <c r="O148" s="65"/>
      <c r="P148" s="184">
        <f t="shared" si="21"/>
        <v>0</v>
      </c>
      <c r="Q148" s="184">
        <v>0</v>
      </c>
      <c r="R148" s="184">
        <f t="shared" si="22"/>
        <v>0</v>
      </c>
      <c r="S148" s="184">
        <v>0</v>
      </c>
      <c r="T148" s="185">
        <f t="shared" si="23"/>
        <v>0</v>
      </c>
      <c r="U148" s="35"/>
      <c r="V148" s="35"/>
      <c r="W148" s="35"/>
      <c r="X148" s="35"/>
      <c r="Y148" s="35"/>
      <c r="Z148" s="35"/>
      <c r="AA148" s="35"/>
      <c r="AB148" s="35"/>
      <c r="AC148" s="35"/>
      <c r="AD148" s="35"/>
      <c r="AE148" s="35"/>
      <c r="AR148" s="186" t="s">
        <v>311</v>
      </c>
      <c r="AT148" s="186" t="s">
        <v>173</v>
      </c>
      <c r="AU148" s="186" t="s">
        <v>81</v>
      </c>
      <c r="AY148" s="18" t="s">
        <v>171</v>
      </c>
      <c r="BE148" s="187">
        <f t="shared" si="24"/>
        <v>0</v>
      </c>
      <c r="BF148" s="187">
        <f t="shared" si="25"/>
        <v>0</v>
      </c>
      <c r="BG148" s="187">
        <f t="shared" si="26"/>
        <v>0</v>
      </c>
      <c r="BH148" s="187">
        <f t="shared" si="27"/>
        <v>0</v>
      </c>
      <c r="BI148" s="187">
        <f t="shared" si="28"/>
        <v>0</v>
      </c>
      <c r="BJ148" s="18" t="s">
        <v>81</v>
      </c>
      <c r="BK148" s="187">
        <f t="shared" si="29"/>
        <v>0</v>
      </c>
      <c r="BL148" s="18" t="s">
        <v>311</v>
      </c>
      <c r="BM148" s="186" t="s">
        <v>1040</v>
      </c>
    </row>
    <row r="149" spans="1:65" s="2" customFormat="1" ht="24.2" customHeight="1">
      <c r="A149" s="35"/>
      <c r="B149" s="36"/>
      <c r="C149" s="175" t="s">
        <v>662</v>
      </c>
      <c r="D149" s="175" t="s">
        <v>173</v>
      </c>
      <c r="E149" s="176" t="s">
        <v>3125</v>
      </c>
      <c r="F149" s="177" t="s">
        <v>3126</v>
      </c>
      <c r="G149" s="178" t="s">
        <v>692</v>
      </c>
      <c r="H149" s="179">
        <v>1</v>
      </c>
      <c r="I149" s="180"/>
      <c r="J149" s="181">
        <f t="shared" si="20"/>
        <v>0</v>
      </c>
      <c r="K149" s="177" t="s">
        <v>19</v>
      </c>
      <c r="L149" s="40"/>
      <c r="M149" s="182" t="s">
        <v>19</v>
      </c>
      <c r="N149" s="183" t="s">
        <v>44</v>
      </c>
      <c r="O149" s="65"/>
      <c r="P149" s="184">
        <f t="shared" si="21"/>
        <v>0</v>
      </c>
      <c r="Q149" s="184">
        <v>0</v>
      </c>
      <c r="R149" s="184">
        <f t="shared" si="22"/>
        <v>0</v>
      </c>
      <c r="S149" s="184">
        <v>0</v>
      </c>
      <c r="T149" s="185">
        <f t="shared" si="23"/>
        <v>0</v>
      </c>
      <c r="U149" s="35"/>
      <c r="V149" s="35"/>
      <c r="W149" s="35"/>
      <c r="X149" s="35"/>
      <c r="Y149" s="35"/>
      <c r="Z149" s="35"/>
      <c r="AA149" s="35"/>
      <c r="AB149" s="35"/>
      <c r="AC149" s="35"/>
      <c r="AD149" s="35"/>
      <c r="AE149" s="35"/>
      <c r="AR149" s="186" t="s">
        <v>311</v>
      </c>
      <c r="AT149" s="186" t="s">
        <v>173</v>
      </c>
      <c r="AU149" s="186" t="s">
        <v>81</v>
      </c>
      <c r="AY149" s="18" t="s">
        <v>171</v>
      </c>
      <c r="BE149" s="187">
        <f t="shared" si="24"/>
        <v>0</v>
      </c>
      <c r="BF149" s="187">
        <f t="shared" si="25"/>
        <v>0</v>
      </c>
      <c r="BG149" s="187">
        <f t="shared" si="26"/>
        <v>0</v>
      </c>
      <c r="BH149" s="187">
        <f t="shared" si="27"/>
        <v>0</v>
      </c>
      <c r="BI149" s="187">
        <f t="shared" si="28"/>
        <v>0</v>
      </c>
      <c r="BJ149" s="18" t="s">
        <v>81</v>
      </c>
      <c r="BK149" s="187">
        <f t="shared" si="29"/>
        <v>0</v>
      </c>
      <c r="BL149" s="18" t="s">
        <v>311</v>
      </c>
      <c r="BM149" s="186" t="s">
        <v>1050</v>
      </c>
    </row>
    <row r="150" spans="1:65" s="2" customFormat="1" ht="16.5" customHeight="1">
      <c r="A150" s="35"/>
      <c r="B150" s="36"/>
      <c r="C150" s="175" t="s">
        <v>668</v>
      </c>
      <c r="D150" s="175" t="s">
        <v>173</v>
      </c>
      <c r="E150" s="176" t="s">
        <v>3127</v>
      </c>
      <c r="F150" s="177" t="s">
        <v>3128</v>
      </c>
      <c r="G150" s="178" t="s">
        <v>692</v>
      </c>
      <c r="H150" s="179">
        <v>3</v>
      </c>
      <c r="I150" s="180"/>
      <c r="J150" s="181">
        <f t="shared" si="20"/>
        <v>0</v>
      </c>
      <c r="K150" s="177" t="s">
        <v>19</v>
      </c>
      <c r="L150" s="40"/>
      <c r="M150" s="182" t="s">
        <v>19</v>
      </c>
      <c r="N150" s="183" t="s">
        <v>44</v>
      </c>
      <c r="O150" s="65"/>
      <c r="P150" s="184">
        <f t="shared" si="21"/>
        <v>0</v>
      </c>
      <c r="Q150" s="184">
        <v>0</v>
      </c>
      <c r="R150" s="184">
        <f t="shared" si="22"/>
        <v>0</v>
      </c>
      <c r="S150" s="184">
        <v>0</v>
      </c>
      <c r="T150" s="185">
        <f t="shared" si="23"/>
        <v>0</v>
      </c>
      <c r="U150" s="35"/>
      <c r="V150" s="35"/>
      <c r="W150" s="35"/>
      <c r="X150" s="35"/>
      <c r="Y150" s="35"/>
      <c r="Z150" s="35"/>
      <c r="AA150" s="35"/>
      <c r="AB150" s="35"/>
      <c r="AC150" s="35"/>
      <c r="AD150" s="35"/>
      <c r="AE150" s="35"/>
      <c r="AR150" s="186" t="s">
        <v>311</v>
      </c>
      <c r="AT150" s="186" t="s">
        <v>173</v>
      </c>
      <c r="AU150" s="186" t="s">
        <v>81</v>
      </c>
      <c r="AY150" s="18" t="s">
        <v>171</v>
      </c>
      <c r="BE150" s="187">
        <f t="shared" si="24"/>
        <v>0</v>
      </c>
      <c r="BF150" s="187">
        <f t="shared" si="25"/>
        <v>0</v>
      </c>
      <c r="BG150" s="187">
        <f t="shared" si="26"/>
        <v>0</v>
      </c>
      <c r="BH150" s="187">
        <f t="shared" si="27"/>
        <v>0</v>
      </c>
      <c r="BI150" s="187">
        <f t="shared" si="28"/>
        <v>0</v>
      </c>
      <c r="BJ150" s="18" t="s">
        <v>81</v>
      </c>
      <c r="BK150" s="187">
        <f t="shared" si="29"/>
        <v>0</v>
      </c>
      <c r="BL150" s="18" t="s">
        <v>311</v>
      </c>
      <c r="BM150" s="186" t="s">
        <v>1060</v>
      </c>
    </row>
    <row r="151" spans="1:65" s="2" customFormat="1" ht="37.9" customHeight="1">
      <c r="A151" s="35"/>
      <c r="B151" s="36"/>
      <c r="C151" s="175" t="s">
        <v>673</v>
      </c>
      <c r="D151" s="175" t="s">
        <v>173</v>
      </c>
      <c r="E151" s="176" t="s">
        <v>3129</v>
      </c>
      <c r="F151" s="177" t="s">
        <v>3130</v>
      </c>
      <c r="G151" s="178" t="s">
        <v>402</v>
      </c>
      <c r="H151" s="179">
        <v>2</v>
      </c>
      <c r="I151" s="180"/>
      <c r="J151" s="181">
        <f t="shared" si="20"/>
        <v>0</v>
      </c>
      <c r="K151" s="177" t="s">
        <v>19</v>
      </c>
      <c r="L151" s="40"/>
      <c r="M151" s="182" t="s">
        <v>19</v>
      </c>
      <c r="N151" s="183" t="s">
        <v>44</v>
      </c>
      <c r="O151" s="65"/>
      <c r="P151" s="184">
        <f t="shared" si="21"/>
        <v>0</v>
      </c>
      <c r="Q151" s="184">
        <v>0</v>
      </c>
      <c r="R151" s="184">
        <f t="shared" si="22"/>
        <v>0</v>
      </c>
      <c r="S151" s="184">
        <v>0</v>
      </c>
      <c r="T151" s="185">
        <f t="shared" si="23"/>
        <v>0</v>
      </c>
      <c r="U151" s="35"/>
      <c r="V151" s="35"/>
      <c r="W151" s="35"/>
      <c r="X151" s="35"/>
      <c r="Y151" s="35"/>
      <c r="Z151" s="35"/>
      <c r="AA151" s="35"/>
      <c r="AB151" s="35"/>
      <c r="AC151" s="35"/>
      <c r="AD151" s="35"/>
      <c r="AE151" s="35"/>
      <c r="AR151" s="186" t="s">
        <v>311</v>
      </c>
      <c r="AT151" s="186" t="s">
        <v>173</v>
      </c>
      <c r="AU151" s="186" t="s">
        <v>81</v>
      </c>
      <c r="AY151" s="18" t="s">
        <v>171</v>
      </c>
      <c r="BE151" s="187">
        <f t="shared" si="24"/>
        <v>0</v>
      </c>
      <c r="BF151" s="187">
        <f t="shared" si="25"/>
        <v>0</v>
      </c>
      <c r="BG151" s="187">
        <f t="shared" si="26"/>
        <v>0</v>
      </c>
      <c r="BH151" s="187">
        <f t="shared" si="27"/>
        <v>0</v>
      </c>
      <c r="BI151" s="187">
        <f t="shared" si="28"/>
        <v>0</v>
      </c>
      <c r="BJ151" s="18" t="s">
        <v>81</v>
      </c>
      <c r="BK151" s="187">
        <f t="shared" si="29"/>
        <v>0</v>
      </c>
      <c r="BL151" s="18" t="s">
        <v>311</v>
      </c>
      <c r="BM151" s="186" t="s">
        <v>1070</v>
      </c>
    </row>
    <row r="152" spans="1:65" s="2" customFormat="1" ht="37.9" customHeight="1">
      <c r="A152" s="35"/>
      <c r="B152" s="36"/>
      <c r="C152" s="175" t="s">
        <v>678</v>
      </c>
      <c r="D152" s="175" t="s">
        <v>173</v>
      </c>
      <c r="E152" s="176" t="s">
        <v>3131</v>
      </c>
      <c r="F152" s="177" t="s">
        <v>3132</v>
      </c>
      <c r="G152" s="178" t="s">
        <v>402</v>
      </c>
      <c r="H152" s="179">
        <v>1</v>
      </c>
      <c r="I152" s="180"/>
      <c r="J152" s="181">
        <f t="shared" si="20"/>
        <v>0</v>
      </c>
      <c r="K152" s="177" t="s">
        <v>19</v>
      </c>
      <c r="L152" s="40"/>
      <c r="M152" s="182" t="s">
        <v>19</v>
      </c>
      <c r="N152" s="183" t="s">
        <v>44</v>
      </c>
      <c r="O152" s="65"/>
      <c r="P152" s="184">
        <f t="shared" si="21"/>
        <v>0</v>
      </c>
      <c r="Q152" s="184">
        <v>0</v>
      </c>
      <c r="R152" s="184">
        <f t="shared" si="22"/>
        <v>0</v>
      </c>
      <c r="S152" s="184">
        <v>0</v>
      </c>
      <c r="T152" s="185">
        <f t="shared" si="23"/>
        <v>0</v>
      </c>
      <c r="U152" s="35"/>
      <c r="V152" s="35"/>
      <c r="W152" s="35"/>
      <c r="X152" s="35"/>
      <c r="Y152" s="35"/>
      <c r="Z152" s="35"/>
      <c r="AA152" s="35"/>
      <c r="AB152" s="35"/>
      <c r="AC152" s="35"/>
      <c r="AD152" s="35"/>
      <c r="AE152" s="35"/>
      <c r="AR152" s="186" t="s">
        <v>311</v>
      </c>
      <c r="AT152" s="186" t="s">
        <v>173</v>
      </c>
      <c r="AU152" s="186" t="s">
        <v>81</v>
      </c>
      <c r="AY152" s="18" t="s">
        <v>171</v>
      </c>
      <c r="BE152" s="187">
        <f t="shared" si="24"/>
        <v>0</v>
      </c>
      <c r="BF152" s="187">
        <f t="shared" si="25"/>
        <v>0</v>
      </c>
      <c r="BG152" s="187">
        <f t="shared" si="26"/>
        <v>0</v>
      </c>
      <c r="BH152" s="187">
        <f t="shared" si="27"/>
        <v>0</v>
      </c>
      <c r="BI152" s="187">
        <f t="shared" si="28"/>
        <v>0</v>
      </c>
      <c r="BJ152" s="18" t="s">
        <v>81</v>
      </c>
      <c r="BK152" s="187">
        <f t="shared" si="29"/>
        <v>0</v>
      </c>
      <c r="BL152" s="18" t="s">
        <v>311</v>
      </c>
      <c r="BM152" s="186" t="s">
        <v>1080</v>
      </c>
    </row>
    <row r="153" spans="1:65" s="2" customFormat="1" ht="21.75" customHeight="1">
      <c r="A153" s="35"/>
      <c r="B153" s="36"/>
      <c r="C153" s="175" t="s">
        <v>683</v>
      </c>
      <c r="D153" s="175" t="s">
        <v>173</v>
      </c>
      <c r="E153" s="176" t="s">
        <v>3133</v>
      </c>
      <c r="F153" s="177" t="s">
        <v>3134</v>
      </c>
      <c r="G153" s="178" t="s">
        <v>402</v>
      </c>
      <c r="H153" s="179">
        <v>3</v>
      </c>
      <c r="I153" s="180"/>
      <c r="J153" s="181">
        <f t="shared" si="20"/>
        <v>0</v>
      </c>
      <c r="K153" s="177" t="s">
        <v>19</v>
      </c>
      <c r="L153" s="40"/>
      <c r="M153" s="182" t="s">
        <v>19</v>
      </c>
      <c r="N153" s="183" t="s">
        <v>44</v>
      </c>
      <c r="O153" s="65"/>
      <c r="P153" s="184">
        <f t="shared" si="21"/>
        <v>0</v>
      </c>
      <c r="Q153" s="184">
        <v>0</v>
      </c>
      <c r="R153" s="184">
        <f t="shared" si="22"/>
        <v>0</v>
      </c>
      <c r="S153" s="184">
        <v>0</v>
      </c>
      <c r="T153" s="185">
        <f t="shared" si="23"/>
        <v>0</v>
      </c>
      <c r="U153" s="35"/>
      <c r="V153" s="35"/>
      <c r="W153" s="35"/>
      <c r="X153" s="35"/>
      <c r="Y153" s="35"/>
      <c r="Z153" s="35"/>
      <c r="AA153" s="35"/>
      <c r="AB153" s="35"/>
      <c r="AC153" s="35"/>
      <c r="AD153" s="35"/>
      <c r="AE153" s="35"/>
      <c r="AR153" s="186" t="s">
        <v>311</v>
      </c>
      <c r="AT153" s="186" t="s">
        <v>173</v>
      </c>
      <c r="AU153" s="186" t="s">
        <v>81</v>
      </c>
      <c r="AY153" s="18" t="s">
        <v>171</v>
      </c>
      <c r="BE153" s="187">
        <f t="shared" si="24"/>
        <v>0</v>
      </c>
      <c r="BF153" s="187">
        <f t="shared" si="25"/>
        <v>0</v>
      </c>
      <c r="BG153" s="187">
        <f t="shared" si="26"/>
        <v>0</v>
      </c>
      <c r="BH153" s="187">
        <f t="shared" si="27"/>
        <v>0</v>
      </c>
      <c r="BI153" s="187">
        <f t="shared" si="28"/>
        <v>0</v>
      </c>
      <c r="BJ153" s="18" t="s">
        <v>81</v>
      </c>
      <c r="BK153" s="187">
        <f t="shared" si="29"/>
        <v>0</v>
      </c>
      <c r="BL153" s="18" t="s">
        <v>311</v>
      </c>
      <c r="BM153" s="186" t="s">
        <v>1089</v>
      </c>
    </row>
    <row r="154" spans="1:65" s="2" customFormat="1" ht="21.75" customHeight="1">
      <c r="A154" s="35"/>
      <c r="B154" s="36"/>
      <c r="C154" s="175" t="s">
        <v>689</v>
      </c>
      <c r="D154" s="175" t="s">
        <v>173</v>
      </c>
      <c r="E154" s="176" t="s">
        <v>3135</v>
      </c>
      <c r="F154" s="177" t="s">
        <v>3136</v>
      </c>
      <c r="G154" s="178" t="s">
        <v>402</v>
      </c>
      <c r="H154" s="179">
        <v>1</v>
      </c>
      <c r="I154" s="180"/>
      <c r="J154" s="181">
        <f t="shared" si="20"/>
        <v>0</v>
      </c>
      <c r="K154" s="177" t="s">
        <v>19</v>
      </c>
      <c r="L154" s="40"/>
      <c r="M154" s="182" t="s">
        <v>19</v>
      </c>
      <c r="N154" s="183" t="s">
        <v>44</v>
      </c>
      <c r="O154" s="65"/>
      <c r="P154" s="184">
        <f t="shared" si="21"/>
        <v>0</v>
      </c>
      <c r="Q154" s="184">
        <v>0</v>
      </c>
      <c r="R154" s="184">
        <f t="shared" si="22"/>
        <v>0</v>
      </c>
      <c r="S154" s="184">
        <v>0</v>
      </c>
      <c r="T154" s="185">
        <f t="shared" si="23"/>
        <v>0</v>
      </c>
      <c r="U154" s="35"/>
      <c r="V154" s="35"/>
      <c r="W154" s="35"/>
      <c r="X154" s="35"/>
      <c r="Y154" s="35"/>
      <c r="Z154" s="35"/>
      <c r="AA154" s="35"/>
      <c r="AB154" s="35"/>
      <c r="AC154" s="35"/>
      <c r="AD154" s="35"/>
      <c r="AE154" s="35"/>
      <c r="AR154" s="186" t="s">
        <v>311</v>
      </c>
      <c r="AT154" s="186" t="s">
        <v>173</v>
      </c>
      <c r="AU154" s="186" t="s">
        <v>81</v>
      </c>
      <c r="AY154" s="18" t="s">
        <v>171</v>
      </c>
      <c r="BE154" s="187">
        <f t="shared" si="24"/>
        <v>0</v>
      </c>
      <c r="BF154" s="187">
        <f t="shared" si="25"/>
        <v>0</v>
      </c>
      <c r="BG154" s="187">
        <f t="shared" si="26"/>
        <v>0</v>
      </c>
      <c r="BH154" s="187">
        <f t="shared" si="27"/>
        <v>0</v>
      </c>
      <c r="BI154" s="187">
        <f t="shared" si="28"/>
        <v>0</v>
      </c>
      <c r="BJ154" s="18" t="s">
        <v>81</v>
      </c>
      <c r="BK154" s="187">
        <f t="shared" si="29"/>
        <v>0</v>
      </c>
      <c r="BL154" s="18" t="s">
        <v>311</v>
      </c>
      <c r="BM154" s="186" t="s">
        <v>1099</v>
      </c>
    </row>
    <row r="155" spans="1:65" s="2" customFormat="1" ht="16.5" customHeight="1">
      <c r="A155" s="35"/>
      <c r="B155" s="36"/>
      <c r="C155" s="175" t="s">
        <v>695</v>
      </c>
      <c r="D155" s="175" t="s">
        <v>173</v>
      </c>
      <c r="E155" s="176" t="s">
        <v>3137</v>
      </c>
      <c r="F155" s="177" t="s">
        <v>3138</v>
      </c>
      <c r="G155" s="178" t="s">
        <v>402</v>
      </c>
      <c r="H155" s="179">
        <v>3</v>
      </c>
      <c r="I155" s="180"/>
      <c r="J155" s="181">
        <f t="shared" si="20"/>
        <v>0</v>
      </c>
      <c r="K155" s="177" t="s">
        <v>19</v>
      </c>
      <c r="L155" s="40"/>
      <c r="M155" s="182" t="s">
        <v>19</v>
      </c>
      <c r="N155" s="183" t="s">
        <v>44</v>
      </c>
      <c r="O155" s="65"/>
      <c r="P155" s="184">
        <f t="shared" si="21"/>
        <v>0</v>
      </c>
      <c r="Q155" s="184">
        <v>0</v>
      </c>
      <c r="R155" s="184">
        <f t="shared" si="22"/>
        <v>0</v>
      </c>
      <c r="S155" s="184">
        <v>0</v>
      </c>
      <c r="T155" s="185">
        <f t="shared" si="23"/>
        <v>0</v>
      </c>
      <c r="U155" s="35"/>
      <c r="V155" s="35"/>
      <c r="W155" s="35"/>
      <c r="X155" s="35"/>
      <c r="Y155" s="35"/>
      <c r="Z155" s="35"/>
      <c r="AA155" s="35"/>
      <c r="AB155" s="35"/>
      <c r="AC155" s="35"/>
      <c r="AD155" s="35"/>
      <c r="AE155" s="35"/>
      <c r="AR155" s="186" t="s">
        <v>311</v>
      </c>
      <c r="AT155" s="186" t="s">
        <v>173</v>
      </c>
      <c r="AU155" s="186" t="s">
        <v>81</v>
      </c>
      <c r="AY155" s="18" t="s">
        <v>171</v>
      </c>
      <c r="BE155" s="187">
        <f t="shared" si="24"/>
        <v>0</v>
      </c>
      <c r="BF155" s="187">
        <f t="shared" si="25"/>
        <v>0</v>
      </c>
      <c r="BG155" s="187">
        <f t="shared" si="26"/>
        <v>0</v>
      </c>
      <c r="BH155" s="187">
        <f t="shared" si="27"/>
        <v>0</v>
      </c>
      <c r="BI155" s="187">
        <f t="shared" si="28"/>
        <v>0</v>
      </c>
      <c r="BJ155" s="18" t="s">
        <v>81</v>
      </c>
      <c r="BK155" s="187">
        <f t="shared" si="29"/>
        <v>0</v>
      </c>
      <c r="BL155" s="18" t="s">
        <v>311</v>
      </c>
      <c r="BM155" s="186" t="s">
        <v>1111</v>
      </c>
    </row>
    <row r="156" spans="1:65" s="2" customFormat="1" ht="21.75" customHeight="1">
      <c r="A156" s="35"/>
      <c r="B156" s="36"/>
      <c r="C156" s="175" t="s">
        <v>700</v>
      </c>
      <c r="D156" s="175" t="s">
        <v>173</v>
      </c>
      <c r="E156" s="176" t="s">
        <v>3139</v>
      </c>
      <c r="F156" s="177" t="s">
        <v>3140</v>
      </c>
      <c r="G156" s="178" t="s">
        <v>402</v>
      </c>
      <c r="H156" s="179">
        <v>3</v>
      </c>
      <c r="I156" s="180"/>
      <c r="J156" s="181">
        <f t="shared" si="20"/>
        <v>0</v>
      </c>
      <c r="K156" s="177" t="s">
        <v>19</v>
      </c>
      <c r="L156" s="40"/>
      <c r="M156" s="182" t="s">
        <v>19</v>
      </c>
      <c r="N156" s="183" t="s">
        <v>44</v>
      </c>
      <c r="O156" s="65"/>
      <c r="P156" s="184">
        <f t="shared" si="21"/>
        <v>0</v>
      </c>
      <c r="Q156" s="184">
        <v>0</v>
      </c>
      <c r="R156" s="184">
        <f t="shared" si="22"/>
        <v>0</v>
      </c>
      <c r="S156" s="184">
        <v>0</v>
      </c>
      <c r="T156" s="185">
        <f t="shared" si="23"/>
        <v>0</v>
      </c>
      <c r="U156" s="35"/>
      <c r="V156" s="35"/>
      <c r="W156" s="35"/>
      <c r="X156" s="35"/>
      <c r="Y156" s="35"/>
      <c r="Z156" s="35"/>
      <c r="AA156" s="35"/>
      <c r="AB156" s="35"/>
      <c r="AC156" s="35"/>
      <c r="AD156" s="35"/>
      <c r="AE156" s="35"/>
      <c r="AR156" s="186" t="s">
        <v>311</v>
      </c>
      <c r="AT156" s="186" t="s">
        <v>173</v>
      </c>
      <c r="AU156" s="186" t="s">
        <v>81</v>
      </c>
      <c r="AY156" s="18" t="s">
        <v>171</v>
      </c>
      <c r="BE156" s="187">
        <f t="shared" si="24"/>
        <v>0</v>
      </c>
      <c r="BF156" s="187">
        <f t="shared" si="25"/>
        <v>0</v>
      </c>
      <c r="BG156" s="187">
        <f t="shared" si="26"/>
        <v>0</v>
      </c>
      <c r="BH156" s="187">
        <f t="shared" si="27"/>
        <v>0</v>
      </c>
      <c r="BI156" s="187">
        <f t="shared" si="28"/>
        <v>0</v>
      </c>
      <c r="BJ156" s="18" t="s">
        <v>81</v>
      </c>
      <c r="BK156" s="187">
        <f t="shared" si="29"/>
        <v>0</v>
      </c>
      <c r="BL156" s="18" t="s">
        <v>311</v>
      </c>
      <c r="BM156" s="186" t="s">
        <v>1123</v>
      </c>
    </row>
    <row r="157" spans="1:65" s="2" customFormat="1" ht="21.75" customHeight="1">
      <c r="A157" s="35"/>
      <c r="B157" s="36"/>
      <c r="C157" s="175" t="s">
        <v>705</v>
      </c>
      <c r="D157" s="175" t="s">
        <v>173</v>
      </c>
      <c r="E157" s="176" t="s">
        <v>3141</v>
      </c>
      <c r="F157" s="177" t="s">
        <v>3142</v>
      </c>
      <c r="G157" s="178" t="s">
        <v>402</v>
      </c>
      <c r="H157" s="179">
        <v>3</v>
      </c>
      <c r="I157" s="180"/>
      <c r="J157" s="181">
        <f t="shared" si="20"/>
        <v>0</v>
      </c>
      <c r="K157" s="177" t="s">
        <v>19</v>
      </c>
      <c r="L157" s="40"/>
      <c r="M157" s="182" t="s">
        <v>19</v>
      </c>
      <c r="N157" s="183" t="s">
        <v>44</v>
      </c>
      <c r="O157" s="65"/>
      <c r="P157" s="184">
        <f t="shared" si="21"/>
        <v>0</v>
      </c>
      <c r="Q157" s="184">
        <v>0</v>
      </c>
      <c r="R157" s="184">
        <f t="shared" si="22"/>
        <v>0</v>
      </c>
      <c r="S157" s="184">
        <v>0</v>
      </c>
      <c r="T157" s="185">
        <f t="shared" si="23"/>
        <v>0</v>
      </c>
      <c r="U157" s="35"/>
      <c r="V157" s="35"/>
      <c r="W157" s="35"/>
      <c r="X157" s="35"/>
      <c r="Y157" s="35"/>
      <c r="Z157" s="35"/>
      <c r="AA157" s="35"/>
      <c r="AB157" s="35"/>
      <c r="AC157" s="35"/>
      <c r="AD157" s="35"/>
      <c r="AE157" s="35"/>
      <c r="AR157" s="186" t="s">
        <v>311</v>
      </c>
      <c r="AT157" s="186" t="s">
        <v>173</v>
      </c>
      <c r="AU157" s="186" t="s">
        <v>81</v>
      </c>
      <c r="AY157" s="18" t="s">
        <v>171</v>
      </c>
      <c r="BE157" s="187">
        <f t="shared" si="24"/>
        <v>0</v>
      </c>
      <c r="BF157" s="187">
        <f t="shared" si="25"/>
        <v>0</v>
      </c>
      <c r="BG157" s="187">
        <f t="shared" si="26"/>
        <v>0</v>
      </c>
      <c r="BH157" s="187">
        <f t="shared" si="27"/>
        <v>0</v>
      </c>
      <c r="BI157" s="187">
        <f t="shared" si="28"/>
        <v>0</v>
      </c>
      <c r="BJ157" s="18" t="s">
        <v>81</v>
      </c>
      <c r="BK157" s="187">
        <f t="shared" si="29"/>
        <v>0</v>
      </c>
      <c r="BL157" s="18" t="s">
        <v>311</v>
      </c>
      <c r="BM157" s="186" t="s">
        <v>1133</v>
      </c>
    </row>
    <row r="158" spans="1:65" s="2" customFormat="1" ht="24.2" customHeight="1">
      <c r="A158" s="35"/>
      <c r="B158" s="36"/>
      <c r="C158" s="175" t="s">
        <v>711</v>
      </c>
      <c r="D158" s="175" t="s">
        <v>173</v>
      </c>
      <c r="E158" s="176" t="s">
        <v>3143</v>
      </c>
      <c r="F158" s="177" t="s">
        <v>3144</v>
      </c>
      <c r="G158" s="178" t="s">
        <v>692</v>
      </c>
      <c r="H158" s="179">
        <v>2</v>
      </c>
      <c r="I158" s="180"/>
      <c r="J158" s="181">
        <f t="shared" si="20"/>
        <v>0</v>
      </c>
      <c r="K158" s="177" t="s">
        <v>19</v>
      </c>
      <c r="L158" s="40"/>
      <c r="M158" s="182" t="s">
        <v>19</v>
      </c>
      <c r="N158" s="183" t="s">
        <v>44</v>
      </c>
      <c r="O158" s="65"/>
      <c r="P158" s="184">
        <f t="shared" si="21"/>
        <v>0</v>
      </c>
      <c r="Q158" s="184">
        <v>0</v>
      </c>
      <c r="R158" s="184">
        <f t="shared" si="22"/>
        <v>0</v>
      </c>
      <c r="S158" s="184">
        <v>0</v>
      </c>
      <c r="T158" s="185">
        <f t="shared" si="23"/>
        <v>0</v>
      </c>
      <c r="U158" s="35"/>
      <c r="V158" s="35"/>
      <c r="W158" s="35"/>
      <c r="X158" s="35"/>
      <c r="Y158" s="35"/>
      <c r="Z158" s="35"/>
      <c r="AA158" s="35"/>
      <c r="AB158" s="35"/>
      <c r="AC158" s="35"/>
      <c r="AD158" s="35"/>
      <c r="AE158" s="35"/>
      <c r="AR158" s="186" t="s">
        <v>311</v>
      </c>
      <c r="AT158" s="186" t="s">
        <v>173</v>
      </c>
      <c r="AU158" s="186" t="s">
        <v>81</v>
      </c>
      <c r="AY158" s="18" t="s">
        <v>171</v>
      </c>
      <c r="BE158" s="187">
        <f t="shared" si="24"/>
        <v>0</v>
      </c>
      <c r="BF158" s="187">
        <f t="shared" si="25"/>
        <v>0</v>
      </c>
      <c r="BG158" s="187">
        <f t="shared" si="26"/>
        <v>0</v>
      </c>
      <c r="BH158" s="187">
        <f t="shared" si="27"/>
        <v>0</v>
      </c>
      <c r="BI158" s="187">
        <f t="shared" si="28"/>
        <v>0</v>
      </c>
      <c r="BJ158" s="18" t="s">
        <v>81</v>
      </c>
      <c r="BK158" s="187">
        <f t="shared" si="29"/>
        <v>0</v>
      </c>
      <c r="BL158" s="18" t="s">
        <v>311</v>
      </c>
      <c r="BM158" s="186" t="s">
        <v>1145</v>
      </c>
    </row>
    <row r="159" spans="1:65" s="2" customFormat="1" ht="24.2" customHeight="1">
      <c r="A159" s="35"/>
      <c r="B159" s="36"/>
      <c r="C159" s="175" t="s">
        <v>716</v>
      </c>
      <c r="D159" s="175" t="s">
        <v>173</v>
      </c>
      <c r="E159" s="176" t="s">
        <v>3145</v>
      </c>
      <c r="F159" s="177" t="s">
        <v>3146</v>
      </c>
      <c r="G159" s="178" t="s">
        <v>692</v>
      </c>
      <c r="H159" s="179">
        <v>1</v>
      </c>
      <c r="I159" s="180"/>
      <c r="J159" s="181">
        <f t="shared" si="20"/>
        <v>0</v>
      </c>
      <c r="K159" s="177" t="s">
        <v>19</v>
      </c>
      <c r="L159" s="40"/>
      <c r="M159" s="182" t="s">
        <v>19</v>
      </c>
      <c r="N159" s="183" t="s">
        <v>44</v>
      </c>
      <c r="O159" s="65"/>
      <c r="P159" s="184">
        <f t="shared" si="21"/>
        <v>0</v>
      </c>
      <c r="Q159" s="184">
        <v>0</v>
      </c>
      <c r="R159" s="184">
        <f t="shared" si="22"/>
        <v>0</v>
      </c>
      <c r="S159" s="184">
        <v>0</v>
      </c>
      <c r="T159" s="185">
        <f t="shared" si="23"/>
        <v>0</v>
      </c>
      <c r="U159" s="35"/>
      <c r="V159" s="35"/>
      <c r="W159" s="35"/>
      <c r="X159" s="35"/>
      <c r="Y159" s="35"/>
      <c r="Z159" s="35"/>
      <c r="AA159" s="35"/>
      <c r="AB159" s="35"/>
      <c r="AC159" s="35"/>
      <c r="AD159" s="35"/>
      <c r="AE159" s="35"/>
      <c r="AR159" s="186" t="s">
        <v>311</v>
      </c>
      <c r="AT159" s="186" t="s">
        <v>173</v>
      </c>
      <c r="AU159" s="186" t="s">
        <v>81</v>
      </c>
      <c r="AY159" s="18" t="s">
        <v>171</v>
      </c>
      <c r="BE159" s="187">
        <f t="shared" si="24"/>
        <v>0</v>
      </c>
      <c r="BF159" s="187">
        <f t="shared" si="25"/>
        <v>0</v>
      </c>
      <c r="BG159" s="187">
        <f t="shared" si="26"/>
        <v>0</v>
      </c>
      <c r="BH159" s="187">
        <f t="shared" si="27"/>
        <v>0</v>
      </c>
      <c r="BI159" s="187">
        <f t="shared" si="28"/>
        <v>0</v>
      </c>
      <c r="BJ159" s="18" t="s">
        <v>81</v>
      </c>
      <c r="BK159" s="187">
        <f t="shared" si="29"/>
        <v>0</v>
      </c>
      <c r="BL159" s="18" t="s">
        <v>311</v>
      </c>
      <c r="BM159" s="186" t="s">
        <v>1155</v>
      </c>
    </row>
    <row r="160" spans="1:65" s="2" customFormat="1" ht="24.2" customHeight="1">
      <c r="A160" s="35"/>
      <c r="B160" s="36"/>
      <c r="C160" s="175" t="s">
        <v>721</v>
      </c>
      <c r="D160" s="175" t="s">
        <v>173</v>
      </c>
      <c r="E160" s="176" t="s">
        <v>3147</v>
      </c>
      <c r="F160" s="177" t="s">
        <v>3148</v>
      </c>
      <c r="G160" s="178" t="s">
        <v>692</v>
      </c>
      <c r="H160" s="179">
        <v>4</v>
      </c>
      <c r="I160" s="180"/>
      <c r="J160" s="181">
        <f t="shared" si="20"/>
        <v>0</v>
      </c>
      <c r="K160" s="177" t="s">
        <v>19</v>
      </c>
      <c r="L160" s="40"/>
      <c r="M160" s="182" t="s">
        <v>19</v>
      </c>
      <c r="N160" s="183" t="s">
        <v>44</v>
      </c>
      <c r="O160" s="65"/>
      <c r="P160" s="184">
        <f t="shared" si="21"/>
        <v>0</v>
      </c>
      <c r="Q160" s="184">
        <v>0</v>
      </c>
      <c r="R160" s="184">
        <f t="shared" si="22"/>
        <v>0</v>
      </c>
      <c r="S160" s="184">
        <v>0</v>
      </c>
      <c r="T160" s="185">
        <f t="shared" si="23"/>
        <v>0</v>
      </c>
      <c r="U160" s="35"/>
      <c r="V160" s="35"/>
      <c r="W160" s="35"/>
      <c r="X160" s="35"/>
      <c r="Y160" s="35"/>
      <c r="Z160" s="35"/>
      <c r="AA160" s="35"/>
      <c r="AB160" s="35"/>
      <c r="AC160" s="35"/>
      <c r="AD160" s="35"/>
      <c r="AE160" s="35"/>
      <c r="AR160" s="186" t="s">
        <v>311</v>
      </c>
      <c r="AT160" s="186" t="s">
        <v>173</v>
      </c>
      <c r="AU160" s="186" t="s">
        <v>81</v>
      </c>
      <c r="AY160" s="18" t="s">
        <v>171</v>
      </c>
      <c r="BE160" s="187">
        <f t="shared" si="24"/>
        <v>0</v>
      </c>
      <c r="BF160" s="187">
        <f t="shared" si="25"/>
        <v>0</v>
      </c>
      <c r="BG160" s="187">
        <f t="shared" si="26"/>
        <v>0</v>
      </c>
      <c r="BH160" s="187">
        <f t="shared" si="27"/>
        <v>0</v>
      </c>
      <c r="BI160" s="187">
        <f t="shared" si="28"/>
        <v>0</v>
      </c>
      <c r="BJ160" s="18" t="s">
        <v>81</v>
      </c>
      <c r="BK160" s="187">
        <f t="shared" si="29"/>
        <v>0</v>
      </c>
      <c r="BL160" s="18" t="s">
        <v>311</v>
      </c>
      <c r="BM160" s="186" t="s">
        <v>1165</v>
      </c>
    </row>
    <row r="161" spans="1:65" s="2" customFormat="1" ht="24.2" customHeight="1">
      <c r="A161" s="35"/>
      <c r="B161" s="36"/>
      <c r="C161" s="175" t="s">
        <v>726</v>
      </c>
      <c r="D161" s="175" t="s">
        <v>173</v>
      </c>
      <c r="E161" s="176" t="s">
        <v>3149</v>
      </c>
      <c r="F161" s="177" t="s">
        <v>3150</v>
      </c>
      <c r="G161" s="178" t="s">
        <v>692</v>
      </c>
      <c r="H161" s="179">
        <v>4</v>
      </c>
      <c r="I161" s="180"/>
      <c r="J161" s="181">
        <f t="shared" si="20"/>
        <v>0</v>
      </c>
      <c r="K161" s="177" t="s">
        <v>19</v>
      </c>
      <c r="L161" s="40"/>
      <c r="M161" s="182" t="s">
        <v>19</v>
      </c>
      <c r="N161" s="183" t="s">
        <v>44</v>
      </c>
      <c r="O161" s="65"/>
      <c r="P161" s="184">
        <f t="shared" si="21"/>
        <v>0</v>
      </c>
      <c r="Q161" s="184">
        <v>0</v>
      </c>
      <c r="R161" s="184">
        <f t="shared" si="22"/>
        <v>0</v>
      </c>
      <c r="S161" s="184">
        <v>0</v>
      </c>
      <c r="T161" s="185">
        <f t="shared" si="23"/>
        <v>0</v>
      </c>
      <c r="U161" s="35"/>
      <c r="V161" s="35"/>
      <c r="W161" s="35"/>
      <c r="X161" s="35"/>
      <c r="Y161" s="35"/>
      <c r="Z161" s="35"/>
      <c r="AA161" s="35"/>
      <c r="AB161" s="35"/>
      <c r="AC161" s="35"/>
      <c r="AD161" s="35"/>
      <c r="AE161" s="35"/>
      <c r="AR161" s="186" t="s">
        <v>311</v>
      </c>
      <c r="AT161" s="186" t="s">
        <v>173</v>
      </c>
      <c r="AU161" s="186" t="s">
        <v>81</v>
      </c>
      <c r="AY161" s="18" t="s">
        <v>171</v>
      </c>
      <c r="BE161" s="187">
        <f t="shared" si="24"/>
        <v>0</v>
      </c>
      <c r="BF161" s="187">
        <f t="shared" si="25"/>
        <v>0</v>
      </c>
      <c r="BG161" s="187">
        <f t="shared" si="26"/>
        <v>0</v>
      </c>
      <c r="BH161" s="187">
        <f t="shared" si="27"/>
        <v>0</v>
      </c>
      <c r="BI161" s="187">
        <f t="shared" si="28"/>
        <v>0</v>
      </c>
      <c r="BJ161" s="18" t="s">
        <v>81</v>
      </c>
      <c r="BK161" s="187">
        <f t="shared" si="29"/>
        <v>0</v>
      </c>
      <c r="BL161" s="18" t="s">
        <v>311</v>
      </c>
      <c r="BM161" s="186" t="s">
        <v>1177</v>
      </c>
    </row>
    <row r="162" spans="1:65" s="2" customFormat="1" ht="24.2" customHeight="1">
      <c r="A162" s="35"/>
      <c r="B162" s="36"/>
      <c r="C162" s="175" t="s">
        <v>731</v>
      </c>
      <c r="D162" s="175" t="s">
        <v>173</v>
      </c>
      <c r="E162" s="176" t="s">
        <v>3151</v>
      </c>
      <c r="F162" s="177" t="s">
        <v>3152</v>
      </c>
      <c r="G162" s="178" t="s">
        <v>402</v>
      </c>
      <c r="H162" s="179">
        <v>5</v>
      </c>
      <c r="I162" s="180"/>
      <c r="J162" s="181">
        <f t="shared" si="20"/>
        <v>0</v>
      </c>
      <c r="K162" s="177" t="s">
        <v>19</v>
      </c>
      <c r="L162" s="40"/>
      <c r="M162" s="182" t="s">
        <v>19</v>
      </c>
      <c r="N162" s="183" t="s">
        <v>44</v>
      </c>
      <c r="O162" s="65"/>
      <c r="P162" s="184">
        <f t="shared" si="21"/>
        <v>0</v>
      </c>
      <c r="Q162" s="184">
        <v>0</v>
      </c>
      <c r="R162" s="184">
        <f t="shared" si="22"/>
        <v>0</v>
      </c>
      <c r="S162" s="184">
        <v>0</v>
      </c>
      <c r="T162" s="185">
        <f t="shared" si="23"/>
        <v>0</v>
      </c>
      <c r="U162" s="35"/>
      <c r="V162" s="35"/>
      <c r="W162" s="35"/>
      <c r="X162" s="35"/>
      <c r="Y162" s="35"/>
      <c r="Z162" s="35"/>
      <c r="AA162" s="35"/>
      <c r="AB162" s="35"/>
      <c r="AC162" s="35"/>
      <c r="AD162" s="35"/>
      <c r="AE162" s="35"/>
      <c r="AR162" s="186" t="s">
        <v>311</v>
      </c>
      <c r="AT162" s="186" t="s">
        <v>173</v>
      </c>
      <c r="AU162" s="186" t="s">
        <v>81</v>
      </c>
      <c r="AY162" s="18" t="s">
        <v>171</v>
      </c>
      <c r="BE162" s="187">
        <f t="shared" si="24"/>
        <v>0</v>
      </c>
      <c r="BF162" s="187">
        <f t="shared" si="25"/>
        <v>0</v>
      </c>
      <c r="BG162" s="187">
        <f t="shared" si="26"/>
        <v>0</v>
      </c>
      <c r="BH162" s="187">
        <f t="shared" si="27"/>
        <v>0</v>
      </c>
      <c r="BI162" s="187">
        <f t="shared" si="28"/>
        <v>0</v>
      </c>
      <c r="BJ162" s="18" t="s">
        <v>81</v>
      </c>
      <c r="BK162" s="187">
        <f t="shared" si="29"/>
        <v>0</v>
      </c>
      <c r="BL162" s="18" t="s">
        <v>311</v>
      </c>
      <c r="BM162" s="186" t="s">
        <v>1188</v>
      </c>
    </row>
    <row r="163" spans="1:65" s="2" customFormat="1" ht="24.2" customHeight="1">
      <c r="A163" s="35"/>
      <c r="B163" s="36"/>
      <c r="C163" s="175" t="s">
        <v>736</v>
      </c>
      <c r="D163" s="175" t="s">
        <v>173</v>
      </c>
      <c r="E163" s="176" t="s">
        <v>3153</v>
      </c>
      <c r="F163" s="177" t="s">
        <v>3154</v>
      </c>
      <c r="G163" s="178" t="s">
        <v>402</v>
      </c>
      <c r="H163" s="179">
        <v>5</v>
      </c>
      <c r="I163" s="180"/>
      <c r="J163" s="181">
        <f t="shared" si="20"/>
        <v>0</v>
      </c>
      <c r="K163" s="177" t="s">
        <v>19</v>
      </c>
      <c r="L163" s="40"/>
      <c r="M163" s="182" t="s">
        <v>19</v>
      </c>
      <c r="N163" s="183" t="s">
        <v>44</v>
      </c>
      <c r="O163" s="65"/>
      <c r="P163" s="184">
        <f t="shared" si="21"/>
        <v>0</v>
      </c>
      <c r="Q163" s="184">
        <v>0</v>
      </c>
      <c r="R163" s="184">
        <f t="shared" si="22"/>
        <v>0</v>
      </c>
      <c r="S163" s="184">
        <v>0</v>
      </c>
      <c r="T163" s="185">
        <f t="shared" si="23"/>
        <v>0</v>
      </c>
      <c r="U163" s="35"/>
      <c r="V163" s="35"/>
      <c r="W163" s="35"/>
      <c r="X163" s="35"/>
      <c r="Y163" s="35"/>
      <c r="Z163" s="35"/>
      <c r="AA163" s="35"/>
      <c r="AB163" s="35"/>
      <c r="AC163" s="35"/>
      <c r="AD163" s="35"/>
      <c r="AE163" s="35"/>
      <c r="AR163" s="186" t="s">
        <v>311</v>
      </c>
      <c r="AT163" s="186" t="s">
        <v>173</v>
      </c>
      <c r="AU163" s="186" t="s">
        <v>81</v>
      </c>
      <c r="AY163" s="18" t="s">
        <v>171</v>
      </c>
      <c r="BE163" s="187">
        <f t="shared" si="24"/>
        <v>0</v>
      </c>
      <c r="BF163" s="187">
        <f t="shared" si="25"/>
        <v>0</v>
      </c>
      <c r="BG163" s="187">
        <f t="shared" si="26"/>
        <v>0</v>
      </c>
      <c r="BH163" s="187">
        <f t="shared" si="27"/>
        <v>0</v>
      </c>
      <c r="BI163" s="187">
        <f t="shared" si="28"/>
        <v>0</v>
      </c>
      <c r="BJ163" s="18" t="s">
        <v>81</v>
      </c>
      <c r="BK163" s="187">
        <f t="shared" si="29"/>
        <v>0</v>
      </c>
      <c r="BL163" s="18" t="s">
        <v>311</v>
      </c>
      <c r="BM163" s="186" t="s">
        <v>1198</v>
      </c>
    </row>
    <row r="164" spans="1:65" s="2" customFormat="1" ht="16.5" customHeight="1">
      <c r="A164" s="35"/>
      <c r="B164" s="36"/>
      <c r="C164" s="175" t="s">
        <v>741</v>
      </c>
      <c r="D164" s="175" t="s">
        <v>173</v>
      </c>
      <c r="E164" s="176" t="s">
        <v>3155</v>
      </c>
      <c r="F164" s="177" t="s">
        <v>3156</v>
      </c>
      <c r="G164" s="178" t="s">
        <v>402</v>
      </c>
      <c r="H164" s="179">
        <v>5</v>
      </c>
      <c r="I164" s="180"/>
      <c r="J164" s="181">
        <f t="shared" si="20"/>
        <v>0</v>
      </c>
      <c r="K164" s="177" t="s">
        <v>19</v>
      </c>
      <c r="L164" s="40"/>
      <c r="M164" s="182" t="s">
        <v>19</v>
      </c>
      <c r="N164" s="183" t="s">
        <v>44</v>
      </c>
      <c r="O164" s="65"/>
      <c r="P164" s="184">
        <f t="shared" si="21"/>
        <v>0</v>
      </c>
      <c r="Q164" s="184">
        <v>0</v>
      </c>
      <c r="R164" s="184">
        <f t="shared" si="22"/>
        <v>0</v>
      </c>
      <c r="S164" s="184">
        <v>0</v>
      </c>
      <c r="T164" s="185">
        <f t="shared" si="23"/>
        <v>0</v>
      </c>
      <c r="U164" s="35"/>
      <c r="V164" s="35"/>
      <c r="W164" s="35"/>
      <c r="X164" s="35"/>
      <c r="Y164" s="35"/>
      <c r="Z164" s="35"/>
      <c r="AA164" s="35"/>
      <c r="AB164" s="35"/>
      <c r="AC164" s="35"/>
      <c r="AD164" s="35"/>
      <c r="AE164" s="35"/>
      <c r="AR164" s="186" t="s">
        <v>311</v>
      </c>
      <c r="AT164" s="186" t="s">
        <v>173</v>
      </c>
      <c r="AU164" s="186" t="s">
        <v>81</v>
      </c>
      <c r="AY164" s="18" t="s">
        <v>171</v>
      </c>
      <c r="BE164" s="187">
        <f t="shared" si="24"/>
        <v>0</v>
      </c>
      <c r="BF164" s="187">
        <f t="shared" si="25"/>
        <v>0</v>
      </c>
      <c r="BG164" s="187">
        <f t="shared" si="26"/>
        <v>0</v>
      </c>
      <c r="BH164" s="187">
        <f t="shared" si="27"/>
        <v>0</v>
      </c>
      <c r="BI164" s="187">
        <f t="shared" si="28"/>
        <v>0</v>
      </c>
      <c r="BJ164" s="18" t="s">
        <v>81</v>
      </c>
      <c r="BK164" s="187">
        <f t="shared" si="29"/>
        <v>0</v>
      </c>
      <c r="BL164" s="18" t="s">
        <v>311</v>
      </c>
      <c r="BM164" s="186" t="s">
        <v>1218</v>
      </c>
    </row>
    <row r="165" spans="1:65" s="2" customFormat="1" ht="24.2" customHeight="1">
      <c r="A165" s="35"/>
      <c r="B165" s="36"/>
      <c r="C165" s="175" t="s">
        <v>752</v>
      </c>
      <c r="D165" s="175" t="s">
        <v>173</v>
      </c>
      <c r="E165" s="176" t="s">
        <v>3157</v>
      </c>
      <c r="F165" s="177" t="s">
        <v>3158</v>
      </c>
      <c r="G165" s="178" t="s">
        <v>402</v>
      </c>
      <c r="H165" s="179">
        <v>5</v>
      </c>
      <c r="I165" s="180"/>
      <c r="J165" s="181">
        <f t="shared" si="20"/>
        <v>0</v>
      </c>
      <c r="K165" s="177" t="s">
        <v>19</v>
      </c>
      <c r="L165" s="40"/>
      <c r="M165" s="182" t="s">
        <v>19</v>
      </c>
      <c r="N165" s="183" t="s">
        <v>44</v>
      </c>
      <c r="O165" s="65"/>
      <c r="P165" s="184">
        <f t="shared" si="21"/>
        <v>0</v>
      </c>
      <c r="Q165" s="184">
        <v>0</v>
      </c>
      <c r="R165" s="184">
        <f t="shared" si="22"/>
        <v>0</v>
      </c>
      <c r="S165" s="184">
        <v>0</v>
      </c>
      <c r="T165" s="185">
        <f t="shared" si="23"/>
        <v>0</v>
      </c>
      <c r="U165" s="35"/>
      <c r="V165" s="35"/>
      <c r="W165" s="35"/>
      <c r="X165" s="35"/>
      <c r="Y165" s="35"/>
      <c r="Z165" s="35"/>
      <c r="AA165" s="35"/>
      <c r="AB165" s="35"/>
      <c r="AC165" s="35"/>
      <c r="AD165" s="35"/>
      <c r="AE165" s="35"/>
      <c r="AR165" s="186" t="s">
        <v>311</v>
      </c>
      <c r="AT165" s="186" t="s">
        <v>173</v>
      </c>
      <c r="AU165" s="186" t="s">
        <v>81</v>
      </c>
      <c r="AY165" s="18" t="s">
        <v>171</v>
      </c>
      <c r="BE165" s="187">
        <f t="shared" si="24"/>
        <v>0</v>
      </c>
      <c r="BF165" s="187">
        <f t="shared" si="25"/>
        <v>0</v>
      </c>
      <c r="BG165" s="187">
        <f t="shared" si="26"/>
        <v>0</v>
      </c>
      <c r="BH165" s="187">
        <f t="shared" si="27"/>
        <v>0</v>
      </c>
      <c r="BI165" s="187">
        <f t="shared" si="28"/>
        <v>0</v>
      </c>
      <c r="BJ165" s="18" t="s">
        <v>81</v>
      </c>
      <c r="BK165" s="187">
        <f t="shared" si="29"/>
        <v>0</v>
      </c>
      <c r="BL165" s="18" t="s">
        <v>311</v>
      </c>
      <c r="BM165" s="186" t="s">
        <v>1231</v>
      </c>
    </row>
    <row r="166" spans="1:65" s="2" customFormat="1" ht="24.2" customHeight="1">
      <c r="A166" s="35"/>
      <c r="B166" s="36"/>
      <c r="C166" s="175" t="s">
        <v>778</v>
      </c>
      <c r="D166" s="175" t="s">
        <v>173</v>
      </c>
      <c r="E166" s="176" t="s">
        <v>3159</v>
      </c>
      <c r="F166" s="177" t="s">
        <v>3160</v>
      </c>
      <c r="G166" s="178" t="s">
        <v>402</v>
      </c>
      <c r="H166" s="179">
        <v>5</v>
      </c>
      <c r="I166" s="180"/>
      <c r="J166" s="181">
        <f t="shared" si="20"/>
        <v>0</v>
      </c>
      <c r="K166" s="177" t="s">
        <v>19</v>
      </c>
      <c r="L166" s="40"/>
      <c r="M166" s="182" t="s">
        <v>19</v>
      </c>
      <c r="N166" s="183" t="s">
        <v>44</v>
      </c>
      <c r="O166" s="65"/>
      <c r="P166" s="184">
        <f t="shared" si="21"/>
        <v>0</v>
      </c>
      <c r="Q166" s="184">
        <v>0</v>
      </c>
      <c r="R166" s="184">
        <f t="shared" si="22"/>
        <v>0</v>
      </c>
      <c r="S166" s="184">
        <v>0</v>
      </c>
      <c r="T166" s="185">
        <f t="shared" si="23"/>
        <v>0</v>
      </c>
      <c r="U166" s="35"/>
      <c r="V166" s="35"/>
      <c r="W166" s="35"/>
      <c r="X166" s="35"/>
      <c r="Y166" s="35"/>
      <c r="Z166" s="35"/>
      <c r="AA166" s="35"/>
      <c r="AB166" s="35"/>
      <c r="AC166" s="35"/>
      <c r="AD166" s="35"/>
      <c r="AE166" s="35"/>
      <c r="AR166" s="186" t="s">
        <v>311</v>
      </c>
      <c r="AT166" s="186" t="s">
        <v>173</v>
      </c>
      <c r="AU166" s="186" t="s">
        <v>81</v>
      </c>
      <c r="AY166" s="18" t="s">
        <v>171</v>
      </c>
      <c r="BE166" s="187">
        <f t="shared" si="24"/>
        <v>0</v>
      </c>
      <c r="BF166" s="187">
        <f t="shared" si="25"/>
        <v>0</v>
      </c>
      <c r="BG166" s="187">
        <f t="shared" si="26"/>
        <v>0</v>
      </c>
      <c r="BH166" s="187">
        <f t="shared" si="27"/>
        <v>0</v>
      </c>
      <c r="BI166" s="187">
        <f t="shared" si="28"/>
        <v>0</v>
      </c>
      <c r="BJ166" s="18" t="s">
        <v>81</v>
      </c>
      <c r="BK166" s="187">
        <f t="shared" si="29"/>
        <v>0</v>
      </c>
      <c r="BL166" s="18" t="s">
        <v>311</v>
      </c>
      <c r="BM166" s="186" t="s">
        <v>1242</v>
      </c>
    </row>
    <row r="167" spans="1:65" s="2" customFormat="1" ht="24.2" customHeight="1">
      <c r="A167" s="35"/>
      <c r="B167" s="36"/>
      <c r="C167" s="175" t="s">
        <v>783</v>
      </c>
      <c r="D167" s="175" t="s">
        <v>173</v>
      </c>
      <c r="E167" s="176" t="s">
        <v>3161</v>
      </c>
      <c r="F167" s="177" t="s">
        <v>3162</v>
      </c>
      <c r="G167" s="178" t="s">
        <v>402</v>
      </c>
      <c r="H167" s="179">
        <v>5</v>
      </c>
      <c r="I167" s="180"/>
      <c r="J167" s="181">
        <f t="shared" si="20"/>
        <v>0</v>
      </c>
      <c r="K167" s="177" t="s">
        <v>19</v>
      </c>
      <c r="L167" s="40"/>
      <c r="M167" s="182" t="s">
        <v>19</v>
      </c>
      <c r="N167" s="183" t="s">
        <v>44</v>
      </c>
      <c r="O167" s="65"/>
      <c r="P167" s="184">
        <f t="shared" si="21"/>
        <v>0</v>
      </c>
      <c r="Q167" s="184">
        <v>0</v>
      </c>
      <c r="R167" s="184">
        <f t="shared" si="22"/>
        <v>0</v>
      </c>
      <c r="S167" s="184">
        <v>0</v>
      </c>
      <c r="T167" s="185">
        <f t="shared" si="23"/>
        <v>0</v>
      </c>
      <c r="U167" s="35"/>
      <c r="V167" s="35"/>
      <c r="W167" s="35"/>
      <c r="X167" s="35"/>
      <c r="Y167" s="35"/>
      <c r="Z167" s="35"/>
      <c r="AA167" s="35"/>
      <c r="AB167" s="35"/>
      <c r="AC167" s="35"/>
      <c r="AD167" s="35"/>
      <c r="AE167" s="35"/>
      <c r="AR167" s="186" t="s">
        <v>311</v>
      </c>
      <c r="AT167" s="186" t="s">
        <v>173</v>
      </c>
      <c r="AU167" s="186" t="s">
        <v>81</v>
      </c>
      <c r="AY167" s="18" t="s">
        <v>171</v>
      </c>
      <c r="BE167" s="187">
        <f t="shared" si="24"/>
        <v>0</v>
      </c>
      <c r="BF167" s="187">
        <f t="shared" si="25"/>
        <v>0</v>
      </c>
      <c r="BG167" s="187">
        <f t="shared" si="26"/>
        <v>0</v>
      </c>
      <c r="BH167" s="187">
        <f t="shared" si="27"/>
        <v>0</v>
      </c>
      <c r="BI167" s="187">
        <f t="shared" si="28"/>
        <v>0</v>
      </c>
      <c r="BJ167" s="18" t="s">
        <v>81</v>
      </c>
      <c r="BK167" s="187">
        <f t="shared" si="29"/>
        <v>0</v>
      </c>
      <c r="BL167" s="18" t="s">
        <v>311</v>
      </c>
      <c r="BM167" s="186" t="s">
        <v>1257</v>
      </c>
    </row>
    <row r="168" spans="1:65" s="2" customFormat="1" ht="16.5" customHeight="1">
      <c r="A168" s="35"/>
      <c r="B168" s="36"/>
      <c r="C168" s="175" t="s">
        <v>795</v>
      </c>
      <c r="D168" s="175" t="s">
        <v>173</v>
      </c>
      <c r="E168" s="176" t="s">
        <v>3163</v>
      </c>
      <c r="F168" s="177" t="s">
        <v>3164</v>
      </c>
      <c r="G168" s="178" t="s">
        <v>692</v>
      </c>
      <c r="H168" s="179">
        <v>5</v>
      </c>
      <c r="I168" s="180"/>
      <c r="J168" s="181">
        <f t="shared" si="20"/>
        <v>0</v>
      </c>
      <c r="K168" s="177" t="s">
        <v>19</v>
      </c>
      <c r="L168" s="40"/>
      <c r="M168" s="182" t="s">
        <v>19</v>
      </c>
      <c r="N168" s="183" t="s">
        <v>44</v>
      </c>
      <c r="O168" s="65"/>
      <c r="P168" s="184">
        <f t="shared" si="21"/>
        <v>0</v>
      </c>
      <c r="Q168" s="184">
        <v>0</v>
      </c>
      <c r="R168" s="184">
        <f t="shared" si="22"/>
        <v>0</v>
      </c>
      <c r="S168" s="184">
        <v>0</v>
      </c>
      <c r="T168" s="185">
        <f t="shared" si="23"/>
        <v>0</v>
      </c>
      <c r="U168" s="35"/>
      <c r="V168" s="35"/>
      <c r="W168" s="35"/>
      <c r="X168" s="35"/>
      <c r="Y168" s="35"/>
      <c r="Z168" s="35"/>
      <c r="AA168" s="35"/>
      <c r="AB168" s="35"/>
      <c r="AC168" s="35"/>
      <c r="AD168" s="35"/>
      <c r="AE168" s="35"/>
      <c r="AR168" s="186" t="s">
        <v>311</v>
      </c>
      <c r="AT168" s="186" t="s">
        <v>173</v>
      </c>
      <c r="AU168" s="186" t="s">
        <v>81</v>
      </c>
      <c r="AY168" s="18" t="s">
        <v>171</v>
      </c>
      <c r="BE168" s="187">
        <f t="shared" si="24"/>
        <v>0</v>
      </c>
      <c r="BF168" s="187">
        <f t="shared" si="25"/>
        <v>0</v>
      </c>
      <c r="BG168" s="187">
        <f t="shared" si="26"/>
        <v>0</v>
      </c>
      <c r="BH168" s="187">
        <f t="shared" si="27"/>
        <v>0</v>
      </c>
      <c r="BI168" s="187">
        <f t="shared" si="28"/>
        <v>0</v>
      </c>
      <c r="BJ168" s="18" t="s">
        <v>81</v>
      </c>
      <c r="BK168" s="187">
        <f t="shared" si="29"/>
        <v>0</v>
      </c>
      <c r="BL168" s="18" t="s">
        <v>311</v>
      </c>
      <c r="BM168" s="186" t="s">
        <v>1269</v>
      </c>
    </row>
    <row r="169" spans="1:65" s="2" customFormat="1" ht="24.2" customHeight="1">
      <c r="A169" s="35"/>
      <c r="B169" s="36"/>
      <c r="C169" s="175" t="s">
        <v>802</v>
      </c>
      <c r="D169" s="175" t="s">
        <v>173</v>
      </c>
      <c r="E169" s="176" t="s">
        <v>3165</v>
      </c>
      <c r="F169" s="177" t="s">
        <v>3166</v>
      </c>
      <c r="G169" s="178" t="s">
        <v>692</v>
      </c>
      <c r="H169" s="179">
        <v>4</v>
      </c>
      <c r="I169" s="180"/>
      <c r="J169" s="181">
        <f t="shared" si="20"/>
        <v>0</v>
      </c>
      <c r="K169" s="177" t="s">
        <v>19</v>
      </c>
      <c r="L169" s="40"/>
      <c r="M169" s="182" t="s">
        <v>19</v>
      </c>
      <c r="N169" s="183" t="s">
        <v>44</v>
      </c>
      <c r="O169" s="65"/>
      <c r="P169" s="184">
        <f t="shared" si="21"/>
        <v>0</v>
      </c>
      <c r="Q169" s="184">
        <v>0</v>
      </c>
      <c r="R169" s="184">
        <f t="shared" si="22"/>
        <v>0</v>
      </c>
      <c r="S169" s="184">
        <v>0</v>
      </c>
      <c r="T169" s="185">
        <f t="shared" si="23"/>
        <v>0</v>
      </c>
      <c r="U169" s="35"/>
      <c r="V169" s="35"/>
      <c r="W169" s="35"/>
      <c r="X169" s="35"/>
      <c r="Y169" s="35"/>
      <c r="Z169" s="35"/>
      <c r="AA169" s="35"/>
      <c r="AB169" s="35"/>
      <c r="AC169" s="35"/>
      <c r="AD169" s="35"/>
      <c r="AE169" s="35"/>
      <c r="AR169" s="186" t="s">
        <v>311</v>
      </c>
      <c r="AT169" s="186" t="s">
        <v>173</v>
      </c>
      <c r="AU169" s="186" t="s">
        <v>81</v>
      </c>
      <c r="AY169" s="18" t="s">
        <v>171</v>
      </c>
      <c r="BE169" s="187">
        <f t="shared" si="24"/>
        <v>0</v>
      </c>
      <c r="BF169" s="187">
        <f t="shared" si="25"/>
        <v>0</v>
      </c>
      <c r="BG169" s="187">
        <f t="shared" si="26"/>
        <v>0</v>
      </c>
      <c r="BH169" s="187">
        <f t="shared" si="27"/>
        <v>0</v>
      </c>
      <c r="BI169" s="187">
        <f t="shared" si="28"/>
        <v>0</v>
      </c>
      <c r="BJ169" s="18" t="s">
        <v>81</v>
      </c>
      <c r="BK169" s="187">
        <f t="shared" si="29"/>
        <v>0</v>
      </c>
      <c r="BL169" s="18" t="s">
        <v>311</v>
      </c>
      <c r="BM169" s="186" t="s">
        <v>1279</v>
      </c>
    </row>
    <row r="170" spans="1:65" s="2" customFormat="1" ht="24.2" customHeight="1">
      <c r="A170" s="35"/>
      <c r="B170" s="36"/>
      <c r="C170" s="175" t="s">
        <v>827</v>
      </c>
      <c r="D170" s="175" t="s">
        <v>173</v>
      </c>
      <c r="E170" s="176" t="s">
        <v>3167</v>
      </c>
      <c r="F170" s="177" t="s">
        <v>3168</v>
      </c>
      <c r="G170" s="178" t="s">
        <v>402</v>
      </c>
      <c r="H170" s="179">
        <v>1</v>
      </c>
      <c r="I170" s="180"/>
      <c r="J170" s="181">
        <f t="shared" si="20"/>
        <v>0</v>
      </c>
      <c r="K170" s="177" t="s">
        <v>19</v>
      </c>
      <c r="L170" s="40"/>
      <c r="M170" s="182" t="s">
        <v>19</v>
      </c>
      <c r="N170" s="183" t="s">
        <v>44</v>
      </c>
      <c r="O170" s="65"/>
      <c r="P170" s="184">
        <f t="shared" si="21"/>
        <v>0</v>
      </c>
      <c r="Q170" s="184">
        <v>0</v>
      </c>
      <c r="R170" s="184">
        <f t="shared" si="22"/>
        <v>0</v>
      </c>
      <c r="S170" s="184">
        <v>0</v>
      </c>
      <c r="T170" s="185">
        <f t="shared" si="23"/>
        <v>0</v>
      </c>
      <c r="U170" s="35"/>
      <c r="V170" s="35"/>
      <c r="W170" s="35"/>
      <c r="X170" s="35"/>
      <c r="Y170" s="35"/>
      <c r="Z170" s="35"/>
      <c r="AA170" s="35"/>
      <c r="AB170" s="35"/>
      <c r="AC170" s="35"/>
      <c r="AD170" s="35"/>
      <c r="AE170" s="35"/>
      <c r="AR170" s="186" t="s">
        <v>311</v>
      </c>
      <c r="AT170" s="186" t="s">
        <v>173</v>
      </c>
      <c r="AU170" s="186" t="s">
        <v>81</v>
      </c>
      <c r="AY170" s="18" t="s">
        <v>171</v>
      </c>
      <c r="BE170" s="187">
        <f t="shared" si="24"/>
        <v>0</v>
      </c>
      <c r="BF170" s="187">
        <f t="shared" si="25"/>
        <v>0</v>
      </c>
      <c r="BG170" s="187">
        <f t="shared" si="26"/>
        <v>0</v>
      </c>
      <c r="BH170" s="187">
        <f t="shared" si="27"/>
        <v>0</v>
      </c>
      <c r="BI170" s="187">
        <f t="shared" si="28"/>
        <v>0</v>
      </c>
      <c r="BJ170" s="18" t="s">
        <v>81</v>
      </c>
      <c r="BK170" s="187">
        <f t="shared" si="29"/>
        <v>0</v>
      </c>
      <c r="BL170" s="18" t="s">
        <v>311</v>
      </c>
      <c r="BM170" s="186" t="s">
        <v>1290</v>
      </c>
    </row>
    <row r="171" spans="1:65" s="2" customFormat="1" ht="24.2" customHeight="1">
      <c r="A171" s="35"/>
      <c r="B171" s="36"/>
      <c r="C171" s="175" t="s">
        <v>836</v>
      </c>
      <c r="D171" s="175" t="s">
        <v>173</v>
      </c>
      <c r="E171" s="176" t="s">
        <v>3169</v>
      </c>
      <c r="F171" s="177" t="s">
        <v>3170</v>
      </c>
      <c r="G171" s="178" t="s">
        <v>402</v>
      </c>
      <c r="H171" s="179">
        <v>33</v>
      </c>
      <c r="I171" s="180"/>
      <c r="J171" s="181">
        <f t="shared" si="20"/>
        <v>0</v>
      </c>
      <c r="K171" s="177" t="s">
        <v>19</v>
      </c>
      <c r="L171" s="40"/>
      <c r="M171" s="182" t="s">
        <v>19</v>
      </c>
      <c r="N171" s="183" t="s">
        <v>44</v>
      </c>
      <c r="O171" s="65"/>
      <c r="P171" s="184">
        <f t="shared" si="21"/>
        <v>0</v>
      </c>
      <c r="Q171" s="184">
        <v>0</v>
      </c>
      <c r="R171" s="184">
        <f t="shared" si="22"/>
        <v>0</v>
      </c>
      <c r="S171" s="184">
        <v>0</v>
      </c>
      <c r="T171" s="185">
        <f t="shared" si="23"/>
        <v>0</v>
      </c>
      <c r="U171" s="35"/>
      <c r="V171" s="35"/>
      <c r="W171" s="35"/>
      <c r="X171" s="35"/>
      <c r="Y171" s="35"/>
      <c r="Z171" s="35"/>
      <c r="AA171" s="35"/>
      <c r="AB171" s="35"/>
      <c r="AC171" s="35"/>
      <c r="AD171" s="35"/>
      <c r="AE171" s="35"/>
      <c r="AR171" s="186" t="s">
        <v>311</v>
      </c>
      <c r="AT171" s="186" t="s">
        <v>173</v>
      </c>
      <c r="AU171" s="186" t="s">
        <v>81</v>
      </c>
      <c r="AY171" s="18" t="s">
        <v>171</v>
      </c>
      <c r="BE171" s="187">
        <f t="shared" si="24"/>
        <v>0</v>
      </c>
      <c r="BF171" s="187">
        <f t="shared" si="25"/>
        <v>0</v>
      </c>
      <c r="BG171" s="187">
        <f t="shared" si="26"/>
        <v>0</v>
      </c>
      <c r="BH171" s="187">
        <f t="shared" si="27"/>
        <v>0</v>
      </c>
      <c r="BI171" s="187">
        <f t="shared" si="28"/>
        <v>0</v>
      </c>
      <c r="BJ171" s="18" t="s">
        <v>81</v>
      </c>
      <c r="BK171" s="187">
        <f t="shared" si="29"/>
        <v>0</v>
      </c>
      <c r="BL171" s="18" t="s">
        <v>311</v>
      </c>
      <c r="BM171" s="186" t="s">
        <v>1300</v>
      </c>
    </row>
    <row r="172" spans="1:65" s="2" customFormat="1" ht="24.2" customHeight="1">
      <c r="A172" s="35"/>
      <c r="B172" s="36"/>
      <c r="C172" s="175" t="s">
        <v>842</v>
      </c>
      <c r="D172" s="175" t="s">
        <v>173</v>
      </c>
      <c r="E172" s="176" t="s">
        <v>3171</v>
      </c>
      <c r="F172" s="177" t="s">
        <v>3172</v>
      </c>
      <c r="G172" s="178" t="s">
        <v>402</v>
      </c>
      <c r="H172" s="179">
        <v>1</v>
      </c>
      <c r="I172" s="180"/>
      <c r="J172" s="181">
        <f t="shared" si="20"/>
        <v>0</v>
      </c>
      <c r="K172" s="177" t="s">
        <v>19</v>
      </c>
      <c r="L172" s="40"/>
      <c r="M172" s="182" t="s">
        <v>19</v>
      </c>
      <c r="N172" s="183" t="s">
        <v>44</v>
      </c>
      <c r="O172" s="65"/>
      <c r="P172" s="184">
        <f t="shared" si="21"/>
        <v>0</v>
      </c>
      <c r="Q172" s="184">
        <v>0</v>
      </c>
      <c r="R172" s="184">
        <f t="shared" si="22"/>
        <v>0</v>
      </c>
      <c r="S172" s="184">
        <v>0</v>
      </c>
      <c r="T172" s="185">
        <f t="shared" si="23"/>
        <v>0</v>
      </c>
      <c r="U172" s="35"/>
      <c r="V172" s="35"/>
      <c r="W172" s="35"/>
      <c r="X172" s="35"/>
      <c r="Y172" s="35"/>
      <c r="Z172" s="35"/>
      <c r="AA172" s="35"/>
      <c r="AB172" s="35"/>
      <c r="AC172" s="35"/>
      <c r="AD172" s="35"/>
      <c r="AE172" s="35"/>
      <c r="AR172" s="186" t="s">
        <v>311</v>
      </c>
      <c r="AT172" s="186" t="s">
        <v>173</v>
      </c>
      <c r="AU172" s="186" t="s">
        <v>81</v>
      </c>
      <c r="AY172" s="18" t="s">
        <v>171</v>
      </c>
      <c r="BE172" s="187">
        <f t="shared" si="24"/>
        <v>0</v>
      </c>
      <c r="BF172" s="187">
        <f t="shared" si="25"/>
        <v>0</v>
      </c>
      <c r="BG172" s="187">
        <f t="shared" si="26"/>
        <v>0</v>
      </c>
      <c r="BH172" s="187">
        <f t="shared" si="27"/>
        <v>0</v>
      </c>
      <c r="BI172" s="187">
        <f t="shared" si="28"/>
        <v>0</v>
      </c>
      <c r="BJ172" s="18" t="s">
        <v>81</v>
      </c>
      <c r="BK172" s="187">
        <f t="shared" si="29"/>
        <v>0</v>
      </c>
      <c r="BL172" s="18" t="s">
        <v>311</v>
      </c>
      <c r="BM172" s="186" t="s">
        <v>1309</v>
      </c>
    </row>
    <row r="173" spans="1:65" s="2" customFormat="1" ht="24.2" customHeight="1">
      <c r="A173" s="35"/>
      <c r="B173" s="36"/>
      <c r="C173" s="175" t="s">
        <v>848</v>
      </c>
      <c r="D173" s="175" t="s">
        <v>173</v>
      </c>
      <c r="E173" s="176" t="s">
        <v>3173</v>
      </c>
      <c r="F173" s="177" t="s">
        <v>3174</v>
      </c>
      <c r="G173" s="178" t="s">
        <v>402</v>
      </c>
      <c r="H173" s="179">
        <v>1</v>
      </c>
      <c r="I173" s="180"/>
      <c r="J173" s="181">
        <f t="shared" si="20"/>
        <v>0</v>
      </c>
      <c r="K173" s="177" t="s">
        <v>19</v>
      </c>
      <c r="L173" s="40"/>
      <c r="M173" s="182" t="s">
        <v>19</v>
      </c>
      <c r="N173" s="183" t="s">
        <v>44</v>
      </c>
      <c r="O173" s="65"/>
      <c r="P173" s="184">
        <f t="shared" si="21"/>
        <v>0</v>
      </c>
      <c r="Q173" s="184">
        <v>0</v>
      </c>
      <c r="R173" s="184">
        <f t="shared" si="22"/>
        <v>0</v>
      </c>
      <c r="S173" s="184">
        <v>0</v>
      </c>
      <c r="T173" s="185">
        <f t="shared" si="23"/>
        <v>0</v>
      </c>
      <c r="U173" s="35"/>
      <c r="V173" s="35"/>
      <c r="W173" s="35"/>
      <c r="X173" s="35"/>
      <c r="Y173" s="35"/>
      <c r="Z173" s="35"/>
      <c r="AA173" s="35"/>
      <c r="AB173" s="35"/>
      <c r="AC173" s="35"/>
      <c r="AD173" s="35"/>
      <c r="AE173" s="35"/>
      <c r="AR173" s="186" t="s">
        <v>311</v>
      </c>
      <c r="AT173" s="186" t="s">
        <v>173</v>
      </c>
      <c r="AU173" s="186" t="s">
        <v>81</v>
      </c>
      <c r="AY173" s="18" t="s">
        <v>171</v>
      </c>
      <c r="BE173" s="187">
        <f t="shared" si="24"/>
        <v>0</v>
      </c>
      <c r="BF173" s="187">
        <f t="shared" si="25"/>
        <v>0</v>
      </c>
      <c r="BG173" s="187">
        <f t="shared" si="26"/>
        <v>0</v>
      </c>
      <c r="BH173" s="187">
        <f t="shared" si="27"/>
        <v>0</v>
      </c>
      <c r="BI173" s="187">
        <f t="shared" si="28"/>
        <v>0</v>
      </c>
      <c r="BJ173" s="18" t="s">
        <v>81</v>
      </c>
      <c r="BK173" s="187">
        <f t="shared" si="29"/>
        <v>0</v>
      </c>
      <c r="BL173" s="18" t="s">
        <v>311</v>
      </c>
      <c r="BM173" s="186" t="s">
        <v>1321</v>
      </c>
    </row>
    <row r="174" spans="1:65" s="2" customFormat="1" ht="24.2" customHeight="1">
      <c r="A174" s="35"/>
      <c r="B174" s="36"/>
      <c r="C174" s="175" t="s">
        <v>856</v>
      </c>
      <c r="D174" s="175" t="s">
        <v>173</v>
      </c>
      <c r="E174" s="176" t="s">
        <v>3175</v>
      </c>
      <c r="F174" s="177" t="s">
        <v>3176</v>
      </c>
      <c r="G174" s="178" t="s">
        <v>402</v>
      </c>
      <c r="H174" s="179">
        <v>16</v>
      </c>
      <c r="I174" s="180"/>
      <c r="J174" s="181">
        <f t="shared" si="20"/>
        <v>0</v>
      </c>
      <c r="K174" s="177" t="s">
        <v>19</v>
      </c>
      <c r="L174" s="40"/>
      <c r="M174" s="182" t="s">
        <v>19</v>
      </c>
      <c r="N174" s="183" t="s">
        <v>44</v>
      </c>
      <c r="O174" s="65"/>
      <c r="P174" s="184">
        <f t="shared" si="21"/>
        <v>0</v>
      </c>
      <c r="Q174" s="184">
        <v>0</v>
      </c>
      <c r="R174" s="184">
        <f t="shared" si="22"/>
        <v>0</v>
      </c>
      <c r="S174" s="184">
        <v>0</v>
      </c>
      <c r="T174" s="185">
        <f t="shared" si="23"/>
        <v>0</v>
      </c>
      <c r="U174" s="35"/>
      <c r="V174" s="35"/>
      <c r="W174" s="35"/>
      <c r="X174" s="35"/>
      <c r="Y174" s="35"/>
      <c r="Z174" s="35"/>
      <c r="AA174" s="35"/>
      <c r="AB174" s="35"/>
      <c r="AC174" s="35"/>
      <c r="AD174" s="35"/>
      <c r="AE174" s="35"/>
      <c r="AR174" s="186" t="s">
        <v>311</v>
      </c>
      <c r="AT174" s="186" t="s">
        <v>173</v>
      </c>
      <c r="AU174" s="186" t="s">
        <v>81</v>
      </c>
      <c r="AY174" s="18" t="s">
        <v>171</v>
      </c>
      <c r="BE174" s="187">
        <f t="shared" si="24"/>
        <v>0</v>
      </c>
      <c r="BF174" s="187">
        <f t="shared" si="25"/>
        <v>0</v>
      </c>
      <c r="BG174" s="187">
        <f t="shared" si="26"/>
        <v>0</v>
      </c>
      <c r="BH174" s="187">
        <f t="shared" si="27"/>
        <v>0</v>
      </c>
      <c r="BI174" s="187">
        <f t="shared" si="28"/>
        <v>0</v>
      </c>
      <c r="BJ174" s="18" t="s">
        <v>81</v>
      </c>
      <c r="BK174" s="187">
        <f t="shared" si="29"/>
        <v>0</v>
      </c>
      <c r="BL174" s="18" t="s">
        <v>311</v>
      </c>
      <c r="BM174" s="186" t="s">
        <v>1351</v>
      </c>
    </row>
    <row r="175" spans="1:65" s="2" customFormat="1" ht="24.2" customHeight="1">
      <c r="A175" s="35"/>
      <c r="B175" s="36"/>
      <c r="C175" s="175" t="s">
        <v>861</v>
      </c>
      <c r="D175" s="175" t="s">
        <v>173</v>
      </c>
      <c r="E175" s="176" t="s">
        <v>1100</v>
      </c>
      <c r="F175" s="177" t="s">
        <v>3177</v>
      </c>
      <c r="G175" s="178" t="s">
        <v>983</v>
      </c>
      <c r="H175" s="237"/>
      <c r="I175" s="180"/>
      <c r="J175" s="181">
        <f t="shared" si="20"/>
        <v>0</v>
      </c>
      <c r="K175" s="177" t="s">
        <v>19</v>
      </c>
      <c r="L175" s="40"/>
      <c r="M175" s="182" t="s">
        <v>19</v>
      </c>
      <c r="N175" s="183" t="s">
        <v>44</v>
      </c>
      <c r="O175" s="65"/>
      <c r="P175" s="184">
        <f t="shared" si="21"/>
        <v>0</v>
      </c>
      <c r="Q175" s="184">
        <v>0</v>
      </c>
      <c r="R175" s="184">
        <f t="shared" si="22"/>
        <v>0</v>
      </c>
      <c r="S175" s="184">
        <v>0</v>
      </c>
      <c r="T175" s="185">
        <f t="shared" si="23"/>
        <v>0</v>
      </c>
      <c r="U175" s="35"/>
      <c r="V175" s="35"/>
      <c r="W175" s="35"/>
      <c r="X175" s="35"/>
      <c r="Y175" s="35"/>
      <c r="Z175" s="35"/>
      <c r="AA175" s="35"/>
      <c r="AB175" s="35"/>
      <c r="AC175" s="35"/>
      <c r="AD175" s="35"/>
      <c r="AE175" s="35"/>
      <c r="AR175" s="186" t="s">
        <v>311</v>
      </c>
      <c r="AT175" s="186" t="s">
        <v>173</v>
      </c>
      <c r="AU175" s="186" t="s">
        <v>81</v>
      </c>
      <c r="AY175" s="18" t="s">
        <v>171</v>
      </c>
      <c r="BE175" s="187">
        <f t="shared" si="24"/>
        <v>0</v>
      </c>
      <c r="BF175" s="187">
        <f t="shared" si="25"/>
        <v>0</v>
      </c>
      <c r="BG175" s="187">
        <f t="shared" si="26"/>
        <v>0</v>
      </c>
      <c r="BH175" s="187">
        <f t="shared" si="27"/>
        <v>0</v>
      </c>
      <c r="BI175" s="187">
        <f t="shared" si="28"/>
        <v>0</v>
      </c>
      <c r="BJ175" s="18" t="s">
        <v>81</v>
      </c>
      <c r="BK175" s="187">
        <f t="shared" si="29"/>
        <v>0</v>
      </c>
      <c r="BL175" s="18" t="s">
        <v>311</v>
      </c>
      <c r="BM175" s="186" t="s">
        <v>1364</v>
      </c>
    </row>
    <row r="176" spans="2:63" s="12" customFormat="1" ht="25.9" customHeight="1">
      <c r="B176" s="159"/>
      <c r="C176" s="160"/>
      <c r="D176" s="161" t="s">
        <v>72</v>
      </c>
      <c r="E176" s="162" t="s">
        <v>81</v>
      </c>
      <c r="F176" s="162" t="s">
        <v>3178</v>
      </c>
      <c r="G176" s="160"/>
      <c r="H176" s="160"/>
      <c r="I176" s="163"/>
      <c r="J176" s="164">
        <f>BK176</f>
        <v>0</v>
      </c>
      <c r="K176" s="160"/>
      <c r="L176" s="165"/>
      <c r="M176" s="166"/>
      <c r="N176" s="167"/>
      <c r="O176" s="167"/>
      <c r="P176" s="168">
        <f>SUM(P177:P191)</f>
        <v>0</v>
      </c>
      <c r="Q176" s="167"/>
      <c r="R176" s="168">
        <f>SUM(R177:R191)</f>
        <v>0</v>
      </c>
      <c r="S176" s="167"/>
      <c r="T176" s="169">
        <f>SUM(T177:T191)</f>
        <v>0</v>
      </c>
      <c r="AR176" s="170" t="s">
        <v>81</v>
      </c>
      <c r="AT176" s="171" t="s">
        <v>72</v>
      </c>
      <c r="AU176" s="171" t="s">
        <v>73</v>
      </c>
      <c r="AY176" s="170" t="s">
        <v>171</v>
      </c>
      <c r="BK176" s="172">
        <f>SUM(BK177:BK191)</f>
        <v>0</v>
      </c>
    </row>
    <row r="177" spans="1:65" s="2" customFormat="1" ht="24.2" customHeight="1">
      <c r="A177" s="35"/>
      <c r="B177" s="36"/>
      <c r="C177" s="175" t="s">
        <v>867</v>
      </c>
      <c r="D177" s="175" t="s">
        <v>173</v>
      </c>
      <c r="E177" s="176" t="s">
        <v>3179</v>
      </c>
      <c r="F177" s="177" t="s">
        <v>3180</v>
      </c>
      <c r="G177" s="178" t="s">
        <v>328</v>
      </c>
      <c r="H177" s="179">
        <v>27</v>
      </c>
      <c r="I177" s="180"/>
      <c r="J177" s="181">
        <f aca="true" t="shared" si="30" ref="J177:J191">ROUND(I177*H177,2)</f>
        <v>0</v>
      </c>
      <c r="K177" s="177" t="s">
        <v>19</v>
      </c>
      <c r="L177" s="40"/>
      <c r="M177" s="182" t="s">
        <v>19</v>
      </c>
      <c r="N177" s="183" t="s">
        <v>44</v>
      </c>
      <c r="O177" s="65"/>
      <c r="P177" s="184">
        <f aca="true" t="shared" si="31" ref="P177:P191">O177*H177</f>
        <v>0</v>
      </c>
      <c r="Q177" s="184">
        <v>0</v>
      </c>
      <c r="R177" s="184">
        <f aca="true" t="shared" si="32" ref="R177:R191">Q177*H177</f>
        <v>0</v>
      </c>
      <c r="S177" s="184">
        <v>0</v>
      </c>
      <c r="T177" s="185">
        <f aca="true" t="shared" si="33" ref="T177:T191">S177*H177</f>
        <v>0</v>
      </c>
      <c r="U177" s="35"/>
      <c r="V177" s="35"/>
      <c r="W177" s="35"/>
      <c r="X177" s="35"/>
      <c r="Y177" s="35"/>
      <c r="Z177" s="35"/>
      <c r="AA177" s="35"/>
      <c r="AB177" s="35"/>
      <c r="AC177" s="35"/>
      <c r="AD177" s="35"/>
      <c r="AE177" s="35"/>
      <c r="AR177" s="186" t="s">
        <v>178</v>
      </c>
      <c r="AT177" s="186" t="s">
        <v>173</v>
      </c>
      <c r="AU177" s="186" t="s">
        <v>81</v>
      </c>
      <c r="AY177" s="18" t="s">
        <v>171</v>
      </c>
      <c r="BE177" s="187">
        <f aca="true" t="shared" si="34" ref="BE177:BE191">IF(N177="základní",J177,0)</f>
        <v>0</v>
      </c>
      <c r="BF177" s="187">
        <f aca="true" t="shared" si="35" ref="BF177:BF191">IF(N177="snížená",J177,0)</f>
        <v>0</v>
      </c>
      <c r="BG177" s="187">
        <f aca="true" t="shared" si="36" ref="BG177:BG191">IF(N177="zákl. přenesená",J177,0)</f>
        <v>0</v>
      </c>
      <c r="BH177" s="187">
        <f aca="true" t="shared" si="37" ref="BH177:BH191">IF(N177="sníž. přenesená",J177,0)</f>
        <v>0</v>
      </c>
      <c r="BI177" s="187">
        <f aca="true" t="shared" si="38" ref="BI177:BI191">IF(N177="nulová",J177,0)</f>
        <v>0</v>
      </c>
      <c r="BJ177" s="18" t="s">
        <v>81</v>
      </c>
      <c r="BK177" s="187">
        <f aca="true" t="shared" si="39" ref="BK177:BK191">ROUND(I177*H177,2)</f>
        <v>0</v>
      </c>
      <c r="BL177" s="18" t="s">
        <v>178</v>
      </c>
      <c r="BM177" s="186" t="s">
        <v>1374</v>
      </c>
    </row>
    <row r="178" spans="1:65" s="2" customFormat="1" ht="24.2" customHeight="1">
      <c r="A178" s="35"/>
      <c r="B178" s="36"/>
      <c r="C178" s="175" t="s">
        <v>873</v>
      </c>
      <c r="D178" s="175" t="s">
        <v>173</v>
      </c>
      <c r="E178" s="176" t="s">
        <v>3181</v>
      </c>
      <c r="F178" s="177" t="s">
        <v>3182</v>
      </c>
      <c r="G178" s="178" t="s">
        <v>402</v>
      </c>
      <c r="H178" s="179">
        <v>24</v>
      </c>
      <c r="I178" s="180"/>
      <c r="J178" s="181">
        <f t="shared" si="30"/>
        <v>0</v>
      </c>
      <c r="K178" s="177" t="s">
        <v>19</v>
      </c>
      <c r="L178" s="40"/>
      <c r="M178" s="182" t="s">
        <v>19</v>
      </c>
      <c r="N178" s="183" t="s">
        <v>44</v>
      </c>
      <c r="O178" s="65"/>
      <c r="P178" s="184">
        <f t="shared" si="31"/>
        <v>0</v>
      </c>
      <c r="Q178" s="184">
        <v>0</v>
      </c>
      <c r="R178" s="184">
        <f t="shared" si="32"/>
        <v>0</v>
      </c>
      <c r="S178" s="184">
        <v>0</v>
      </c>
      <c r="T178" s="185">
        <f t="shared" si="33"/>
        <v>0</v>
      </c>
      <c r="U178" s="35"/>
      <c r="V178" s="35"/>
      <c r="W178" s="35"/>
      <c r="X178" s="35"/>
      <c r="Y178" s="35"/>
      <c r="Z178" s="35"/>
      <c r="AA178" s="35"/>
      <c r="AB178" s="35"/>
      <c r="AC178" s="35"/>
      <c r="AD178" s="35"/>
      <c r="AE178" s="35"/>
      <c r="AR178" s="186" t="s">
        <v>178</v>
      </c>
      <c r="AT178" s="186" t="s">
        <v>173</v>
      </c>
      <c r="AU178" s="186" t="s">
        <v>81</v>
      </c>
      <c r="AY178" s="18" t="s">
        <v>171</v>
      </c>
      <c r="BE178" s="187">
        <f t="shared" si="34"/>
        <v>0</v>
      </c>
      <c r="BF178" s="187">
        <f t="shared" si="35"/>
        <v>0</v>
      </c>
      <c r="BG178" s="187">
        <f t="shared" si="36"/>
        <v>0</v>
      </c>
      <c r="BH178" s="187">
        <f t="shared" si="37"/>
        <v>0</v>
      </c>
      <c r="BI178" s="187">
        <f t="shared" si="38"/>
        <v>0</v>
      </c>
      <c r="BJ178" s="18" t="s">
        <v>81</v>
      </c>
      <c r="BK178" s="187">
        <f t="shared" si="39"/>
        <v>0</v>
      </c>
      <c r="BL178" s="18" t="s">
        <v>178</v>
      </c>
      <c r="BM178" s="186" t="s">
        <v>1384</v>
      </c>
    </row>
    <row r="179" spans="1:65" s="2" customFormat="1" ht="24.2" customHeight="1">
      <c r="A179" s="35"/>
      <c r="B179" s="36"/>
      <c r="C179" s="175" t="s">
        <v>878</v>
      </c>
      <c r="D179" s="175" t="s">
        <v>173</v>
      </c>
      <c r="E179" s="176" t="s">
        <v>3183</v>
      </c>
      <c r="F179" s="177" t="s">
        <v>3184</v>
      </c>
      <c r="G179" s="178" t="s">
        <v>402</v>
      </c>
      <c r="H179" s="179">
        <v>4</v>
      </c>
      <c r="I179" s="180"/>
      <c r="J179" s="181">
        <f t="shared" si="30"/>
        <v>0</v>
      </c>
      <c r="K179" s="177" t="s">
        <v>19</v>
      </c>
      <c r="L179" s="40"/>
      <c r="M179" s="182" t="s">
        <v>19</v>
      </c>
      <c r="N179" s="183" t="s">
        <v>44</v>
      </c>
      <c r="O179" s="65"/>
      <c r="P179" s="184">
        <f t="shared" si="31"/>
        <v>0</v>
      </c>
      <c r="Q179" s="184">
        <v>0</v>
      </c>
      <c r="R179" s="184">
        <f t="shared" si="32"/>
        <v>0</v>
      </c>
      <c r="S179" s="184">
        <v>0</v>
      </c>
      <c r="T179" s="185">
        <f t="shared" si="33"/>
        <v>0</v>
      </c>
      <c r="U179" s="35"/>
      <c r="V179" s="35"/>
      <c r="W179" s="35"/>
      <c r="X179" s="35"/>
      <c r="Y179" s="35"/>
      <c r="Z179" s="35"/>
      <c r="AA179" s="35"/>
      <c r="AB179" s="35"/>
      <c r="AC179" s="35"/>
      <c r="AD179" s="35"/>
      <c r="AE179" s="35"/>
      <c r="AR179" s="186" t="s">
        <v>178</v>
      </c>
      <c r="AT179" s="186" t="s">
        <v>173</v>
      </c>
      <c r="AU179" s="186" t="s">
        <v>81</v>
      </c>
      <c r="AY179" s="18" t="s">
        <v>171</v>
      </c>
      <c r="BE179" s="187">
        <f t="shared" si="34"/>
        <v>0</v>
      </c>
      <c r="BF179" s="187">
        <f t="shared" si="35"/>
        <v>0</v>
      </c>
      <c r="BG179" s="187">
        <f t="shared" si="36"/>
        <v>0</v>
      </c>
      <c r="BH179" s="187">
        <f t="shared" si="37"/>
        <v>0</v>
      </c>
      <c r="BI179" s="187">
        <f t="shared" si="38"/>
        <v>0</v>
      </c>
      <c r="BJ179" s="18" t="s">
        <v>81</v>
      </c>
      <c r="BK179" s="187">
        <f t="shared" si="39"/>
        <v>0</v>
      </c>
      <c r="BL179" s="18" t="s">
        <v>178</v>
      </c>
      <c r="BM179" s="186" t="s">
        <v>1394</v>
      </c>
    </row>
    <row r="180" spans="1:65" s="2" customFormat="1" ht="16.5" customHeight="1">
      <c r="A180" s="35"/>
      <c r="B180" s="36"/>
      <c r="C180" s="175" t="s">
        <v>883</v>
      </c>
      <c r="D180" s="175" t="s">
        <v>173</v>
      </c>
      <c r="E180" s="176" t="s">
        <v>3185</v>
      </c>
      <c r="F180" s="177" t="s">
        <v>3186</v>
      </c>
      <c r="G180" s="178" t="s">
        <v>402</v>
      </c>
      <c r="H180" s="179">
        <v>4</v>
      </c>
      <c r="I180" s="180"/>
      <c r="J180" s="181">
        <f t="shared" si="30"/>
        <v>0</v>
      </c>
      <c r="K180" s="177" t="s">
        <v>19</v>
      </c>
      <c r="L180" s="40"/>
      <c r="M180" s="182" t="s">
        <v>19</v>
      </c>
      <c r="N180" s="183" t="s">
        <v>44</v>
      </c>
      <c r="O180" s="65"/>
      <c r="P180" s="184">
        <f t="shared" si="31"/>
        <v>0</v>
      </c>
      <c r="Q180" s="184">
        <v>0</v>
      </c>
      <c r="R180" s="184">
        <f t="shared" si="32"/>
        <v>0</v>
      </c>
      <c r="S180" s="184">
        <v>0</v>
      </c>
      <c r="T180" s="185">
        <f t="shared" si="33"/>
        <v>0</v>
      </c>
      <c r="U180" s="35"/>
      <c r="V180" s="35"/>
      <c r="W180" s="35"/>
      <c r="X180" s="35"/>
      <c r="Y180" s="35"/>
      <c r="Z180" s="35"/>
      <c r="AA180" s="35"/>
      <c r="AB180" s="35"/>
      <c r="AC180" s="35"/>
      <c r="AD180" s="35"/>
      <c r="AE180" s="35"/>
      <c r="AR180" s="186" t="s">
        <v>178</v>
      </c>
      <c r="AT180" s="186" t="s">
        <v>173</v>
      </c>
      <c r="AU180" s="186" t="s">
        <v>81</v>
      </c>
      <c r="AY180" s="18" t="s">
        <v>171</v>
      </c>
      <c r="BE180" s="187">
        <f t="shared" si="34"/>
        <v>0</v>
      </c>
      <c r="BF180" s="187">
        <f t="shared" si="35"/>
        <v>0</v>
      </c>
      <c r="BG180" s="187">
        <f t="shared" si="36"/>
        <v>0</v>
      </c>
      <c r="BH180" s="187">
        <f t="shared" si="37"/>
        <v>0</v>
      </c>
      <c r="BI180" s="187">
        <f t="shared" si="38"/>
        <v>0</v>
      </c>
      <c r="BJ180" s="18" t="s">
        <v>81</v>
      </c>
      <c r="BK180" s="187">
        <f t="shared" si="39"/>
        <v>0</v>
      </c>
      <c r="BL180" s="18" t="s">
        <v>178</v>
      </c>
      <c r="BM180" s="186" t="s">
        <v>1404</v>
      </c>
    </row>
    <row r="181" spans="1:65" s="2" customFormat="1" ht="16.5" customHeight="1">
      <c r="A181" s="35"/>
      <c r="B181" s="36"/>
      <c r="C181" s="175" t="s">
        <v>888</v>
      </c>
      <c r="D181" s="175" t="s">
        <v>173</v>
      </c>
      <c r="E181" s="176" t="s">
        <v>3187</v>
      </c>
      <c r="F181" s="177" t="s">
        <v>3188</v>
      </c>
      <c r="G181" s="178" t="s">
        <v>402</v>
      </c>
      <c r="H181" s="179">
        <v>8</v>
      </c>
      <c r="I181" s="180"/>
      <c r="J181" s="181">
        <f t="shared" si="30"/>
        <v>0</v>
      </c>
      <c r="K181" s="177" t="s">
        <v>19</v>
      </c>
      <c r="L181" s="40"/>
      <c r="M181" s="182" t="s">
        <v>19</v>
      </c>
      <c r="N181" s="183" t="s">
        <v>44</v>
      </c>
      <c r="O181" s="65"/>
      <c r="P181" s="184">
        <f t="shared" si="31"/>
        <v>0</v>
      </c>
      <c r="Q181" s="184">
        <v>0</v>
      </c>
      <c r="R181" s="184">
        <f t="shared" si="32"/>
        <v>0</v>
      </c>
      <c r="S181" s="184">
        <v>0</v>
      </c>
      <c r="T181" s="185">
        <f t="shared" si="33"/>
        <v>0</v>
      </c>
      <c r="U181" s="35"/>
      <c r="V181" s="35"/>
      <c r="W181" s="35"/>
      <c r="X181" s="35"/>
      <c r="Y181" s="35"/>
      <c r="Z181" s="35"/>
      <c r="AA181" s="35"/>
      <c r="AB181" s="35"/>
      <c r="AC181" s="35"/>
      <c r="AD181" s="35"/>
      <c r="AE181" s="35"/>
      <c r="AR181" s="186" t="s">
        <v>178</v>
      </c>
      <c r="AT181" s="186" t="s">
        <v>173</v>
      </c>
      <c r="AU181" s="186" t="s">
        <v>81</v>
      </c>
      <c r="AY181" s="18" t="s">
        <v>171</v>
      </c>
      <c r="BE181" s="187">
        <f t="shared" si="34"/>
        <v>0</v>
      </c>
      <c r="BF181" s="187">
        <f t="shared" si="35"/>
        <v>0</v>
      </c>
      <c r="BG181" s="187">
        <f t="shared" si="36"/>
        <v>0</v>
      </c>
      <c r="BH181" s="187">
        <f t="shared" si="37"/>
        <v>0</v>
      </c>
      <c r="BI181" s="187">
        <f t="shared" si="38"/>
        <v>0</v>
      </c>
      <c r="BJ181" s="18" t="s">
        <v>81</v>
      </c>
      <c r="BK181" s="187">
        <f t="shared" si="39"/>
        <v>0</v>
      </c>
      <c r="BL181" s="18" t="s">
        <v>178</v>
      </c>
      <c r="BM181" s="186" t="s">
        <v>1414</v>
      </c>
    </row>
    <row r="182" spans="1:65" s="2" customFormat="1" ht="16.5" customHeight="1">
      <c r="A182" s="35"/>
      <c r="B182" s="36"/>
      <c r="C182" s="175" t="s">
        <v>892</v>
      </c>
      <c r="D182" s="175" t="s">
        <v>173</v>
      </c>
      <c r="E182" s="176" t="s">
        <v>3189</v>
      </c>
      <c r="F182" s="177" t="s">
        <v>3190</v>
      </c>
      <c r="G182" s="178" t="s">
        <v>402</v>
      </c>
      <c r="H182" s="179">
        <v>6</v>
      </c>
      <c r="I182" s="180"/>
      <c r="J182" s="181">
        <f t="shared" si="30"/>
        <v>0</v>
      </c>
      <c r="K182" s="177" t="s">
        <v>19</v>
      </c>
      <c r="L182" s="40"/>
      <c r="M182" s="182" t="s">
        <v>19</v>
      </c>
      <c r="N182" s="183" t="s">
        <v>44</v>
      </c>
      <c r="O182" s="65"/>
      <c r="P182" s="184">
        <f t="shared" si="31"/>
        <v>0</v>
      </c>
      <c r="Q182" s="184">
        <v>0</v>
      </c>
      <c r="R182" s="184">
        <f t="shared" si="32"/>
        <v>0</v>
      </c>
      <c r="S182" s="184">
        <v>0</v>
      </c>
      <c r="T182" s="185">
        <f t="shared" si="33"/>
        <v>0</v>
      </c>
      <c r="U182" s="35"/>
      <c r="V182" s="35"/>
      <c r="W182" s="35"/>
      <c r="X182" s="35"/>
      <c r="Y182" s="35"/>
      <c r="Z182" s="35"/>
      <c r="AA182" s="35"/>
      <c r="AB182" s="35"/>
      <c r="AC182" s="35"/>
      <c r="AD182" s="35"/>
      <c r="AE182" s="35"/>
      <c r="AR182" s="186" t="s">
        <v>178</v>
      </c>
      <c r="AT182" s="186" t="s">
        <v>173</v>
      </c>
      <c r="AU182" s="186" t="s">
        <v>81</v>
      </c>
      <c r="AY182" s="18" t="s">
        <v>171</v>
      </c>
      <c r="BE182" s="187">
        <f t="shared" si="34"/>
        <v>0</v>
      </c>
      <c r="BF182" s="187">
        <f t="shared" si="35"/>
        <v>0</v>
      </c>
      <c r="BG182" s="187">
        <f t="shared" si="36"/>
        <v>0</v>
      </c>
      <c r="BH182" s="187">
        <f t="shared" si="37"/>
        <v>0</v>
      </c>
      <c r="BI182" s="187">
        <f t="shared" si="38"/>
        <v>0</v>
      </c>
      <c r="BJ182" s="18" t="s">
        <v>81</v>
      </c>
      <c r="BK182" s="187">
        <f t="shared" si="39"/>
        <v>0</v>
      </c>
      <c r="BL182" s="18" t="s">
        <v>178</v>
      </c>
      <c r="BM182" s="186" t="s">
        <v>1427</v>
      </c>
    </row>
    <row r="183" spans="1:65" s="2" customFormat="1" ht="16.5" customHeight="1">
      <c r="A183" s="35"/>
      <c r="B183" s="36"/>
      <c r="C183" s="175" t="s">
        <v>902</v>
      </c>
      <c r="D183" s="175" t="s">
        <v>173</v>
      </c>
      <c r="E183" s="176" t="s">
        <v>3191</v>
      </c>
      <c r="F183" s="177" t="s">
        <v>3192</v>
      </c>
      <c r="G183" s="178" t="s">
        <v>402</v>
      </c>
      <c r="H183" s="179">
        <v>2</v>
      </c>
      <c r="I183" s="180"/>
      <c r="J183" s="181">
        <f t="shared" si="30"/>
        <v>0</v>
      </c>
      <c r="K183" s="177" t="s">
        <v>19</v>
      </c>
      <c r="L183" s="40"/>
      <c r="M183" s="182" t="s">
        <v>19</v>
      </c>
      <c r="N183" s="183" t="s">
        <v>44</v>
      </c>
      <c r="O183" s="65"/>
      <c r="P183" s="184">
        <f t="shared" si="31"/>
        <v>0</v>
      </c>
      <c r="Q183" s="184">
        <v>0</v>
      </c>
      <c r="R183" s="184">
        <f t="shared" si="32"/>
        <v>0</v>
      </c>
      <c r="S183" s="184">
        <v>0</v>
      </c>
      <c r="T183" s="185">
        <f t="shared" si="33"/>
        <v>0</v>
      </c>
      <c r="U183" s="35"/>
      <c r="V183" s="35"/>
      <c r="W183" s="35"/>
      <c r="X183" s="35"/>
      <c r="Y183" s="35"/>
      <c r="Z183" s="35"/>
      <c r="AA183" s="35"/>
      <c r="AB183" s="35"/>
      <c r="AC183" s="35"/>
      <c r="AD183" s="35"/>
      <c r="AE183" s="35"/>
      <c r="AR183" s="186" t="s">
        <v>178</v>
      </c>
      <c r="AT183" s="186" t="s">
        <v>173</v>
      </c>
      <c r="AU183" s="186" t="s">
        <v>81</v>
      </c>
      <c r="AY183" s="18" t="s">
        <v>171</v>
      </c>
      <c r="BE183" s="187">
        <f t="shared" si="34"/>
        <v>0</v>
      </c>
      <c r="BF183" s="187">
        <f t="shared" si="35"/>
        <v>0</v>
      </c>
      <c r="BG183" s="187">
        <f t="shared" si="36"/>
        <v>0</v>
      </c>
      <c r="BH183" s="187">
        <f t="shared" si="37"/>
        <v>0</v>
      </c>
      <c r="BI183" s="187">
        <f t="shared" si="38"/>
        <v>0</v>
      </c>
      <c r="BJ183" s="18" t="s">
        <v>81</v>
      </c>
      <c r="BK183" s="187">
        <f t="shared" si="39"/>
        <v>0</v>
      </c>
      <c r="BL183" s="18" t="s">
        <v>178</v>
      </c>
      <c r="BM183" s="186" t="s">
        <v>1442</v>
      </c>
    </row>
    <row r="184" spans="1:65" s="2" customFormat="1" ht="16.5" customHeight="1">
      <c r="A184" s="35"/>
      <c r="B184" s="36"/>
      <c r="C184" s="175" t="s">
        <v>907</v>
      </c>
      <c r="D184" s="175" t="s">
        <v>173</v>
      </c>
      <c r="E184" s="176" t="s">
        <v>3193</v>
      </c>
      <c r="F184" s="177" t="s">
        <v>3194</v>
      </c>
      <c r="G184" s="178" t="s">
        <v>402</v>
      </c>
      <c r="H184" s="179">
        <v>3</v>
      </c>
      <c r="I184" s="180"/>
      <c r="J184" s="181">
        <f t="shared" si="30"/>
        <v>0</v>
      </c>
      <c r="K184" s="177" t="s">
        <v>19</v>
      </c>
      <c r="L184" s="40"/>
      <c r="M184" s="182" t="s">
        <v>19</v>
      </c>
      <c r="N184" s="183" t="s">
        <v>44</v>
      </c>
      <c r="O184" s="65"/>
      <c r="P184" s="184">
        <f t="shared" si="31"/>
        <v>0</v>
      </c>
      <c r="Q184" s="184">
        <v>0</v>
      </c>
      <c r="R184" s="184">
        <f t="shared" si="32"/>
        <v>0</v>
      </c>
      <c r="S184" s="184">
        <v>0</v>
      </c>
      <c r="T184" s="185">
        <f t="shared" si="33"/>
        <v>0</v>
      </c>
      <c r="U184" s="35"/>
      <c r="V184" s="35"/>
      <c r="W184" s="35"/>
      <c r="X184" s="35"/>
      <c r="Y184" s="35"/>
      <c r="Z184" s="35"/>
      <c r="AA184" s="35"/>
      <c r="AB184" s="35"/>
      <c r="AC184" s="35"/>
      <c r="AD184" s="35"/>
      <c r="AE184" s="35"/>
      <c r="AR184" s="186" t="s">
        <v>178</v>
      </c>
      <c r="AT184" s="186" t="s">
        <v>173</v>
      </c>
      <c r="AU184" s="186" t="s">
        <v>81</v>
      </c>
      <c r="AY184" s="18" t="s">
        <v>171</v>
      </c>
      <c r="BE184" s="187">
        <f t="shared" si="34"/>
        <v>0</v>
      </c>
      <c r="BF184" s="187">
        <f t="shared" si="35"/>
        <v>0</v>
      </c>
      <c r="BG184" s="187">
        <f t="shared" si="36"/>
        <v>0</v>
      </c>
      <c r="BH184" s="187">
        <f t="shared" si="37"/>
        <v>0</v>
      </c>
      <c r="BI184" s="187">
        <f t="shared" si="38"/>
        <v>0</v>
      </c>
      <c r="BJ184" s="18" t="s">
        <v>81</v>
      </c>
      <c r="BK184" s="187">
        <f t="shared" si="39"/>
        <v>0</v>
      </c>
      <c r="BL184" s="18" t="s">
        <v>178</v>
      </c>
      <c r="BM184" s="186" t="s">
        <v>1453</v>
      </c>
    </row>
    <row r="185" spans="1:65" s="2" customFormat="1" ht="16.5" customHeight="1">
      <c r="A185" s="35"/>
      <c r="B185" s="36"/>
      <c r="C185" s="175" t="s">
        <v>912</v>
      </c>
      <c r="D185" s="175" t="s">
        <v>173</v>
      </c>
      <c r="E185" s="176" t="s">
        <v>3195</v>
      </c>
      <c r="F185" s="177" t="s">
        <v>3196</v>
      </c>
      <c r="G185" s="178" t="s">
        <v>402</v>
      </c>
      <c r="H185" s="179">
        <v>1</v>
      </c>
      <c r="I185" s="180"/>
      <c r="J185" s="181">
        <f t="shared" si="30"/>
        <v>0</v>
      </c>
      <c r="K185" s="177" t="s">
        <v>19</v>
      </c>
      <c r="L185" s="40"/>
      <c r="M185" s="182" t="s">
        <v>19</v>
      </c>
      <c r="N185" s="183" t="s">
        <v>44</v>
      </c>
      <c r="O185" s="65"/>
      <c r="P185" s="184">
        <f t="shared" si="31"/>
        <v>0</v>
      </c>
      <c r="Q185" s="184">
        <v>0</v>
      </c>
      <c r="R185" s="184">
        <f t="shared" si="32"/>
        <v>0</v>
      </c>
      <c r="S185" s="184">
        <v>0</v>
      </c>
      <c r="T185" s="185">
        <f t="shared" si="33"/>
        <v>0</v>
      </c>
      <c r="U185" s="35"/>
      <c r="V185" s="35"/>
      <c r="W185" s="35"/>
      <c r="X185" s="35"/>
      <c r="Y185" s="35"/>
      <c r="Z185" s="35"/>
      <c r="AA185" s="35"/>
      <c r="AB185" s="35"/>
      <c r="AC185" s="35"/>
      <c r="AD185" s="35"/>
      <c r="AE185" s="35"/>
      <c r="AR185" s="186" t="s">
        <v>178</v>
      </c>
      <c r="AT185" s="186" t="s">
        <v>173</v>
      </c>
      <c r="AU185" s="186" t="s">
        <v>81</v>
      </c>
      <c r="AY185" s="18" t="s">
        <v>171</v>
      </c>
      <c r="BE185" s="187">
        <f t="shared" si="34"/>
        <v>0</v>
      </c>
      <c r="BF185" s="187">
        <f t="shared" si="35"/>
        <v>0</v>
      </c>
      <c r="BG185" s="187">
        <f t="shared" si="36"/>
        <v>0</v>
      </c>
      <c r="BH185" s="187">
        <f t="shared" si="37"/>
        <v>0</v>
      </c>
      <c r="BI185" s="187">
        <f t="shared" si="38"/>
        <v>0</v>
      </c>
      <c r="BJ185" s="18" t="s">
        <v>81</v>
      </c>
      <c r="BK185" s="187">
        <f t="shared" si="39"/>
        <v>0</v>
      </c>
      <c r="BL185" s="18" t="s">
        <v>178</v>
      </c>
      <c r="BM185" s="186" t="s">
        <v>1463</v>
      </c>
    </row>
    <row r="186" spans="1:65" s="2" customFormat="1" ht="16.5" customHeight="1">
      <c r="A186" s="35"/>
      <c r="B186" s="36"/>
      <c r="C186" s="175" t="s">
        <v>917</v>
      </c>
      <c r="D186" s="175" t="s">
        <v>173</v>
      </c>
      <c r="E186" s="176" t="s">
        <v>3197</v>
      </c>
      <c r="F186" s="177" t="s">
        <v>3198</v>
      </c>
      <c r="G186" s="178" t="s">
        <v>402</v>
      </c>
      <c r="H186" s="179">
        <v>1</v>
      </c>
      <c r="I186" s="180"/>
      <c r="J186" s="181">
        <f t="shared" si="30"/>
        <v>0</v>
      </c>
      <c r="K186" s="177" t="s">
        <v>19</v>
      </c>
      <c r="L186" s="40"/>
      <c r="M186" s="182" t="s">
        <v>19</v>
      </c>
      <c r="N186" s="183" t="s">
        <v>44</v>
      </c>
      <c r="O186" s="65"/>
      <c r="P186" s="184">
        <f t="shared" si="31"/>
        <v>0</v>
      </c>
      <c r="Q186" s="184">
        <v>0</v>
      </c>
      <c r="R186" s="184">
        <f t="shared" si="32"/>
        <v>0</v>
      </c>
      <c r="S186" s="184">
        <v>0</v>
      </c>
      <c r="T186" s="185">
        <f t="shared" si="33"/>
        <v>0</v>
      </c>
      <c r="U186" s="35"/>
      <c r="V186" s="35"/>
      <c r="W186" s="35"/>
      <c r="X186" s="35"/>
      <c r="Y186" s="35"/>
      <c r="Z186" s="35"/>
      <c r="AA186" s="35"/>
      <c r="AB186" s="35"/>
      <c r="AC186" s="35"/>
      <c r="AD186" s="35"/>
      <c r="AE186" s="35"/>
      <c r="AR186" s="186" t="s">
        <v>178</v>
      </c>
      <c r="AT186" s="186" t="s">
        <v>173</v>
      </c>
      <c r="AU186" s="186" t="s">
        <v>81</v>
      </c>
      <c r="AY186" s="18" t="s">
        <v>171</v>
      </c>
      <c r="BE186" s="187">
        <f t="shared" si="34"/>
        <v>0</v>
      </c>
      <c r="BF186" s="187">
        <f t="shared" si="35"/>
        <v>0</v>
      </c>
      <c r="BG186" s="187">
        <f t="shared" si="36"/>
        <v>0</v>
      </c>
      <c r="BH186" s="187">
        <f t="shared" si="37"/>
        <v>0</v>
      </c>
      <c r="BI186" s="187">
        <f t="shared" si="38"/>
        <v>0</v>
      </c>
      <c r="BJ186" s="18" t="s">
        <v>81</v>
      </c>
      <c r="BK186" s="187">
        <f t="shared" si="39"/>
        <v>0</v>
      </c>
      <c r="BL186" s="18" t="s">
        <v>178</v>
      </c>
      <c r="BM186" s="186" t="s">
        <v>1473</v>
      </c>
    </row>
    <row r="187" spans="1:65" s="2" customFormat="1" ht="24.2" customHeight="1">
      <c r="A187" s="35"/>
      <c r="B187" s="36"/>
      <c r="C187" s="175" t="s">
        <v>924</v>
      </c>
      <c r="D187" s="175" t="s">
        <v>173</v>
      </c>
      <c r="E187" s="176" t="s">
        <v>3199</v>
      </c>
      <c r="F187" s="177" t="s">
        <v>3200</v>
      </c>
      <c r="G187" s="178" t="s">
        <v>402</v>
      </c>
      <c r="H187" s="179">
        <v>1</v>
      </c>
      <c r="I187" s="180"/>
      <c r="J187" s="181">
        <f t="shared" si="30"/>
        <v>0</v>
      </c>
      <c r="K187" s="177" t="s">
        <v>19</v>
      </c>
      <c r="L187" s="40"/>
      <c r="M187" s="182" t="s">
        <v>19</v>
      </c>
      <c r="N187" s="183" t="s">
        <v>44</v>
      </c>
      <c r="O187" s="65"/>
      <c r="P187" s="184">
        <f t="shared" si="31"/>
        <v>0</v>
      </c>
      <c r="Q187" s="184">
        <v>0</v>
      </c>
      <c r="R187" s="184">
        <f t="shared" si="32"/>
        <v>0</v>
      </c>
      <c r="S187" s="184">
        <v>0</v>
      </c>
      <c r="T187" s="185">
        <f t="shared" si="33"/>
        <v>0</v>
      </c>
      <c r="U187" s="35"/>
      <c r="V187" s="35"/>
      <c r="W187" s="35"/>
      <c r="X187" s="35"/>
      <c r="Y187" s="35"/>
      <c r="Z187" s="35"/>
      <c r="AA187" s="35"/>
      <c r="AB187" s="35"/>
      <c r="AC187" s="35"/>
      <c r="AD187" s="35"/>
      <c r="AE187" s="35"/>
      <c r="AR187" s="186" t="s">
        <v>178</v>
      </c>
      <c r="AT187" s="186" t="s">
        <v>173</v>
      </c>
      <c r="AU187" s="186" t="s">
        <v>81</v>
      </c>
      <c r="AY187" s="18" t="s">
        <v>171</v>
      </c>
      <c r="BE187" s="187">
        <f t="shared" si="34"/>
        <v>0</v>
      </c>
      <c r="BF187" s="187">
        <f t="shared" si="35"/>
        <v>0</v>
      </c>
      <c r="BG187" s="187">
        <f t="shared" si="36"/>
        <v>0</v>
      </c>
      <c r="BH187" s="187">
        <f t="shared" si="37"/>
        <v>0</v>
      </c>
      <c r="BI187" s="187">
        <f t="shared" si="38"/>
        <v>0</v>
      </c>
      <c r="BJ187" s="18" t="s">
        <v>81</v>
      </c>
      <c r="BK187" s="187">
        <f t="shared" si="39"/>
        <v>0</v>
      </c>
      <c r="BL187" s="18" t="s">
        <v>178</v>
      </c>
      <c r="BM187" s="186" t="s">
        <v>1489</v>
      </c>
    </row>
    <row r="188" spans="1:65" s="2" customFormat="1" ht="16.5" customHeight="1">
      <c r="A188" s="35"/>
      <c r="B188" s="36"/>
      <c r="C188" s="175" t="s">
        <v>929</v>
      </c>
      <c r="D188" s="175" t="s">
        <v>173</v>
      </c>
      <c r="E188" s="176" t="s">
        <v>3201</v>
      </c>
      <c r="F188" s="177" t="s">
        <v>3202</v>
      </c>
      <c r="G188" s="178" t="s">
        <v>402</v>
      </c>
      <c r="H188" s="179">
        <v>1</v>
      </c>
      <c r="I188" s="180"/>
      <c r="J188" s="181">
        <f t="shared" si="30"/>
        <v>0</v>
      </c>
      <c r="K188" s="177" t="s">
        <v>19</v>
      </c>
      <c r="L188" s="40"/>
      <c r="M188" s="182" t="s">
        <v>19</v>
      </c>
      <c r="N188" s="183" t="s">
        <v>44</v>
      </c>
      <c r="O188" s="65"/>
      <c r="P188" s="184">
        <f t="shared" si="31"/>
        <v>0</v>
      </c>
      <c r="Q188" s="184">
        <v>0</v>
      </c>
      <c r="R188" s="184">
        <f t="shared" si="32"/>
        <v>0</v>
      </c>
      <c r="S188" s="184">
        <v>0</v>
      </c>
      <c r="T188" s="185">
        <f t="shared" si="33"/>
        <v>0</v>
      </c>
      <c r="U188" s="35"/>
      <c r="V188" s="35"/>
      <c r="W188" s="35"/>
      <c r="X188" s="35"/>
      <c r="Y188" s="35"/>
      <c r="Z188" s="35"/>
      <c r="AA188" s="35"/>
      <c r="AB188" s="35"/>
      <c r="AC188" s="35"/>
      <c r="AD188" s="35"/>
      <c r="AE188" s="35"/>
      <c r="AR188" s="186" t="s">
        <v>178</v>
      </c>
      <c r="AT188" s="186" t="s">
        <v>173</v>
      </c>
      <c r="AU188" s="186" t="s">
        <v>81</v>
      </c>
      <c r="AY188" s="18" t="s">
        <v>171</v>
      </c>
      <c r="BE188" s="187">
        <f t="shared" si="34"/>
        <v>0</v>
      </c>
      <c r="BF188" s="187">
        <f t="shared" si="35"/>
        <v>0</v>
      </c>
      <c r="BG188" s="187">
        <f t="shared" si="36"/>
        <v>0</v>
      </c>
      <c r="BH188" s="187">
        <f t="shared" si="37"/>
        <v>0</v>
      </c>
      <c r="BI188" s="187">
        <f t="shared" si="38"/>
        <v>0</v>
      </c>
      <c r="BJ188" s="18" t="s">
        <v>81</v>
      </c>
      <c r="BK188" s="187">
        <f t="shared" si="39"/>
        <v>0</v>
      </c>
      <c r="BL188" s="18" t="s">
        <v>178</v>
      </c>
      <c r="BM188" s="186" t="s">
        <v>1499</v>
      </c>
    </row>
    <row r="189" spans="1:65" s="2" customFormat="1" ht="24.2" customHeight="1">
      <c r="A189" s="35"/>
      <c r="B189" s="36"/>
      <c r="C189" s="175" t="s">
        <v>934</v>
      </c>
      <c r="D189" s="175" t="s">
        <v>173</v>
      </c>
      <c r="E189" s="176" t="s">
        <v>3203</v>
      </c>
      <c r="F189" s="177" t="s">
        <v>3204</v>
      </c>
      <c r="G189" s="178" t="s">
        <v>402</v>
      </c>
      <c r="H189" s="179">
        <v>1</v>
      </c>
      <c r="I189" s="180"/>
      <c r="J189" s="181">
        <f t="shared" si="30"/>
        <v>0</v>
      </c>
      <c r="K189" s="177" t="s">
        <v>19</v>
      </c>
      <c r="L189" s="40"/>
      <c r="M189" s="182" t="s">
        <v>19</v>
      </c>
      <c r="N189" s="183" t="s">
        <v>44</v>
      </c>
      <c r="O189" s="65"/>
      <c r="P189" s="184">
        <f t="shared" si="31"/>
        <v>0</v>
      </c>
      <c r="Q189" s="184">
        <v>0</v>
      </c>
      <c r="R189" s="184">
        <f t="shared" si="32"/>
        <v>0</v>
      </c>
      <c r="S189" s="184">
        <v>0</v>
      </c>
      <c r="T189" s="185">
        <f t="shared" si="33"/>
        <v>0</v>
      </c>
      <c r="U189" s="35"/>
      <c r="V189" s="35"/>
      <c r="W189" s="35"/>
      <c r="X189" s="35"/>
      <c r="Y189" s="35"/>
      <c r="Z189" s="35"/>
      <c r="AA189" s="35"/>
      <c r="AB189" s="35"/>
      <c r="AC189" s="35"/>
      <c r="AD189" s="35"/>
      <c r="AE189" s="35"/>
      <c r="AR189" s="186" t="s">
        <v>178</v>
      </c>
      <c r="AT189" s="186" t="s">
        <v>173</v>
      </c>
      <c r="AU189" s="186" t="s">
        <v>81</v>
      </c>
      <c r="AY189" s="18" t="s">
        <v>171</v>
      </c>
      <c r="BE189" s="187">
        <f t="shared" si="34"/>
        <v>0</v>
      </c>
      <c r="BF189" s="187">
        <f t="shared" si="35"/>
        <v>0</v>
      </c>
      <c r="BG189" s="187">
        <f t="shared" si="36"/>
        <v>0</v>
      </c>
      <c r="BH189" s="187">
        <f t="shared" si="37"/>
        <v>0</v>
      </c>
      <c r="BI189" s="187">
        <f t="shared" si="38"/>
        <v>0</v>
      </c>
      <c r="BJ189" s="18" t="s">
        <v>81</v>
      </c>
      <c r="BK189" s="187">
        <f t="shared" si="39"/>
        <v>0</v>
      </c>
      <c r="BL189" s="18" t="s">
        <v>178</v>
      </c>
      <c r="BM189" s="186" t="s">
        <v>1509</v>
      </c>
    </row>
    <row r="190" spans="1:65" s="2" customFormat="1" ht="21.75" customHeight="1">
      <c r="A190" s="35"/>
      <c r="B190" s="36"/>
      <c r="C190" s="175" t="s">
        <v>940</v>
      </c>
      <c r="D190" s="175" t="s">
        <v>173</v>
      </c>
      <c r="E190" s="176" t="s">
        <v>3205</v>
      </c>
      <c r="F190" s="177" t="s">
        <v>3034</v>
      </c>
      <c r="G190" s="178" t="s">
        <v>328</v>
      </c>
      <c r="H190" s="179">
        <v>27</v>
      </c>
      <c r="I190" s="180"/>
      <c r="J190" s="181">
        <f t="shared" si="30"/>
        <v>0</v>
      </c>
      <c r="K190" s="177" t="s">
        <v>19</v>
      </c>
      <c r="L190" s="40"/>
      <c r="M190" s="182" t="s">
        <v>19</v>
      </c>
      <c r="N190" s="183" t="s">
        <v>44</v>
      </c>
      <c r="O190" s="65"/>
      <c r="P190" s="184">
        <f t="shared" si="31"/>
        <v>0</v>
      </c>
      <c r="Q190" s="184">
        <v>0</v>
      </c>
      <c r="R190" s="184">
        <f t="shared" si="32"/>
        <v>0</v>
      </c>
      <c r="S190" s="184">
        <v>0</v>
      </c>
      <c r="T190" s="185">
        <f t="shared" si="33"/>
        <v>0</v>
      </c>
      <c r="U190" s="35"/>
      <c r="V190" s="35"/>
      <c r="W190" s="35"/>
      <c r="X190" s="35"/>
      <c r="Y190" s="35"/>
      <c r="Z190" s="35"/>
      <c r="AA190" s="35"/>
      <c r="AB190" s="35"/>
      <c r="AC190" s="35"/>
      <c r="AD190" s="35"/>
      <c r="AE190" s="35"/>
      <c r="AR190" s="186" t="s">
        <v>178</v>
      </c>
      <c r="AT190" s="186" t="s">
        <v>173</v>
      </c>
      <c r="AU190" s="186" t="s">
        <v>81</v>
      </c>
      <c r="AY190" s="18" t="s">
        <v>171</v>
      </c>
      <c r="BE190" s="187">
        <f t="shared" si="34"/>
        <v>0</v>
      </c>
      <c r="BF190" s="187">
        <f t="shared" si="35"/>
        <v>0</v>
      </c>
      <c r="BG190" s="187">
        <f t="shared" si="36"/>
        <v>0</v>
      </c>
      <c r="BH190" s="187">
        <f t="shared" si="37"/>
        <v>0</v>
      </c>
      <c r="BI190" s="187">
        <f t="shared" si="38"/>
        <v>0</v>
      </c>
      <c r="BJ190" s="18" t="s">
        <v>81</v>
      </c>
      <c r="BK190" s="187">
        <f t="shared" si="39"/>
        <v>0</v>
      </c>
      <c r="BL190" s="18" t="s">
        <v>178</v>
      </c>
      <c r="BM190" s="186" t="s">
        <v>1524</v>
      </c>
    </row>
    <row r="191" spans="1:65" s="2" customFormat="1" ht="24.2" customHeight="1">
      <c r="A191" s="35"/>
      <c r="B191" s="36"/>
      <c r="C191" s="175" t="s">
        <v>947</v>
      </c>
      <c r="D191" s="175" t="s">
        <v>173</v>
      </c>
      <c r="E191" s="176" t="s">
        <v>3206</v>
      </c>
      <c r="F191" s="177" t="s">
        <v>3207</v>
      </c>
      <c r="G191" s="178" t="s">
        <v>266</v>
      </c>
      <c r="H191" s="179">
        <v>0.193</v>
      </c>
      <c r="I191" s="180"/>
      <c r="J191" s="181">
        <f t="shared" si="30"/>
        <v>0</v>
      </c>
      <c r="K191" s="177" t="s">
        <v>19</v>
      </c>
      <c r="L191" s="40"/>
      <c r="M191" s="182" t="s">
        <v>19</v>
      </c>
      <c r="N191" s="183" t="s">
        <v>44</v>
      </c>
      <c r="O191" s="65"/>
      <c r="P191" s="184">
        <f t="shared" si="31"/>
        <v>0</v>
      </c>
      <c r="Q191" s="184">
        <v>0</v>
      </c>
      <c r="R191" s="184">
        <f t="shared" si="32"/>
        <v>0</v>
      </c>
      <c r="S191" s="184">
        <v>0</v>
      </c>
      <c r="T191" s="185">
        <f t="shared" si="33"/>
        <v>0</v>
      </c>
      <c r="U191" s="35"/>
      <c r="V191" s="35"/>
      <c r="W191" s="35"/>
      <c r="X191" s="35"/>
      <c r="Y191" s="35"/>
      <c r="Z191" s="35"/>
      <c r="AA191" s="35"/>
      <c r="AB191" s="35"/>
      <c r="AC191" s="35"/>
      <c r="AD191" s="35"/>
      <c r="AE191" s="35"/>
      <c r="AR191" s="186" t="s">
        <v>178</v>
      </c>
      <c r="AT191" s="186" t="s">
        <v>173</v>
      </c>
      <c r="AU191" s="186" t="s">
        <v>81</v>
      </c>
      <c r="AY191" s="18" t="s">
        <v>171</v>
      </c>
      <c r="BE191" s="187">
        <f t="shared" si="34"/>
        <v>0</v>
      </c>
      <c r="BF191" s="187">
        <f t="shared" si="35"/>
        <v>0</v>
      </c>
      <c r="BG191" s="187">
        <f t="shared" si="36"/>
        <v>0</v>
      </c>
      <c r="BH191" s="187">
        <f t="shared" si="37"/>
        <v>0</v>
      </c>
      <c r="BI191" s="187">
        <f t="shared" si="38"/>
        <v>0</v>
      </c>
      <c r="BJ191" s="18" t="s">
        <v>81</v>
      </c>
      <c r="BK191" s="187">
        <f t="shared" si="39"/>
        <v>0</v>
      </c>
      <c r="BL191" s="18" t="s">
        <v>178</v>
      </c>
      <c r="BM191" s="186" t="s">
        <v>1534</v>
      </c>
    </row>
    <row r="192" spans="2:63" s="12" customFormat="1" ht="25.9" customHeight="1">
      <c r="B192" s="159"/>
      <c r="C192" s="160"/>
      <c r="D192" s="161" t="s">
        <v>72</v>
      </c>
      <c r="E192" s="162" t="s">
        <v>83</v>
      </c>
      <c r="F192" s="162" t="s">
        <v>3208</v>
      </c>
      <c r="G192" s="160"/>
      <c r="H192" s="160"/>
      <c r="I192" s="163"/>
      <c r="J192" s="164">
        <f>BK192</f>
        <v>0</v>
      </c>
      <c r="K192" s="160"/>
      <c r="L192" s="165"/>
      <c r="M192" s="166"/>
      <c r="N192" s="167"/>
      <c r="O192" s="167"/>
      <c r="P192" s="168">
        <f>SUM(P193:P209)</f>
        <v>0</v>
      </c>
      <c r="Q192" s="167"/>
      <c r="R192" s="168">
        <f>SUM(R193:R209)</f>
        <v>0</v>
      </c>
      <c r="S192" s="167"/>
      <c r="T192" s="169">
        <f>SUM(T193:T209)</f>
        <v>0</v>
      </c>
      <c r="AR192" s="170" t="s">
        <v>81</v>
      </c>
      <c r="AT192" s="171" t="s">
        <v>72</v>
      </c>
      <c r="AU192" s="171" t="s">
        <v>73</v>
      </c>
      <c r="AY192" s="170" t="s">
        <v>171</v>
      </c>
      <c r="BK192" s="172">
        <f>SUM(BK193:BK209)</f>
        <v>0</v>
      </c>
    </row>
    <row r="193" spans="1:65" s="2" customFormat="1" ht="24.2" customHeight="1">
      <c r="A193" s="35"/>
      <c r="B193" s="36"/>
      <c r="C193" s="175" t="s">
        <v>956</v>
      </c>
      <c r="D193" s="175" t="s">
        <v>173</v>
      </c>
      <c r="E193" s="176" t="s">
        <v>3209</v>
      </c>
      <c r="F193" s="177" t="s">
        <v>3210</v>
      </c>
      <c r="G193" s="178" t="s">
        <v>328</v>
      </c>
      <c r="H193" s="179">
        <v>9</v>
      </c>
      <c r="I193" s="180"/>
      <c r="J193" s="181">
        <f aca="true" t="shared" si="40" ref="J193:J209">ROUND(I193*H193,2)</f>
        <v>0</v>
      </c>
      <c r="K193" s="177" t="s">
        <v>19</v>
      </c>
      <c r="L193" s="40"/>
      <c r="M193" s="182" t="s">
        <v>19</v>
      </c>
      <c r="N193" s="183" t="s">
        <v>44</v>
      </c>
      <c r="O193" s="65"/>
      <c r="P193" s="184">
        <f aca="true" t="shared" si="41" ref="P193:P209">O193*H193</f>
        <v>0</v>
      </c>
      <c r="Q193" s="184">
        <v>0</v>
      </c>
      <c r="R193" s="184">
        <f aca="true" t="shared" si="42" ref="R193:R209">Q193*H193</f>
        <v>0</v>
      </c>
      <c r="S193" s="184">
        <v>0</v>
      </c>
      <c r="T193" s="185">
        <f aca="true" t="shared" si="43" ref="T193:T209">S193*H193</f>
        <v>0</v>
      </c>
      <c r="U193" s="35"/>
      <c r="V193" s="35"/>
      <c r="W193" s="35"/>
      <c r="X193" s="35"/>
      <c r="Y193" s="35"/>
      <c r="Z193" s="35"/>
      <c r="AA193" s="35"/>
      <c r="AB193" s="35"/>
      <c r="AC193" s="35"/>
      <c r="AD193" s="35"/>
      <c r="AE193" s="35"/>
      <c r="AR193" s="186" t="s">
        <v>178</v>
      </c>
      <c r="AT193" s="186" t="s">
        <v>173</v>
      </c>
      <c r="AU193" s="186" t="s">
        <v>81</v>
      </c>
      <c r="AY193" s="18" t="s">
        <v>171</v>
      </c>
      <c r="BE193" s="187">
        <f aca="true" t="shared" si="44" ref="BE193:BE209">IF(N193="základní",J193,0)</f>
        <v>0</v>
      </c>
      <c r="BF193" s="187">
        <f aca="true" t="shared" si="45" ref="BF193:BF209">IF(N193="snížená",J193,0)</f>
        <v>0</v>
      </c>
      <c r="BG193" s="187">
        <f aca="true" t="shared" si="46" ref="BG193:BG209">IF(N193="zákl. přenesená",J193,0)</f>
        <v>0</v>
      </c>
      <c r="BH193" s="187">
        <f aca="true" t="shared" si="47" ref="BH193:BH209">IF(N193="sníž. přenesená",J193,0)</f>
        <v>0</v>
      </c>
      <c r="BI193" s="187">
        <f aca="true" t="shared" si="48" ref="BI193:BI209">IF(N193="nulová",J193,0)</f>
        <v>0</v>
      </c>
      <c r="BJ193" s="18" t="s">
        <v>81</v>
      </c>
      <c r="BK193" s="187">
        <f aca="true" t="shared" si="49" ref="BK193:BK209">ROUND(I193*H193,2)</f>
        <v>0</v>
      </c>
      <c r="BL193" s="18" t="s">
        <v>178</v>
      </c>
      <c r="BM193" s="186" t="s">
        <v>1545</v>
      </c>
    </row>
    <row r="194" spans="1:65" s="2" customFormat="1" ht="24.2" customHeight="1">
      <c r="A194" s="35"/>
      <c r="B194" s="36"/>
      <c r="C194" s="175" t="s">
        <v>964</v>
      </c>
      <c r="D194" s="175" t="s">
        <v>173</v>
      </c>
      <c r="E194" s="176" t="s">
        <v>3211</v>
      </c>
      <c r="F194" s="177" t="s">
        <v>3180</v>
      </c>
      <c r="G194" s="178" t="s">
        <v>328</v>
      </c>
      <c r="H194" s="179">
        <v>74</v>
      </c>
      <c r="I194" s="180"/>
      <c r="J194" s="181">
        <f t="shared" si="40"/>
        <v>0</v>
      </c>
      <c r="K194" s="177" t="s">
        <v>19</v>
      </c>
      <c r="L194" s="40"/>
      <c r="M194" s="182" t="s">
        <v>19</v>
      </c>
      <c r="N194" s="183" t="s">
        <v>44</v>
      </c>
      <c r="O194" s="65"/>
      <c r="P194" s="184">
        <f t="shared" si="41"/>
        <v>0</v>
      </c>
      <c r="Q194" s="184">
        <v>0</v>
      </c>
      <c r="R194" s="184">
        <f t="shared" si="42"/>
        <v>0</v>
      </c>
      <c r="S194" s="184">
        <v>0</v>
      </c>
      <c r="T194" s="185">
        <f t="shared" si="43"/>
        <v>0</v>
      </c>
      <c r="U194" s="35"/>
      <c r="V194" s="35"/>
      <c r="W194" s="35"/>
      <c r="X194" s="35"/>
      <c r="Y194" s="35"/>
      <c r="Z194" s="35"/>
      <c r="AA194" s="35"/>
      <c r="AB194" s="35"/>
      <c r="AC194" s="35"/>
      <c r="AD194" s="35"/>
      <c r="AE194" s="35"/>
      <c r="AR194" s="186" t="s">
        <v>178</v>
      </c>
      <c r="AT194" s="186" t="s">
        <v>173</v>
      </c>
      <c r="AU194" s="186" t="s">
        <v>81</v>
      </c>
      <c r="AY194" s="18" t="s">
        <v>171</v>
      </c>
      <c r="BE194" s="187">
        <f t="shared" si="44"/>
        <v>0</v>
      </c>
      <c r="BF194" s="187">
        <f t="shared" si="45"/>
        <v>0</v>
      </c>
      <c r="BG194" s="187">
        <f t="shared" si="46"/>
        <v>0</v>
      </c>
      <c r="BH194" s="187">
        <f t="shared" si="47"/>
        <v>0</v>
      </c>
      <c r="BI194" s="187">
        <f t="shared" si="48"/>
        <v>0</v>
      </c>
      <c r="BJ194" s="18" t="s">
        <v>81</v>
      </c>
      <c r="BK194" s="187">
        <f t="shared" si="49"/>
        <v>0</v>
      </c>
      <c r="BL194" s="18" t="s">
        <v>178</v>
      </c>
      <c r="BM194" s="186" t="s">
        <v>1556</v>
      </c>
    </row>
    <row r="195" spans="1:65" s="2" customFormat="1" ht="24.2" customHeight="1">
      <c r="A195" s="35"/>
      <c r="B195" s="36"/>
      <c r="C195" s="175" t="s">
        <v>969</v>
      </c>
      <c r="D195" s="175" t="s">
        <v>173</v>
      </c>
      <c r="E195" s="176" t="s">
        <v>3212</v>
      </c>
      <c r="F195" s="177" t="s">
        <v>3213</v>
      </c>
      <c r="G195" s="178" t="s">
        <v>328</v>
      </c>
      <c r="H195" s="179">
        <v>25</v>
      </c>
      <c r="I195" s="180"/>
      <c r="J195" s="181">
        <f t="shared" si="40"/>
        <v>0</v>
      </c>
      <c r="K195" s="177" t="s">
        <v>19</v>
      </c>
      <c r="L195" s="40"/>
      <c r="M195" s="182" t="s">
        <v>19</v>
      </c>
      <c r="N195" s="183" t="s">
        <v>44</v>
      </c>
      <c r="O195" s="65"/>
      <c r="P195" s="184">
        <f t="shared" si="41"/>
        <v>0</v>
      </c>
      <c r="Q195" s="184">
        <v>0</v>
      </c>
      <c r="R195" s="184">
        <f t="shared" si="42"/>
        <v>0</v>
      </c>
      <c r="S195" s="184">
        <v>0</v>
      </c>
      <c r="T195" s="185">
        <f t="shared" si="43"/>
        <v>0</v>
      </c>
      <c r="U195" s="35"/>
      <c r="V195" s="35"/>
      <c r="W195" s="35"/>
      <c r="X195" s="35"/>
      <c r="Y195" s="35"/>
      <c r="Z195" s="35"/>
      <c r="AA195" s="35"/>
      <c r="AB195" s="35"/>
      <c r="AC195" s="35"/>
      <c r="AD195" s="35"/>
      <c r="AE195" s="35"/>
      <c r="AR195" s="186" t="s">
        <v>178</v>
      </c>
      <c r="AT195" s="186" t="s">
        <v>173</v>
      </c>
      <c r="AU195" s="186" t="s">
        <v>81</v>
      </c>
      <c r="AY195" s="18" t="s">
        <v>171</v>
      </c>
      <c r="BE195" s="187">
        <f t="shared" si="44"/>
        <v>0</v>
      </c>
      <c r="BF195" s="187">
        <f t="shared" si="45"/>
        <v>0</v>
      </c>
      <c r="BG195" s="187">
        <f t="shared" si="46"/>
        <v>0</v>
      </c>
      <c r="BH195" s="187">
        <f t="shared" si="47"/>
        <v>0</v>
      </c>
      <c r="BI195" s="187">
        <f t="shared" si="48"/>
        <v>0</v>
      </c>
      <c r="BJ195" s="18" t="s">
        <v>81</v>
      </c>
      <c r="BK195" s="187">
        <f t="shared" si="49"/>
        <v>0</v>
      </c>
      <c r="BL195" s="18" t="s">
        <v>178</v>
      </c>
      <c r="BM195" s="186" t="s">
        <v>1579</v>
      </c>
    </row>
    <row r="196" spans="1:65" s="2" customFormat="1" ht="24.2" customHeight="1">
      <c r="A196" s="35"/>
      <c r="B196" s="36"/>
      <c r="C196" s="175" t="s">
        <v>977</v>
      </c>
      <c r="D196" s="175" t="s">
        <v>173</v>
      </c>
      <c r="E196" s="176" t="s">
        <v>3181</v>
      </c>
      <c r="F196" s="177" t="s">
        <v>3182</v>
      </c>
      <c r="G196" s="178" t="s">
        <v>402</v>
      </c>
      <c r="H196" s="179">
        <v>28</v>
      </c>
      <c r="I196" s="180"/>
      <c r="J196" s="181">
        <f t="shared" si="40"/>
        <v>0</v>
      </c>
      <c r="K196" s="177" t="s">
        <v>19</v>
      </c>
      <c r="L196" s="40"/>
      <c r="M196" s="182" t="s">
        <v>19</v>
      </c>
      <c r="N196" s="183" t="s">
        <v>44</v>
      </c>
      <c r="O196" s="65"/>
      <c r="P196" s="184">
        <f t="shared" si="41"/>
        <v>0</v>
      </c>
      <c r="Q196" s="184">
        <v>0</v>
      </c>
      <c r="R196" s="184">
        <f t="shared" si="42"/>
        <v>0</v>
      </c>
      <c r="S196" s="184">
        <v>0</v>
      </c>
      <c r="T196" s="185">
        <f t="shared" si="43"/>
        <v>0</v>
      </c>
      <c r="U196" s="35"/>
      <c r="V196" s="35"/>
      <c r="W196" s="35"/>
      <c r="X196" s="35"/>
      <c r="Y196" s="35"/>
      <c r="Z196" s="35"/>
      <c r="AA196" s="35"/>
      <c r="AB196" s="35"/>
      <c r="AC196" s="35"/>
      <c r="AD196" s="35"/>
      <c r="AE196" s="35"/>
      <c r="AR196" s="186" t="s">
        <v>178</v>
      </c>
      <c r="AT196" s="186" t="s">
        <v>173</v>
      </c>
      <c r="AU196" s="186" t="s">
        <v>81</v>
      </c>
      <c r="AY196" s="18" t="s">
        <v>171</v>
      </c>
      <c r="BE196" s="187">
        <f t="shared" si="44"/>
        <v>0</v>
      </c>
      <c r="BF196" s="187">
        <f t="shared" si="45"/>
        <v>0</v>
      </c>
      <c r="BG196" s="187">
        <f t="shared" si="46"/>
        <v>0</v>
      </c>
      <c r="BH196" s="187">
        <f t="shared" si="47"/>
        <v>0</v>
      </c>
      <c r="BI196" s="187">
        <f t="shared" si="48"/>
        <v>0</v>
      </c>
      <c r="BJ196" s="18" t="s">
        <v>81</v>
      </c>
      <c r="BK196" s="187">
        <f t="shared" si="49"/>
        <v>0</v>
      </c>
      <c r="BL196" s="18" t="s">
        <v>178</v>
      </c>
      <c r="BM196" s="186" t="s">
        <v>1593</v>
      </c>
    </row>
    <row r="197" spans="1:65" s="2" customFormat="1" ht="16.5" customHeight="1">
      <c r="A197" s="35"/>
      <c r="B197" s="36"/>
      <c r="C197" s="175" t="s">
        <v>980</v>
      </c>
      <c r="D197" s="175" t="s">
        <v>173</v>
      </c>
      <c r="E197" s="176" t="s">
        <v>3214</v>
      </c>
      <c r="F197" s="177" t="s">
        <v>3186</v>
      </c>
      <c r="G197" s="178" t="s">
        <v>402</v>
      </c>
      <c r="H197" s="179">
        <v>13</v>
      </c>
      <c r="I197" s="180"/>
      <c r="J197" s="181">
        <f t="shared" si="40"/>
        <v>0</v>
      </c>
      <c r="K197" s="177" t="s">
        <v>19</v>
      </c>
      <c r="L197" s="40"/>
      <c r="M197" s="182" t="s">
        <v>19</v>
      </c>
      <c r="N197" s="183" t="s">
        <v>44</v>
      </c>
      <c r="O197" s="65"/>
      <c r="P197" s="184">
        <f t="shared" si="41"/>
        <v>0</v>
      </c>
      <c r="Q197" s="184">
        <v>0</v>
      </c>
      <c r="R197" s="184">
        <f t="shared" si="42"/>
        <v>0</v>
      </c>
      <c r="S197" s="184">
        <v>0</v>
      </c>
      <c r="T197" s="185">
        <f t="shared" si="43"/>
        <v>0</v>
      </c>
      <c r="U197" s="35"/>
      <c r="V197" s="35"/>
      <c r="W197" s="35"/>
      <c r="X197" s="35"/>
      <c r="Y197" s="35"/>
      <c r="Z197" s="35"/>
      <c r="AA197" s="35"/>
      <c r="AB197" s="35"/>
      <c r="AC197" s="35"/>
      <c r="AD197" s="35"/>
      <c r="AE197" s="35"/>
      <c r="AR197" s="186" t="s">
        <v>178</v>
      </c>
      <c r="AT197" s="186" t="s">
        <v>173</v>
      </c>
      <c r="AU197" s="186" t="s">
        <v>81</v>
      </c>
      <c r="AY197" s="18" t="s">
        <v>171</v>
      </c>
      <c r="BE197" s="187">
        <f t="shared" si="44"/>
        <v>0</v>
      </c>
      <c r="BF197" s="187">
        <f t="shared" si="45"/>
        <v>0</v>
      </c>
      <c r="BG197" s="187">
        <f t="shared" si="46"/>
        <v>0</v>
      </c>
      <c r="BH197" s="187">
        <f t="shared" si="47"/>
        <v>0</v>
      </c>
      <c r="BI197" s="187">
        <f t="shared" si="48"/>
        <v>0</v>
      </c>
      <c r="BJ197" s="18" t="s">
        <v>81</v>
      </c>
      <c r="BK197" s="187">
        <f t="shared" si="49"/>
        <v>0</v>
      </c>
      <c r="BL197" s="18" t="s">
        <v>178</v>
      </c>
      <c r="BM197" s="186" t="s">
        <v>1602</v>
      </c>
    </row>
    <row r="198" spans="1:65" s="2" customFormat="1" ht="16.5" customHeight="1">
      <c r="A198" s="35"/>
      <c r="B198" s="36"/>
      <c r="C198" s="175" t="s">
        <v>988</v>
      </c>
      <c r="D198" s="175" t="s">
        <v>173</v>
      </c>
      <c r="E198" s="176" t="s">
        <v>3215</v>
      </c>
      <c r="F198" s="177" t="s">
        <v>3216</v>
      </c>
      <c r="G198" s="178" t="s">
        <v>402</v>
      </c>
      <c r="H198" s="179">
        <v>4</v>
      </c>
      <c r="I198" s="180"/>
      <c r="J198" s="181">
        <f t="shared" si="40"/>
        <v>0</v>
      </c>
      <c r="K198" s="177" t="s">
        <v>19</v>
      </c>
      <c r="L198" s="40"/>
      <c r="M198" s="182" t="s">
        <v>19</v>
      </c>
      <c r="N198" s="183" t="s">
        <v>44</v>
      </c>
      <c r="O198" s="65"/>
      <c r="P198" s="184">
        <f t="shared" si="41"/>
        <v>0</v>
      </c>
      <c r="Q198" s="184">
        <v>0</v>
      </c>
      <c r="R198" s="184">
        <f t="shared" si="42"/>
        <v>0</v>
      </c>
      <c r="S198" s="184">
        <v>0</v>
      </c>
      <c r="T198" s="185">
        <f t="shared" si="43"/>
        <v>0</v>
      </c>
      <c r="U198" s="35"/>
      <c r="V198" s="35"/>
      <c r="W198" s="35"/>
      <c r="X198" s="35"/>
      <c r="Y198" s="35"/>
      <c r="Z198" s="35"/>
      <c r="AA198" s="35"/>
      <c r="AB198" s="35"/>
      <c r="AC198" s="35"/>
      <c r="AD198" s="35"/>
      <c r="AE198" s="35"/>
      <c r="AR198" s="186" t="s">
        <v>178</v>
      </c>
      <c r="AT198" s="186" t="s">
        <v>173</v>
      </c>
      <c r="AU198" s="186" t="s">
        <v>81</v>
      </c>
      <c r="AY198" s="18" t="s">
        <v>171</v>
      </c>
      <c r="BE198" s="187">
        <f t="shared" si="44"/>
        <v>0</v>
      </c>
      <c r="BF198" s="187">
        <f t="shared" si="45"/>
        <v>0</v>
      </c>
      <c r="BG198" s="187">
        <f t="shared" si="46"/>
        <v>0</v>
      </c>
      <c r="BH198" s="187">
        <f t="shared" si="47"/>
        <v>0</v>
      </c>
      <c r="BI198" s="187">
        <f t="shared" si="48"/>
        <v>0</v>
      </c>
      <c r="BJ198" s="18" t="s">
        <v>81</v>
      </c>
      <c r="BK198" s="187">
        <f t="shared" si="49"/>
        <v>0</v>
      </c>
      <c r="BL198" s="18" t="s">
        <v>178</v>
      </c>
      <c r="BM198" s="186" t="s">
        <v>1614</v>
      </c>
    </row>
    <row r="199" spans="1:65" s="2" customFormat="1" ht="16.5" customHeight="1">
      <c r="A199" s="35"/>
      <c r="B199" s="36"/>
      <c r="C199" s="175" t="s">
        <v>994</v>
      </c>
      <c r="D199" s="175" t="s">
        <v>173</v>
      </c>
      <c r="E199" s="176" t="s">
        <v>3217</v>
      </c>
      <c r="F199" s="177" t="s">
        <v>3188</v>
      </c>
      <c r="G199" s="178" t="s">
        <v>402</v>
      </c>
      <c r="H199" s="179">
        <v>10</v>
      </c>
      <c r="I199" s="180"/>
      <c r="J199" s="181">
        <f t="shared" si="40"/>
        <v>0</v>
      </c>
      <c r="K199" s="177" t="s">
        <v>19</v>
      </c>
      <c r="L199" s="40"/>
      <c r="M199" s="182" t="s">
        <v>19</v>
      </c>
      <c r="N199" s="183" t="s">
        <v>44</v>
      </c>
      <c r="O199" s="65"/>
      <c r="P199" s="184">
        <f t="shared" si="41"/>
        <v>0</v>
      </c>
      <c r="Q199" s="184">
        <v>0</v>
      </c>
      <c r="R199" s="184">
        <f t="shared" si="42"/>
        <v>0</v>
      </c>
      <c r="S199" s="184">
        <v>0</v>
      </c>
      <c r="T199" s="185">
        <f t="shared" si="43"/>
        <v>0</v>
      </c>
      <c r="U199" s="35"/>
      <c r="V199" s="35"/>
      <c r="W199" s="35"/>
      <c r="X199" s="35"/>
      <c r="Y199" s="35"/>
      <c r="Z199" s="35"/>
      <c r="AA199" s="35"/>
      <c r="AB199" s="35"/>
      <c r="AC199" s="35"/>
      <c r="AD199" s="35"/>
      <c r="AE199" s="35"/>
      <c r="AR199" s="186" t="s">
        <v>178</v>
      </c>
      <c r="AT199" s="186" t="s">
        <v>173</v>
      </c>
      <c r="AU199" s="186" t="s">
        <v>81</v>
      </c>
      <c r="AY199" s="18" t="s">
        <v>171</v>
      </c>
      <c r="BE199" s="187">
        <f t="shared" si="44"/>
        <v>0</v>
      </c>
      <c r="BF199" s="187">
        <f t="shared" si="45"/>
        <v>0</v>
      </c>
      <c r="BG199" s="187">
        <f t="shared" si="46"/>
        <v>0</v>
      </c>
      <c r="BH199" s="187">
        <f t="shared" si="47"/>
        <v>0</v>
      </c>
      <c r="BI199" s="187">
        <f t="shared" si="48"/>
        <v>0</v>
      </c>
      <c r="BJ199" s="18" t="s">
        <v>81</v>
      </c>
      <c r="BK199" s="187">
        <f t="shared" si="49"/>
        <v>0</v>
      </c>
      <c r="BL199" s="18" t="s">
        <v>178</v>
      </c>
      <c r="BM199" s="186" t="s">
        <v>1626</v>
      </c>
    </row>
    <row r="200" spans="1:65" s="2" customFormat="1" ht="16.5" customHeight="1">
      <c r="A200" s="35"/>
      <c r="B200" s="36"/>
      <c r="C200" s="175" t="s">
        <v>999</v>
      </c>
      <c r="D200" s="175" t="s">
        <v>173</v>
      </c>
      <c r="E200" s="176" t="s">
        <v>3218</v>
      </c>
      <c r="F200" s="177" t="s">
        <v>3219</v>
      </c>
      <c r="G200" s="178" t="s">
        <v>402</v>
      </c>
      <c r="H200" s="179">
        <v>1</v>
      </c>
      <c r="I200" s="180"/>
      <c r="J200" s="181">
        <f t="shared" si="40"/>
        <v>0</v>
      </c>
      <c r="K200" s="177" t="s">
        <v>19</v>
      </c>
      <c r="L200" s="40"/>
      <c r="M200" s="182" t="s">
        <v>19</v>
      </c>
      <c r="N200" s="183" t="s">
        <v>44</v>
      </c>
      <c r="O200" s="65"/>
      <c r="P200" s="184">
        <f t="shared" si="41"/>
        <v>0</v>
      </c>
      <c r="Q200" s="184">
        <v>0</v>
      </c>
      <c r="R200" s="184">
        <f t="shared" si="42"/>
        <v>0</v>
      </c>
      <c r="S200" s="184">
        <v>0</v>
      </c>
      <c r="T200" s="185">
        <f t="shared" si="43"/>
        <v>0</v>
      </c>
      <c r="U200" s="35"/>
      <c r="V200" s="35"/>
      <c r="W200" s="35"/>
      <c r="X200" s="35"/>
      <c r="Y200" s="35"/>
      <c r="Z200" s="35"/>
      <c r="AA200" s="35"/>
      <c r="AB200" s="35"/>
      <c r="AC200" s="35"/>
      <c r="AD200" s="35"/>
      <c r="AE200" s="35"/>
      <c r="AR200" s="186" t="s">
        <v>178</v>
      </c>
      <c r="AT200" s="186" t="s">
        <v>173</v>
      </c>
      <c r="AU200" s="186" t="s">
        <v>81</v>
      </c>
      <c r="AY200" s="18" t="s">
        <v>171</v>
      </c>
      <c r="BE200" s="187">
        <f t="shared" si="44"/>
        <v>0</v>
      </c>
      <c r="BF200" s="187">
        <f t="shared" si="45"/>
        <v>0</v>
      </c>
      <c r="BG200" s="187">
        <f t="shared" si="46"/>
        <v>0</v>
      </c>
      <c r="BH200" s="187">
        <f t="shared" si="47"/>
        <v>0</v>
      </c>
      <c r="BI200" s="187">
        <f t="shared" si="48"/>
        <v>0</v>
      </c>
      <c r="BJ200" s="18" t="s">
        <v>81</v>
      </c>
      <c r="BK200" s="187">
        <f t="shared" si="49"/>
        <v>0</v>
      </c>
      <c r="BL200" s="18" t="s">
        <v>178</v>
      </c>
      <c r="BM200" s="186" t="s">
        <v>1635</v>
      </c>
    </row>
    <row r="201" spans="1:65" s="2" customFormat="1" ht="16.5" customHeight="1">
      <c r="A201" s="35"/>
      <c r="B201" s="36"/>
      <c r="C201" s="175" t="s">
        <v>1005</v>
      </c>
      <c r="D201" s="175" t="s">
        <v>173</v>
      </c>
      <c r="E201" s="176" t="s">
        <v>3220</v>
      </c>
      <c r="F201" s="177" t="s">
        <v>3221</v>
      </c>
      <c r="G201" s="178" t="s">
        <v>402</v>
      </c>
      <c r="H201" s="179">
        <v>3</v>
      </c>
      <c r="I201" s="180"/>
      <c r="J201" s="181">
        <f t="shared" si="40"/>
        <v>0</v>
      </c>
      <c r="K201" s="177" t="s">
        <v>19</v>
      </c>
      <c r="L201" s="40"/>
      <c r="M201" s="182" t="s">
        <v>19</v>
      </c>
      <c r="N201" s="183" t="s">
        <v>44</v>
      </c>
      <c r="O201" s="65"/>
      <c r="P201" s="184">
        <f t="shared" si="41"/>
        <v>0</v>
      </c>
      <c r="Q201" s="184">
        <v>0</v>
      </c>
      <c r="R201" s="184">
        <f t="shared" si="42"/>
        <v>0</v>
      </c>
      <c r="S201" s="184">
        <v>0</v>
      </c>
      <c r="T201" s="185">
        <f t="shared" si="43"/>
        <v>0</v>
      </c>
      <c r="U201" s="35"/>
      <c r="V201" s="35"/>
      <c r="W201" s="35"/>
      <c r="X201" s="35"/>
      <c r="Y201" s="35"/>
      <c r="Z201" s="35"/>
      <c r="AA201" s="35"/>
      <c r="AB201" s="35"/>
      <c r="AC201" s="35"/>
      <c r="AD201" s="35"/>
      <c r="AE201" s="35"/>
      <c r="AR201" s="186" t="s">
        <v>178</v>
      </c>
      <c r="AT201" s="186" t="s">
        <v>173</v>
      </c>
      <c r="AU201" s="186" t="s">
        <v>81</v>
      </c>
      <c r="AY201" s="18" t="s">
        <v>171</v>
      </c>
      <c r="BE201" s="187">
        <f t="shared" si="44"/>
        <v>0</v>
      </c>
      <c r="BF201" s="187">
        <f t="shared" si="45"/>
        <v>0</v>
      </c>
      <c r="BG201" s="187">
        <f t="shared" si="46"/>
        <v>0</v>
      </c>
      <c r="BH201" s="187">
        <f t="shared" si="47"/>
        <v>0</v>
      </c>
      <c r="BI201" s="187">
        <f t="shared" si="48"/>
        <v>0</v>
      </c>
      <c r="BJ201" s="18" t="s">
        <v>81</v>
      </c>
      <c r="BK201" s="187">
        <f t="shared" si="49"/>
        <v>0</v>
      </c>
      <c r="BL201" s="18" t="s">
        <v>178</v>
      </c>
      <c r="BM201" s="186" t="s">
        <v>1646</v>
      </c>
    </row>
    <row r="202" spans="1:65" s="2" customFormat="1" ht="24.2" customHeight="1">
      <c r="A202" s="35"/>
      <c r="B202" s="36"/>
      <c r="C202" s="175" t="s">
        <v>1008</v>
      </c>
      <c r="D202" s="175" t="s">
        <v>173</v>
      </c>
      <c r="E202" s="176" t="s">
        <v>3222</v>
      </c>
      <c r="F202" s="177" t="s">
        <v>3223</v>
      </c>
      <c r="G202" s="178" t="s">
        <v>402</v>
      </c>
      <c r="H202" s="179">
        <v>3</v>
      </c>
      <c r="I202" s="180"/>
      <c r="J202" s="181">
        <f t="shared" si="40"/>
        <v>0</v>
      </c>
      <c r="K202" s="177" t="s">
        <v>19</v>
      </c>
      <c r="L202" s="40"/>
      <c r="M202" s="182" t="s">
        <v>19</v>
      </c>
      <c r="N202" s="183" t="s">
        <v>44</v>
      </c>
      <c r="O202" s="65"/>
      <c r="P202" s="184">
        <f t="shared" si="41"/>
        <v>0</v>
      </c>
      <c r="Q202" s="184">
        <v>0</v>
      </c>
      <c r="R202" s="184">
        <f t="shared" si="42"/>
        <v>0</v>
      </c>
      <c r="S202" s="184">
        <v>0</v>
      </c>
      <c r="T202" s="185">
        <f t="shared" si="43"/>
        <v>0</v>
      </c>
      <c r="U202" s="35"/>
      <c r="V202" s="35"/>
      <c r="W202" s="35"/>
      <c r="X202" s="35"/>
      <c r="Y202" s="35"/>
      <c r="Z202" s="35"/>
      <c r="AA202" s="35"/>
      <c r="AB202" s="35"/>
      <c r="AC202" s="35"/>
      <c r="AD202" s="35"/>
      <c r="AE202" s="35"/>
      <c r="AR202" s="186" t="s">
        <v>178</v>
      </c>
      <c r="AT202" s="186" t="s">
        <v>173</v>
      </c>
      <c r="AU202" s="186" t="s">
        <v>81</v>
      </c>
      <c r="AY202" s="18" t="s">
        <v>171</v>
      </c>
      <c r="BE202" s="187">
        <f t="shared" si="44"/>
        <v>0</v>
      </c>
      <c r="BF202" s="187">
        <f t="shared" si="45"/>
        <v>0</v>
      </c>
      <c r="BG202" s="187">
        <f t="shared" si="46"/>
        <v>0</v>
      </c>
      <c r="BH202" s="187">
        <f t="shared" si="47"/>
        <v>0</v>
      </c>
      <c r="BI202" s="187">
        <f t="shared" si="48"/>
        <v>0</v>
      </c>
      <c r="BJ202" s="18" t="s">
        <v>81</v>
      </c>
      <c r="BK202" s="187">
        <f t="shared" si="49"/>
        <v>0</v>
      </c>
      <c r="BL202" s="18" t="s">
        <v>178</v>
      </c>
      <c r="BM202" s="186" t="s">
        <v>1658</v>
      </c>
    </row>
    <row r="203" spans="1:65" s="2" customFormat="1" ht="21.75" customHeight="1">
      <c r="A203" s="35"/>
      <c r="B203" s="36"/>
      <c r="C203" s="175" t="s">
        <v>1015</v>
      </c>
      <c r="D203" s="175" t="s">
        <v>173</v>
      </c>
      <c r="E203" s="176" t="s">
        <v>3224</v>
      </c>
      <c r="F203" s="177" t="s">
        <v>3225</v>
      </c>
      <c r="G203" s="178" t="s">
        <v>402</v>
      </c>
      <c r="H203" s="179">
        <v>3</v>
      </c>
      <c r="I203" s="180"/>
      <c r="J203" s="181">
        <f t="shared" si="40"/>
        <v>0</v>
      </c>
      <c r="K203" s="177" t="s">
        <v>19</v>
      </c>
      <c r="L203" s="40"/>
      <c r="M203" s="182" t="s">
        <v>19</v>
      </c>
      <c r="N203" s="183" t="s">
        <v>44</v>
      </c>
      <c r="O203" s="65"/>
      <c r="P203" s="184">
        <f t="shared" si="41"/>
        <v>0</v>
      </c>
      <c r="Q203" s="184">
        <v>0</v>
      </c>
      <c r="R203" s="184">
        <f t="shared" si="42"/>
        <v>0</v>
      </c>
      <c r="S203" s="184">
        <v>0</v>
      </c>
      <c r="T203" s="185">
        <f t="shared" si="43"/>
        <v>0</v>
      </c>
      <c r="U203" s="35"/>
      <c r="V203" s="35"/>
      <c r="W203" s="35"/>
      <c r="X203" s="35"/>
      <c r="Y203" s="35"/>
      <c r="Z203" s="35"/>
      <c r="AA203" s="35"/>
      <c r="AB203" s="35"/>
      <c r="AC203" s="35"/>
      <c r="AD203" s="35"/>
      <c r="AE203" s="35"/>
      <c r="AR203" s="186" t="s">
        <v>178</v>
      </c>
      <c r="AT203" s="186" t="s">
        <v>173</v>
      </c>
      <c r="AU203" s="186" t="s">
        <v>81</v>
      </c>
      <c r="AY203" s="18" t="s">
        <v>171</v>
      </c>
      <c r="BE203" s="187">
        <f t="shared" si="44"/>
        <v>0</v>
      </c>
      <c r="BF203" s="187">
        <f t="shared" si="45"/>
        <v>0</v>
      </c>
      <c r="BG203" s="187">
        <f t="shared" si="46"/>
        <v>0</v>
      </c>
      <c r="BH203" s="187">
        <f t="shared" si="47"/>
        <v>0</v>
      </c>
      <c r="BI203" s="187">
        <f t="shared" si="48"/>
        <v>0</v>
      </c>
      <c r="BJ203" s="18" t="s">
        <v>81</v>
      </c>
      <c r="BK203" s="187">
        <f t="shared" si="49"/>
        <v>0</v>
      </c>
      <c r="BL203" s="18" t="s">
        <v>178</v>
      </c>
      <c r="BM203" s="186" t="s">
        <v>1669</v>
      </c>
    </row>
    <row r="204" spans="1:65" s="2" customFormat="1" ht="21.75" customHeight="1">
      <c r="A204" s="35"/>
      <c r="B204" s="36"/>
      <c r="C204" s="175" t="s">
        <v>1020</v>
      </c>
      <c r="D204" s="175" t="s">
        <v>173</v>
      </c>
      <c r="E204" s="176" t="s">
        <v>3226</v>
      </c>
      <c r="F204" s="177" t="s">
        <v>3227</v>
      </c>
      <c r="G204" s="178" t="s">
        <v>402</v>
      </c>
      <c r="H204" s="179">
        <v>3</v>
      </c>
      <c r="I204" s="180"/>
      <c r="J204" s="181">
        <f t="shared" si="40"/>
        <v>0</v>
      </c>
      <c r="K204" s="177" t="s">
        <v>19</v>
      </c>
      <c r="L204" s="40"/>
      <c r="M204" s="182" t="s">
        <v>19</v>
      </c>
      <c r="N204" s="183" t="s">
        <v>44</v>
      </c>
      <c r="O204" s="65"/>
      <c r="P204" s="184">
        <f t="shared" si="41"/>
        <v>0</v>
      </c>
      <c r="Q204" s="184">
        <v>0</v>
      </c>
      <c r="R204" s="184">
        <f t="shared" si="42"/>
        <v>0</v>
      </c>
      <c r="S204" s="184">
        <v>0</v>
      </c>
      <c r="T204" s="185">
        <f t="shared" si="43"/>
        <v>0</v>
      </c>
      <c r="U204" s="35"/>
      <c r="V204" s="35"/>
      <c r="W204" s="35"/>
      <c r="X204" s="35"/>
      <c r="Y204" s="35"/>
      <c r="Z204" s="35"/>
      <c r="AA204" s="35"/>
      <c r="AB204" s="35"/>
      <c r="AC204" s="35"/>
      <c r="AD204" s="35"/>
      <c r="AE204" s="35"/>
      <c r="AR204" s="186" t="s">
        <v>178</v>
      </c>
      <c r="AT204" s="186" t="s">
        <v>173</v>
      </c>
      <c r="AU204" s="186" t="s">
        <v>81</v>
      </c>
      <c r="AY204" s="18" t="s">
        <v>171</v>
      </c>
      <c r="BE204" s="187">
        <f t="shared" si="44"/>
        <v>0</v>
      </c>
      <c r="BF204" s="187">
        <f t="shared" si="45"/>
        <v>0</v>
      </c>
      <c r="BG204" s="187">
        <f t="shared" si="46"/>
        <v>0</v>
      </c>
      <c r="BH204" s="187">
        <f t="shared" si="47"/>
        <v>0</v>
      </c>
      <c r="BI204" s="187">
        <f t="shared" si="48"/>
        <v>0</v>
      </c>
      <c r="BJ204" s="18" t="s">
        <v>81</v>
      </c>
      <c r="BK204" s="187">
        <f t="shared" si="49"/>
        <v>0</v>
      </c>
      <c r="BL204" s="18" t="s">
        <v>178</v>
      </c>
      <c r="BM204" s="186" t="s">
        <v>1679</v>
      </c>
    </row>
    <row r="205" spans="1:65" s="2" customFormat="1" ht="16.5" customHeight="1">
      <c r="A205" s="35"/>
      <c r="B205" s="36"/>
      <c r="C205" s="175" t="s">
        <v>1025</v>
      </c>
      <c r="D205" s="175" t="s">
        <v>173</v>
      </c>
      <c r="E205" s="176" t="s">
        <v>3228</v>
      </c>
      <c r="F205" s="177" t="s">
        <v>3229</v>
      </c>
      <c r="G205" s="178" t="s">
        <v>402</v>
      </c>
      <c r="H205" s="179">
        <v>4</v>
      </c>
      <c r="I205" s="180"/>
      <c r="J205" s="181">
        <f t="shared" si="40"/>
        <v>0</v>
      </c>
      <c r="K205" s="177" t="s">
        <v>19</v>
      </c>
      <c r="L205" s="40"/>
      <c r="M205" s="182" t="s">
        <v>19</v>
      </c>
      <c r="N205" s="183" t="s">
        <v>44</v>
      </c>
      <c r="O205" s="65"/>
      <c r="P205" s="184">
        <f t="shared" si="41"/>
        <v>0</v>
      </c>
      <c r="Q205" s="184">
        <v>0</v>
      </c>
      <c r="R205" s="184">
        <f t="shared" si="42"/>
        <v>0</v>
      </c>
      <c r="S205" s="184">
        <v>0</v>
      </c>
      <c r="T205" s="185">
        <f t="shared" si="43"/>
        <v>0</v>
      </c>
      <c r="U205" s="35"/>
      <c r="V205" s="35"/>
      <c r="W205" s="35"/>
      <c r="X205" s="35"/>
      <c r="Y205" s="35"/>
      <c r="Z205" s="35"/>
      <c r="AA205" s="35"/>
      <c r="AB205" s="35"/>
      <c r="AC205" s="35"/>
      <c r="AD205" s="35"/>
      <c r="AE205" s="35"/>
      <c r="AR205" s="186" t="s">
        <v>178</v>
      </c>
      <c r="AT205" s="186" t="s">
        <v>173</v>
      </c>
      <c r="AU205" s="186" t="s">
        <v>81</v>
      </c>
      <c r="AY205" s="18" t="s">
        <v>171</v>
      </c>
      <c r="BE205" s="187">
        <f t="shared" si="44"/>
        <v>0</v>
      </c>
      <c r="BF205" s="187">
        <f t="shared" si="45"/>
        <v>0</v>
      </c>
      <c r="BG205" s="187">
        <f t="shared" si="46"/>
        <v>0</v>
      </c>
      <c r="BH205" s="187">
        <f t="shared" si="47"/>
        <v>0</v>
      </c>
      <c r="BI205" s="187">
        <f t="shared" si="48"/>
        <v>0</v>
      </c>
      <c r="BJ205" s="18" t="s">
        <v>81</v>
      </c>
      <c r="BK205" s="187">
        <f t="shared" si="49"/>
        <v>0</v>
      </c>
      <c r="BL205" s="18" t="s">
        <v>178</v>
      </c>
      <c r="BM205" s="186" t="s">
        <v>1690</v>
      </c>
    </row>
    <row r="206" spans="1:65" s="2" customFormat="1" ht="16.5" customHeight="1">
      <c r="A206" s="35"/>
      <c r="B206" s="36"/>
      <c r="C206" s="175" t="s">
        <v>1030</v>
      </c>
      <c r="D206" s="175" t="s">
        <v>173</v>
      </c>
      <c r="E206" s="176" t="s">
        <v>3230</v>
      </c>
      <c r="F206" s="177" t="s">
        <v>3231</v>
      </c>
      <c r="G206" s="178" t="s">
        <v>402</v>
      </c>
      <c r="H206" s="179">
        <v>3</v>
      </c>
      <c r="I206" s="180"/>
      <c r="J206" s="181">
        <f t="shared" si="40"/>
        <v>0</v>
      </c>
      <c r="K206" s="177" t="s">
        <v>19</v>
      </c>
      <c r="L206" s="40"/>
      <c r="M206" s="182" t="s">
        <v>19</v>
      </c>
      <c r="N206" s="183" t="s">
        <v>44</v>
      </c>
      <c r="O206" s="65"/>
      <c r="P206" s="184">
        <f t="shared" si="41"/>
        <v>0</v>
      </c>
      <c r="Q206" s="184">
        <v>0</v>
      </c>
      <c r="R206" s="184">
        <f t="shared" si="42"/>
        <v>0</v>
      </c>
      <c r="S206" s="184">
        <v>0</v>
      </c>
      <c r="T206" s="185">
        <f t="shared" si="43"/>
        <v>0</v>
      </c>
      <c r="U206" s="35"/>
      <c r="V206" s="35"/>
      <c r="W206" s="35"/>
      <c r="X206" s="35"/>
      <c r="Y206" s="35"/>
      <c r="Z206" s="35"/>
      <c r="AA206" s="35"/>
      <c r="AB206" s="35"/>
      <c r="AC206" s="35"/>
      <c r="AD206" s="35"/>
      <c r="AE206" s="35"/>
      <c r="AR206" s="186" t="s">
        <v>178</v>
      </c>
      <c r="AT206" s="186" t="s">
        <v>173</v>
      </c>
      <c r="AU206" s="186" t="s">
        <v>81</v>
      </c>
      <c r="AY206" s="18" t="s">
        <v>171</v>
      </c>
      <c r="BE206" s="187">
        <f t="shared" si="44"/>
        <v>0</v>
      </c>
      <c r="BF206" s="187">
        <f t="shared" si="45"/>
        <v>0</v>
      </c>
      <c r="BG206" s="187">
        <f t="shared" si="46"/>
        <v>0</v>
      </c>
      <c r="BH206" s="187">
        <f t="shared" si="47"/>
        <v>0</v>
      </c>
      <c r="BI206" s="187">
        <f t="shared" si="48"/>
        <v>0</v>
      </c>
      <c r="BJ206" s="18" t="s">
        <v>81</v>
      </c>
      <c r="BK206" s="187">
        <f t="shared" si="49"/>
        <v>0</v>
      </c>
      <c r="BL206" s="18" t="s">
        <v>178</v>
      </c>
      <c r="BM206" s="186" t="s">
        <v>1700</v>
      </c>
    </row>
    <row r="207" spans="1:65" s="2" customFormat="1" ht="24.2" customHeight="1">
      <c r="A207" s="35"/>
      <c r="B207" s="36"/>
      <c r="C207" s="175" t="s">
        <v>1035</v>
      </c>
      <c r="D207" s="175" t="s">
        <v>173</v>
      </c>
      <c r="E207" s="176" t="s">
        <v>3232</v>
      </c>
      <c r="F207" s="177" t="s">
        <v>3233</v>
      </c>
      <c r="G207" s="178" t="s">
        <v>402</v>
      </c>
      <c r="H207" s="179">
        <v>1</v>
      </c>
      <c r="I207" s="180"/>
      <c r="J207" s="181">
        <f t="shared" si="40"/>
        <v>0</v>
      </c>
      <c r="K207" s="177" t="s">
        <v>19</v>
      </c>
      <c r="L207" s="40"/>
      <c r="M207" s="182" t="s">
        <v>19</v>
      </c>
      <c r="N207" s="183" t="s">
        <v>44</v>
      </c>
      <c r="O207" s="65"/>
      <c r="P207" s="184">
        <f t="shared" si="41"/>
        <v>0</v>
      </c>
      <c r="Q207" s="184">
        <v>0</v>
      </c>
      <c r="R207" s="184">
        <f t="shared" si="42"/>
        <v>0</v>
      </c>
      <c r="S207" s="184">
        <v>0</v>
      </c>
      <c r="T207" s="185">
        <f t="shared" si="43"/>
        <v>0</v>
      </c>
      <c r="U207" s="35"/>
      <c r="V207" s="35"/>
      <c r="W207" s="35"/>
      <c r="X207" s="35"/>
      <c r="Y207" s="35"/>
      <c r="Z207" s="35"/>
      <c r="AA207" s="35"/>
      <c r="AB207" s="35"/>
      <c r="AC207" s="35"/>
      <c r="AD207" s="35"/>
      <c r="AE207" s="35"/>
      <c r="AR207" s="186" t="s">
        <v>178</v>
      </c>
      <c r="AT207" s="186" t="s">
        <v>173</v>
      </c>
      <c r="AU207" s="186" t="s">
        <v>81</v>
      </c>
      <c r="AY207" s="18" t="s">
        <v>171</v>
      </c>
      <c r="BE207" s="187">
        <f t="shared" si="44"/>
        <v>0</v>
      </c>
      <c r="BF207" s="187">
        <f t="shared" si="45"/>
        <v>0</v>
      </c>
      <c r="BG207" s="187">
        <f t="shared" si="46"/>
        <v>0</v>
      </c>
      <c r="BH207" s="187">
        <f t="shared" si="47"/>
        <v>0</v>
      </c>
      <c r="BI207" s="187">
        <f t="shared" si="48"/>
        <v>0</v>
      </c>
      <c r="BJ207" s="18" t="s">
        <v>81</v>
      </c>
      <c r="BK207" s="187">
        <f t="shared" si="49"/>
        <v>0</v>
      </c>
      <c r="BL207" s="18" t="s">
        <v>178</v>
      </c>
      <c r="BM207" s="186" t="s">
        <v>1710</v>
      </c>
    </row>
    <row r="208" spans="1:65" s="2" customFormat="1" ht="21.75" customHeight="1">
      <c r="A208" s="35"/>
      <c r="B208" s="36"/>
      <c r="C208" s="175" t="s">
        <v>1040</v>
      </c>
      <c r="D208" s="175" t="s">
        <v>173</v>
      </c>
      <c r="E208" s="176" t="s">
        <v>3234</v>
      </c>
      <c r="F208" s="177" t="s">
        <v>3034</v>
      </c>
      <c r="G208" s="178" t="s">
        <v>328</v>
      </c>
      <c r="H208" s="179">
        <v>83</v>
      </c>
      <c r="I208" s="180"/>
      <c r="J208" s="181">
        <f t="shared" si="40"/>
        <v>0</v>
      </c>
      <c r="K208" s="177" t="s">
        <v>19</v>
      </c>
      <c r="L208" s="40"/>
      <c r="M208" s="182" t="s">
        <v>19</v>
      </c>
      <c r="N208" s="183" t="s">
        <v>44</v>
      </c>
      <c r="O208" s="65"/>
      <c r="P208" s="184">
        <f t="shared" si="41"/>
        <v>0</v>
      </c>
      <c r="Q208" s="184">
        <v>0</v>
      </c>
      <c r="R208" s="184">
        <f t="shared" si="42"/>
        <v>0</v>
      </c>
      <c r="S208" s="184">
        <v>0</v>
      </c>
      <c r="T208" s="185">
        <f t="shared" si="43"/>
        <v>0</v>
      </c>
      <c r="U208" s="35"/>
      <c r="V208" s="35"/>
      <c r="W208" s="35"/>
      <c r="X208" s="35"/>
      <c r="Y208" s="35"/>
      <c r="Z208" s="35"/>
      <c r="AA208" s="35"/>
      <c r="AB208" s="35"/>
      <c r="AC208" s="35"/>
      <c r="AD208" s="35"/>
      <c r="AE208" s="35"/>
      <c r="AR208" s="186" t="s">
        <v>178</v>
      </c>
      <c r="AT208" s="186" t="s">
        <v>173</v>
      </c>
      <c r="AU208" s="186" t="s">
        <v>81</v>
      </c>
      <c r="AY208" s="18" t="s">
        <v>171</v>
      </c>
      <c r="BE208" s="187">
        <f t="shared" si="44"/>
        <v>0</v>
      </c>
      <c r="BF208" s="187">
        <f t="shared" si="45"/>
        <v>0</v>
      </c>
      <c r="BG208" s="187">
        <f t="shared" si="46"/>
        <v>0</v>
      </c>
      <c r="BH208" s="187">
        <f t="shared" si="47"/>
        <v>0</v>
      </c>
      <c r="BI208" s="187">
        <f t="shared" si="48"/>
        <v>0</v>
      </c>
      <c r="BJ208" s="18" t="s">
        <v>81</v>
      </c>
      <c r="BK208" s="187">
        <f t="shared" si="49"/>
        <v>0</v>
      </c>
      <c r="BL208" s="18" t="s">
        <v>178</v>
      </c>
      <c r="BM208" s="186" t="s">
        <v>1721</v>
      </c>
    </row>
    <row r="209" spans="1:65" s="2" customFormat="1" ht="24.2" customHeight="1">
      <c r="A209" s="35"/>
      <c r="B209" s="36"/>
      <c r="C209" s="175" t="s">
        <v>1045</v>
      </c>
      <c r="D209" s="175" t="s">
        <v>173</v>
      </c>
      <c r="E209" s="176" t="s">
        <v>3206</v>
      </c>
      <c r="F209" s="177" t="s">
        <v>3207</v>
      </c>
      <c r="G209" s="178" t="s">
        <v>266</v>
      </c>
      <c r="H209" s="179">
        <v>0.588</v>
      </c>
      <c r="I209" s="180"/>
      <c r="J209" s="181">
        <f t="shared" si="40"/>
        <v>0</v>
      </c>
      <c r="K209" s="177" t="s">
        <v>19</v>
      </c>
      <c r="L209" s="40"/>
      <c r="M209" s="182" t="s">
        <v>19</v>
      </c>
      <c r="N209" s="183" t="s">
        <v>44</v>
      </c>
      <c r="O209" s="65"/>
      <c r="P209" s="184">
        <f t="shared" si="41"/>
        <v>0</v>
      </c>
      <c r="Q209" s="184">
        <v>0</v>
      </c>
      <c r="R209" s="184">
        <f t="shared" si="42"/>
        <v>0</v>
      </c>
      <c r="S209" s="184">
        <v>0</v>
      </c>
      <c r="T209" s="185">
        <f t="shared" si="43"/>
        <v>0</v>
      </c>
      <c r="U209" s="35"/>
      <c r="V209" s="35"/>
      <c r="W209" s="35"/>
      <c r="X209" s="35"/>
      <c r="Y209" s="35"/>
      <c r="Z209" s="35"/>
      <c r="AA209" s="35"/>
      <c r="AB209" s="35"/>
      <c r="AC209" s="35"/>
      <c r="AD209" s="35"/>
      <c r="AE209" s="35"/>
      <c r="AR209" s="186" t="s">
        <v>178</v>
      </c>
      <c r="AT209" s="186" t="s">
        <v>173</v>
      </c>
      <c r="AU209" s="186" t="s">
        <v>81</v>
      </c>
      <c r="AY209" s="18" t="s">
        <v>171</v>
      </c>
      <c r="BE209" s="187">
        <f t="shared" si="44"/>
        <v>0</v>
      </c>
      <c r="BF209" s="187">
        <f t="shared" si="45"/>
        <v>0</v>
      </c>
      <c r="BG209" s="187">
        <f t="shared" si="46"/>
        <v>0</v>
      </c>
      <c r="BH209" s="187">
        <f t="shared" si="47"/>
        <v>0</v>
      </c>
      <c r="BI209" s="187">
        <f t="shared" si="48"/>
        <v>0</v>
      </c>
      <c r="BJ209" s="18" t="s">
        <v>81</v>
      </c>
      <c r="BK209" s="187">
        <f t="shared" si="49"/>
        <v>0</v>
      </c>
      <c r="BL209" s="18" t="s">
        <v>178</v>
      </c>
      <c r="BM209" s="186" t="s">
        <v>1732</v>
      </c>
    </row>
    <row r="210" spans="2:63" s="12" customFormat="1" ht="25.9" customHeight="1">
      <c r="B210" s="159"/>
      <c r="C210" s="160"/>
      <c r="D210" s="161" t="s">
        <v>72</v>
      </c>
      <c r="E210" s="162" t="s">
        <v>102</v>
      </c>
      <c r="F210" s="162" t="s">
        <v>3235</v>
      </c>
      <c r="G210" s="160"/>
      <c r="H210" s="160"/>
      <c r="I210" s="163"/>
      <c r="J210" s="164">
        <f>BK210</f>
        <v>0</v>
      </c>
      <c r="K210" s="160"/>
      <c r="L210" s="165"/>
      <c r="M210" s="166"/>
      <c r="N210" s="167"/>
      <c r="O210" s="167"/>
      <c r="P210" s="168">
        <f>SUM(P211:P213)</f>
        <v>0</v>
      </c>
      <c r="Q210" s="167"/>
      <c r="R210" s="168">
        <f>SUM(R211:R213)</f>
        <v>0</v>
      </c>
      <c r="S210" s="167"/>
      <c r="T210" s="169">
        <f>SUM(T211:T213)</f>
        <v>0</v>
      </c>
      <c r="AR210" s="170" t="s">
        <v>81</v>
      </c>
      <c r="AT210" s="171" t="s">
        <v>72</v>
      </c>
      <c r="AU210" s="171" t="s">
        <v>73</v>
      </c>
      <c r="AY210" s="170" t="s">
        <v>171</v>
      </c>
      <c r="BK210" s="172">
        <f>SUM(BK211:BK213)</f>
        <v>0</v>
      </c>
    </row>
    <row r="211" spans="1:65" s="2" customFormat="1" ht="24.2" customHeight="1">
      <c r="A211" s="35"/>
      <c r="B211" s="36"/>
      <c r="C211" s="175" t="s">
        <v>1050</v>
      </c>
      <c r="D211" s="175" t="s">
        <v>173</v>
      </c>
      <c r="E211" s="176" t="s">
        <v>3236</v>
      </c>
      <c r="F211" s="177" t="s">
        <v>3237</v>
      </c>
      <c r="G211" s="178" t="s">
        <v>692</v>
      </c>
      <c r="H211" s="179">
        <v>1</v>
      </c>
      <c r="I211" s="180"/>
      <c r="J211" s="181">
        <f>ROUND(I211*H211,2)</f>
        <v>0</v>
      </c>
      <c r="K211" s="177" t="s">
        <v>19</v>
      </c>
      <c r="L211" s="40"/>
      <c r="M211" s="182" t="s">
        <v>19</v>
      </c>
      <c r="N211" s="183" t="s">
        <v>44</v>
      </c>
      <c r="O211" s="65"/>
      <c r="P211" s="184">
        <f>O211*H211</f>
        <v>0</v>
      </c>
      <c r="Q211" s="184">
        <v>0</v>
      </c>
      <c r="R211" s="184">
        <f>Q211*H211</f>
        <v>0</v>
      </c>
      <c r="S211" s="184">
        <v>0</v>
      </c>
      <c r="T211" s="185">
        <f>S211*H211</f>
        <v>0</v>
      </c>
      <c r="U211" s="35"/>
      <c r="V211" s="35"/>
      <c r="W211" s="35"/>
      <c r="X211" s="35"/>
      <c r="Y211" s="35"/>
      <c r="Z211" s="35"/>
      <c r="AA211" s="35"/>
      <c r="AB211" s="35"/>
      <c r="AC211" s="35"/>
      <c r="AD211" s="35"/>
      <c r="AE211" s="35"/>
      <c r="AR211" s="186" t="s">
        <v>178</v>
      </c>
      <c r="AT211" s="186" t="s">
        <v>173</v>
      </c>
      <c r="AU211" s="186" t="s">
        <v>81</v>
      </c>
      <c r="AY211" s="18" t="s">
        <v>171</v>
      </c>
      <c r="BE211" s="187">
        <f>IF(N211="základní",J211,0)</f>
        <v>0</v>
      </c>
      <c r="BF211" s="187">
        <f>IF(N211="snížená",J211,0)</f>
        <v>0</v>
      </c>
      <c r="BG211" s="187">
        <f>IF(N211="zákl. přenesená",J211,0)</f>
        <v>0</v>
      </c>
      <c r="BH211" s="187">
        <f>IF(N211="sníž. přenesená",J211,0)</f>
        <v>0</v>
      </c>
      <c r="BI211" s="187">
        <f>IF(N211="nulová",J211,0)</f>
        <v>0</v>
      </c>
      <c r="BJ211" s="18" t="s">
        <v>81</v>
      </c>
      <c r="BK211" s="187">
        <f>ROUND(I211*H211,2)</f>
        <v>0</v>
      </c>
      <c r="BL211" s="18" t="s">
        <v>178</v>
      </c>
      <c r="BM211" s="186" t="s">
        <v>1742</v>
      </c>
    </row>
    <row r="212" spans="1:65" s="2" customFormat="1" ht="24.2" customHeight="1">
      <c r="A212" s="35"/>
      <c r="B212" s="36"/>
      <c r="C212" s="175" t="s">
        <v>1055</v>
      </c>
      <c r="D212" s="175" t="s">
        <v>173</v>
      </c>
      <c r="E212" s="176" t="s">
        <v>3238</v>
      </c>
      <c r="F212" s="177" t="s">
        <v>3239</v>
      </c>
      <c r="G212" s="178" t="s">
        <v>692</v>
      </c>
      <c r="H212" s="179">
        <v>1</v>
      </c>
      <c r="I212" s="180"/>
      <c r="J212" s="181">
        <f>ROUND(I212*H212,2)</f>
        <v>0</v>
      </c>
      <c r="K212" s="177" t="s">
        <v>19</v>
      </c>
      <c r="L212" s="40"/>
      <c r="M212" s="182" t="s">
        <v>19</v>
      </c>
      <c r="N212" s="183" t="s">
        <v>44</v>
      </c>
      <c r="O212" s="65"/>
      <c r="P212" s="184">
        <f>O212*H212</f>
        <v>0</v>
      </c>
      <c r="Q212" s="184">
        <v>0</v>
      </c>
      <c r="R212" s="184">
        <f>Q212*H212</f>
        <v>0</v>
      </c>
      <c r="S212" s="184">
        <v>0</v>
      </c>
      <c r="T212" s="185">
        <f>S212*H212</f>
        <v>0</v>
      </c>
      <c r="U212" s="35"/>
      <c r="V212" s="35"/>
      <c r="W212" s="35"/>
      <c r="X212" s="35"/>
      <c r="Y212" s="35"/>
      <c r="Z212" s="35"/>
      <c r="AA212" s="35"/>
      <c r="AB212" s="35"/>
      <c r="AC212" s="35"/>
      <c r="AD212" s="35"/>
      <c r="AE212" s="35"/>
      <c r="AR212" s="186" t="s">
        <v>178</v>
      </c>
      <c r="AT212" s="186" t="s">
        <v>173</v>
      </c>
      <c r="AU212" s="186" t="s">
        <v>81</v>
      </c>
      <c r="AY212" s="18" t="s">
        <v>171</v>
      </c>
      <c r="BE212" s="187">
        <f>IF(N212="základní",J212,0)</f>
        <v>0</v>
      </c>
      <c r="BF212" s="187">
        <f>IF(N212="snížená",J212,0)</f>
        <v>0</v>
      </c>
      <c r="BG212" s="187">
        <f>IF(N212="zákl. přenesená",J212,0)</f>
        <v>0</v>
      </c>
      <c r="BH212" s="187">
        <f>IF(N212="sníž. přenesená",J212,0)</f>
        <v>0</v>
      </c>
      <c r="BI212" s="187">
        <f>IF(N212="nulová",J212,0)</f>
        <v>0</v>
      </c>
      <c r="BJ212" s="18" t="s">
        <v>81</v>
      </c>
      <c r="BK212" s="187">
        <f>ROUND(I212*H212,2)</f>
        <v>0</v>
      </c>
      <c r="BL212" s="18" t="s">
        <v>178</v>
      </c>
      <c r="BM212" s="186" t="s">
        <v>1750</v>
      </c>
    </row>
    <row r="213" spans="1:65" s="2" customFormat="1" ht="21.75" customHeight="1">
      <c r="A213" s="35"/>
      <c r="B213" s="36"/>
      <c r="C213" s="175" t="s">
        <v>1060</v>
      </c>
      <c r="D213" s="175" t="s">
        <v>173</v>
      </c>
      <c r="E213" s="176" t="s">
        <v>3240</v>
      </c>
      <c r="F213" s="177" t="s">
        <v>3241</v>
      </c>
      <c r="G213" s="178" t="s">
        <v>692</v>
      </c>
      <c r="H213" s="179">
        <v>1</v>
      </c>
      <c r="I213" s="180"/>
      <c r="J213" s="181">
        <f>ROUND(I213*H213,2)</f>
        <v>0</v>
      </c>
      <c r="K213" s="177" t="s">
        <v>19</v>
      </c>
      <c r="L213" s="40"/>
      <c r="M213" s="182" t="s">
        <v>19</v>
      </c>
      <c r="N213" s="183" t="s">
        <v>44</v>
      </c>
      <c r="O213" s="65"/>
      <c r="P213" s="184">
        <f>O213*H213</f>
        <v>0</v>
      </c>
      <c r="Q213" s="184">
        <v>0</v>
      </c>
      <c r="R213" s="184">
        <f>Q213*H213</f>
        <v>0</v>
      </c>
      <c r="S213" s="184">
        <v>0</v>
      </c>
      <c r="T213" s="185">
        <f>S213*H213</f>
        <v>0</v>
      </c>
      <c r="U213" s="35"/>
      <c r="V213" s="35"/>
      <c r="W213" s="35"/>
      <c r="X213" s="35"/>
      <c r="Y213" s="35"/>
      <c r="Z213" s="35"/>
      <c r="AA213" s="35"/>
      <c r="AB213" s="35"/>
      <c r="AC213" s="35"/>
      <c r="AD213" s="35"/>
      <c r="AE213" s="35"/>
      <c r="AR213" s="186" t="s">
        <v>178</v>
      </c>
      <c r="AT213" s="186" t="s">
        <v>173</v>
      </c>
      <c r="AU213" s="186" t="s">
        <v>81</v>
      </c>
      <c r="AY213" s="18" t="s">
        <v>171</v>
      </c>
      <c r="BE213" s="187">
        <f>IF(N213="základní",J213,0)</f>
        <v>0</v>
      </c>
      <c r="BF213" s="187">
        <f>IF(N213="snížená",J213,0)</f>
        <v>0</v>
      </c>
      <c r="BG213" s="187">
        <f>IF(N213="zákl. přenesená",J213,0)</f>
        <v>0</v>
      </c>
      <c r="BH213" s="187">
        <f>IF(N213="sníž. přenesená",J213,0)</f>
        <v>0</v>
      </c>
      <c r="BI213" s="187">
        <f>IF(N213="nulová",J213,0)</f>
        <v>0</v>
      </c>
      <c r="BJ213" s="18" t="s">
        <v>81</v>
      </c>
      <c r="BK213" s="187">
        <f>ROUND(I213*H213,2)</f>
        <v>0</v>
      </c>
      <c r="BL213" s="18" t="s">
        <v>178</v>
      </c>
      <c r="BM213" s="186" t="s">
        <v>1760</v>
      </c>
    </row>
    <row r="214" spans="2:63" s="12" customFormat="1" ht="25.9" customHeight="1">
      <c r="B214" s="159"/>
      <c r="C214" s="160"/>
      <c r="D214" s="161" t="s">
        <v>72</v>
      </c>
      <c r="E214" s="162" t="s">
        <v>2730</v>
      </c>
      <c r="F214" s="162" t="s">
        <v>3242</v>
      </c>
      <c r="G214" s="160"/>
      <c r="H214" s="160"/>
      <c r="I214" s="163"/>
      <c r="J214" s="164">
        <f>BK214</f>
        <v>0</v>
      </c>
      <c r="K214" s="160"/>
      <c r="L214" s="165"/>
      <c r="M214" s="166"/>
      <c r="N214" s="167"/>
      <c r="O214" s="167"/>
      <c r="P214" s="168">
        <f>SUM(P215:P228)</f>
        <v>0</v>
      </c>
      <c r="Q214" s="167"/>
      <c r="R214" s="168">
        <f>SUM(R215:R228)</f>
        <v>0</v>
      </c>
      <c r="S214" s="167"/>
      <c r="T214" s="169">
        <f>SUM(T215:T228)</f>
        <v>0</v>
      </c>
      <c r="AR214" s="170" t="s">
        <v>81</v>
      </c>
      <c r="AT214" s="171" t="s">
        <v>72</v>
      </c>
      <c r="AU214" s="171" t="s">
        <v>73</v>
      </c>
      <c r="AY214" s="170" t="s">
        <v>171</v>
      </c>
      <c r="BK214" s="172">
        <f>SUM(BK215:BK228)</f>
        <v>0</v>
      </c>
    </row>
    <row r="215" spans="1:65" s="2" customFormat="1" ht="24.2" customHeight="1">
      <c r="A215" s="35"/>
      <c r="B215" s="36"/>
      <c r="C215" s="175" t="s">
        <v>1065</v>
      </c>
      <c r="D215" s="175" t="s">
        <v>173</v>
      </c>
      <c r="E215" s="176" t="s">
        <v>3243</v>
      </c>
      <c r="F215" s="177" t="s">
        <v>3244</v>
      </c>
      <c r="G215" s="178" t="s">
        <v>176</v>
      </c>
      <c r="H215" s="179">
        <v>30.4</v>
      </c>
      <c r="I215" s="180"/>
      <c r="J215" s="181">
        <f aca="true" t="shared" si="50" ref="J215:J228">ROUND(I215*H215,2)</f>
        <v>0</v>
      </c>
      <c r="K215" s="177" t="s">
        <v>19</v>
      </c>
      <c r="L215" s="40"/>
      <c r="M215" s="182" t="s">
        <v>19</v>
      </c>
      <c r="N215" s="183" t="s">
        <v>44</v>
      </c>
      <c r="O215" s="65"/>
      <c r="P215" s="184">
        <f aca="true" t="shared" si="51" ref="P215:P228">O215*H215</f>
        <v>0</v>
      </c>
      <c r="Q215" s="184">
        <v>0</v>
      </c>
      <c r="R215" s="184">
        <f aca="true" t="shared" si="52" ref="R215:R228">Q215*H215</f>
        <v>0</v>
      </c>
      <c r="S215" s="184">
        <v>0</v>
      </c>
      <c r="T215" s="185">
        <f aca="true" t="shared" si="53" ref="T215:T228">S215*H215</f>
        <v>0</v>
      </c>
      <c r="U215" s="35"/>
      <c r="V215" s="35"/>
      <c r="W215" s="35"/>
      <c r="X215" s="35"/>
      <c r="Y215" s="35"/>
      <c r="Z215" s="35"/>
      <c r="AA215" s="35"/>
      <c r="AB215" s="35"/>
      <c r="AC215" s="35"/>
      <c r="AD215" s="35"/>
      <c r="AE215" s="35"/>
      <c r="AR215" s="186" t="s">
        <v>178</v>
      </c>
      <c r="AT215" s="186" t="s">
        <v>173</v>
      </c>
      <c r="AU215" s="186" t="s">
        <v>81</v>
      </c>
      <c r="AY215" s="18" t="s">
        <v>171</v>
      </c>
      <c r="BE215" s="187">
        <f aca="true" t="shared" si="54" ref="BE215:BE228">IF(N215="základní",J215,0)</f>
        <v>0</v>
      </c>
      <c r="BF215" s="187">
        <f aca="true" t="shared" si="55" ref="BF215:BF228">IF(N215="snížená",J215,0)</f>
        <v>0</v>
      </c>
      <c r="BG215" s="187">
        <f aca="true" t="shared" si="56" ref="BG215:BG228">IF(N215="zákl. přenesená",J215,0)</f>
        <v>0</v>
      </c>
      <c r="BH215" s="187">
        <f aca="true" t="shared" si="57" ref="BH215:BH228">IF(N215="sníž. přenesená",J215,0)</f>
        <v>0</v>
      </c>
      <c r="BI215" s="187">
        <f aca="true" t="shared" si="58" ref="BI215:BI228">IF(N215="nulová",J215,0)</f>
        <v>0</v>
      </c>
      <c r="BJ215" s="18" t="s">
        <v>81</v>
      </c>
      <c r="BK215" s="187">
        <f aca="true" t="shared" si="59" ref="BK215:BK228">ROUND(I215*H215,2)</f>
        <v>0</v>
      </c>
      <c r="BL215" s="18" t="s">
        <v>178</v>
      </c>
      <c r="BM215" s="186" t="s">
        <v>1782</v>
      </c>
    </row>
    <row r="216" spans="1:65" s="2" customFormat="1" ht="24.2" customHeight="1">
      <c r="A216" s="35"/>
      <c r="B216" s="36"/>
      <c r="C216" s="175" t="s">
        <v>1070</v>
      </c>
      <c r="D216" s="175" t="s">
        <v>173</v>
      </c>
      <c r="E216" s="176" t="s">
        <v>3245</v>
      </c>
      <c r="F216" s="177" t="s">
        <v>3246</v>
      </c>
      <c r="G216" s="178" t="s">
        <v>176</v>
      </c>
      <c r="H216" s="179">
        <v>12.8</v>
      </c>
      <c r="I216" s="180"/>
      <c r="J216" s="181">
        <f t="shared" si="50"/>
        <v>0</v>
      </c>
      <c r="K216" s="177" t="s">
        <v>19</v>
      </c>
      <c r="L216" s="40"/>
      <c r="M216" s="182" t="s">
        <v>19</v>
      </c>
      <c r="N216" s="183" t="s">
        <v>44</v>
      </c>
      <c r="O216" s="65"/>
      <c r="P216" s="184">
        <f t="shared" si="51"/>
        <v>0</v>
      </c>
      <c r="Q216" s="184">
        <v>0</v>
      </c>
      <c r="R216" s="184">
        <f t="shared" si="52"/>
        <v>0</v>
      </c>
      <c r="S216" s="184">
        <v>0</v>
      </c>
      <c r="T216" s="185">
        <f t="shared" si="53"/>
        <v>0</v>
      </c>
      <c r="U216" s="35"/>
      <c r="V216" s="35"/>
      <c r="W216" s="35"/>
      <c r="X216" s="35"/>
      <c r="Y216" s="35"/>
      <c r="Z216" s="35"/>
      <c r="AA216" s="35"/>
      <c r="AB216" s="35"/>
      <c r="AC216" s="35"/>
      <c r="AD216" s="35"/>
      <c r="AE216" s="35"/>
      <c r="AR216" s="186" t="s">
        <v>178</v>
      </c>
      <c r="AT216" s="186" t="s">
        <v>173</v>
      </c>
      <c r="AU216" s="186" t="s">
        <v>81</v>
      </c>
      <c r="AY216" s="18" t="s">
        <v>171</v>
      </c>
      <c r="BE216" s="187">
        <f t="shared" si="54"/>
        <v>0</v>
      </c>
      <c r="BF216" s="187">
        <f t="shared" si="55"/>
        <v>0</v>
      </c>
      <c r="BG216" s="187">
        <f t="shared" si="56"/>
        <v>0</v>
      </c>
      <c r="BH216" s="187">
        <f t="shared" si="57"/>
        <v>0</v>
      </c>
      <c r="BI216" s="187">
        <f t="shared" si="58"/>
        <v>0</v>
      </c>
      <c r="BJ216" s="18" t="s">
        <v>81</v>
      </c>
      <c r="BK216" s="187">
        <f t="shared" si="59"/>
        <v>0</v>
      </c>
      <c r="BL216" s="18" t="s">
        <v>178</v>
      </c>
      <c r="BM216" s="186" t="s">
        <v>1792</v>
      </c>
    </row>
    <row r="217" spans="1:65" s="2" customFormat="1" ht="21.75" customHeight="1">
      <c r="A217" s="35"/>
      <c r="B217" s="36"/>
      <c r="C217" s="175" t="s">
        <v>1075</v>
      </c>
      <c r="D217" s="175" t="s">
        <v>173</v>
      </c>
      <c r="E217" s="176" t="s">
        <v>3247</v>
      </c>
      <c r="F217" s="177" t="s">
        <v>3248</v>
      </c>
      <c r="G217" s="178" t="s">
        <v>272</v>
      </c>
      <c r="H217" s="179">
        <v>40</v>
      </c>
      <c r="I217" s="180"/>
      <c r="J217" s="181">
        <f t="shared" si="50"/>
        <v>0</v>
      </c>
      <c r="K217" s="177" t="s">
        <v>19</v>
      </c>
      <c r="L217" s="40"/>
      <c r="M217" s="182" t="s">
        <v>19</v>
      </c>
      <c r="N217" s="183" t="s">
        <v>44</v>
      </c>
      <c r="O217" s="65"/>
      <c r="P217" s="184">
        <f t="shared" si="51"/>
        <v>0</v>
      </c>
      <c r="Q217" s="184">
        <v>0</v>
      </c>
      <c r="R217" s="184">
        <f t="shared" si="52"/>
        <v>0</v>
      </c>
      <c r="S217" s="184">
        <v>0</v>
      </c>
      <c r="T217" s="185">
        <f t="shared" si="53"/>
        <v>0</v>
      </c>
      <c r="U217" s="35"/>
      <c r="V217" s="35"/>
      <c r="W217" s="35"/>
      <c r="X217" s="35"/>
      <c r="Y217" s="35"/>
      <c r="Z217" s="35"/>
      <c r="AA217" s="35"/>
      <c r="AB217" s="35"/>
      <c r="AC217" s="35"/>
      <c r="AD217" s="35"/>
      <c r="AE217" s="35"/>
      <c r="AR217" s="186" t="s">
        <v>178</v>
      </c>
      <c r="AT217" s="186" t="s">
        <v>173</v>
      </c>
      <c r="AU217" s="186" t="s">
        <v>81</v>
      </c>
      <c r="AY217" s="18" t="s">
        <v>171</v>
      </c>
      <c r="BE217" s="187">
        <f t="shared" si="54"/>
        <v>0</v>
      </c>
      <c r="BF217" s="187">
        <f t="shared" si="55"/>
        <v>0</v>
      </c>
      <c r="BG217" s="187">
        <f t="shared" si="56"/>
        <v>0</v>
      </c>
      <c r="BH217" s="187">
        <f t="shared" si="57"/>
        <v>0</v>
      </c>
      <c r="BI217" s="187">
        <f t="shared" si="58"/>
        <v>0</v>
      </c>
      <c r="BJ217" s="18" t="s">
        <v>81</v>
      </c>
      <c r="BK217" s="187">
        <f t="shared" si="59"/>
        <v>0</v>
      </c>
      <c r="BL217" s="18" t="s">
        <v>178</v>
      </c>
      <c r="BM217" s="186" t="s">
        <v>1801</v>
      </c>
    </row>
    <row r="218" spans="1:65" s="2" customFormat="1" ht="24.2" customHeight="1">
      <c r="A218" s="35"/>
      <c r="B218" s="36"/>
      <c r="C218" s="175" t="s">
        <v>1080</v>
      </c>
      <c r="D218" s="175" t="s">
        <v>173</v>
      </c>
      <c r="E218" s="176" t="s">
        <v>3249</v>
      </c>
      <c r="F218" s="177" t="s">
        <v>3250</v>
      </c>
      <c r="G218" s="178" t="s">
        <v>272</v>
      </c>
      <c r="H218" s="179">
        <v>40</v>
      </c>
      <c r="I218" s="180"/>
      <c r="J218" s="181">
        <f t="shared" si="50"/>
        <v>0</v>
      </c>
      <c r="K218" s="177" t="s">
        <v>19</v>
      </c>
      <c r="L218" s="40"/>
      <c r="M218" s="182" t="s">
        <v>19</v>
      </c>
      <c r="N218" s="183" t="s">
        <v>44</v>
      </c>
      <c r="O218" s="65"/>
      <c r="P218" s="184">
        <f t="shared" si="51"/>
        <v>0</v>
      </c>
      <c r="Q218" s="184">
        <v>0</v>
      </c>
      <c r="R218" s="184">
        <f t="shared" si="52"/>
        <v>0</v>
      </c>
      <c r="S218" s="184">
        <v>0</v>
      </c>
      <c r="T218" s="185">
        <f t="shared" si="53"/>
        <v>0</v>
      </c>
      <c r="U218" s="35"/>
      <c r="V218" s="35"/>
      <c r="W218" s="35"/>
      <c r="X218" s="35"/>
      <c r="Y218" s="35"/>
      <c r="Z218" s="35"/>
      <c r="AA218" s="35"/>
      <c r="AB218" s="35"/>
      <c r="AC218" s="35"/>
      <c r="AD218" s="35"/>
      <c r="AE218" s="35"/>
      <c r="AR218" s="186" t="s">
        <v>178</v>
      </c>
      <c r="AT218" s="186" t="s">
        <v>173</v>
      </c>
      <c r="AU218" s="186" t="s">
        <v>81</v>
      </c>
      <c r="AY218" s="18" t="s">
        <v>171</v>
      </c>
      <c r="BE218" s="187">
        <f t="shared" si="54"/>
        <v>0</v>
      </c>
      <c r="BF218" s="187">
        <f t="shared" si="55"/>
        <v>0</v>
      </c>
      <c r="BG218" s="187">
        <f t="shared" si="56"/>
        <v>0</v>
      </c>
      <c r="BH218" s="187">
        <f t="shared" si="57"/>
        <v>0</v>
      </c>
      <c r="BI218" s="187">
        <f t="shared" si="58"/>
        <v>0</v>
      </c>
      <c r="BJ218" s="18" t="s">
        <v>81</v>
      </c>
      <c r="BK218" s="187">
        <f t="shared" si="59"/>
        <v>0</v>
      </c>
      <c r="BL218" s="18" t="s">
        <v>178</v>
      </c>
      <c r="BM218" s="186" t="s">
        <v>1811</v>
      </c>
    </row>
    <row r="219" spans="1:65" s="2" customFormat="1" ht="24.2" customHeight="1">
      <c r="A219" s="35"/>
      <c r="B219" s="36"/>
      <c r="C219" s="175" t="s">
        <v>1084</v>
      </c>
      <c r="D219" s="175" t="s">
        <v>173</v>
      </c>
      <c r="E219" s="176" t="s">
        <v>3251</v>
      </c>
      <c r="F219" s="177" t="s">
        <v>3252</v>
      </c>
      <c r="G219" s="178" t="s">
        <v>176</v>
      </c>
      <c r="H219" s="179">
        <v>9.2</v>
      </c>
      <c r="I219" s="180"/>
      <c r="J219" s="181">
        <f t="shared" si="50"/>
        <v>0</v>
      </c>
      <c r="K219" s="177" t="s">
        <v>19</v>
      </c>
      <c r="L219" s="40"/>
      <c r="M219" s="182" t="s">
        <v>19</v>
      </c>
      <c r="N219" s="183" t="s">
        <v>44</v>
      </c>
      <c r="O219" s="65"/>
      <c r="P219" s="184">
        <f t="shared" si="51"/>
        <v>0</v>
      </c>
      <c r="Q219" s="184">
        <v>0</v>
      </c>
      <c r="R219" s="184">
        <f t="shared" si="52"/>
        <v>0</v>
      </c>
      <c r="S219" s="184">
        <v>0</v>
      </c>
      <c r="T219" s="185">
        <f t="shared" si="53"/>
        <v>0</v>
      </c>
      <c r="U219" s="35"/>
      <c r="V219" s="35"/>
      <c r="W219" s="35"/>
      <c r="X219" s="35"/>
      <c r="Y219" s="35"/>
      <c r="Z219" s="35"/>
      <c r="AA219" s="35"/>
      <c r="AB219" s="35"/>
      <c r="AC219" s="35"/>
      <c r="AD219" s="35"/>
      <c r="AE219" s="35"/>
      <c r="AR219" s="186" t="s">
        <v>178</v>
      </c>
      <c r="AT219" s="186" t="s">
        <v>173</v>
      </c>
      <c r="AU219" s="186" t="s">
        <v>81</v>
      </c>
      <c r="AY219" s="18" t="s">
        <v>171</v>
      </c>
      <c r="BE219" s="187">
        <f t="shared" si="54"/>
        <v>0</v>
      </c>
      <c r="BF219" s="187">
        <f t="shared" si="55"/>
        <v>0</v>
      </c>
      <c r="BG219" s="187">
        <f t="shared" si="56"/>
        <v>0</v>
      </c>
      <c r="BH219" s="187">
        <f t="shared" si="57"/>
        <v>0</v>
      </c>
      <c r="BI219" s="187">
        <f t="shared" si="58"/>
        <v>0</v>
      </c>
      <c r="BJ219" s="18" t="s">
        <v>81</v>
      </c>
      <c r="BK219" s="187">
        <f t="shared" si="59"/>
        <v>0</v>
      </c>
      <c r="BL219" s="18" t="s">
        <v>178</v>
      </c>
      <c r="BM219" s="186" t="s">
        <v>1820</v>
      </c>
    </row>
    <row r="220" spans="1:65" s="2" customFormat="1" ht="24.2" customHeight="1">
      <c r="A220" s="35"/>
      <c r="B220" s="36"/>
      <c r="C220" s="175" t="s">
        <v>1089</v>
      </c>
      <c r="D220" s="175" t="s">
        <v>173</v>
      </c>
      <c r="E220" s="176" t="s">
        <v>3253</v>
      </c>
      <c r="F220" s="177" t="s">
        <v>3254</v>
      </c>
      <c r="G220" s="178" t="s">
        <v>176</v>
      </c>
      <c r="H220" s="179">
        <v>9.2</v>
      </c>
      <c r="I220" s="180"/>
      <c r="J220" s="181">
        <f t="shared" si="50"/>
        <v>0</v>
      </c>
      <c r="K220" s="177" t="s">
        <v>19</v>
      </c>
      <c r="L220" s="40"/>
      <c r="M220" s="182" t="s">
        <v>19</v>
      </c>
      <c r="N220" s="183" t="s">
        <v>44</v>
      </c>
      <c r="O220" s="65"/>
      <c r="P220" s="184">
        <f t="shared" si="51"/>
        <v>0</v>
      </c>
      <c r="Q220" s="184">
        <v>0</v>
      </c>
      <c r="R220" s="184">
        <f t="shared" si="52"/>
        <v>0</v>
      </c>
      <c r="S220" s="184">
        <v>0</v>
      </c>
      <c r="T220" s="185">
        <f t="shared" si="53"/>
        <v>0</v>
      </c>
      <c r="U220" s="35"/>
      <c r="V220" s="35"/>
      <c r="W220" s="35"/>
      <c r="X220" s="35"/>
      <c r="Y220" s="35"/>
      <c r="Z220" s="35"/>
      <c r="AA220" s="35"/>
      <c r="AB220" s="35"/>
      <c r="AC220" s="35"/>
      <c r="AD220" s="35"/>
      <c r="AE220" s="35"/>
      <c r="AR220" s="186" t="s">
        <v>178</v>
      </c>
      <c r="AT220" s="186" t="s">
        <v>173</v>
      </c>
      <c r="AU220" s="186" t="s">
        <v>81</v>
      </c>
      <c r="AY220" s="18" t="s">
        <v>171</v>
      </c>
      <c r="BE220" s="187">
        <f t="shared" si="54"/>
        <v>0</v>
      </c>
      <c r="BF220" s="187">
        <f t="shared" si="55"/>
        <v>0</v>
      </c>
      <c r="BG220" s="187">
        <f t="shared" si="56"/>
        <v>0</v>
      </c>
      <c r="BH220" s="187">
        <f t="shared" si="57"/>
        <v>0</v>
      </c>
      <c r="BI220" s="187">
        <f t="shared" si="58"/>
        <v>0</v>
      </c>
      <c r="BJ220" s="18" t="s">
        <v>81</v>
      </c>
      <c r="BK220" s="187">
        <f t="shared" si="59"/>
        <v>0</v>
      </c>
      <c r="BL220" s="18" t="s">
        <v>178</v>
      </c>
      <c r="BM220" s="186" t="s">
        <v>1830</v>
      </c>
    </row>
    <row r="221" spans="1:65" s="2" customFormat="1" ht="21.75" customHeight="1">
      <c r="A221" s="35"/>
      <c r="B221" s="36"/>
      <c r="C221" s="175" t="s">
        <v>1094</v>
      </c>
      <c r="D221" s="175" t="s">
        <v>173</v>
      </c>
      <c r="E221" s="176" t="s">
        <v>3255</v>
      </c>
      <c r="F221" s="177" t="s">
        <v>3256</v>
      </c>
      <c r="G221" s="178" t="s">
        <v>176</v>
      </c>
      <c r="H221" s="179">
        <v>9.2</v>
      </c>
      <c r="I221" s="180"/>
      <c r="J221" s="181">
        <f t="shared" si="50"/>
        <v>0</v>
      </c>
      <c r="K221" s="177" t="s">
        <v>19</v>
      </c>
      <c r="L221" s="40"/>
      <c r="M221" s="182" t="s">
        <v>19</v>
      </c>
      <c r="N221" s="183" t="s">
        <v>44</v>
      </c>
      <c r="O221" s="65"/>
      <c r="P221" s="184">
        <f t="shared" si="51"/>
        <v>0</v>
      </c>
      <c r="Q221" s="184">
        <v>0</v>
      </c>
      <c r="R221" s="184">
        <f t="shared" si="52"/>
        <v>0</v>
      </c>
      <c r="S221" s="184">
        <v>0</v>
      </c>
      <c r="T221" s="185">
        <f t="shared" si="53"/>
        <v>0</v>
      </c>
      <c r="U221" s="35"/>
      <c r="V221" s="35"/>
      <c r="W221" s="35"/>
      <c r="X221" s="35"/>
      <c r="Y221" s="35"/>
      <c r="Z221" s="35"/>
      <c r="AA221" s="35"/>
      <c r="AB221" s="35"/>
      <c r="AC221" s="35"/>
      <c r="AD221" s="35"/>
      <c r="AE221" s="35"/>
      <c r="AR221" s="186" t="s">
        <v>178</v>
      </c>
      <c r="AT221" s="186" t="s">
        <v>173</v>
      </c>
      <c r="AU221" s="186" t="s">
        <v>81</v>
      </c>
      <c r="AY221" s="18" t="s">
        <v>171</v>
      </c>
      <c r="BE221" s="187">
        <f t="shared" si="54"/>
        <v>0</v>
      </c>
      <c r="BF221" s="187">
        <f t="shared" si="55"/>
        <v>0</v>
      </c>
      <c r="BG221" s="187">
        <f t="shared" si="56"/>
        <v>0</v>
      </c>
      <c r="BH221" s="187">
        <f t="shared" si="57"/>
        <v>0</v>
      </c>
      <c r="BI221" s="187">
        <f t="shared" si="58"/>
        <v>0</v>
      </c>
      <c r="BJ221" s="18" t="s">
        <v>81</v>
      </c>
      <c r="BK221" s="187">
        <f t="shared" si="59"/>
        <v>0</v>
      </c>
      <c r="BL221" s="18" t="s">
        <v>178</v>
      </c>
      <c r="BM221" s="186" t="s">
        <v>1840</v>
      </c>
    </row>
    <row r="222" spans="1:65" s="2" customFormat="1" ht="24.2" customHeight="1">
      <c r="A222" s="35"/>
      <c r="B222" s="36"/>
      <c r="C222" s="175" t="s">
        <v>1099</v>
      </c>
      <c r="D222" s="175" t="s">
        <v>173</v>
      </c>
      <c r="E222" s="176" t="s">
        <v>3257</v>
      </c>
      <c r="F222" s="177" t="s">
        <v>3258</v>
      </c>
      <c r="G222" s="178" t="s">
        <v>176</v>
      </c>
      <c r="H222" s="179">
        <v>9.2</v>
      </c>
      <c r="I222" s="180"/>
      <c r="J222" s="181">
        <f t="shared" si="50"/>
        <v>0</v>
      </c>
      <c r="K222" s="177" t="s">
        <v>19</v>
      </c>
      <c r="L222" s="40"/>
      <c r="M222" s="182" t="s">
        <v>19</v>
      </c>
      <c r="N222" s="183" t="s">
        <v>44</v>
      </c>
      <c r="O222" s="65"/>
      <c r="P222" s="184">
        <f t="shared" si="51"/>
        <v>0</v>
      </c>
      <c r="Q222" s="184">
        <v>0</v>
      </c>
      <c r="R222" s="184">
        <f t="shared" si="52"/>
        <v>0</v>
      </c>
      <c r="S222" s="184">
        <v>0</v>
      </c>
      <c r="T222" s="185">
        <f t="shared" si="53"/>
        <v>0</v>
      </c>
      <c r="U222" s="35"/>
      <c r="V222" s="35"/>
      <c r="W222" s="35"/>
      <c r="X222" s="35"/>
      <c r="Y222" s="35"/>
      <c r="Z222" s="35"/>
      <c r="AA222" s="35"/>
      <c r="AB222" s="35"/>
      <c r="AC222" s="35"/>
      <c r="AD222" s="35"/>
      <c r="AE222" s="35"/>
      <c r="AR222" s="186" t="s">
        <v>178</v>
      </c>
      <c r="AT222" s="186" t="s">
        <v>173</v>
      </c>
      <c r="AU222" s="186" t="s">
        <v>81</v>
      </c>
      <c r="AY222" s="18" t="s">
        <v>171</v>
      </c>
      <c r="BE222" s="187">
        <f t="shared" si="54"/>
        <v>0</v>
      </c>
      <c r="BF222" s="187">
        <f t="shared" si="55"/>
        <v>0</v>
      </c>
      <c r="BG222" s="187">
        <f t="shared" si="56"/>
        <v>0</v>
      </c>
      <c r="BH222" s="187">
        <f t="shared" si="57"/>
        <v>0</v>
      </c>
      <c r="BI222" s="187">
        <f t="shared" si="58"/>
        <v>0</v>
      </c>
      <c r="BJ222" s="18" t="s">
        <v>81</v>
      </c>
      <c r="BK222" s="187">
        <f t="shared" si="59"/>
        <v>0</v>
      </c>
      <c r="BL222" s="18" t="s">
        <v>178</v>
      </c>
      <c r="BM222" s="186" t="s">
        <v>1857</v>
      </c>
    </row>
    <row r="223" spans="1:65" s="2" customFormat="1" ht="24.2" customHeight="1">
      <c r="A223" s="35"/>
      <c r="B223" s="36"/>
      <c r="C223" s="175" t="s">
        <v>1104</v>
      </c>
      <c r="D223" s="175" t="s">
        <v>173</v>
      </c>
      <c r="E223" s="176" t="s">
        <v>3259</v>
      </c>
      <c r="F223" s="177" t="s">
        <v>3260</v>
      </c>
      <c r="G223" s="178" t="s">
        <v>176</v>
      </c>
      <c r="H223" s="179">
        <v>9.2</v>
      </c>
      <c r="I223" s="180"/>
      <c r="J223" s="181">
        <f t="shared" si="50"/>
        <v>0</v>
      </c>
      <c r="K223" s="177" t="s">
        <v>19</v>
      </c>
      <c r="L223" s="40"/>
      <c r="M223" s="182" t="s">
        <v>19</v>
      </c>
      <c r="N223" s="183" t="s">
        <v>44</v>
      </c>
      <c r="O223" s="65"/>
      <c r="P223" s="184">
        <f t="shared" si="51"/>
        <v>0</v>
      </c>
      <c r="Q223" s="184">
        <v>0</v>
      </c>
      <c r="R223" s="184">
        <f t="shared" si="52"/>
        <v>0</v>
      </c>
      <c r="S223" s="184">
        <v>0</v>
      </c>
      <c r="T223" s="185">
        <f t="shared" si="53"/>
        <v>0</v>
      </c>
      <c r="U223" s="35"/>
      <c r="V223" s="35"/>
      <c r="W223" s="35"/>
      <c r="X223" s="35"/>
      <c r="Y223" s="35"/>
      <c r="Z223" s="35"/>
      <c r="AA223" s="35"/>
      <c r="AB223" s="35"/>
      <c r="AC223" s="35"/>
      <c r="AD223" s="35"/>
      <c r="AE223" s="35"/>
      <c r="AR223" s="186" t="s">
        <v>178</v>
      </c>
      <c r="AT223" s="186" t="s">
        <v>173</v>
      </c>
      <c r="AU223" s="186" t="s">
        <v>81</v>
      </c>
      <c r="AY223" s="18" t="s">
        <v>171</v>
      </c>
      <c r="BE223" s="187">
        <f t="shared" si="54"/>
        <v>0</v>
      </c>
      <c r="BF223" s="187">
        <f t="shared" si="55"/>
        <v>0</v>
      </c>
      <c r="BG223" s="187">
        <f t="shared" si="56"/>
        <v>0</v>
      </c>
      <c r="BH223" s="187">
        <f t="shared" si="57"/>
        <v>0</v>
      </c>
      <c r="BI223" s="187">
        <f t="shared" si="58"/>
        <v>0</v>
      </c>
      <c r="BJ223" s="18" t="s">
        <v>81</v>
      </c>
      <c r="BK223" s="187">
        <f t="shared" si="59"/>
        <v>0</v>
      </c>
      <c r="BL223" s="18" t="s">
        <v>178</v>
      </c>
      <c r="BM223" s="186" t="s">
        <v>1869</v>
      </c>
    </row>
    <row r="224" spans="1:65" s="2" customFormat="1" ht="24.2" customHeight="1">
      <c r="A224" s="35"/>
      <c r="B224" s="36"/>
      <c r="C224" s="175" t="s">
        <v>1111</v>
      </c>
      <c r="D224" s="175" t="s">
        <v>173</v>
      </c>
      <c r="E224" s="176" t="s">
        <v>3261</v>
      </c>
      <c r="F224" s="177" t="s">
        <v>3262</v>
      </c>
      <c r="G224" s="178" t="s">
        <v>176</v>
      </c>
      <c r="H224" s="179">
        <v>34</v>
      </c>
      <c r="I224" s="180"/>
      <c r="J224" s="181">
        <f t="shared" si="50"/>
        <v>0</v>
      </c>
      <c r="K224" s="177" t="s">
        <v>19</v>
      </c>
      <c r="L224" s="40"/>
      <c r="M224" s="182" t="s">
        <v>19</v>
      </c>
      <c r="N224" s="183" t="s">
        <v>44</v>
      </c>
      <c r="O224" s="65"/>
      <c r="P224" s="184">
        <f t="shared" si="51"/>
        <v>0</v>
      </c>
      <c r="Q224" s="184">
        <v>0</v>
      </c>
      <c r="R224" s="184">
        <f t="shared" si="52"/>
        <v>0</v>
      </c>
      <c r="S224" s="184">
        <v>0</v>
      </c>
      <c r="T224" s="185">
        <f t="shared" si="53"/>
        <v>0</v>
      </c>
      <c r="U224" s="35"/>
      <c r="V224" s="35"/>
      <c r="W224" s="35"/>
      <c r="X224" s="35"/>
      <c r="Y224" s="35"/>
      <c r="Z224" s="35"/>
      <c r="AA224" s="35"/>
      <c r="AB224" s="35"/>
      <c r="AC224" s="35"/>
      <c r="AD224" s="35"/>
      <c r="AE224" s="35"/>
      <c r="AR224" s="186" t="s">
        <v>178</v>
      </c>
      <c r="AT224" s="186" t="s">
        <v>173</v>
      </c>
      <c r="AU224" s="186" t="s">
        <v>81</v>
      </c>
      <c r="AY224" s="18" t="s">
        <v>171</v>
      </c>
      <c r="BE224" s="187">
        <f t="shared" si="54"/>
        <v>0</v>
      </c>
      <c r="BF224" s="187">
        <f t="shared" si="55"/>
        <v>0</v>
      </c>
      <c r="BG224" s="187">
        <f t="shared" si="56"/>
        <v>0</v>
      </c>
      <c r="BH224" s="187">
        <f t="shared" si="57"/>
        <v>0</v>
      </c>
      <c r="BI224" s="187">
        <f t="shared" si="58"/>
        <v>0</v>
      </c>
      <c r="BJ224" s="18" t="s">
        <v>81</v>
      </c>
      <c r="BK224" s="187">
        <f t="shared" si="59"/>
        <v>0</v>
      </c>
      <c r="BL224" s="18" t="s">
        <v>178</v>
      </c>
      <c r="BM224" s="186" t="s">
        <v>1879</v>
      </c>
    </row>
    <row r="225" spans="1:65" s="2" customFormat="1" ht="24.2" customHeight="1">
      <c r="A225" s="35"/>
      <c r="B225" s="36"/>
      <c r="C225" s="175" t="s">
        <v>1117</v>
      </c>
      <c r="D225" s="175" t="s">
        <v>173</v>
      </c>
      <c r="E225" s="176" t="s">
        <v>312</v>
      </c>
      <c r="F225" s="177" t="s">
        <v>3263</v>
      </c>
      <c r="G225" s="178" t="s">
        <v>176</v>
      </c>
      <c r="H225" s="179">
        <v>6.5</v>
      </c>
      <c r="I225" s="180"/>
      <c r="J225" s="181">
        <f t="shared" si="50"/>
        <v>0</v>
      </c>
      <c r="K225" s="177" t="s">
        <v>19</v>
      </c>
      <c r="L225" s="40"/>
      <c r="M225" s="182" t="s">
        <v>19</v>
      </c>
      <c r="N225" s="183" t="s">
        <v>44</v>
      </c>
      <c r="O225" s="65"/>
      <c r="P225" s="184">
        <f t="shared" si="51"/>
        <v>0</v>
      </c>
      <c r="Q225" s="184">
        <v>0</v>
      </c>
      <c r="R225" s="184">
        <f t="shared" si="52"/>
        <v>0</v>
      </c>
      <c r="S225" s="184">
        <v>0</v>
      </c>
      <c r="T225" s="185">
        <f t="shared" si="53"/>
        <v>0</v>
      </c>
      <c r="U225" s="35"/>
      <c r="V225" s="35"/>
      <c r="W225" s="35"/>
      <c r="X225" s="35"/>
      <c r="Y225" s="35"/>
      <c r="Z225" s="35"/>
      <c r="AA225" s="35"/>
      <c r="AB225" s="35"/>
      <c r="AC225" s="35"/>
      <c r="AD225" s="35"/>
      <c r="AE225" s="35"/>
      <c r="AR225" s="186" t="s">
        <v>178</v>
      </c>
      <c r="AT225" s="186" t="s">
        <v>173</v>
      </c>
      <c r="AU225" s="186" t="s">
        <v>81</v>
      </c>
      <c r="AY225" s="18" t="s">
        <v>171</v>
      </c>
      <c r="BE225" s="187">
        <f t="shared" si="54"/>
        <v>0</v>
      </c>
      <c r="BF225" s="187">
        <f t="shared" si="55"/>
        <v>0</v>
      </c>
      <c r="BG225" s="187">
        <f t="shared" si="56"/>
        <v>0</v>
      </c>
      <c r="BH225" s="187">
        <f t="shared" si="57"/>
        <v>0</v>
      </c>
      <c r="BI225" s="187">
        <f t="shared" si="58"/>
        <v>0</v>
      </c>
      <c r="BJ225" s="18" t="s">
        <v>81</v>
      </c>
      <c r="BK225" s="187">
        <f t="shared" si="59"/>
        <v>0</v>
      </c>
      <c r="BL225" s="18" t="s">
        <v>178</v>
      </c>
      <c r="BM225" s="186" t="s">
        <v>1889</v>
      </c>
    </row>
    <row r="226" spans="1:65" s="2" customFormat="1" ht="16.5" customHeight="1">
      <c r="A226" s="35"/>
      <c r="B226" s="36"/>
      <c r="C226" s="175" t="s">
        <v>1123</v>
      </c>
      <c r="D226" s="175" t="s">
        <v>173</v>
      </c>
      <c r="E226" s="176" t="s">
        <v>3264</v>
      </c>
      <c r="F226" s="177" t="s">
        <v>3265</v>
      </c>
      <c r="G226" s="178" t="s">
        <v>266</v>
      </c>
      <c r="H226" s="179">
        <v>11.05</v>
      </c>
      <c r="I226" s="180"/>
      <c r="J226" s="181">
        <f t="shared" si="50"/>
        <v>0</v>
      </c>
      <c r="K226" s="177" t="s">
        <v>19</v>
      </c>
      <c r="L226" s="40"/>
      <c r="M226" s="182" t="s">
        <v>19</v>
      </c>
      <c r="N226" s="183" t="s">
        <v>44</v>
      </c>
      <c r="O226" s="65"/>
      <c r="P226" s="184">
        <f t="shared" si="51"/>
        <v>0</v>
      </c>
      <c r="Q226" s="184">
        <v>0</v>
      </c>
      <c r="R226" s="184">
        <f t="shared" si="52"/>
        <v>0</v>
      </c>
      <c r="S226" s="184">
        <v>0</v>
      </c>
      <c r="T226" s="185">
        <f t="shared" si="53"/>
        <v>0</v>
      </c>
      <c r="U226" s="35"/>
      <c r="V226" s="35"/>
      <c r="W226" s="35"/>
      <c r="X226" s="35"/>
      <c r="Y226" s="35"/>
      <c r="Z226" s="35"/>
      <c r="AA226" s="35"/>
      <c r="AB226" s="35"/>
      <c r="AC226" s="35"/>
      <c r="AD226" s="35"/>
      <c r="AE226" s="35"/>
      <c r="AR226" s="186" t="s">
        <v>178</v>
      </c>
      <c r="AT226" s="186" t="s">
        <v>173</v>
      </c>
      <c r="AU226" s="186" t="s">
        <v>81</v>
      </c>
      <c r="AY226" s="18" t="s">
        <v>171</v>
      </c>
      <c r="BE226" s="187">
        <f t="shared" si="54"/>
        <v>0</v>
      </c>
      <c r="BF226" s="187">
        <f t="shared" si="55"/>
        <v>0</v>
      </c>
      <c r="BG226" s="187">
        <f t="shared" si="56"/>
        <v>0</v>
      </c>
      <c r="BH226" s="187">
        <f t="shared" si="57"/>
        <v>0</v>
      </c>
      <c r="BI226" s="187">
        <f t="shared" si="58"/>
        <v>0</v>
      </c>
      <c r="BJ226" s="18" t="s">
        <v>81</v>
      </c>
      <c r="BK226" s="187">
        <f t="shared" si="59"/>
        <v>0</v>
      </c>
      <c r="BL226" s="18" t="s">
        <v>178</v>
      </c>
      <c r="BM226" s="186" t="s">
        <v>1899</v>
      </c>
    </row>
    <row r="227" spans="1:65" s="2" customFormat="1" ht="24.2" customHeight="1">
      <c r="A227" s="35"/>
      <c r="B227" s="36"/>
      <c r="C227" s="175" t="s">
        <v>1128</v>
      </c>
      <c r="D227" s="175" t="s">
        <v>173</v>
      </c>
      <c r="E227" s="176" t="s">
        <v>3266</v>
      </c>
      <c r="F227" s="177" t="s">
        <v>3267</v>
      </c>
      <c r="G227" s="178" t="s">
        <v>272</v>
      </c>
      <c r="H227" s="179">
        <v>27</v>
      </c>
      <c r="I227" s="180"/>
      <c r="J227" s="181">
        <f t="shared" si="50"/>
        <v>0</v>
      </c>
      <c r="K227" s="177" t="s">
        <v>19</v>
      </c>
      <c r="L227" s="40"/>
      <c r="M227" s="182" t="s">
        <v>19</v>
      </c>
      <c r="N227" s="183" t="s">
        <v>44</v>
      </c>
      <c r="O227" s="65"/>
      <c r="P227" s="184">
        <f t="shared" si="51"/>
        <v>0</v>
      </c>
      <c r="Q227" s="184">
        <v>0</v>
      </c>
      <c r="R227" s="184">
        <f t="shared" si="52"/>
        <v>0</v>
      </c>
      <c r="S227" s="184">
        <v>0</v>
      </c>
      <c r="T227" s="185">
        <f t="shared" si="53"/>
        <v>0</v>
      </c>
      <c r="U227" s="35"/>
      <c r="V227" s="35"/>
      <c r="W227" s="35"/>
      <c r="X227" s="35"/>
      <c r="Y227" s="35"/>
      <c r="Z227" s="35"/>
      <c r="AA227" s="35"/>
      <c r="AB227" s="35"/>
      <c r="AC227" s="35"/>
      <c r="AD227" s="35"/>
      <c r="AE227" s="35"/>
      <c r="AR227" s="186" t="s">
        <v>178</v>
      </c>
      <c r="AT227" s="186" t="s">
        <v>173</v>
      </c>
      <c r="AU227" s="186" t="s">
        <v>81</v>
      </c>
      <c r="AY227" s="18" t="s">
        <v>171</v>
      </c>
      <c r="BE227" s="187">
        <f t="shared" si="54"/>
        <v>0</v>
      </c>
      <c r="BF227" s="187">
        <f t="shared" si="55"/>
        <v>0</v>
      </c>
      <c r="BG227" s="187">
        <f t="shared" si="56"/>
        <v>0</v>
      </c>
      <c r="BH227" s="187">
        <f t="shared" si="57"/>
        <v>0</v>
      </c>
      <c r="BI227" s="187">
        <f t="shared" si="58"/>
        <v>0</v>
      </c>
      <c r="BJ227" s="18" t="s">
        <v>81</v>
      </c>
      <c r="BK227" s="187">
        <f t="shared" si="59"/>
        <v>0</v>
      </c>
      <c r="BL227" s="18" t="s">
        <v>178</v>
      </c>
      <c r="BM227" s="186" t="s">
        <v>1911</v>
      </c>
    </row>
    <row r="228" spans="1:65" s="2" customFormat="1" ht="16.5" customHeight="1">
      <c r="A228" s="35"/>
      <c r="B228" s="36"/>
      <c r="C228" s="175" t="s">
        <v>1133</v>
      </c>
      <c r="D228" s="175" t="s">
        <v>173</v>
      </c>
      <c r="E228" s="176" t="s">
        <v>3268</v>
      </c>
      <c r="F228" s="177" t="s">
        <v>3269</v>
      </c>
      <c r="G228" s="178" t="s">
        <v>176</v>
      </c>
      <c r="H228" s="179">
        <v>2.7</v>
      </c>
      <c r="I228" s="180"/>
      <c r="J228" s="181">
        <f t="shared" si="50"/>
        <v>0</v>
      </c>
      <c r="K228" s="177" t="s">
        <v>19</v>
      </c>
      <c r="L228" s="40"/>
      <c r="M228" s="182" t="s">
        <v>19</v>
      </c>
      <c r="N228" s="183" t="s">
        <v>44</v>
      </c>
      <c r="O228" s="65"/>
      <c r="P228" s="184">
        <f t="shared" si="51"/>
        <v>0</v>
      </c>
      <c r="Q228" s="184">
        <v>0</v>
      </c>
      <c r="R228" s="184">
        <f t="shared" si="52"/>
        <v>0</v>
      </c>
      <c r="S228" s="184">
        <v>0</v>
      </c>
      <c r="T228" s="185">
        <f t="shared" si="53"/>
        <v>0</v>
      </c>
      <c r="U228" s="35"/>
      <c r="V228" s="35"/>
      <c r="W228" s="35"/>
      <c r="X228" s="35"/>
      <c r="Y228" s="35"/>
      <c r="Z228" s="35"/>
      <c r="AA228" s="35"/>
      <c r="AB228" s="35"/>
      <c r="AC228" s="35"/>
      <c r="AD228" s="35"/>
      <c r="AE228" s="35"/>
      <c r="AR228" s="186" t="s">
        <v>178</v>
      </c>
      <c r="AT228" s="186" t="s">
        <v>173</v>
      </c>
      <c r="AU228" s="186" t="s">
        <v>81</v>
      </c>
      <c r="AY228" s="18" t="s">
        <v>171</v>
      </c>
      <c r="BE228" s="187">
        <f t="shared" si="54"/>
        <v>0</v>
      </c>
      <c r="BF228" s="187">
        <f t="shared" si="55"/>
        <v>0</v>
      </c>
      <c r="BG228" s="187">
        <f t="shared" si="56"/>
        <v>0</v>
      </c>
      <c r="BH228" s="187">
        <f t="shared" si="57"/>
        <v>0</v>
      </c>
      <c r="BI228" s="187">
        <f t="shared" si="58"/>
        <v>0</v>
      </c>
      <c r="BJ228" s="18" t="s">
        <v>81</v>
      </c>
      <c r="BK228" s="187">
        <f t="shared" si="59"/>
        <v>0</v>
      </c>
      <c r="BL228" s="18" t="s">
        <v>178</v>
      </c>
      <c r="BM228" s="186" t="s">
        <v>1921</v>
      </c>
    </row>
    <row r="229" spans="2:63" s="12" customFormat="1" ht="25.9" customHeight="1">
      <c r="B229" s="159"/>
      <c r="C229" s="160"/>
      <c r="D229" s="161" t="s">
        <v>72</v>
      </c>
      <c r="E229" s="162" t="s">
        <v>2750</v>
      </c>
      <c r="F229" s="162" t="s">
        <v>3270</v>
      </c>
      <c r="G229" s="160"/>
      <c r="H229" s="160"/>
      <c r="I229" s="163"/>
      <c r="J229" s="164">
        <f>BK229</f>
        <v>0</v>
      </c>
      <c r="K229" s="160"/>
      <c r="L229" s="165"/>
      <c r="M229" s="166"/>
      <c r="N229" s="167"/>
      <c r="O229" s="167"/>
      <c r="P229" s="168">
        <f>SUM(P230:P241)</f>
        <v>0</v>
      </c>
      <c r="Q229" s="167"/>
      <c r="R229" s="168">
        <f>SUM(R230:R241)</f>
        <v>0</v>
      </c>
      <c r="S229" s="167"/>
      <c r="T229" s="169">
        <f>SUM(T230:T241)</f>
        <v>0</v>
      </c>
      <c r="AR229" s="170" t="s">
        <v>81</v>
      </c>
      <c r="AT229" s="171" t="s">
        <v>72</v>
      </c>
      <c r="AU229" s="171" t="s">
        <v>73</v>
      </c>
      <c r="AY229" s="170" t="s">
        <v>171</v>
      </c>
      <c r="BK229" s="172">
        <f>SUM(BK230:BK241)</f>
        <v>0</v>
      </c>
    </row>
    <row r="230" spans="1:65" s="2" customFormat="1" ht="24.2" customHeight="1">
      <c r="A230" s="35"/>
      <c r="B230" s="36"/>
      <c r="C230" s="175" t="s">
        <v>1140</v>
      </c>
      <c r="D230" s="175" t="s">
        <v>173</v>
      </c>
      <c r="E230" s="176" t="s">
        <v>3243</v>
      </c>
      <c r="F230" s="177" t="s">
        <v>3244</v>
      </c>
      <c r="G230" s="178" t="s">
        <v>176</v>
      </c>
      <c r="H230" s="179">
        <v>79</v>
      </c>
      <c r="I230" s="180"/>
      <c r="J230" s="181">
        <f aca="true" t="shared" si="60" ref="J230:J241">ROUND(I230*H230,2)</f>
        <v>0</v>
      </c>
      <c r="K230" s="177" t="s">
        <v>19</v>
      </c>
      <c r="L230" s="40"/>
      <c r="M230" s="182" t="s">
        <v>19</v>
      </c>
      <c r="N230" s="183" t="s">
        <v>44</v>
      </c>
      <c r="O230" s="65"/>
      <c r="P230" s="184">
        <f aca="true" t="shared" si="61" ref="P230:P241">O230*H230</f>
        <v>0</v>
      </c>
      <c r="Q230" s="184">
        <v>0</v>
      </c>
      <c r="R230" s="184">
        <f aca="true" t="shared" si="62" ref="R230:R241">Q230*H230</f>
        <v>0</v>
      </c>
      <c r="S230" s="184">
        <v>0</v>
      </c>
      <c r="T230" s="185">
        <f aca="true" t="shared" si="63" ref="T230:T241">S230*H230</f>
        <v>0</v>
      </c>
      <c r="U230" s="35"/>
      <c r="V230" s="35"/>
      <c r="W230" s="35"/>
      <c r="X230" s="35"/>
      <c r="Y230" s="35"/>
      <c r="Z230" s="35"/>
      <c r="AA230" s="35"/>
      <c r="AB230" s="35"/>
      <c r="AC230" s="35"/>
      <c r="AD230" s="35"/>
      <c r="AE230" s="35"/>
      <c r="AR230" s="186" t="s">
        <v>178</v>
      </c>
      <c r="AT230" s="186" t="s">
        <v>173</v>
      </c>
      <c r="AU230" s="186" t="s">
        <v>81</v>
      </c>
      <c r="AY230" s="18" t="s">
        <v>171</v>
      </c>
      <c r="BE230" s="187">
        <f aca="true" t="shared" si="64" ref="BE230:BE241">IF(N230="základní",J230,0)</f>
        <v>0</v>
      </c>
      <c r="BF230" s="187">
        <f aca="true" t="shared" si="65" ref="BF230:BF241">IF(N230="snížená",J230,0)</f>
        <v>0</v>
      </c>
      <c r="BG230" s="187">
        <f aca="true" t="shared" si="66" ref="BG230:BG241">IF(N230="zákl. přenesená",J230,0)</f>
        <v>0</v>
      </c>
      <c r="BH230" s="187">
        <f aca="true" t="shared" si="67" ref="BH230:BH241">IF(N230="sníž. přenesená",J230,0)</f>
        <v>0</v>
      </c>
      <c r="BI230" s="187">
        <f aca="true" t="shared" si="68" ref="BI230:BI241">IF(N230="nulová",J230,0)</f>
        <v>0</v>
      </c>
      <c r="BJ230" s="18" t="s">
        <v>81</v>
      </c>
      <c r="BK230" s="187">
        <f aca="true" t="shared" si="69" ref="BK230:BK241">ROUND(I230*H230,2)</f>
        <v>0</v>
      </c>
      <c r="BL230" s="18" t="s">
        <v>178</v>
      </c>
      <c r="BM230" s="186" t="s">
        <v>1931</v>
      </c>
    </row>
    <row r="231" spans="1:65" s="2" customFormat="1" ht="21.75" customHeight="1">
      <c r="A231" s="35"/>
      <c r="B231" s="36"/>
      <c r="C231" s="175" t="s">
        <v>1145</v>
      </c>
      <c r="D231" s="175" t="s">
        <v>173</v>
      </c>
      <c r="E231" s="176" t="s">
        <v>3271</v>
      </c>
      <c r="F231" s="177" t="s">
        <v>3272</v>
      </c>
      <c r="G231" s="178" t="s">
        <v>176</v>
      </c>
      <c r="H231" s="179">
        <v>4</v>
      </c>
      <c r="I231" s="180"/>
      <c r="J231" s="181">
        <f t="shared" si="60"/>
        <v>0</v>
      </c>
      <c r="K231" s="177" t="s">
        <v>19</v>
      </c>
      <c r="L231" s="40"/>
      <c r="M231" s="182" t="s">
        <v>19</v>
      </c>
      <c r="N231" s="183" t="s">
        <v>44</v>
      </c>
      <c r="O231" s="65"/>
      <c r="P231" s="184">
        <f t="shared" si="61"/>
        <v>0</v>
      </c>
      <c r="Q231" s="184">
        <v>0</v>
      </c>
      <c r="R231" s="184">
        <f t="shared" si="62"/>
        <v>0</v>
      </c>
      <c r="S231" s="184">
        <v>0</v>
      </c>
      <c r="T231" s="185">
        <f t="shared" si="63"/>
        <v>0</v>
      </c>
      <c r="U231" s="35"/>
      <c r="V231" s="35"/>
      <c r="W231" s="35"/>
      <c r="X231" s="35"/>
      <c r="Y231" s="35"/>
      <c r="Z231" s="35"/>
      <c r="AA231" s="35"/>
      <c r="AB231" s="35"/>
      <c r="AC231" s="35"/>
      <c r="AD231" s="35"/>
      <c r="AE231" s="35"/>
      <c r="AR231" s="186" t="s">
        <v>178</v>
      </c>
      <c r="AT231" s="186" t="s">
        <v>173</v>
      </c>
      <c r="AU231" s="186" t="s">
        <v>81</v>
      </c>
      <c r="AY231" s="18" t="s">
        <v>171</v>
      </c>
      <c r="BE231" s="187">
        <f t="shared" si="64"/>
        <v>0</v>
      </c>
      <c r="BF231" s="187">
        <f t="shared" si="65"/>
        <v>0</v>
      </c>
      <c r="BG231" s="187">
        <f t="shared" si="66"/>
        <v>0</v>
      </c>
      <c r="BH231" s="187">
        <f t="shared" si="67"/>
        <v>0</v>
      </c>
      <c r="BI231" s="187">
        <f t="shared" si="68"/>
        <v>0</v>
      </c>
      <c r="BJ231" s="18" t="s">
        <v>81</v>
      </c>
      <c r="BK231" s="187">
        <f t="shared" si="69"/>
        <v>0</v>
      </c>
      <c r="BL231" s="18" t="s">
        <v>178</v>
      </c>
      <c r="BM231" s="186" t="s">
        <v>1941</v>
      </c>
    </row>
    <row r="232" spans="1:65" s="2" customFormat="1" ht="24.2" customHeight="1">
      <c r="A232" s="35"/>
      <c r="B232" s="36"/>
      <c r="C232" s="175" t="s">
        <v>1150</v>
      </c>
      <c r="D232" s="175" t="s">
        <v>173</v>
      </c>
      <c r="E232" s="176" t="s">
        <v>3251</v>
      </c>
      <c r="F232" s="177" t="s">
        <v>3252</v>
      </c>
      <c r="G232" s="178" t="s">
        <v>176</v>
      </c>
      <c r="H232" s="179">
        <v>28.3</v>
      </c>
      <c r="I232" s="180"/>
      <c r="J232" s="181">
        <f t="shared" si="60"/>
        <v>0</v>
      </c>
      <c r="K232" s="177" t="s">
        <v>19</v>
      </c>
      <c r="L232" s="40"/>
      <c r="M232" s="182" t="s">
        <v>19</v>
      </c>
      <c r="N232" s="183" t="s">
        <v>44</v>
      </c>
      <c r="O232" s="65"/>
      <c r="P232" s="184">
        <f t="shared" si="61"/>
        <v>0</v>
      </c>
      <c r="Q232" s="184">
        <v>0</v>
      </c>
      <c r="R232" s="184">
        <f t="shared" si="62"/>
        <v>0</v>
      </c>
      <c r="S232" s="184">
        <v>0</v>
      </c>
      <c r="T232" s="185">
        <f t="shared" si="63"/>
        <v>0</v>
      </c>
      <c r="U232" s="35"/>
      <c r="V232" s="35"/>
      <c r="W232" s="35"/>
      <c r="X232" s="35"/>
      <c r="Y232" s="35"/>
      <c r="Z232" s="35"/>
      <c r="AA232" s="35"/>
      <c r="AB232" s="35"/>
      <c r="AC232" s="35"/>
      <c r="AD232" s="35"/>
      <c r="AE232" s="35"/>
      <c r="AR232" s="186" t="s">
        <v>178</v>
      </c>
      <c r="AT232" s="186" t="s">
        <v>173</v>
      </c>
      <c r="AU232" s="186" t="s">
        <v>81</v>
      </c>
      <c r="AY232" s="18" t="s">
        <v>171</v>
      </c>
      <c r="BE232" s="187">
        <f t="shared" si="64"/>
        <v>0</v>
      </c>
      <c r="BF232" s="187">
        <f t="shared" si="65"/>
        <v>0</v>
      </c>
      <c r="BG232" s="187">
        <f t="shared" si="66"/>
        <v>0</v>
      </c>
      <c r="BH232" s="187">
        <f t="shared" si="67"/>
        <v>0</v>
      </c>
      <c r="BI232" s="187">
        <f t="shared" si="68"/>
        <v>0</v>
      </c>
      <c r="BJ232" s="18" t="s">
        <v>81</v>
      </c>
      <c r="BK232" s="187">
        <f t="shared" si="69"/>
        <v>0</v>
      </c>
      <c r="BL232" s="18" t="s">
        <v>178</v>
      </c>
      <c r="BM232" s="186" t="s">
        <v>1951</v>
      </c>
    </row>
    <row r="233" spans="1:65" s="2" customFormat="1" ht="24.2" customHeight="1">
      <c r="A233" s="35"/>
      <c r="B233" s="36"/>
      <c r="C233" s="175" t="s">
        <v>1155</v>
      </c>
      <c r="D233" s="175" t="s">
        <v>173</v>
      </c>
      <c r="E233" s="176" t="s">
        <v>3253</v>
      </c>
      <c r="F233" s="177" t="s">
        <v>3254</v>
      </c>
      <c r="G233" s="178" t="s">
        <v>176</v>
      </c>
      <c r="H233" s="179">
        <v>28.3</v>
      </c>
      <c r="I233" s="180"/>
      <c r="J233" s="181">
        <f t="shared" si="60"/>
        <v>0</v>
      </c>
      <c r="K233" s="177" t="s">
        <v>19</v>
      </c>
      <c r="L233" s="40"/>
      <c r="M233" s="182" t="s">
        <v>19</v>
      </c>
      <c r="N233" s="183" t="s">
        <v>44</v>
      </c>
      <c r="O233" s="65"/>
      <c r="P233" s="184">
        <f t="shared" si="61"/>
        <v>0</v>
      </c>
      <c r="Q233" s="184">
        <v>0</v>
      </c>
      <c r="R233" s="184">
        <f t="shared" si="62"/>
        <v>0</v>
      </c>
      <c r="S233" s="184">
        <v>0</v>
      </c>
      <c r="T233" s="185">
        <f t="shared" si="63"/>
        <v>0</v>
      </c>
      <c r="U233" s="35"/>
      <c r="V233" s="35"/>
      <c r="W233" s="35"/>
      <c r="X233" s="35"/>
      <c r="Y233" s="35"/>
      <c r="Z233" s="35"/>
      <c r="AA233" s="35"/>
      <c r="AB233" s="35"/>
      <c r="AC233" s="35"/>
      <c r="AD233" s="35"/>
      <c r="AE233" s="35"/>
      <c r="AR233" s="186" t="s">
        <v>178</v>
      </c>
      <c r="AT233" s="186" t="s">
        <v>173</v>
      </c>
      <c r="AU233" s="186" t="s">
        <v>81</v>
      </c>
      <c r="AY233" s="18" t="s">
        <v>171</v>
      </c>
      <c r="BE233" s="187">
        <f t="shared" si="64"/>
        <v>0</v>
      </c>
      <c r="BF233" s="187">
        <f t="shared" si="65"/>
        <v>0</v>
      </c>
      <c r="BG233" s="187">
        <f t="shared" si="66"/>
        <v>0</v>
      </c>
      <c r="BH233" s="187">
        <f t="shared" si="67"/>
        <v>0</v>
      </c>
      <c r="BI233" s="187">
        <f t="shared" si="68"/>
        <v>0</v>
      </c>
      <c r="BJ233" s="18" t="s">
        <v>81</v>
      </c>
      <c r="BK233" s="187">
        <f t="shared" si="69"/>
        <v>0</v>
      </c>
      <c r="BL233" s="18" t="s">
        <v>178</v>
      </c>
      <c r="BM233" s="186" t="s">
        <v>1960</v>
      </c>
    </row>
    <row r="234" spans="1:65" s="2" customFormat="1" ht="21.75" customHeight="1">
      <c r="A234" s="35"/>
      <c r="B234" s="36"/>
      <c r="C234" s="175" t="s">
        <v>1160</v>
      </c>
      <c r="D234" s="175" t="s">
        <v>173</v>
      </c>
      <c r="E234" s="176" t="s">
        <v>3255</v>
      </c>
      <c r="F234" s="177" t="s">
        <v>3256</v>
      </c>
      <c r="G234" s="178" t="s">
        <v>176</v>
      </c>
      <c r="H234" s="179">
        <v>28.3</v>
      </c>
      <c r="I234" s="180"/>
      <c r="J234" s="181">
        <f t="shared" si="60"/>
        <v>0</v>
      </c>
      <c r="K234" s="177" t="s">
        <v>19</v>
      </c>
      <c r="L234" s="40"/>
      <c r="M234" s="182" t="s">
        <v>19</v>
      </c>
      <c r="N234" s="183" t="s">
        <v>44</v>
      </c>
      <c r="O234" s="65"/>
      <c r="P234" s="184">
        <f t="shared" si="61"/>
        <v>0</v>
      </c>
      <c r="Q234" s="184">
        <v>0</v>
      </c>
      <c r="R234" s="184">
        <f t="shared" si="62"/>
        <v>0</v>
      </c>
      <c r="S234" s="184">
        <v>0</v>
      </c>
      <c r="T234" s="185">
        <f t="shared" si="63"/>
        <v>0</v>
      </c>
      <c r="U234" s="35"/>
      <c r="V234" s="35"/>
      <c r="W234" s="35"/>
      <c r="X234" s="35"/>
      <c r="Y234" s="35"/>
      <c r="Z234" s="35"/>
      <c r="AA234" s="35"/>
      <c r="AB234" s="35"/>
      <c r="AC234" s="35"/>
      <c r="AD234" s="35"/>
      <c r="AE234" s="35"/>
      <c r="AR234" s="186" t="s">
        <v>178</v>
      </c>
      <c r="AT234" s="186" t="s">
        <v>173</v>
      </c>
      <c r="AU234" s="186" t="s">
        <v>81</v>
      </c>
      <c r="AY234" s="18" t="s">
        <v>171</v>
      </c>
      <c r="BE234" s="187">
        <f t="shared" si="64"/>
        <v>0</v>
      </c>
      <c r="BF234" s="187">
        <f t="shared" si="65"/>
        <v>0</v>
      </c>
      <c r="BG234" s="187">
        <f t="shared" si="66"/>
        <v>0</v>
      </c>
      <c r="BH234" s="187">
        <f t="shared" si="67"/>
        <v>0</v>
      </c>
      <c r="BI234" s="187">
        <f t="shared" si="68"/>
        <v>0</v>
      </c>
      <c r="BJ234" s="18" t="s">
        <v>81</v>
      </c>
      <c r="BK234" s="187">
        <f t="shared" si="69"/>
        <v>0</v>
      </c>
      <c r="BL234" s="18" t="s">
        <v>178</v>
      </c>
      <c r="BM234" s="186" t="s">
        <v>1972</v>
      </c>
    </row>
    <row r="235" spans="1:65" s="2" customFormat="1" ht="24.2" customHeight="1">
      <c r="A235" s="35"/>
      <c r="B235" s="36"/>
      <c r="C235" s="175" t="s">
        <v>1165</v>
      </c>
      <c r="D235" s="175" t="s">
        <v>173</v>
      </c>
      <c r="E235" s="176" t="s">
        <v>3257</v>
      </c>
      <c r="F235" s="177" t="s">
        <v>3258</v>
      </c>
      <c r="G235" s="178" t="s">
        <v>176</v>
      </c>
      <c r="H235" s="179">
        <v>28.3</v>
      </c>
      <c r="I235" s="180"/>
      <c r="J235" s="181">
        <f t="shared" si="60"/>
        <v>0</v>
      </c>
      <c r="K235" s="177" t="s">
        <v>19</v>
      </c>
      <c r="L235" s="40"/>
      <c r="M235" s="182" t="s">
        <v>19</v>
      </c>
      <c r="N235" s="183" t="s">
        <v>44</v>
      </c>
      <c r="O235" s="65"/>
      <c r="P235" s="184">
        <f t="shared" si="61"/>
        <v>0</v>
      </c>
      <c r="Q235" s="184">
        <v>0</v>
      </c>
      <c r="R235" s="184">
        <f t="shared" si="62"/>
        <v>0</v>
      </c>
      <c r="S235" s="184">
        <v>0</v>
      </c>
      <c r="T235" s="185">
        <f t="shared" si="63"/>
        <v>0</v>
      </c>
      <c r="U235" s="35"/>
      <c r="V235" s="35"/>
      <c r="W235" s="35"/>
      <c r="X235" s="35"/>
      <c r="Y235" s="35"/>
      <c r="Z235" s="35"/>
      <c r="AA235" s="35"/>
      <c r="AB235" s="35"/>
      <c r="AC235" s="35"/>
      <c r="AD235" s="35"/>
      <c r="AE235" s="35"/>
      <c r="AR235" s="186" t="s">
        <v>178</v>
      </c>
      <c r="AT235" s="186" t="s">
        <v>173</v>
      </c>
      <c r="AU235" s="186" t="s">
        <v>81</v>
      </c>
      <c r="AY235" s="18" t="s">
        <v>171</v>
      </c>
      <c r="BE235" s="187">
        <f t="shared" si="64"/>
        <v>0</v>
      </c>
      <c r="BF235" s="187">
        <f t="shared" si="65"/>
        <v>0</v>
      </c>
      <c r="BG235" s="187">
        <f t="shared" si="66"/>
        <v>0</v>
      </c>
      <c r="BH235" s="187">
        <f t="shared" si="67"/>
        <v>0</v>
      </c>
      <c r="BI235" s="187">
        <f t="shared" si="68"/>
        <v>0</v>
      </c>
      <c r="BJ235" s="18" t="s">
        <v>81</v>
      </c>
      <c r="BK235" s="187">
        <f t="shared" si="69"/>
        <v>0</v>
      </c>
      <c r="BL235" s="18" t="s">
        <v>178</v>
      </c>
      <c r="BM235" s="186" t="s">
        <v>1982</v>
      </c>
    </row>
    <row r="236" spans="1:65" s="2" customFormat="1" ht="24.2" customHeight="1">
      <c r="A236" s="35"/>
      <c r="B236" s="36"/>
      <c r="C236" s="175" t="s">
        <v>1172</v>
      </c>
      <c r="D236" s="175" t="s">
        <v>173</v>
      </c>
      <c r="E236" s="176" t="s">
        <v>3259</v>
      </c>
      <c r="F236" s="177" t="s">
        <v>3260</v>
      </c>
      <c r="G236" s="178" t="s">
        <v>176</v>
      </c>
      <c r="H236" s="179">
        <v>28.3</v>
      </c>
      <c r="I236" s="180"/>
      <c r="J236" s="181">
        <f t="shared" si="60"/>
        <v>0</v>
      </c>
      <c r="K236" s="177" t="s">
        <v>19</v>
      </c>
      <c r="L236" s="40"/>
      <c r="M236" s="182" t="s">
        <v>19</v>
      </c>
      <c r="N236" s="183" t="s">
        <v>44</v>
      </c>
      <c r="O236" s="65"/>
      <c r="P236" s="184">
        <f t="shared" si="61"/>
        <v>0</v>
      </c>
      <c r="Q236" s="184">
        <v>0</v>
      </c>
      <c r="R236" s="184">
        <f t="shared" si="62"/>
        <v>0</v>
      </c>
      <c r="S236" s="184">
        <v>0</v>
      </c>
      <c r="T236" s="185">
        <f t="shared" si="63"/>
        <v>0</v>
      </c>
      <c r="U236" s="35"/>
      <c r="V236" s="35"/>
      <c r="W236" s="35"/>
      <c r="X236" s="35"/>
      <c r="Y236" s="35"/>
      <c r="Z236" s="35"/>
      <c r="AA236" s="35"/>
      <c r="AB236" s="35"/>
      <c r="AC236" s="35"/>
      <c r="AD236" s="35"/>
      <c r="AE236" s="35"/>
      <c r="AR236" s="186" t="s">
        <v>178</v>
      </c>
      <c r="AT236" s="186" t="s">
        <v>173</v>
      </c>
      <c r="AU236" s="186" t="s">
        <v>81</v>
      </c>
      <c r="AY236" s="18" t="s">
        <v>171</v>
      </c>
      <c r="BE236" s="187">
        <f t="shared" si="64"/>
        <v>0</v>
      </c>
      <c r="BF236" s="187">
        <f t="shared" si="65"/>
        <v>0</v>
      </c>
      <c r="BG236" s="187">
        <f t="shared" si="66"/>
        <v>0</v>
      </c>
      <c r="BH236" s="187">
        <f t="shared" si="67"/>
        <v>0</v>
      </c>
      <c r="BI236" s="187">
        <f t="shared" si="68"/>
        <v>0</v>
      </c>
      <c r="BJ236" s="18" t="s">
        <v>81</v>
      </c>
      <c r="BK236" s="187">
        <f t="shared" si="69"/>
        <v>0</v>
      </c>
      <c r="BL236" s="18" t="s">
        <v>178</v>
      </c>
      <c r="BM236" s="186" t="s">
        <v>1995</v>
      </c>
    </row>
    <row r="237" spans="1:65" s="2" customFormat="1" ht="24.2" customHeight="1">
      <c r="A237" s="35"/>
      <c r="B237" s="36"/>
      <c r="C237" s="175" t="s">
        <v>1177</v>
      </c>
      <c r="D237" s="175" t="s">
        <v>173</v>
      </c>
      <c r="E237" s="176" t="s">
        <v>3261</v>
      </c>
      <c r="F237" s="177" t="s">
        <v>3262</v>
      </c>
      <c r="G237" s="178" t="s">
        <v>176</v>
      </c>
      <c r="H237" s="179">
        <v>54.7</v>
      </c>
      <c r="I237" s="180"/>
      <c r="J237" s="181">
        <f t="shared" si="60"/>
        <v>0</v>
      </c>
      <c r="K237" s="177" t="s">
        <v>19</v>
      </c>
      <c r="L237" s="40"/>
      <c r="M237" s="182" t="s">
        <v>19</v>
      </c>
      <c r="N237" s="183" t="s">
        <v>44</v>
      </c>
      <c r="O237" s="65"/>
      <c r="P237" s="184">
        <f t="shared" si="61"/>
        <v>0</v>
      </c>
      <c r="Q237" s="184">
        <v>0</v>
      </c>
      <c r="R237" s="184">
        <f t="shared" si="62"/>
        <v>0</v>
      </c>
      <c r="S237" s="184">
        <v>0</v>
      </c>
      <c r="T237" s="185">
        <f t="shared" si="63"/>
        <v>0</v>
      </c>
      <c r="U237" s="35"/>
      <c r="V237" s="35"/>
      <c r="W237" s="35"/>
      <c r="X237" s="35"/>
      <c r="Y237" s="35"/>
      <c r="Z237" s="35"/>
      <c r="AA237" s="35"/>
      <c r="AB237" s="35"/>
      <c r="AC237" s="35"/>
      <c r="AD237" s="35"/>
      <c r="AE237" s="35"/>
      <c r="AR237" s="186" t="s">
        <v>178</v>
      </c>
      <c r="AT237" s="186" t="s">
        <v>173</v>
      </c>
      <c r="AU237" s="186" t="s">
        <v>81</v>
      </c>
      <c r="AY237" s="18" t="s">
        <v>171</v>
      </c>
      <c r="BE237" s="187">
        <f t="shared" si="64"/>
        <v>0</v>
      </c>
      <c r="BF237" s="187">
        <f t="shared" si="65"/>
        <v>0</v>
      </c>
      <c r="BG237" s="187">
        <f t="shared" si="66"/>
        <v>0</v>
      </c>
      <c r="BH237" s="187">
        <f t="shared" si="67"/>
        <v>0</v>
      </c>
      <c r="BI237" s="187">
        <f t="shared" si="68"/>
        <v>0</v>
      </c>
      <c r="BJ237" s="18" t="s">
        <v>81</v>
      </c>
      <c r="BK237" s="187">
        <f t="shared" si="69"/>
        <v>0</v>
      </c>
      <c r="BL237" s="18" t="s">
        <v>178</v>
      </c>
      <c r="BM237" s="186" t="s">
        <v>2005</v>
      </c>
    </row>
    <row r="238" spans="1:65" s="2" customFormat="1" ht="24.2" customHeight="1">
      <c r="A238" s="35"/>
      <c r="B238" s="36"/>
      <c r="C238" s="175" t="s">
        <v>1181</v>
      </c>
      <c r="D238" s="175" t="s">
        <v>173</v>
      </c>
      <c r="E238" s="176" t="s">
        <v>312</v>
      </c>
      <c r="F238" s="177" t="s">
        <v>3263</v>
      </c>
      <c r="G238" s="178" t="s">
        <v>176</v>
      </c>
      <c r="H238" s="179">
        <v>20</v>
      </c>
      <c r="I238" s="180"/>
      <c r="J238" s="181">
        <f t="shared" si="60"/>
        <v>0</v>
      </c>
      <c r="K238" s="177" t="s">
        <v>19</v>
      </c>
      <c r="L238" s="40"/>
      <c r="M238" s="182" t="s">
        <v>19</v>
      </c>
      <c r="N238" s="183" t="s">
        <v>44</v>
      </c>
      <c r="O238" s="65"/>
      <c r="P238" s="184">
        <f t="shared" si="61"/>
        <v>0</v>
      </c>
      <c r="Q238" s="184">
        <v>0</v>
      </c>
      <c r="R238" s="184">
        <f t="shared" si="62"/>
        <v>0</v>
      </c>
      <c r="S238" s="184">
        <v>0</v>
      </c>
      <c r="T238" s="185">
        <f t="shared" si="63"/>
        <v>0</v>
      </c>
      <c r="U238" s="35"/>
      <c r="V238" s="35"/>
      <c r="W238" s="35"/>
      <c r="X238" s="35"/>
      <c r="Y238" s="35"/>
      <c r="Z238" s="35"/>
      <c r="AA238" s="35"/>
      <c r="AB238" s="35"/>
      <c r="AC238" s="35"/>
      <c r="AD238" s="35"/>
      <c r="AE238" s="35"/>
      <c r="AR238" s="186" t="s">
        <v>178</v>
      </c>
      <c r="AT238" s="186" t="s">
        <v>173</v>
      </c>
      <c r="AU238" s="186" t="s">
        <v>81</v>
      </c>
      <c r="AY238" s="18" t="s">
        <v>171</v>
      </c>
      <c r="BE238" s="187">
        <f t="shared" si="64"/>
        <v>0</v>
      </c>
      <c r="BF238" s="187">
        <f t="shared" si="65"/>
        <v>0</v>
      </c>
      <c r="BG238" s="187">
        <f t="shared" si="66"/>
        <v>0</v>
      </c>
      <c r="BH238" s="187">
        <f t="shared" si="67"/>
        <v>0</v>
      </c>
      <c r="BI238" s="187">
        <f t="shared" si="68"/>
        <v>0</v>
      </c>
      <c r="BJ238" s="18" t="s">
        <v>81</v>
      </c>
      <c r="BK238" s="187">
        <f t="shared" si="69"/>
        <v>0</v>
      </c>
      <c r="BL238" s="18" t="s">
        <v>178</v>
      </c>
      <c r="BM238" s="186" t="s">
        <v>2023</v>
      </c>
    </row>
    <row r="239" spans="1:65" s="2" customFormat="1" ht="16.5" customHeight="1">
      <c r="A239" s="35"/>
      <c r="B239" s="36"/>
      <c r="C239" s="175" t="s">
        <v>1188</v>
      </c>
      <c r="D239" s="175" t="s">
        <v>173</v>
      </c>
      <c r="E239" s="176" t="s">
        <v>3264</v>
      </c>
      <c r="F239" s="177" t="s">
        <v>3265</v>
      </c>
      <c r="G239" s="178" t="s">
        <v>266</v>
      </c>
      <c r="H239" s="179">
        <v>34</v>
      </c>
      <c r="I239" s="180"/>
      <c r="J239" s="181">
        <f t="shared" si="60"/>
        <v>0</v>
      </c>
      <c r="K239" s="177" t="s">
        <v>19</v>
      </c>
      <c r="L239" s="40"/>
      <c r="M239" s="182" t="s">
        <v>19</v>
      </c>
      <c r="N239" s="183" t="s">
        <v>44</v>
      </c>
      <c r="O239" s="65"/>
      <c r="P239" s="184">
        <f t="shared" si="61"/>
        <v>0</v>
      </c>
      <c r="Q239" s="184">
        <v>0</v>
      </c>
      <c r="R239" s="184">
        <f t="shared" si="62"/>
        <v>0</v>
      </c>
      <c r="S239" s="184">
        <v>0</v>
      </c>
      <c r="T239" s="185">
        <f t="shared" si="63"/>
        <v>0</v>
      </c>
      <c r="U239" s="35"/>
      <c r="V239" s="35"/>
      <c r="W239" s="35"/>
      <c r="X239" s="35"/>
      <c r="Y239" s="35"/>
      <c r="Z239" s="35"/>
      <c r="AA239" s="35"/>
      <c r="AB239" s="35"/>
      <c r="AC239" s="35"/>
      <c r="AD239" s="35"/>
      <c r="AE239" s="35"/>
      <c r="AR239" s="186" t="s">
        <v>178</v>
      </c>
      <c r="AT239" s="186" t="s">
        <v>173</v>
      </c>
      <c r="AU239" s="186" t="s">
        <v>81</v>
      </c>
      <c r="AY239" s="18" t="s">
        <v>171</v>
      </c>
      <c r="BE239" s="187">
        <f t="shared" si="64"/>
        <v>0</v>
      </c>
      <c r="BF239" s="187">
        <f t="shared" si="65"/>
        <v>0</v>
      </c>
      <c r="BG239" s="187">
        <f t="shared" si="66"/>
        <v>0</v>
      </c>
      <c r="BH239" s="187">
        <f t="shared" si="67"/>
        <v>0</v>
      </c>
      <c r="BI239" s="187">
        <f t="shared" si="68"/>
        <v>0</v>
      </c>
      <c r="BJ239" s="18" t="s">
        <v>81</v>
      </c>
      <c r="BK239" s="187">
        <f t="shared" si="69"/>
        <v>0</v>
      </c>
      <c r="BL239" s="18" t="s">
        <v>178</v>
      </c>
      <c r="BM239" s="186" t="s">
        <v>2035</v>
      </c>
    </row>
    <row r="240" spans="1:65" s="2" customFormat="1" ht="24.2" customHeight="1">
      <c r="A240" s="35"/>
      <c r="B240" s="36"/>
      <c r="C240" s="175" t="s">
        <v>1193</v>
      </c>
      <c r="D240" s="175" t="s">
        <v>173</v>
      </c>
      <c r="E240" s="176" t="s">
        <v>3266</v>
      </c>
      <c r="F240" s="177" t="s">
        <v>3267</v>
      </c>
      <c r="G240" s="178" t="s">
        <v>272</v>
      </c>
      <c r="H240" s="179">
        <v>83</v>
      </c>
      <c r="I240" s="180"/>
      <c r="J240" s="181">
        <f t="shared" si="60"/>
        <v>0</v>
      </c>
      <c r="K240" s="177" t="s">
        <v>19</v>
      </c>
      <c r="L240" s="40"/>
      <c r="M240" s="182" t="s">
        <v>19</v>
      </c>
      <c r="N240" s="183" t="s">
        <v>44</v>
      </c>
      <c r="O240" s="65"/>
      <c r="P240" s="184">
        <f t="shared" si="61"/>
        <v>0</v>
      </c>
      <c r="Q240" s="184">
        <v>0</v>
      </c>
      <c r="R240" s="184">
        <f t="shared" si="62"/>
        <v>0</v>
      </c>
      <c r="S240" s="184">
        <v>0</v>
      </c>
      <c r="T240" s="185">
        <f t="shared" si="63"/>
        <v>0</v>
      </c>
      <c r="U240" s="35"/>
      <c r="V240" s="35"/>
      <c r="W240" s="35"/>
      <c r="X240" s="35"/>
      <c r="Y240" s="35"/>
      <c r="Z240" s="35"/>
      <c r="AA240" s="35"/>
      <c r="AB240" s="35"/>
      <c r="AC240" s="35"/>
      <c r="AD240" s="35"/>
      <c r="AE240" s="35"/>
      <c r="AR240" s="186" t="s">
        <v>178</v>
      </c>
      <c r="AT240" s="186" t="s">
        <v>173</v>
      </c>
      <c r="AU240" s="186" t="s">
        <v>81</v>
      </c>
      <c r="AY240" s="18" t="s">
        <v>171</v>
      </c>
      <c r="BE240" s="187">
        <f t="shared" si="64"/>
        <v>0</v>
      </c>
      <c r="BF240" s="187">
        <f t="shared" si="65"/>
        <v>0</v>
      </c>
      <c r="BG240" s="187">
        <f t="shared" si="66"/>
        <v>0</v>
      </c>
      <c r="BH240" s="187">
        <f t="shared" si="67"/>
        <v>0</v>
      </c>
      <c r="BI240" s="187">
        <f t="shared" si="68"/>
        <v>0</v>
      </c>
      <c r="BJ240" s="18" t="s">
        <v>81</v>
      </c>
      <c r="BK240" s="187">
        <f t="shared" si="69"/>
        <v>0</v>
      </c>
      <c r="BL240" s="18" t="s">
        <v>178</v>
      </c>
      <c r="BM240" s="186" t="s">
        <v>2050</v>
      </c>
    </row>
    <row r="241" spans="1:65" s="2" customFormat="1" ht="16.5" customHeight="1">
      <c r="A241" s="35"/>
      <c r="B241" s="36"/>
      <c r="C241" s="175" t="s">
        <v>1198</v>
      </c>
      <c r="D241" s="175" t="s">
        <v>173</v>
      </c>
      <c r="E241" s="176" t="s">
        <v>3268</v>
      </c>
      <c r="F241" s="177" t="s">
        <v>3269</v>
      </c>
      <c r="G241" s="178" t="s">
        <v>176</v>
      </c>
      <c r="H241" s="179">
        <v>8.3</v>
      </c>
      <c r="I241" s="180"/>
      <c r="J241" s="181">
        <f t="shared" si="60"/>
        <v>0</v>
      </c>
      <c r="K241" s="177" t="s">
        <v>19</v>
      </c>
      <c r="L241" s="40"/>
      <c r="M241" s="182" t="s">
        <v>19</v>
      </c>
      <c r="N241" s="183" t="s">
        <v>44</v>
      </c>
      <c r="O241" s="65"/>
      <c r="P241" s="184">
        <f t="shared" si="61"/>
        <v>0</v>
      </c>
      <c r="Q241" s="184">
        <v>0</v>
      </c>
      <c r="R241" s="184">
        <f t="shared" si="62"/>
        <v>0</v>
      </c>
      <c r="S241" s="184">
        <v>0</v>
      </c>
      <c r="T241" s="185">
        <f t="shared" si="63"/>
        <v>0</v>
      </c>
      <c r="U241" s="35"/>
      <c r="V241" s="35"/>
      <c r="W241" s="35"/>
      <c r="X241" s="35"/>
      <c r="Y241" s="35"/>
      <c r="Z241" s="35"/>
      <c r="AA241" s="35"/>
      <c r="AB241" s="35"/>
      <c r="AC241" s="35"/>
      <c r="AD241" s="35"/>
      <c r="AE241" s="35"/>
      <c r="AR241" s="186" t="s">
        <v>178</v>
      </c>
      <c r="AT241" s="186" t="s">
        <v>173</v>
      </c>
      <c r="AU241" s="186" t="s">
        <v>81</v>
      </c>
      <c r="AY241" s="18" t="s">
        <v>171</v>
      </c>
      <c r="BE241" s="187">
        <f t="shared" si="64"/>
        <v>0</v>
      </c>
      <c r="BF241" s="187">
        <f t="shared" si="65"/>
        <v>0</v>
      </c>
      <c r="BG241" s="187">
        <f t="shared" si="66"/>
        <v>0</v>
      </c>
      <c r="BH241" s="187">
        <f t="shared" si="67"/>
        <v>0</v>
      </c>
      <c r="BI241" s="187">
        <f t="shared" si="68"/>
        <v>0</v>
      </c>
      <c r="BJ241" s="18" t="s">
        <v>81</v>
      </c>
      <c r="BK241" s="187">
        <f t="shared" si="69"/>
        <v>0</v>
      </c>
      <c r="BL241" s="18" t="s">
        <v>178</v>
      </c>
      <c r="BM241" s="186" t="s">
        <v>2060</v>
      </c>
    </row>
    <row r="242" spans="2:63" s="12" customFormat="1" ht="25.9" customHeight="1">
      <c r="B242" s="159"/>
      <c r="C242" s="160"/>
      <c r="D242" s="161" t="s">
        <v>72</v>
      </c>
      <c r="E242" s="162" t="s">
        <v>2593</v>
      </c>
      <c r="F242" s="162" t="s">
        <v>2594</v>
      </c>
      <c r="G242" s="160"/>
      <c r="H242" s="160"/>
      <c r="I242" s="163"/>
      <c r="J242" s="164">
        <f>BK242</f>
        <v>0</v>
      </c>
      <c r="K242" s="160"/>
      <c r="L242" s="165"/>
      <c r="M242" s="166"/>
      <c r="N242" s="167"/>
      <c r="O242" s="167"/>
      <c r="P242" s="168">
        <f>P243</f>
        <v>0</v>
      </c>
      <c r="Q242" s="167"/>
      <c r="R242" s="168">
        <f>R243</f>
        <v>0</v>
      </c>
      <c r="S242" s="167"/>
      <c r="T242" s="169">
        <f>T243</f>
        <v>0</v>
      </c>
      <c r="AR242" s="170" t="s">
        <v>225</v>
      </c>
      <c r="AT242" s="171" t="s">
        <v>72</v>
      </c>
      <c r="AU242" s="171" t="s">
        <v>73</v>
      </c>
      <c r="AY242" s="170" t="s">
        <v>171</v>
      </c>
      <c r="BK242" s="172">
        <f>BK243</f>
        <v>0</v>
      </c>
    </row>
    <row r="243" spans="2:63" s="12" customFormat="1" ht="22.9" customHeight="1">
      <c r="B243" s="159"/>
      <c r="C243" s="160"/>
      <c r="D243" s="161" t="s">
        <v>72</v>
      </c>
      <c r="E243" s="173" t="s">
        <v>2595</v>
      </c>
      <c r="F243" s="173" t="s">
        <v>2596</v>
      </c>
      <c r="G243" s="160"/>
      <c r="H243" s="160"/>
      <c r="I243" s="163"/>
      <c r="J243" s="174">
        <f>BK243</f>
        <v>0</v>
      </c>
      <c r="K243" s="160"/>
      <c r="L243" s="165"/>
      <c r="M243" s="166"/>
      <c r="N243" s="167"/>
      <c r="O243" s="167"/>
      <c r="P243" s="168">
        <f>SUM(P244:P245)</f>
        <v>0</v>
      </c>
      <c r="Q243" s="167"/>
      <c r="R243" s="168">
        <f>SUM(R244:R245)</f>
        <v>0</v>
      </c>
      <c r="S243" s="167"/>
      <c r="T243" s="169">
        <f>SUM(T244:T245)</f>
        <v>0</v>
      </c>
      <c r="AR243" s="170" t="s">
        <v>225</v>
      </c>
      <c r="AT243" s="171" t="s">
        <v>72</v>
      </c>
      <c r="AU243" s="171" t="s">
        <v>81</v>
      </c>
      <c r="AY243" s="170" t="s">
        <v>171</v>
      </c>
      <c r="BK243" s="172">
        <f>SUM(BK244:BK245)</f>
        <v>0</v>
      </c>
    </row>
    <row r="244" spans="1:65" s="2" customFormat="1" ht="16.5" customHeight="1">
      <c r="A244" s="35"/>
      <c r="B244" s="36"/>
      <c r="C244" s="175" t="s">
        <v>1213</v>
      </c>
      <c r="D244" s="175" t="s">
        <v>173</v>
      </c>
      <c r="E244" s="176" t="s">
        <v>2632</v>
      </c>
      <c r="F244" s="177" t="s">
        <v>2633</v>
      </c>
      <c r="G244" s="178" t="s">
        <v>1724</v>
      </c>
      <c r="H244" s="179">
        <v>1</v>
      </c>
      <c r="I244" s="180"/>
      <c r="J244" s="181">
        <f>ROUND(I244*H244,2)</f>
        <v>0</v>
      </c>
      <c r="K244" s="177" t="s">
        <v>2184</v>
      </c>
      <c r="L244" s="40"/>
      <c r="M244" s="182" t="s">
        <v>19</v>
      </c>
      <c r="N244" s="183" t="s">
        <v>44</v>
      </c>
      <c r="O244" s="65"/>
      <c r="P244" s="184">
        <f>O244*H244</f>
        <v>0</v>
      </c>
      <c r="Q244" s="184">
        <v>0</v>
      </c>
      <c r="R244" s="184">
        <f>Q244*H244</f>
        <v>0</v>
      </c>
      <c r="S244" s="184">
        <v>0</v>
      </c>
      <c r="T244" s="185">
        <f>S244*H244</f>
        <v>0</v>
      </c>
      <c r="U244" s="35"/>
      <c r="V244" s="35"/>
      <c r="W244" s="35"/>
      <c r="X244" s="35"/>
      <c r="Y244" s="35"/>
      <c r="Z244" s="35"/>
      <c r="AA244" s="35"/>
      <c r="AB244" s="35"/>
      <c r="AC244" s="35"/>
      <c r="AD244" s="35"/>
      <c r="AE244" s="35"/>
      <c r="AR244" s="186" t="s">
        <v>2600</v>
      </c>
      <c r="AT244" s="186" t="s">
        <v>173</v>
      </c>
      <c r="AU244" s="186" t="s">
        <v>83</v>
      </c>
      <c r="AY244" s="18" t="s">
        <v>171</v>
      </c>
      <c r="BE244" s="187">
        <f>IF(N244="základní",J244,0)</f>
        <v>0</v>
      </c>
      <c r="BF244" s="187">
        <f>IF(N244="snížená",J244,0)</f>
        <v>0</v>
      </c>
      <c r="BG244" s="187">
        <f>IF(N244="zákl. přenesená",J244,0)</f>
        <v>0</v>
      </c>
      <c r="BH244" s="187">
        <f>IF(N244="sníž. přenesená",J244,0)</f>
        <v>0</v>
      </c>
      <c r="BI244" s="187">
        <f>IF(N244="nulová",J244,0)</f>
        <v>0</v>
      </c>
      <c r="BJ244" s="18" t="s">
        <v>81</v>
      </c>
      <c r="BK244" s="187">
        <f>ROUND(I244*H244,2)</f>
        <v>0</v>
      </c>
      <c r="BL244" s="18" t="s">
        <v>2600</v>
      </c>
      <c r="BM244" s="186" t="s">
        <v>3273</v>
      </c>
    </row>
    <row r="245" spans="1:47" s="2" customFormat="1" ht="12">
      <c r="A245" s="35"/>
      <c r="B245" s="36"/>
      <c r="C245" s="37"/>
      <c r="D245" s="188" t="s">
        <v>180</v>
      </c>
      <c r="E245" s="37"/>
      <c r="F245" s="189" t="s">
        <v>2635</v>
      </c>
      <c r="G245" s="37"/>
      <c r="H245" s="37"/>
      <c r="I245" s="190"/>
      <c r="J245" s="37"/>
      <c r="K245" s="37"/>
      <c r="L245" s="40"/>
      <c r="M245" s="238"/>
      <c r="N245" s="239"/>
      <c r="O245" s="240"/>
      <c r="P245" s="240"/>
      <c r="Q245" s="240"/>
      <c r="R245" s="240"/>
      <c r="S245" s="240"/>
      <c r="T245" s="241"/>
      <c r="U245" s="35"/>
      <c r="V245" s="35"/>
      <c r="W245" s="35"/>
      <c r="X245" s="35"/>
      <c r="Y245" s="35"/>
      <c r="Z245" s="35"/>
      <c r="AA245" s="35"/>
      <c r="AB245" s="35"/>
      <c r="AC245" s="35"/>
      <c r="AD245" s="35"/>
      <c r="AE245" s="35"/>
      <c r="AT245" s="18" t="s">
        <v>180</v>
      </c>
      <c r="AU245" s="18" t="s">
        <v>83</v>
      </c>
    </row>
    <row r="246" spans="1:31" s="2" customFormat="1" ht="6.95" customHeight="1">
      <c r="A246" s="35"/>
      <c r="B246" s="48"/>
      <c r="C246" s="49"/>
      <c r="D246" s="49"/>
      <c r="E246" s="49"/>
      <c r="F246" s="49"/>
      <c r="G246" s="49"/>
      <c r="H246" s="49"/>
      <c r="I246" s="49"/>
      <c r="J246" s="49"/>
      <c r="K246" s="49"/>
      <c r="L246" s="40"/>
      <c r="M246" s="35"/>
      <c r="O246" s="35"/>
      <c r="P246" s="35"/>
      <c r="Q246" s="35"/>
      <c r="R246" s="35"/>
      <c r="S246" s="35"/>
      <c r="T246" s="35"/>
      <c r="U246" s="35"/>
      <c r="V246" s="35"/>
      <c r="W246" s="35"/>
      <c r="X246" s="35"/>
      <c r="Y246" s="35"/>
      <c r="Z246" s="35"/>
      <c r="AA246" s="35"/>
      <c r="AB246" s="35"/>
      <c r="AC246" s="35"/>
      <c r="AD246" s="35"/>
      <c r="AE246" s="35"/>
    </row>
  </sheetData>
  <sheetProtection algorithmName="SHA-512" hashValue="KOO7M74QZo6IGoJI4eglBEzn9m0AE0Ibbt4yk1LTRzatlQtjqjZCdr4h2ZTmXrPxC1Wza9J2+sogLos2GmV/kA==" saltValue="gXq9QI6psqRrMOyASdaBkll0XHiB5deIYdNHeCCj2lZQBWBFVD76lgrBExtlD++kyoRlWSsOLC240gY8F5Zkqg==" spinCount="100000" sheet="1" objects="1" scenarios="1" formatColumns="0" formatRows="0" autoFilter="0"/>
  <autoFilter ref="C88:K245"/>
  <mergeCells count="9">
    <mergeCell ref="E50:H50"/>
    <mergeCell ref="E79:H79"/>
    <mergeCell ref="E81:H81"/>
    <mergeCell ref="L2:V2"/>
    <mergeCell ref="E7:H7"/>
    <mergeCell ref="E9:H9"/>
    <mergeCell ref="E18:H18"/>
    <mergeCell ref="E27:H27"/>
    <mergeCell ref="E48:H48"/>
  </mergeCells>
  <hyperlinks>
    <hyperlink ref="F245"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92</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3274</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ROUND(J90,2)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ROUND((SUM(BE90:BE182)),2)</f>
        <v>0</v>
      </c>
      <c r="G33" s="35"/>
      <c r="H33" s="35"/>
      <c r="I33" s="120">
        <v>0.21</v>
      </c>
      <c r="J33" s="119">
        <f>ROUND(((SUM(BE90:BE182))*I33),2)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ROUND((SUM(BF90:BF182)),2)</f>
        <v>0</v>
      </c>
      <c r="G34" s="35"/>
      <c r="H34" s="35"/>
      <c r="I34" s="120">
        <v>0.15</v>
      </c>
      <c r="J34" s="119">
        <f>ROUND(((SUM(BF90:BF182))*I34),2)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ROUND((SUM(BG90:BG182)),2)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ROUND((SUM(BH90:BH182)),2)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ROUND((SUM(BI90:BI182)),2)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17-2023_D - TZB_UT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J90</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3275</v>
      </c>
      <c r="E60" s="139"/>
      <c r="F60" s="139"/>
      <c r="G60" s="139"/>
      <c r="H60" s="139"/>
      <c r="I60" s="139"/>
      <c r="J60" s="140">
        <f>J91</f>
        <v>0</v>
      </c>
      <c r="K60" s="137"/>
      <c r="L60" s="141"/>
    </row>
    <row r="61" spans="2:12" s="9" customFormat="1" ht="24.95" customHeight="1">
      <c r="B61" s="136"/>
      <c r="C61" s="137"/>
      <c r="D61" s="138" t="s">
        <v>3276</v>
      </c>
      <c r="E61" s="139"/>
      <c r="F61" s="139"/>
      <c r="G61" s="139"/>
      <c r="H61" s="139"/>
      <c r="I61" s="139"/>
      <c r="J61" s="140">
        <f>J95</f>
        <v>0</v>
      </c>
      <c r="K61" s="137"/>
      <c r="L61" s="141"/>
    </row>
    <row r="62" spans="2:12" s="9" customFormat="1" ht="24.95" customHeight="1">
      <c r="B62" s="136"/>
      <c r="C62" s="137"/>
      <c r="D62" s="138" t="s">
        <v>3277</v>
      </c>
      <c r="E62" s="139"/>
      <c r="F62" s="139"/>
      <c r="G62" s="139"/>
      <c r="H62" s="139"/>
      <c r="I62" s="139"/>
      <c r="J62" s="140">
        <f>J108</f>
        <v>0</v>
      </c>
      <c r="K62" s="137"/>
      <c r="L62" s="141"/>
    </row>
    <row r="63" spans="2:12" s="9" customFormat="1" ht="24.95" customHeight="1">
      <c r="B63" s="136"/>
      <c r="C63" s="137"/>
      <c r="D63" s="138" t="s">
        <v>3278</v>
      </c>
      <c r="E63" s="139"/>
      <c r="F63" s="139"/>
      <c r="G63" s="139"/>
      <c r="H63" s="139"/>
      <c r="I63" s="139"/>
      <c r="J63" s="140">
        <f>J119</f>
        <v>0</v>
      </c>
      <c r="K63" s="137"/>
      <c r="L63" s="141"/>
    </row>
    <row r="64" spans="2:12" s="9" customFormat="1" ht="24.95" customHeight="1">
      <c r="B64" s="136"/>
      <c r="C64" s="137"/>
      <c r="D64" s="138" t="s">
        <v>3279</v>
      </c>
      <c r="E64" s="139"/>
      <c r="F64" s="139"/>
      <c r="G64" s="139"/>
      <c r="H64" s="139"/>
      <c r="I64" s="139"/>
      <c r="J64" s="140">
        <f>J137</f>
        <v>0</v>
      </c>
      <c r="K64" s="137"/>
      <c r="L64" s="141"/>
    </row>
    <row r="65" spans="2:12" s="9" customFormat="1" ht="24.95" customHeight="1">
      <c r="B65" s="136"/>
      <c r="C65" s="137"/>
      <c r="D65" s="138" t="s">
        <v>3280</v>
      </c>
      <c r="E65" s="139"/>
      <c r="F65" s="139"/>
      <c r="G65" s="139"/>
      <c r="H65" s="139"/>
      <c r="I65" s="139"/>
      <c r="J65" s="140">
        <f>J147</f>
        <v>0</v>
      </c>
      <c r="K65" s="137"/>
      <c r="L65" s="141"/>
    </row>
    <row r="66" spans="2:12" s="9" customFormat="1" ht="24.95" customHeight="1">
      <c r="B66" s="136"/>
      <c r="C66" s="137"/>
      <c r="D66" s="138" t="s">
        <v>3281</v>
      </c>
      <c r="E66" s="139"/>
      <c r="F66" s="139"/>
      <c r="G66" s="139"/>
      <c r="H66" s="139"/>
      <c r="I66" s="139"/>
      <c r="J66" s="140">
        <f>J161</f>
        <v>0</v>
      </c>
      <c r="K66" s="137"/>
      <c r="L66" s="141"/>
    </row>
    <row r="67" spans="2:12" s="9" customFormat="1" ht="24.95" customHeight="1">
      <c r="B67" s="136"/>
      <c r="C67" s="137"/>
      <c r="D67" s="138" t="s">
        <v>3282</v>
      </c>
      <c r="E67" s="139"/>
      <c r="F67" s="139"/>
      <c r="G67" s="139"/>
      <c r="H67" s="139"/>
      <c r="I67" s="139"/>
      <c r="J67" s="140">
        <f>J164</f>
        <v>0</v>
      </c>
      <c r="K67" s="137"/>
      <c r="L67" s="141"/>
    </row>
    <row r="68" spans="2:12" s="9" customFormat="1" ht="24.95" customHeight="1">
      <c r="B68" s="136"/>
      <c r="C68" s="137"/>
      <c r="D68" s="138" t="s">
        <v>3283</v>
      </c>
      <c r="E68" s="139"/>
      <c r="F68" s="139"/>
      <c r="G68" s="139"/>
      <c r="H68" s="139"/>
      <c r="I68" s="139"/>
      <c r="J68" s="140">
        <f>J174</f>
        <v>0</v>
      </c>
      <c r="K68" s="137"/>
      <c r="L68" s="141"/>
    </row>
    <row r="69" spans="2:12" s="9" customFormat="1" ht="24.95" customHeight="1">
      <c r="B69" s="136"/>
      <c r="C69" s="137"/>
      <c r="D69" s="138" t="s">
        <v>151</v>
      </c>
      <c r="E69" s="139"/>
      <c r="F69" s="139"/>
      <c r="G69" s="139"/>
      <c r="H69" s="139"/>
      <c r="I69" s="139"/>
      <c r="J69" s="140">
        <f>J179</f>
        <v>0</v>
      </c>
      <c r="K69" s="137"/>
      <c r="L69" s="141"/>
    </row>
    <row r="70" spans="2:12" s="10" customFormat="1" ht="19.9" customHeight="1">
      <c r="B70" s="142"/>
      <c r="C70" s="143"/>
      <c r="D70" s="144" t="s">
        <v>152</v>
      </c>
      <c r="E70" s="145"/>
      <c r="F70" s="145"/>
      <c r="G70" s="145"/>
      <c r="H70" s="145"/>
      <c r="I70" s="145"/>
      <c r="J70" s="146">
        <f>J180</f>
        <v>0</v>
      </c>
      <c r="K70" s="143"/>
      <c r="L70" s="147"/>
    </row>
    <row r="71" spans="1:31" s="2" customFormat="1" ht="21.75" customHeight="1">
      <c r="A71" s="35"/>
      <c r="B71" s="36"/>
      <c r="C71" s="37"/>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6.95" customHeight="1">
      <c r="A72" s="35"/>
      <c r="B72" s="48"/>
      <c r="C72" s="49"/>
      <c r="D72" s="49"/>
      <c r="E72" s="49"/>
      <c r="F72" s="49"/>
      <c r="G72" s="49"/>
      <c r="H72" s="49"/>
      <c r="I72" s="49"/>
      <c r="J72" s="49"/>
      <c r="K72" s="49"/>
      <c r="L72" s="108"/>
      <c r="S72" s="35"/>
      <c r="T72" s="35"/>
      <c r="U72" s="35"/>
      <c r="V72" s="35"/>
      <c r="W72" s="35"/>
      <c r="X72" s="35"/>
      <c r="Y72" s="35"/>
      <c r="Z72" s="35"/>
      <c r="AA72" s="35"/>
      <c r="AB72" s="35"/>
      <c r="AC72" s="35"/>
      <c r="AD72" s="35"/>
      <c r="AE72" s="35"/>
    </row>
    <row r="76" spans="1:31" s="2" customFormat="1" ht="6.95" customHeight="1">
      <c r="A76" s="35"/>
      <c r="B76" s="50"/>
      <c r="C76" s="51"/>
      <c r="D76" s="51"/>
      <c r="E76" s="51"/>
      <c r="F76" s="51"/>
      <c r="G76" s="51"/>
      <c r="H76" s="51"/>
      <c r="I76" s="51"/>
      <c r="J76" s="51"/>
      <c r="K76" s="51"/>
      <c r="L76" s="108"/>
      <c r="S76" s="35"/>
      <c r="T76" s="35"/>
      <c r="U76" s="35"/>
      <c r="V76" s="35"/>
      <c r="W76" s="35"/>
      <c r="X76" s="35"/>
      <c r="Y76" s="35"/>
      <c r="Z76" s="35"/>
      <c r="AA76" s="35"/>
      <c r="AB76" s="35"/>
      <c r="AC76" s="35"/>
      <c r="AD76" s="35"/>
      <c r="AE76" s="35"/>
    </row>
    <row r="77" spans="1:31" s="2" customFormat="1" ht="24.95" customHeight="1">
      <c r="A77" s="35"/>
      <c r="B77" s="36"/>
      <c r="C77" s="24" t="s">
        <v>156</v>
      </c>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8"/>
      <c r="S78" s="35"/>
      <c r="T78" s="35"/>
      <c r="U78" s="35"/>
      <c r="V78" s="35"/>
      <c r="W78" s="35"/>
      <c r="X78" s="35"/>
      <c r="Y78" s="35"/>
      <c r="Z78" s="35"/>
      <c r="AA78" s="35"/>
      <c r="AB78" s="35"/>
      <c r="AC78" s="35"/>
      <c r="AD78" s="35"/>
      <c r="AE78" s="35"/>
    </row>
    <row r="79" spans="1:31" s="2" customFormat="1" ht="12" customHeight="1">
      <c r="A79" s="35"/>
      <c r="B79" s="36"/>
      <c r="C79" s="30" t="s">
        <v>16</v>
      </c>
      <c r="D79" s="37"/>
      <c r="E79" s="37"/>
      <c r="F79" s="37"/>
      <c r="G79" s="37"/>
      <c r="H79" s="37"/>
      <c r="I79" s="37"/>
      <c r="J79" s="37"/>
      <c r="K79" s="37"/>
      <c r="L79" s="108"/>
      <c r="S79" s="35"/>
      <c r="T79" s="35"/>
      <c r="U79" s="35"/>
      <c r="V79" s="35"/>
      <c r="W79" s="35"/>
      <c r="X79" s="35"/>
      <c r="Y79" s="35"/>
      <c r="Z79" s="35"/>
      <c r="AA79" s="35"/>
      <c r="AB79" s="35"/>
      <c r="AC79" s="35"/>
      <c r="AD79" s="35"/>
      <c r="AE79" s="35"/>
    </row>
    <row r="80" spans="1:31" s="2" customFormat="1" ht="26.25" customHeight="1">
      <c r="A80" s="35"/>
      <c r="B80" s="36"/>
      <c r="C80" s="37"/>
      <c r="D80" s="37"/>
      <c r="E80" s="382" t="str">
        <f>E7</f>
        <v>VZDĚLÁVACÍ INSTITUCE RAJHRAD, MEZINÁRODNÍ AKADEMIE SV. BENEDIKTA Z NURSIE PRO UMĚLECKÉ VZDĚLÁVÁNÍ</v>
      </c>
      <c r="F80" s="383"/>
      <c r="G80" s="383"/>
      <c r="H80" s="383"/>
      <c r="I80" s="37"/>
      <c r="J80" s="37"/>
      <c r="K80" s="37"/>
      <c r="L80" s="108"/>
      <c r="S80" s="35"/>
      <c r="T80" s="35"/>
      <c r="U80" s="35"/>
      <c r="V80" s="35"/>
      <c r="W80" s="35"/>
      <c r="X80" s="35"/>
      <c r="Y80" s="35"/>
      <c r="Z80" s="35"/>
      <c r="AA80" s="35"/>
      <c r="AB80" s="35"/>
      <c r="AC80" s="35"/>
      <c r="AD80" s="35"/>
      <c r="AE80" s="35"/>
    </row>
    <row r="81" spans="1:31" s="2" customFormat="1" ht="12" customHeight="1">
      <c r="A81" s="35"/>
      <c r="B81" s="36"/>
      <c r="C81" s="30" t="s">
        <v>107</v>
      </c>
      <c r="D81" s="37"/>
      <c r="E81" s="37"/>
      <c r="F81" s="37"/>
      <c r="G81" s="37"/>
      <c r="H81" s="37"/>
      <c r="I81" s="37"/>
      <c r="J81" s="37"/>
      <c r="K81" s="37"/>
      <c r="L81" s="108"/>
      <c r="S81" s="35"/>
      <c r="T81" s="35"/>
      <c r="U81" s="35"/>
      <c r="V81" s="35"/>
      <c r="W81" s="35"/>
      <c r="X81" s="35"/>
      <c r="Y81" s="35"/>
      <c r="Z81" s="35"/>
      <c r="AA81" s="35"/>
      <c r="AB81" s="35"/>
      <c r="AC81" s="35"/>
      <c r="AD81" s="35"/>
      <c r="AE81" s="35"/>
    </row>
    <row r="82" spans="1:31" s="2" customFormat="1" ht="16.5" customHeight="1">
      <c r="A82" s="35"/>
      <c r="B82" s="36"/>
      <c r="C82" s="37"/>
      <c r="D82" s="37"/>
      <c r="E82" s="361" t="str">
        <f>E9</f>
        <v>17-2023_D - TZB_UT</v>
      </c>
      <c r="F82" s="381"/>
      <c r="G82" s="381"/>
      <c r="H82" s="381"/>
      <c r="I82" s="37"/>
      <c r="J82" s="37"/>
      <c r="K82" s="37"/>
      <c r="L82" s="108"/>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108"/>
      <c r="S83" s="35"/>
      <c r="T83" s="35"/>
      <c r="U83" s="35"/>
      <c r="V83" s="35"/>
      <c r="W83" s="35"/>
      <c r="X83" s="35"/>
      <c r="Y83" s="35"/>
      <c r="Z83" s="35"/>
      <c r="AA83" s="35"/>
      <c r="AB83" s="35"/>
      <c r="AC83" s="35"/>
      <c r="AD83" s="35"/>
      <c r="AE83" s="35"/>
    </row>
    <row r="84" spans="1:31" s="2" customFormat="1" ht="12" customHeight="1">
      <c r="A84" s="35"/>
      <c r="B84" s="36"/>
      <c r="C84" s="30" t="s">
        <v>21</v>
      </c>
      <c r="D84" s="37"/>
      <c r="E84" s="37"/>
      <c r="F84" s="28" t="str">
        <f>F12</f>
        <v>Rajhrad</v>
      </c>
      <c r="G84" s="37"/>
      <c r="H84" s="37"/>
      <c r="I84" s="30" t="s">
        <v>23</v>
      </c>
      <c r="J84" s="60" t="str">
        <f>IF(J12="","",J12)</f>
        <v>26. 9. 2023</v>
      </c>
      <c r="K84" s="37"/>
      <c r="L84" s="108"/>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37"/>
      <c r="J85" s="37"/>
      <c r="K85" s="37"/>
      <c r="L85" s="108"/>
      <c r="S85" s="35"/>
      <c r="T85" s="35"/>
      <c r="U85" s="35"/>
      <c r="V85" s="35"/>
      <c r="W85" s="35"/>
      <c r="X85" s="35"/>
      <c r="Y85" s="35"/>
      <c r="Z85" s="35"/>
      <c r="AA85" s="35"/>
      <c r="AB85" s="35"/>
      <c r="AC85" s="35"/>
      <c r="AD85" s="35"/>
      <c r="AE85" s="35"/>
    </row>
    <row r="86" spans="1:31" s="2" customFormat="1" ht="25.7" customHeight="1">
      <c r="A86" s="35"/>
      <c r="B86" s="36"/>
      <c r="C86" s="30" t="s">
        <v>25</v>
      </c>
      <c r="D86" s="37"/>
      <c r="E86" s="37"/>
      <c r="F86" s="28" t="str">
        <f>E15</f>
        <v xml:space="preserve"> </v>
      </c>
      <c r="G86" s="37"/>
      <c r="H86" s="37"/>
      <c r="I86" s="30" t="s">
        <v>31</v>
      </c>
      <c r="J86" s="33" t="str">
        <f>E21</f>
        <v>PEER COLLECTIVE s.r.o.</v>
      </c>
      <c r="K86" s="37"/>
      <c r="L86" s="108"/>
      <c r="S86" s="35"/>
      <c r="T86" s="35"/>
      <c r="U86" s="35"/>
      <c r="V86" s="35"/>
      <c r="W86" s="35"/>
      <c r="X86" s="35"/>
      <c r="Y86" s="35"/>
      <c r="Z86" s="35"/>
      <c r="AA86" s="35"/>
      <c r="AB86" s="35"/>
      <c r="AC86" s="35"/>
      <c r="AD86" s="35"/>
      <c r="AE86" s="35"/>
    </row>
    <row r="87" spans="1:31" s="2" customFormat="1" ht="15.2" customHeight="1">
      <c r="A87" s="35"/>
      <c r="B87" s="36"/>
      <c r="C87" s="30" t="s">
        <v>29</v>
      </c>
      <c r="D87" s="37"/>
      <c r="E87" s="37"/>
      <c r="F87" s="28" t="str">
        <f>IF(E18="","",E18)</f>
        <v>Vyplň údaj</v>
      </c>
      <c r="G87" s="37"/>
      <c r="H87" s="37"/>
      <c r="I87" s="30" t="s">
        <v>36</v>
      </c>
      <c r="J87" s="33" t="str">
        <f>E24</f>
        <v xml:space="preserve"> </v>
      </c>
      <c r="K87" s="37"/>
      <c r="L87" s="108"/>
      <c r="S87" s="35"/>
      <c r="T87" s="35"/>
      <c r="U87" s="35"/>
      <c r="V87" s="35"/>
      <c r="W87" s="35"/>
      <c r="X87" s="35"/>
      <c r="Y87" s="35"/>
      <c r="Z87" s="35"/>
      <c r="AA87" s="35"/>
      <c r="AB87" s="35"/>
      <c r="AC87" s="35"/>
      <c r="AD87" s="35"/>
      <c r="AE87" s="35"/>
    </row>
    <row r="88" spans="1:31" s="2" customFormat="1" ht="10.35" customHeight="1">
      <c r="A88" s="35"/>
      <c r="B88" s="36"/>
      <c r="C88" s="37"/>
      <c r="D88" s="37"/>
      <c r="E88" s="37"/>
      <c r="F88" s="37"/>
      <c r="G88" s="37"/>
      <c r="H88" s="37"/>
      <c r="I88" s="37"/>
      <c r="J88" s="37"/>
      <c r="K88" s="37"/>
      <c r="L88" s="108"/>
      <c r="S88" s="35"/>
      <c r="T88" s="35"/>
      <c r="U88" s="35"/>
      <c r="V88" s="35"/>
      <c r="W88" s="35"/>
      <c r="X88" s="35"/>
      <c r="Y88" s="35"/>
      <c r="Z88" s="35"/>
      <c r="AA88" s="35"/>
      <c r="AB88" s="35"/>
      <c r="AC88" s="35"/>
      <c r="AD88" s="35"/>
      <c r="AE88" s="35"/>
    </row>
    <row r="89" spans="1:31" s="11" customFormat="1" ht="29.25" customHeight="1">
      <c r="A89" s="148"/>
      <c r="B89" s="149"/>
      <c r="C89" s="150" t="s">
        <v>157</v>
      </c>
      <c r="D89" s="151" t="s">
        <v>58</v>
      </c>
      <c r="E89" s="151" t="s">
        <v>54</v>
      </c>
      <c r="F89" s="151" t="s">
        <v>55</v>
      </c>
      <c r="G89" s="151" t="s">
        <v>158</v>
      </c>
      <c r="H89" s="151" t="s">
        <v>159</v>
      </c>
      <c r="I89" s="151" t="s">
        <v>160</v>
      </c>
      <c r="J89" s="151" t="s">
        <v>112</v>
      </c>
      <c r="K89" s="152" t="s">
        <v>161</v>
      </c>
      <c r="L89" s="153"/>
      <c r="M89" s="69" t="s">
        <v>19</v>
      </c>
      <c r="N89" s="70" t="s">
        <v>43</v>
      </c>
      <c r="O89" s="70" t="s">
        <v>162</v>
      </c>
      <c r="P89" s="70" t="s">
        <v>163</v>
      </c>
      <c r="Q89" s="70" t="s">
        <v>164</v>
      </c>
      <c r="R89" s="70" t="s">
        <v>165</v>
      </c>
      <c r="S89" s="70" t="s">
        <v>166</v>
      </c>
      <c r="T89" s="71" t="s">
        <v>167</v>
      </c>
      <c r="U89" s="148"/>
      <c r="V89" s="148"/>
      <c r="W89" s="148"/>
      <c r="X89" s="148"/>
      <c r="Y89" s="148"/>
      <c r="Z89" s="148"/>
      <c r="AA89" s="148"/>
      <c r="AB89" s="148"/>
      <c r="AC89" s="148"/>
      <c r="AD89" s="148"/>
      <c r="AE89" s="148"/>
    </row>
    <row r="90" spans="1:63" s="2" customFormat="1" ht="22.9" customHeight="1">
      <c r="A90" s="35"/>
      <c r="B90" s="36"/>
      <c r="C90" s="76" t="s">
        <v>168</v>
      </c>
      <c r="D90" s="37"/>
      <c r="E90" s="37"/>
      <c r="F90" s="37"/>
      <c r="G90" s="37"/>
      <c r="H90" s="37"/>
      <c r="I90" s="37"/>
      <c r="J90" s="154">
        <f>BK90</f>
        <v>0</v>
      </c>
      <c r="K90" s="37"/>
      <c r="L90" s="40"/>
      <c r="M90" s="72"/>
      <c r="N90" s="155"/>
      <c r="O90" s="73"/>
      <c r="P90" s="156">
        <f>P91+P95+P108+P119+P137+P147+P161+P164+P174+P179</f>
        <v>0</v>
      </c>
      <c r="Q90" s="73"/>
      <c r="R90" s="156">
        <f>R91+R95+R108+R119+R137+R147+R161+R164+R174+R179</f>
        <v>0</v>
      </c>
      <c r="S90" s="73"/>
      <c r="T90" s="157">
        <f>T91+T95+T108+T119+T137+T147+T161+T164+T174+T179</f>
        <v>0</v>
      </c>
      <c r="U90" s="35"/>
      <c r="V90" s="35"/>
      <c r="W90" s="35"/>
      <c r="X90" s="35"/>
      <c r="Y90" s="35"/>
      <c r="Z90" s="35"/>
      <c r="AA90" s="35"/>
      <c r="AB90" s="35"/>
      <c r="AC90" s="35"/>
      <c r="AD90" s="35"/>
      <c r="AE90" s="35"/>
      <c r="AT90" s="18" t="s">
        <v>72</v>
      </c>
      <c r="AU90" s="18" t="s">
        <v>113</v>
      </c>
      <c r="BK90" s="158">
        <f>BK91+BK95+BK108+BK119+BK137+BK147+BK161+BK164+BK174+BK179</f>
        <v>0</v>
      </c>
    </row>
    <row r="91" spans="2:63" s="12" customFormat="1" ht="25.9" customHeight="1">
      <c r="B91" s="159"/>
      <c r="C91" s="160"/>
      <c r="D91" s="161" t="s">
        <v>72</v>
      </c>
      <c r="E91" s="162" t="s">
        <v>2702</v>
      </c>
      <c r="F91" s="162" t="s">
        <v>3284</v>
      </c>
      <c r="G91" s="160"/>
      <c r="H91" s="160"/>
      <c r="I91" s="163"/>
      <c r="J91" s="164">
        <f>BK91</f>
        <v>0</v>
      </c>
      <c r="K91" s="160"/>
      <c r="L91" s="165"/>
      <c r="M91" s="166"/>
      <c r="N91" s="167"/>
      <c r="O91" s="167"/>
      <c r="P91" s="168">
        <f>SUM(P92:P94)</f>
        <v>0</v>
      </c>
      <c r="Q91" s="167"/>
      <c r="R91" s="168">
        <f>SUM(R92:R94)</f>
        <v>0</v>
      </c>
      <c r="S91" s="167"/>
      <c r="T91" s="169">
        <f>SUM(T92:T94)</f>
        <v>0</v>
      </c>
      <c r="AR91" s="170" t="s">
        <v>81</v>
      </c>
      <c r="AT91" s="171" t="s">
        <v>72</v>
      </c>
      <c r="AU91" s="171" t="s">
        <v>73</v>
      </c>
      <c r="AY91" s="170" t="s">
        <v>171</v>
      </c>
      <c r="BK91" s="172">
        <f>SUM(BK92:BK94)</f>
        <v>0</v>
      </c>
    </row>
    <row r="92" spans="1:65" s="2" customFormat="1" ht="24.2" customHeight="1">
      <c r="A92" s="35"/>
      <c r="B92" s="36"/>
      <c r="C92" s="175" t="s">
        <v>81</v>
      </c>
      <c r="D92" s="175" t="s">
        <v>173</v>
      </c>
      <c r="E92" s="176" t="s">
        <v>3285</v>
      </c>
      <c r="F92" s="177" t="s">
        <v>3286</v>
      </c>
      <c r="G92" s="178" t="s">
        <v>2711</v>
      </c>
      <c r="H92" s="179">
        <v>1</v>
      </c>
      <c r="I92" s="180"/>
      <c r="J92" s="181">
        <f>ROUND(I92*H92,2)</f>
        <v>0</v>
      </c>
      <c r="K92" s="177" t="s">
        <v>19</v>
      </c>
      <c r="L92" s="40"/>
      <c r="M92" s="182" t="s">
        <v>19</v>
      </c>
      <c r="N92" s="183" t="s">
        <v>44</v>
      </c>
      <c r="O92" s="65"/>
      <c r="P92" s="184">
        <f>O92*H92</f>
        <v>0</v>
      </c>
      <c r="Q92" s="184">
        <v>0</v>
      </c>
      <c r="R92" s="184">
        <f>Q92*H92</f>
        <v>0</v>
      </c>
      <c r="S92" s="184">
        <v>0</v>
      </c>
      <c r="T92" s="185">
        <f>S92*H92</f>
        <v>0</v>
      </c>
      <c r="U92" s="35"/>
      <c r="V92" s="35"/>
      <c r="W92" s="35"/>
      <c r="X92" s="35"/>
      <c r="Y92" s="35"/>
      <c r="Z92" s="35"/>
      <c r="AA92" s="35"/>
      <c r="AB92" s="35"/>
      <c r="AC92" s="35"/>
      <c r="AD92" s="35"/>
      <c r="AE92" s="35"/>
      <c r="AR92" s="186" t="s">
        <v>178</v>
      </c>
      <c r="AT92" s="186" t="s">
        <v>173</v>
      </c>
      <c r="AU92" s="186" t="s">
        <v>81</v>
      </c>
      <c r="AY92" s="18" t="s">
        <v>171</v>
      </c>
      <c r="BE92" s="187">
        <f>IF(N92="základní",J92,0)</f>
        <v>0</v>
      </c>
      <c r="BF92" s="187">
        <f>IF(N92="snížená",J92,0)</f>
        <v>0</v>
      </c>
      <c r="BG92" s="187">
        <f>IF(N92="zákl. přenesená",J92,0)</f>
        <v>0</v>
      </c>
      <c r="BH92" s="187">
        <f>IF(N92="sníž. přenesená",J92,0)</f>
        <v>0</v>
      </c>
      <c r="BI92" s="187">
        <f>IF(N92="nulová",J92,0)</f>
        <v>0</v>
      </c>
      <c r="BJ92" s="18" t="s">
        <v>81</v>
      </c>
      <c r="BK92" s="187">
        <f>ROUND(I92*H92,2)</f>
        <v>0</v>
      </c>
      <c r="BL92" s="18" t="s">
        <v>178</v>
      </c>
      <c r="BM92" s="186" t="s">
        <v>83</v>
      </c>
    </row>
    <row r="93" spans="1:65" s="2" customFormat="1" ht="33" customHeight="1">
      <c r="A93" s="35"/>
      <c r="B93" s="36"/>
      <c r="C93" s="226" t="s">
        <v>83</v>
      </c>
      <c r="D93" s="226" t="s">
        <v>263</v>
      </c>
      <c r="E93" s="227" t="s">
        <v>3287</v>
      </c>
      <c r="F93" s="228" t="s">
        <v>3288</v>
      </c>
      <c r="G93" s="229" t="s">
        <v>2711</v>
      </c>
      <c r="H93" s="230">
        <v>1</v>
      </c>
      <c r="I93" s="231"/>
      <c r="J93" s="232">
        <f>ROUND(I93*H93,2)</f>
        <v>0</v>
      </c>
      <c r="K93" s="228" t="s">
        <v>19</v>
      </c>
      <c r="L93" s="233"/>
      <c r="M93" s="234" t="s">
        <v>19</v>
      </c>
      <c r="N93" s="235" t="s">
        <v>44</v>
      </c>
      <c r="O93" s="65"/>
      <c r="P93" s="184">
        <f>O93*H93</f>
        <v>0</v>
      </c>
      <c r="Q93" s="184">
        <v>0</v>
      </c>
      <c r="R93" s="184">
        <f>Q93*H93</f>
        <v>0</v>
      </c>
      <c r="S93" s="184">
        <v>0</v>
      </c>
      <c r="T93" s="185">
        <f>S93*H93</f>
        <v>0</v>
      </c>
      <c r="U93" s="35"/>
      <c r="V93" s="35"/>
      <c r="W93" s="35"/>
      <c r="X93" s="35"/>
      <c r="Y93" s="35"/>
      <c r="Z93" s="35"/>
      <c r="AA93" s="35"/>
      <c r="AB93" s="35"/>
      <c r="AC93" s="35"/>
      <c r="AD93" s="35"/>
      <c r="AE93" s="35"/>
      <c r="AR93" s="186" t="s">
        <v>245</v>
      </c>
      <c r="AT93" s="186" t="s">
        <v>263</v>
      </c>
      <c r="AU93" s="186" t="s">
        <v>81</v>
      </c>
      <c r="AY93" s="18" t="s">
        <v>171</v>
      </c>
      <c r="BE93" s="187">
        <f>IF(N93="základní",J93,0)</f>
        <v>0</v>
      </c>
      <c r="BF93" s="187">
        <f>IF(N93="snížená",J93,0)</f>
        <v>0</v>
      </c>
      <c r="BG93" s="187">
        <f>IF(N93="zákl. přenesená",J93,0)</f>
        <v>0</v>
      </c>
      <c r="BH93" s="187">
        <f>IF(N93="sníž. přenesená",J93,0)</f>
        <v>0</v>
      </c>
      <c r="BI93" s="187">
        <f>IF(N93="nulová",J93,0)</f>
        <v>0</v>
      </c>
      <c r="BJ93" s="18" t="s">
        <v>81</v>
      </c>
      <c r="BK93" s="187">
        <f>ROUND(I93*H93,2)</f>
        <v>0</v>
      </c>
      <c r="BL93" s="18" t="s">
        <v>178</v>
      </c>
      <c r="BM93" s="186" t="s">
        <v>178</v>
      </c>
    </row>
    <row r="94" spans="1:65" s="2" customFormat="1" ht="16.5" customHeight="1">
      <c r="A94" s="35"/>
      <c r="B94" s="36"/>
      <c r="C94" s="175" t="s">
        <v>102</v>
      </c>
      <c r="D94" s="175" t="s">
        <v>173</v>
      </c>
      <c r="E94" s="176" t="s">
        <v>3289</v>
      </c>
      <c r="F94" s="177" t="s">
        <v>3290</v>
      </c>
      <c r="G94" s="178" t="s">
        <v>983</v>
      </c>
      <c r="H94" s="237"/>
      <c r="I94" s="180"/>
      <c r="J94" s="181">
        <f>ROUND(I94*H94,2)</f>
        <v>0</v>
      </c>
      <c r="K94" s="177" t="s">
        <v>19</v>
      </c>
      <c r="L94" s="40"/>
      <c r="M94" s="182" t="s">
        <v>19</v>
      </c>
      <c r="N94" s="183" t="s">
        <v>44</v>
      </c>
      <c r="O94" s="65"/>
      <c r="P94" s="184">
        <f>O94*H94</f>
        <v>0</v>
      </c>
      <c r="Q94" s="184">
        <v>0</v>
      </c>
      <c r="R94" s="184">
        <f>Q94*H94</f>
        <v>0</v>
      </c>
      <c r="S94" s="184">
        <v>0</v>
      </c>
      <c r="T94" s="185">
        <f>S94*H94</f>
        <v>0</v>
      </c>
      <c r="U94" s="35"/>
      <c r="V94" s="35"/>
      <c r="W94" s="35"/>
      <c r="X94" s="35"/>
      <c r="Y94" s="35"/>
      <c r="Z94" s="35"/>
      <c r="AA94" s="35"/>
      <c r="AB94" s="35"/>
      <c r="AC94" s="35"/>
      <c r="AD94" s="35"/>
      <c r="AE94" s="35"/>
      <c r="AR94" s="186" t="s">
        <v>178</v>
      </c>
      <c r="AT94" s="186" t="s">
        <v>173</v>
      </c>
      <c r="AU94" s="186" t="s">
        <v>81</v>
      </c>
      <c r="AY94" s="18" t="s">
        <v>171</v>
      </c>
      <c r="BE94" s="187">
        <f>IF(N94="základní",J94,0)</f>
        <v>0</v>
      </c>
      <c r="BF94" s="187">
        <f>IF(N94="snížená",J94,0)</f>
        <v>0</v>
      </c>
      <c r="BG94" s="187">
        <f>IF(N94="zákl. přenesená",J94,0)</f>
        <v>0</v>
      </c>
      <c r="BH94" s="187">
        <f>IF(N94="sníž. přenesená",J94,0)</f>
        <v>0</v>
      </c>
      <c r="BI94" s="187">
        <f>IF(N94="nulová",J94,0)</f>
        <v>0</v>
      </c>
      <c r="BJ94" s="18" t="s">
        <v>81</v>
      </c>
      <c r="BK94" s="187">
        <f>ROUND(I94*H94,2)</f>
        <v>0</v>
      </c>
      <c r="BL94" s="18" t="s">
        <v>178</v>
      </c>
      <c r="BM94" s="186" t="s">
        <v>231</v>
      </c>
    </row>
    <row r="95" spans="2:63" s="12" customFormat="1" ht="25.9" customHeight="1">
      <c r="B95" s="159"/>
      <c r="C95" s="160"/>
      <c r="D95" s="161" t="s">
        <v>72</v>
      </c>
      <c r="E95" s="162" t="s">
        <v>2730</v>
      </c>
      <c r="F95" s="162" t="s">
        <v>3291</v>
      </c>
      <c r="G95" s="160"/>
      <c r="H95" s="160"/>
      <c r="I95" s="163"/>
      <c r="J95" s="164">
        <f>BK95</f>
        <v>0</v>
      </c>
      <c r="K95" s="160"/>
      <c r="L95" s="165"/>
      <c r="M95" s="166"/>
      <c r="N95" s="167"/>
      <c r="O95" s="167"/>
      <c r="P95" s="168">
        <f>SUM(P96:P107)</f>
        <v>0</v>
      </c>
      <c r="Q95" s="167"/>
      <c r="R95" s="168">
        <f>SUM(R96:R107)</f>
        <v>0</v>
      </c>
      <c r="S95" s="167"/>
      <c r="T95" s="169">
        <f>SUM(T96:T107)</f>
        <v>0</v>
      </c>
      <c r="AR95" s="170" t="s">
        <v>81</v>
      </c>
      <c r="AT95" s="171" t="s">
        <v>72</v>
      </c>
      <c r="AU95" s="171" t="s">
        <v>73</v>
      </c>
      <c r="AY95" s="170" t="s">
        <v>171</v>
      </c>
      <c r="BK95" s="172">
        <f>SUM(BK96:BK107)</f>
        <v>0</v>
      </c>
    </row>
    <row r="96" spans="1:65" s="2" customFormat="1" ht="16.5" customHeight="1">
      <c r="A96" s="35"/>
      <c r="B96" s="36"/>
      <c r="C96" s="175" t="s">
        <v>178</v>
      </c>
      <c r="D96" s="175" t="s">
        <v>173</v>
      </c>
      <c r="E96" s="176" t="s">
        <v>3292</v>
      </c>
      <c r="F96" s="177" t="s">
        <v>3293</v>
      </c>
      <c r="G96" s="178" t="s">
        <v>3294</v>
      </c>
      <c r="H96" s="179">
        <v>2</v>
      </c>
      <c r="I96" s="180"/>
      <c r="J96" s="181">
        <f aca="true" t="shared" si="0" ref="J96:J107">ROUND(I96*H96,2)</f>
        <v>0</v>
      </c>
      <c r="K96" s="177" t="s">
        <v>19</v>
      </c>
      <c r="L96" s="40"/>
      <c r="M96" s="182" t="s">
        <v>19</v>
      </c>
      <c r="N96" s="183" t="s">
        <v>44</v>
      </c>
      <c r="O96" s="65"/>
      <c r="P96" s="184">
        <f aca="true" t="shared" si="1" ref="P96:P107">O96*H96</f>
        <v>0</v>
      </c>
      <c r="Q96" s="184">
        <v>0</v>
      </c>
      <c r="R96" s="184">
        <f aca="true" t="shared" si="2" ref="R96:R107">Q96*H96</f>
        <v>0</v>
      </c>
      <c r="S96" s="184">
        <v>0</v>
      </c>
      <c r="T96" s="185">
        <f aca="true" t="shared" si="3" ref="T96:T107">S96*H96</f>
        <v>0</v>
      </c>
      <c r="U96" s="35"/>
      <c r="V96" s="35"/>
      <c r="W96" s="35"/>
      <c r="X96" s="35"/>
      <c r="Y96" s="35"/>
      <c r="Z96" s="35"/>
      <c r="AA96" s="35"/>
      <c r="AB96" s="35"/>
      <c r="AC96" s="35"/>
      <c r="AD96" s="35"/>
      <c r="AE96" s="35"/>
      <c r="AR96" s="186" t="s">
        <v>178</v>
      </c>
      <c r="AT96" s="186" t="s">
        <v>173</v>
      </c>
      <c r="AU96" s="186" t="s">
        <v>81</v>
      </c>
      <c r="AY96" s="18" t="s">
        <v>171</v>
      </c>
      <c r="BE96" s="187">
        <f aca="true" t="shared" si="4" ref="BE96:BE107">IF(N96="základní",J96,0)</f>
        <v>0</v>
      </c>
      <c r="BF96" s="187">
        <f aca="true" t="shared" si="5" ref="BF96:BF107">IF(N96="snížená",J96,0)</f>
        <v>0</v>
      </c>
      <c r="BG96" s="187">
        <f aca="true" t="shared" si="6" ref="BG96:BG107">IF(N96="zákl. přenesená",J96,0)</f>
        <v>0</v>
      </c>
      <c r="BH96" s="187">
        <f aca="true" t="shared" si="7" ref="BH96:BH107">IF(N96="sníž. přenesená",J96,0)</f>
        <v>0</v>
      </c>
      <c r="BI96" s="187">
        <f aca="true" t="shared" si="8" ref="BI96:BI107">IF(N96="nulová",J96,0)</f>
        <v>0</v>
      </c>
      <c r="BJ96" s="18" t="s">
        <v>81</v>
      </c>
      <c r="BK96" s="187">
        <f aca="true" t="shared" si="9" ref="BK96:BK107">ROUND(I96*H96,2)</f>
        <v>0</v>
      </c>
      <c r="BL96" s="18" t="s">
        <v>178</v>
      </c>
      <c r="BM96" s="186" t="s">
        <v>245</v>
      </c>
    </row>
    <row r="97" spans="1:65" s="2" customFormat="1" ht="16.5" customHeight="1">
      <c r="A97" s="35"/>
      <c r="B97" s="36"/>
      <c r="C97" s="175" t="s">
        <v>225</v>
      </c>
      <c r="D97" s="175" t="s">
        <v>173</v>
      </c>
      <c r="E97" s="176" t="s">
        <v>3295</v>
      </c>
      <c r="F97" s="177" t="s">
        <v>3296</v>
      </c>
      <c r="G97" s="178" t="s">
        <v>3294</v>
      </c>
      <c r="H97" s="179">
        <v>1</v>
      </c>
      <c r="I97" s="180"/>
      <c r="J97" s="181">
        <f t="shared" si="0"/>
        <v>0</v>
      </c>
      <c r="K97" s="177" t="s">
        <v>19</v>
      </c>
      <c r="L97" s="40"/>
      <c r="M97" s="182" t="s">
        <v>19</v>
      </c>
      <c r="N97" s="183" t="s">
        <v>44</v>
      </c>
      <c r="O97" s="65"/>
      <c r="P97" s="184">
        <f t="shared" si="1"/>
        <v>0</v>
      </c>
      <c r="Q97" s="184">
        <v>0</v>
      </c>
      <c r="R97" s="184">
        <f t="shared" si="2"/>
        <v>0</v>
      </c>
      <c r="S97" s="184">
        <v>0</v>
      </c>
      <c r="T97" s="185">
        <f t="shared" si="3"/>
        <v>0</v>
      </c>
      <c r="U97" s="35"/>
      <c r="V97" s="35"/>
      <c r="W97" s="35"/>
      <c r="X97" s="35"/>
      <c r="Y97" s="35"/>
      <c r="Z97" s="35"/>
      <c r="AA97" s="35"/>
      <c r="AB97" s="35"/>
      <c r="AC97" s="35"/>
      <c r="AD97" s="35"/>
      <c r="AE97" s="35"/>
      <c r="AR97" s="186" t="s">
        <v>178</v>
      </c>
      <c r="AT97" s="186" t="s">
        <v>173</v>
      </c>
      <c r="AU97" s="186" t="s">
        <v>81</v>
      </c>
      <c r="AY97" s="18" t="s">
        <v>171</v>
      </c>
      <c r="BE97" s="187">
        <f t="shared" si="4"/>
        <v>0</v>
      </c>
      <c r="BF97" s="187">
        <f t="shared" si="5"/>
        <v>0</v>
      </c>
      <c r="BG97" s="187">
        <f t="shared" si="6"/>
        <v>0</v>
      </c>
      <c r="BH97" s="187">
        <f t="shared" si="7"/>
        <v>0</v>
      </c>
      <c r="BI97" s="187">
        <f t="shared" si="8"/>
        <v>0</v>
      </c>
      <c r="BJ97" s="18" t="s">
        <v>81</v>
      </c>
      <c r="BK97" s="187">
        <f t="shared" si="9"/>
        <v>0</v>
      </c>
      <c r="BL97" s="18" t="s">
        <v>178</v>
      </c>
      <c r="BM97" s="186" t="s">
        <v>262</v>
      </c>
    </row>
    <row r="98" spans="1:65" s="2" customFormat="1" ht="16.5" customHeight="1">
      <c r="A98" s="35"/>
      <c r="B98" s="36"/>
      <c r="C98" s="175" t="s">
        <v>231</v>
      </c>
      <c r="D98" s="175" t="s">
        <v>173</v>
      </c>
      <c r="E98" s="176" t="s">
        <v>3297</v>
      </c>
      <c r="F98" s="177" t="s">
        <v>3298</v>
      </c>
      <c r="G98" s="178" t="s">
        <v>3294</v>
      </c>
      <c r="H98" s="179">
        <v>3</v>
      </c>
      <c r="I98" s="180"/>
      <c r="J98" s="181">
        <f t="shared" si="0"/>
        <v>0</v>
      </c>
      <c r="K98" s="177" t="s">
        <v>19</v>
      </c>
      <c r="L98" s="40"/>
      <c r="M98" s="182" t="s">
        <v>19</v>
      </c>
      <c r="N98" s="183" t="s">
        <v>44</v>
      </c>
      <c r="O98" s="65"/>
      <c r="P98" s="184">
        <f t="shared" si="1"/>
        <v>0</v>
      </c>
      <c r="Q98" s="184">
        <v>0</v>
      </c>
      <c r="R98" s="184">
        <f t="shared" si="2"/>
        <v>0</v>
      </c>
      <c r="S98" s="184">
        <v>0</v>
      </c>
      <c r="T98" s="185">
        <f t="shared" si="3"/>
        <v>0</v>
      </c>
      <c r="U98" s="35"/>
      <c r="V98" s="35"/>
      <c r="W98" s="35"/>
      <c r="X98" s="35"/>
      <c r="Y98" s="35"/>
      <c r="Z98" s="35"/>
      <c r="AA98" s="35"/>
      <c r="AB98" s="35"/>
      <c r="AC98" s="35"/>
      <c r="AD98" s="35"/>
      <c r="AE98" s="35"/>
      <c r="AR98" s="186" t="s">
        <v>178</v>
      </c>
      <c r="AT98" s="186" t="s">
        <v>173</v>
      </c>
      <c r="AU98" s="186" t="s">
        <v>81</v>
      </c>
      <c r="AY98" s="18" t="s">
        <v>171</v>
      </c>
      <c r="BE98" s="187">
        <f t="shared" si="4"/>
        <v>0</v>
      </c>
      <c r="BF98" s="187">
        <f t="shared" si="5"/>
        <v>0</v>
      </c>
      <c r="BG98" s="187">
        <f t="shared" si="6"/>
        <v>0</v>
      </c>
      <c r="BH98" s="187">
        <f t="shared" si="7"/>
        <v>0</v>
      </c>
      <c r="BI98" s="187">
        <f t="shared" si="8"/>
        <v>0</v>
      </c>
      <c r="BJ98" s="18" t="s">
        <v>81</v>
      </c>
      <c r="BK98" s="187">
        <f t="shared" si="9"/>
        <v>0</v>
      </c>
      <c r="BL98" s="18" t="s">
        <v>178</v>
      </c>
      <c r="BM98" s="186" t="s">
        <v>278</v>
      </c>
    </row>
    <row r="99" spans="1:65" s="2" customFormat="1" ht="44.25" customHeight="1">
      <c r="A99" s="35"/>
      <c r="B99" s="36"/>
      <c r="C99" s="175" t="s">
        <v>238</v>
      </c>
      <c r="D99" s="175" t="s">
        <v>173</v>
      </c>
      <c r="E99" s="176" t="s">
        <v>3299</v>
      </c>
      <c r="F99" s="177" t="s">
        <v>3300</v>
      </c>
      <c r="G99" s="178" t="s">
        <v>3294</v>
      </c>
      <c r="H99" s="179">
        <v>1</v>
      </c>
      <c r="I99" s="180"/>
      <c r="J99" s="181">
        <f t="shared" si="0"/>
        <v>0</v>
      </c>
      <c r="K99" s="177" t="s">
        <v>19</v>
      </c>
      <c r="L99" s="40"/>
      <c r="M99" s="182" t="s">
        <v>19</v>
      </c>
      <c r="N99" s="183" t="s">
        <v>44</v>
      </c>
      <c r="O99" s="65"/>
      <c r="P99" s="184">
        <f t="shared" si="1"/>
        <v>0</v>
      </c>
      <c r="Q99" s="184">
        <v>0</v>
      </c>
      <c r="R99" s="184">
        <f t="shared" si="2"/>
        <v>0</v>
      </c>
      <c r="S99" s="184">
        <v>0</v>
      </c>
      <c r="T99" s="185">
        <f t="shared" si="3"/>
        <v>0</v>
      </c>
      <c r="U99" s="35"/>
      <c r="V99" s="35"/>
      <c r="W99" s="35"/>
      <c r="X99" s="35"/>
      <c r="Y99" s="35"/>
      <c r="Z99" s="35"/>
      <c r="AA99" s="35"/>
      <c r="AB99" s="35"/>
      <c r="AC99" s="35"/>
      <c r="AD99" s="35"/>
      <c r="AE99" s="35"/>
      <c r="AR99" s="186" t="s">
        <v>178</v>
      </c>
      <c r="AT99" s="186" t="s">
        <v>173</v>
      </c>
      <c r="AU99" s="186" t="s">
        <v>81</v>
      </c>
      <c r="AY99" s="18" t="s">
        <v>171</v>
      </c>
      <c r="BE99" s="187">
        <f t="shared" si="4"/>
        <v>0</v>
      </c>
      <c r="BF99" s="187">
        <f t="shared" si="5"/>
        <v>0</v>
      </c>
      <c r="BG99" s="187">
        <f t="shared" si="6"/>
        <v>0</v>
      </c>
      <c r="BH99" s="187">
        <f t="shared" si="7"/>
        <v>0</v>
      </c>
      <c r="BI99" s="187">
        <f t="shared" si="8"/>
        <v>0</v>
      </c>
      <c r="BJ99" s="18" t="s">
        <v>81</v>
      </c>
      <c r="BK99" s="187">
        <f t="shared" si="9"/>
        <v>0</v>
      </c>
      <c r="BL99" s="18" t="s">
        <v>178</v>
      </c>
      <c r="BM99" s="186" t="s">
        <v>297</v>
      </c>
    </row>
    <row r="100" spans="1:65" s="2" customFormat="1" ht="24.2" customHeight="1">
      <c r="A100" s="35"/>
      <c r="B100" s="36"/>
      <c r="C100" s="175" t="s">
        <v>245</v>
      </c>
      <c r="D100" s="175" t="s">
        <v>173</v>
      </c>
      <c r="E100" s="176" t="s">
        <v>3301</v>
      </c>
      <c r="F100" s="177" t="s">
        <v>3302</v>
      </c>
      <c r="G100" s="178" t="s">
        <v>3294</v>
      </c>
      <c r="H100" s="179">
        <v>1</v>
      </c>
      <c r="I100" s="180"/>
      <c r="J100" s="181">
        <f t="shared" si="0"/>
        <v>0</v>
      </c>
      <c r="K100" s="177" t="s">
        <v>19</v>
      </c>
      <c r="L100" s="40"/>
      <c r="M100" s="182" t="s">
        <v>19</v>
      </c>
      <c r="N100" s="183" t="s">
        <v>44</v>
      </c>
      <c r="O100" s="65"/>
      <c r="P100" s="184">
        <f t="shared" si="1"/>
        <v>0</v>
      </c>
      <c r="Q100" s="184">
        <v>0</v>
      </c>
      <c r="R100" s="184">
        <f t="shared" si="2"/>
        <v>0</v>
      </c>
      <c r="S100" s="184">
        <v>0</v>
      </c>
      <c r="T100" s="185">
        <f t="shared" si="3"/>
        <v>0</v>
      </c>
      <c r="U100" s="35"/>
      <c r="V100" s="35"/>
      <c r="W100" s="35"/>
      <c r="X100" s="35"/>
      <c r="Y100" s="35"/>
      <c r="Z100" s="35"/>
      <c r="AA100" s="35"/>
      <c r="AB100" s="35"/>
      <c r="AC100" s="35"/>
      <c r="AD100" s="35"/>
      <c r="AE100" s="35"/>
      <c r="AR100" s="186" t="s">
        <v>178</v>
      </c>
      <c r="AT100" s="186" t="s">
        <v>173</v>
      </c>
      <c r="AU100" s="186" t="s">
        <v>81</v>
      </c>
      <c r="AY100" s="18" t="s">
        <v>171</v>
      </c>
      <c r="BE100" s="187">
        <f t="shared" si="4"/>
        <v>0</v>
      </c>
      <c r="BF100" s="187">
        <f t="shared" si="5"/>
        <v>0</v>
      </c>
      <c r="BG100" s="187">
        <f t="shared" si="6"/>
        <v>0</v>
      </c>
      <c r="BH100" s="187">
        <f t="shared" si="7"/>
        <v>0</v>
      </c>
      <c r="BI100" s="187">
        <f t="shared" si="8"/>
        <v>0</v>
      </c>
      <c r="BJ100" s="18" t="s">
        <v>81</v>
      </c>
      <c r="BK100" s="187">
        <f t="shared" si="9"/>
        <v>0</v>
      </c>
      <c r="BL100" s="18" t="s">
        <v>178</v>
      </c>
      <c r="BM100" s="186" t="s">
        <v>311</v>
      </c>
    </row>
    <row r="101" spans="1:65" s="2" customFormat="1" ht="16.5" customHeight="1">
      <c r="A101" s="35"/>
      <c r="B101" s="36"/>
      <c r="C101" s="226" t="s">
        <v>254</v>
      </c>
      <c r="D101" s="226" t="s">
        <v>263</v>
      </c>
      <c r="E101" s="227" t="s">
        <v>3303</v>
      </c>
      <c r="F101" s="228" t="s">
        <v>3304</v>
      </c>
      <c r="G101" s="229" t="s">
        <v>2711</v>
      </c>
      <c r="H101" s="230">
        <v>1</v>
      </c>
      <c r="I101" s="231"/>
      <c r="J101" s="232">
        <f t="shared" si="0"/>
        <v>0</v>
      </c>
      <c r="K101" s="228" t="s">
        <v>19</v>
      </c>
      <c r="L101" s="233"/>
      <c r="M101" s="234" t="s">
        <v>19</v>
      </c>
      <c r="N101" s="235" t="s">
        <v>44</v>
      </c>
      <c r="O101" s="65"/>
      <c r="P101" s="184">
        <f t="shared" si="1"/>
        <v>0</v>
      </c>
      <c r="Q101" s="184">
        <v>0</v>
      </c>
      <c r="R101" s="184">
        <f t="shared" si="2"/>
        <v>0</v>
      </c>
      <c r="S101" s="184">
        <v>0</v>
      </c>
      <c r="T101" s="185">
        <f t="shared" si="3"/>
        <v>0</v>
      </c>
      <c r="U101" s="35"/>
      <c r="V101" s="35"/>
      <c r="W101" s="35"/>
      <c r="X101" s="35"/>
      <c r="Y101" s="35"/>
      <c r="Z101" s="35"/>
      <c r="AA101" s="35"/>
      <c r="AB101" s="35"/>
      <c r="AC101" s="35"/>
      <c r="AD101" s="35"/>
      <c r="AE101" s="35"/>
      <c r="AR101" s="186" t="s">
        <v>245</v>
      </c>
      <c r="AT101" s="186" t="s">
        <v>263</v>
      </c>
      <c r="AU101" s="186" t="s">
        <v>81</v>
      </c>
      <c r="AY101" s="18" t="s">
        <v>171</v>
      </c>
      <c r="BE101" s="187">
        <f t="shared" si="4"/>
        <v>0</v>
      </c>
      <c r="BF101" s="187">
        <f t="shared" si="5"/>
        <v>0</v>
      </c>
      <c r="BG101" s="187">
        <f t="shared" si="6"/>
        <v>0</v>
      </c>
      <c r="BH101" s="187">
        <f t="shared" si="7"/>
        <v>0</v>
      </c>
      <c r="BI101" s="187">
        <f t="shared" si="8"/>
        <v>0</v>
      </c>
      <c r="BJ101" s="18" t="s">
        <v>81</v>
      </c>
      <c r="BK101" s="187">
        <f t="shared" si="9"/>
        <v>0</v>
      </c>
      <c r="BL101" s="18" t="s">
        <v>178</v>
      </c>
      <c r="BM101" s="186" t="s">
        <v>325</v>
      </c>
    </row>
    <row r="102" spans="1:65" s="2" customFormat="1" ht="16.5" customHeight="1">
      <c r="A102" s="35"/>
      <c r="B102" s="36"/>
      <c r="C102" s="226" t="s">
        <v>262</v>
      </c>
      <c r="D102" s="226" t="s">
        <v>263</v>
      </c>
      <c r="E102" s="227" t="s">
        <v>3305</v>
      </c>
      <c r="F102" s="228" t="s">
        <v>3306</v>
      </c>
      <c r="G102" s="229" t="s">
        <v>2711</v>
      </c>
      <c r="H102" s="230">
        <v>1</v>
      </c>
      <c r="I102" s="231"/>
      <c r="J102" s="232">
        <f t="shared" si="0"/>
        <v>0</v>
      </c>
      <c r="K102" s="228" t="s">
        <v>19</v>
      </c>
      <c r="L102" s="233"/>
      <c r="M102" s="234" t="s">
        <v>19</v>
      </c>
      <c r="N102" s="235" t="s">
        <v>44</v>
      </c>
      <c r="O102" s="65"/>
      <c r="P102" s="184">
        <f t="shared" si="1"/>
        <v>0</v>
      </c>
      <c r="Q102" s="184">
        <v>0</v>
      </c>
      <c r="R102" s="184">
        <f t="shared" si="2"/>
        <v>0</v>
      </c>
      <c r="S102" s="184">
        <v>0</v>
      </c>
      <c r="T102" s="185">
        <f t="shared" si="3"/>
        <v>0</v>
      </c>
      <c r="U102" s="35"/>
      <c r="V102" s="35"/>
      <c r="W102" s="35"/>
      <c r="X102" s="35"/>
      <c r="Y102" s="35"/>
      <c r="Z102" s="35"/>
      <c r="AA102" s="35"/>
      <c r="AB102" s="35"/>
      <c r="AC102" s="35"/>
      <c r="AD102" s="35"/>
      <c r="AE102" s="35"/>
      <c r="AR102" s="186" t="s">
        <v>245</v>
      </c>
      <c r="AT102" s="186" t="s">
        <v>263</v>
      </c>
      <c r="AU102" s="186" t="s">
        <v>81</v>
      </c>
      <c r="AY102" s="18" t="s">
        <v>171</v>
      </c>
      <c r="BE102" s="187">
        <f t="shared" si="4"/>
        <v>0</v>
      </c>
      <c r="BF102" s="187">
        <f t="shared" si="5"/>
        <v>0</v>
      </c>
      <c r="BG102" s="187">
        <f t="shared" si="6"/>
        <v>0</v>
      </c>
      <c r="BH102" s="187">
        <f t="shared" si="7"/>
        <v>0</v>
      </c>
      <c r="BI102" s="187">
        <f t="shared" si="8"/>
        <v>0</v>
      </c>
      <c r="BJ102" s="18" t="s">
        <v>81</v>
      </c>
      <c r="BK102" s="187">
        <f t="shared" si="9"/>
        <v>0</v>
      </c>
      <c r="BL102" s="18" t="s">
        <v>178</v>
      </c>
      <c r="BM102" s="186" t="s">
        <v>351</v>
      </c>
    </row>
    <row r="103" spans="1:65" s="2" customFormat="1" ht="16.5" customHeight="1">
      <c r="A103" s="35"/>
      <c r="B103" s="36"/>
      <c r="C103" s="226" t="s">
        <v>269</v>
      </c>
      <c r="D103" s="226" t="s">
        <v>263</v>
      </c>
      <c r="E103" s="227" t="s">
        <v>3307</v>
      </c>
      <c r="F103" s="228" t="s">
        <v>3308</v>
      </c>
      <c r="G103" s="229" t="s">
        <v>2711</v>
      </c>
      <c r="H103" s="230">
        <v>1</v>
      </c>
      <c r="I103" s="231"/>
      <c r="J103" s="232">
        <f t="shared" si="0"/>
        <v>0</v>
      </c>
      <c r="K103" s="228" t="s">
        <v>19</v>
      </c>
      <c r="L103" s="233"/>
      <c r="M103" s="234" t="s">
        <v>19</v>
      </c>
      <c r="N103" s="235" t="s">
        <v>44</v>
      </c>
      <c r="O103" s="65"/>
      <c r="P103" s="184">
        <f t="shared" si="1"/>
        <v>0</v>
      </c>
      <c r="Q103" s="184">
        <v>0</v>
      </c>
      <c r="R103" s="184">
        <f t="shared" si="2"/>
        <v>0</v>
      </c>
      <c r="S103" s="184">
        <v>0</v>
      </c>
      <c r="T103" s="185">
        <f t="shared" si="3"/>
        <v>0</v>
      </c>
      <c r="U103" s="35"/>
      <c r="V103" s="35"/>
      <c r="W103" s="35"/>
      <c r="X103" s="35"/>
      <c r="Y103" s="35"/>
      <c r="Z103" s="35"/>
      <c r="AA103" s="35"/>
      <c r="AB103" s="35"/>
      <c r="AC103" s="35"/>
      <c r="AD103" s="35"/>
      <c r="AE103" s="35"/>
      <c r="AR103" s="186" t="s">
        <v>245</v>
      </c>
      <c r="AT103" s="186" t="s">
        <v>263</v>
      </c>
      <c r="AU103" s="186" t="s">
        <v>81</v>
      </c>
      <c r="AY103" s="18" t="s">
        <v>171</v>
      </c>
      <c r="BE103" s="187">
        <f t="shared" si="4"/>
        <v>0</v>
      </c>
      <c r="BF103" s="187">
        <f t="shared" si="5"/>
        <v>0</v>
      </c>
      <c r="BG103" s="187">
        <f t="shared" si="6"/>
        <v>0</v>
      </c>
      <c r="BH103" s="187">
        <f t="shared" si="7"/>
        <v>0</v>
      </c>
      <c r="BI103" s="187">
        <f t="shared" si="8"/>
        <v>0</v>
      </c>
      <c r="BJ103" s="18" t="s">
        <v>81</v>
      </c>
      <c r="BK103" s="187">
        <f t="shared" si="9"/>
        <v>0</v>
      </c>
      <c r="BL103" s="18" t="s">
        <v>178</v>
      </c>
      <c r="BM103" s="186" t="s">
        <v>367</v>
      </c>
    </row>
    <row r="104" spans="1:65" s="2" customFormat="1" ht="24.2" customHeight="1">
      <c r="A104" s="35"/>
      <c r="B104" s="36"/>
      <c r="C104" s="226" t="s">
        <v>278</v>
      </c>
      <c r="D104" s="226" t="s">
        <v>263</v>
      </c>
      <c r="E104" s="227" t="s">
        <v>3309</v>
      </c>
      <c r="F104" s="228" t="s">
        <v>3310</v>
      </c>
      <c r="G104" s="229" t="s">
        <v>2711</v>
      </c>
      <c r="H104" s="230">
        <v>3</v>
      </c>
      <c r="I104" s="231"/>
      <c r="J104" s="232">
        <f t="shared" si="0"/>
        <v>0</v>
      </c>
      <c r="K104" s="228" t="s">
        <v>19</v>
      </c>
      <c r="L104" s="233"/>
      <c r="M104" s="234" t="s">
        <v>19</v>
      </c>
      <c r="N104" s="235" t="s">
        <v>44</v>
      </c>
      <c r="O104" s="65"/>
      <c r="P104" s="184">
        <f t="shared" si="1"/>
        <v>0</v>
      </c>
      <c r="Q104" s="184">
        <v>0</v>
      </c>
      <c r="R104" s="184">
        <f t="shared" si="2"/>
        <v>0</v>
      </c>
      <c r="S104" s="184">
        <v>0</v>
      </c>
      <c r="T104" s="185">
        <f t="shared" si="3"/>
        <v>0</v>
      </c>
      <c r="U104" s="35"/>
      <c r="V104" s="35"/>
      <c r="W104" s="35"/>
      <c r="X104" s="35"/>
      <c r="Y104" s="35"/>
      <c r="Z104" s="35"/>
      <c r="AA104" s="35"/>
      <c r="AB104" s="35"/>
      <c r="AC104" s="35"/>
      <c r="AD104" s="35"/>
      <c r="AE104" s="35"/>
      <c r="AR104" s="186" t="s">
        <v>245</v>
      </c>
      <c r="AT104" s="186" t="s">
        <v>263</v>
      </c>
      <c r="AU104" s="186" t="s">
        <v>81</v>
      </c>
      <c r="AY104" s="18" t="s">
        <v>171</v>
      </c>
      <c r="BE104" s="187">
        <f t="shared" si="4"/>
        <v>0</v>
      </c>
      <c r="BF104" s="187">
        <f t="shared" si="5"/>
        <v>0</v>
      </c>
      <c r="BG104" s="187">
        <f t="shared" si="6"/>
        <v>0</v>
      </c>
      <c r="BH104" s="187">
        <f t="shared" si="7"/>
        <v>0</v>
      </c>
      <c r="BI104" s="187">
        <f t="shared" si="8"/>
        <v>0</v>
      </c>
      <c r="BJ104" s="18" t="s">
        <v>81</v>
      </c>
      <c r="BK104" s="187">
        <f t="shared" si="9"/>
        <v>0</v>
      </c>
      <c r="BL104" s="18" t="s">
        <v>178</v>
      </c>
      <c r="BM104" s="186" t="s">
        <v>388</v>
      </c>
    </row>
    <row r="105" spans="1:65" s="2" customFormat="1" ht="62.65" customHeight="1">
      <c r="A105" s="35"/>
      <c r="B105" s="36"/>
      <c r="C105" s="226" t="s">
        <v>291</v>
      </c>
      <c r="D105" s="226" t="s">
        <v>263</v>
      </c>
      <c r="E105" s="227" t="s">
        <v>3311</v>
      </c>
      <c r="F105" s="228" t="s">
        <v>3312</v>
      </c>
      <c r="G105" s="229" t="s">
        <v>2711</v>
      </c>
      <c r="H105" s="230">
        <v>1</v>
      </c>
      <c r="I105" s="231"/>
      <c r="J105" s="232">
        <f t="shared" si="0"/>
        <v>0</v>
      </c>
      <c r="K105" s="228" t="s">
        <v>19</v>
      </c>
      <c r="L105" s="233"/>
      <c r="M105" s="234" t="s">
        <v>19</v>
      </c>
      <c r="N105" s="235" t="s">
        <v>44</v>
      </c>
      <c r="O105" s="65"/>
      <c r="P105" s="184">
        <f t="shared" si="1"/>
        <v>0</v>
      </c>
      <c r="Q105" s="184">
        <v>0</v>
      </c>
      <c r="R105" s="184">
        <f t="shared" si="2"/>
        <v>0</v>
      </c>
      <c r="S105" s="184">
        <v>0</v>
      </c>
      <c r="T105" s="185">
        <f t="shared" si="3"/>
        <v>0</v>
      </c>
      <c r="U105" s="35"/>
      <c r="V105" s="35"/>
      <c r="W105" s="35"/>
      <c r="X105" s="35"/>
      <c r="Y105" s="35"/>
      <c r="Z105" s="35"/>
      <c r="AA105" s="35"/>
      <c r="AB105" s="35"/>
      <c r="AC105" s="35"/>
      <c r="AD105" s="35"/>
      <c r="AE105" s="35"/>
      <c r="AR105" s="186" t="s">
        <v>245</v>
      </c>
      <c r="AT105" s="186" t="s">
        <v>263</v>
      </c>
      <c r="AU105" s="186" t="s">
        <v>81</v>
      </c>
      <c r="AY105" s="18" t="s">
        <v>171</v>
      </c>
      <c r="BE105" s="187">
        <f t="shared" si="4"/>
        <v>0</v>
      </c>
      <c r="BF105" s="187">
        <f t="shared" si="5"/>
        <v>0</v>
      </c>
      <c r="BG105" s="187">
        <f t="shared" si="6"/>
        <v>0</v>
      </c>
      <c r="BH105" s="187">
        <f t="shared" si="7"/>
        <v>0</v>
      </c>
      <c r="BI105" s="187">
        <f t="shared" si="8"/>
        <v>0</v>
      </c>
      <c r="BJ105" s="18" t="s">
        <v>81</v>
      </c>
      <c r="BK105" s="187">
        <f t="shared" si="9"/>
        <v>0</v>
      </c>
      <c r="BL105" s="18" t="s">
        <v>178</v>
      </c>
      <c r="BM105" s="186" t="s">
        <v>408</v>
      </c>
    </row>
    <row r="106" spans="1:65" s="2" customFormat="1" ht="37.9" customHeight="1">
      <c r="A106" s="35"/>
      <c r="B106" s="36"/>
      <c r="C106" s="226" t="s">
        <v>297</v>
      </c>
      <c r="D106" s="226" t="s">
        <v>263</v>
      </c>
      <c r="E106" s="227" t="s">
        <v>3313</v>
      </c>
      <c r="F106" s="228" t="s">
        <v>3314</v>
      </c>
      <c r="G106" s="229" t="s">
        <v>2711</v>
      </c>
      <c r="H106" s="230">
        <v>1</v>
      </c>
      <c r="I106" s="231"/>
      <c r="J106" s="232">
        <f t="shared" si="0"/>
        <v>0</v>
      </c>
      <c r="K106" s="228" t="s">
        <v>19</v>
      </c>
      <c r="L106" s="233"/>
      <c r="M106" s="234" t="s">
        <v>19</v>
      </c>
      <c r="N106" s="235" t="s">
        <v>44</v>
      </c>
      <c r="O106" s="65"/>
      <c r="P106" s="184">
        <f t="shared" si="1"/>
        <v>0</v>
      </c>
      <c r="Q106" s="184">
        <v>0</v>
      </c>
      <c r="R106" s="184">
        <f t="shared" si="2"/>
        <v>0</v>
      </c>
      <c r="S106" s="184">
        <v>0</v>
      </c>
      <c r="T106" s="185">
        <f t="shared" si="3"/>
        <v>0</v>
      </c>
      <c r="U106" s="35"/>
      <c r="V106" s="35"/>
      <c r="W106" s="35"/>
      <c r="X106" s="35"/>
      <c r="Y106" s="35"/>
      <c r="Z106" s="35"/>
      <c r="AA106" s="35"/>
      <c r="AB106" s="35"/>
      <c r="AC106" s="35"/>
      <c r="AD106" s="35"/>
      <c r="AE106" s="35"/>
      <c r="AR106" s="186" t="s">
        <v>245</v>
      </c>
      <c r="AT106" s="186" t="s">
        <v>263</v>
      </c>
      <c r="AU106" s="186" t="s">
        <v>81</v>
      </c>
      <c r="AY106" s="18" t="s">
        <v>171</v>
      </c>
      <c r="BE106" s="187">
        <f t="shared" si="4"/>
        <v>0</v>
      </c>
      <c r="BF106" s="187">
        <f t="shared" si="5"/>
        <v>0</v>
      </c>
      <c r="BG106" s="187">
        <f t="shared" si="6"/>
        <v>0</v>
      </c>
      <c r="BH106" s="187">
        <f t="shared" si="7"/>
        <v>0</v>
      </c>
      <c r="BI106" s="187">
        <f t="shared" si="8"/>
        <v>0</v>
      </c>
      <c r="BJ106" s="18" t="s">
        <v>81</v>
      </c>
      <c r="BK106" s="187">
        <f t="shared" si="9"/>
        <v>0</v>
      </c>
      <c r="BL106" s="18" t="s">
        <v>178</v>
      </c>
      <c r="BM106" s="186" t="s">
        <v>416</v>
      </c>
    </row>
    <row r="107" spans="1:65" s="2" customFormat="1" ht="16.5" customHeight="1">
      <c r="A107" s="35"/>
      <c r="B107" s="36"/>
      <c r="C107" s="175" t="s">
        <v>8</v>
      </c>
      <c r="D107" s="175" t="s">
        <v>173</v>
      </c>
      <c r="E107" s="176" t="s">
        <v>3315</v>
      </c>
      <c r="F107" s="177" t="s">
        <v>3316</v>
      </c>
      <c r="G107" s="178" t="s">
        <v>983</v>
      </c>
      <c r="H107" s="237"/>
      <c r="I107" s="180"/>
      <c r="J107" s="181">
        <f t="shared" si="0"/>
        <v>0</v>
      </c>
      <c r="K107" s="177" t="s">
        <v>19</v>
      </c>
      <c r="L107" s="40"/>
      <c r="M107" s="182" t="s">
        <v>19</v>
      </c>
      <c r="N107" s="183" t="s">
        <v>44</v>
      </c>
      <c r="O107" s="65"/>
      <c r="P107" s="184">
        <f t="shared" si="1"/>
        <v>0</v>
      </c>
      <c r="Q107" s="184">
        <v>0</v>
      </c>
      <c r="R107" s="184">
        <f t="shared" si="2"/>
        <v>0</v>
      </c>
      <c r="S107" s="184">
        <v>0</v>
      </c>
      <c r="T107" s="185">
        <f t="shared" si="3"/>
        <v>0</v>
      </c>
      <c r="U107" s="35"/>
      <c r="V107" s="35"/>
      <c r="W107" s="35"/>
      <c r="X107" s="35"/>
      <c r="Y107" s="35"/>
      <c r="Z107" s="35"/>
      <c r="AA107" s="35"/>
      <c r="AB107" s="35"/>
      <c r="AC107" s="35"/>
      <c r="AD107" s="35"/>
      <c r="AE107" s="35"/>
      <c r="AR107" s="186" t="s">
        <v>178</v>
      </c>
      <c r="AT107" s="186" t="s">
        <v>173</v>
      </c>
      <c r="AU107" s="186" t="s">
        <v>81</v>
      </c>
      <c r="AY107" s="18" t="s">
        <v>171</v>
      </c>
      <c r="BE107" s="187">
        <f t="shared" si="4"/>
        <v>0</v>
      </c>
      <c r="BF107" s="187">
        <f t="shared" si="5"/>
        <v>0</v>
      </c>
      <c r="BG107" s="187">
        <f t="shared" si="6"/>
        <v>0</v>
      </c>
      <c r="BH107" s="187">
        <f t="shared" si="7"/>
        <v>0</v>
      </c>
      <c r="BI107" s="187">
        <f t="shared" si="8"/>
        <v>0</v>
      </c>
      <c r="BJ107" s="18" t="s">
        <v>81</v>
      </c>
      <c r="BK107" s="187">
        <f t="shared" si="9"/>
        <v>0</v>
      </c>
      <c r="BL107" s="18" t="s">
        <v>178</v>
      </c>
      <c r="BM107" s="186" t="s">
        <v>432</v>
      </c>
    </row>
    <row r="108" spans="2:63" s="12" customFormat="1" ht="25.9" customHeight="1">
      <c r="B108" s="159"/>
      <c r="C108" s="160"/>
      <c r="D108" s="161" t="s">
        <v>72</v>
      </c>
      <c r="E108" s="162" t="s">
        <v>2750</v>
      </c>
      <c r="F108" s="162" t="s">
        <v>3317</v>
      </c>
      <c r="G108" s="160"/>
      <c r="H108" s="160"/>
      <c r="I108" s="163"/>
      <c r="J108" s="164">
        <f>BK108</f>
        <v>0</v>
      </c>
      <c r="K108" s="160"/>
      <c r="L108" s="165"/>
      <c r="M108" s="166"/>
      <c r="N108" s="167"/>
      <c r="O108" s="167"/>
      <c r="P108" s="168">
        <f>SUM(P109:P118)</f>
        <v>0</v>
      </c>
      <c r="Q108" s="167"/>
      <c r="R108" s="168">
        <f>SUM(R109:R118)</f>
        <v>0</v>
      </c>
      <c r="S108" s="167"/>
      <c r="T108" s="169">
        <f>SUM(T109:T118)</f>
        <v>0</v>
      </c>
      <c r="AR108" s="170" t="s">
        <v>81</v>
      </c>
      <c r="AT108" s="171" t="s">
        <v>72</v>
      </c>
      <c r="AU108" s="171" t="s">
        <v>73</v>
      </c>
      <c r="AY108" s="170" t="s">
        <v>171</v>
      </c>
      <c r="BK108" s="172">
        <f>SUM(BK109:BK118)</f>
        <v>0</v>
      </c>
    </row>
    <row r="109" spans="1:65" s="2" customFormat="1" ht="37.9" customHeight="1">
      <c r="A109" s="35"/>
      <c r="B109" s="36"/>
      <c r="C109" s="175" t="s">
        <v>311</v>
      </c>
      <c r="D109" s="175" t="s">
        <v>173</v>
      </c>
      <c r="E109" s="176" t="s">
        <v>3318</v>
      </c>
      <c r="F109" s="177" t="s">
        <v>3319</v>
      </c>
      <c r="G109" s="178" t="s">
        <v>328</v>
      </c>
      <c r="H109" s="179">
        <v>48</v>
      </c>
      <c r="I109" s="180"/>
      <c r="J109" s="181">
        <f aca="true" t="shared" si="10" ref="J109:J118">ROUND(I109*H109,2)</f>
        <v>0</v>
      </c>
      <c r="K109" s="177" t="s">
        <v>19</v>
      </c>
      <c r="L109" s="40"/>
      <c r="M109" s="182" t="s">
        <v>19</v>
      </c>
      <c r="N109" s="183" t="s">
        <v>44</v>
      </c>
      <c r="O109" s="65"/>
      <c r="P109" s="184">
        <f aca="true" t="shared" si="11" ref="P109:P118">O109*H109</f>
        <v>0</v>
      </c>
      <c r="Q109" s="184">
        <v>0</v>
      </c>
      <c r="R109" s="184">
        <f aca="true" t="shared" si="12" ref="R109:R118">Q109*H109</f>
        <v>0</v>
      </c>
      <c r="S109" s="184">
        <v>0</v>
      </c>
      <c r="T109" s="185">
        <f aca="true" t="shared" si="13" ref="T109:T118">S109*H109</f>
        <v>0</v>
      </c>
      <c r="U109" s="35"/>
      <c r="V109" s="35"/>
      <c r="W109" s="35"/>
      <c r="X109" s="35"/>
      <c r="Y109" s="35"/>
      <c r="Z109" s="35"/>
      <c r="AA109" s="35"/>
      <c r="AB109" s="35"/>
      <c r="AC109" s="35"/>
      <c r="AD109" s="35"/>
      <c r="AE109" s="35"/>
      <c r="AR109" s="186" t="s">
        <v>178</v>
      </c>
      <c r="AT109" s="186" t="s">
        <v>173</v>
      </c>
      <c r="AU109" s="186" t="s">
        <v>81</v>
      </c>
      <c r="AY109" s="18" t="s">
        <v>171</v>
      </c>
      <c r="BE109" s="187">
        <f aca="true" t="shared" si="14" ref="BE109:BE118">IF(N109="základní",J109,0)</f>
        <v>0</v>
      </c>
      <c r="BF109" s="187">
        <f aca="true" t="shared" si="15" ref="BF109:BF118">IF(N109="snížená",J109,0)</f>
        <v>0</v>
      </c>
      <c r="BG109" s="187">
        <f aca="true" t="shared" si="16" ref="BG109:BG118">IF(N109="zákl. přenesená",J109,0)</f>
        <v>0</v>
      </c>
      <c r="BH109" s="187">
        <f aca="true" t="shared" si="17" ref="BH109:BH118">IF(N109="sníž. přenesená",J109,0)</f>
        <v>0</v>
      </c>
      <c r="BI109" s="187">
        <f aca="true" t="shared" si="18" ref="BI109:BI118">IF(N109="nulová",J109,0)</f>
        <v>0</v>
      </c>
      <c r="BJ109" s="18" t="s">
        <v>81</v>
      </c>
      <c r="BK109" s="187">
        <f aca="true" t="shared" si="19" ref="BK109:BK118">ROUND(I109*H109,2)</f>
        <v>0</v>
      </c>
      <c r="BL109" s="18" t="s">
        <v>178</v>
      </c>
      <c r="BM109" s="186" t="s">
        <v>454</v>
      </c>
    </row>
    <row r="110" spans="1:65" s="2" customFormat="1" ht="37.9" customHeight="1">
      <c r="A110" s="35"/>
      <c r="B110" s="36"/>
      <c r="C110" s="175" t="s">
        <v>320</v>
      </c>
      <c r="D110" s="175" t="s">
        <v>173</v>
      </c>
      <c r="E110" s="176" t="s">
        <v>3320</v>
      </c>
      <c r="F110" s="177" t="s">
        <v>3321</v>
      </c>
      <c r="G110" s="178" t="s">
        <v>328</v>
      </c>
      <c r="H110" s="179">
        <v>60</v>
      </c>
      <c r="I110" s="180"/>
      <c r="J110" s="181">
        <f t="shared" si="10"/>
        <v>0</v>
      </c>
      <c r="K110" s="177" t="s">
        <v>19</v>
      </c>
      <c r="L110" s="40"/>
      <c r="M110" s="182" t="s">
        <v>19</v>
      </c>
      <c r="N110" s="183" t="s">
        <v>44</v>
      </c>
      <c r="O110" s="65"/>
      <c r="P110" s="184">
        <f t="shared" si="11"/>
        <v>0</v>
      </c>
      <c r="Q110" s="184">
        <v>0</v>
      </c>
      <c r="R110" s="184">
        <f t="shared" si="12"/>
        <v>0</v>
      </c>
      <c r="S110" s="184">
        <v>0</v>
      </c>
      <c r="T110" s="185">
        <f t="shared" si="13"/>
        <v>0</v>
      </c>
      <c r="U110" s="35"/>
      <c r="V110" s="35"/>
      <c r="W110" s="35"/>
      <c r="X110" s="35"/>
      <c r="Y110" s="35"/>
      <c r="Z110" s="35"/>
      <c r="AA110" s="35"/>
      <c r="AB110" s="35"/>
      <c r="AC110" s="35"/>
      <c r="AD110" s="35"/>
      <c r="AE110" s="35"/>
      <c r="AR110" s="186" t="s">
        <v>178</v>
      </c>
      <c r="AT110" s="186" t="s">
        <v>173</v>
      </c>
      <c r="AU110" s="186" t="s">
        <v>81</v>
      </c>
      <c r="AY110" s="18" t="s">
        <v>171</v>
      </c>
      <c r="BE110" s="187">
        <f t="shared" si="14"/>
        <v>0</v>
      </c>
      <c r="BF110" s="187">
        <f t="shared" si="15"/>
        <v>0</v>
      </c>
      <c r="BG110" s="187">
        <f t="shared" si="16"/>
        <v>0</v>
      </c>
      <c r="BH110" s="187">
        <f t="shared" si="17"/>
        <v>0</v>
      </c>
      <c r="BI110" s="187">
        <f t="shared" si="18"/>
        <v>0</v>
      </c>
      <c r="BJ110" s="18" t="s">
        <v>81</v>
      </c>
      <c r="BK110" s="187">
        <f t="shared" si="19"/>
        <v>0</v>
      </c>
      <c r="BL110" s="18" t="s">
        <v>178</v>
      </c>
      <c r="BM110" s="186" t="s">
        <v>481</v>
      </c>
    </row>
    <row r="111" spans="1:65" s="2" customFormat="1" ht="37.9" customHeight="1">
      <c r="A111" s="35"/>
      <c r="B111" s="36"/>
      <c r="C111" s="175" t="s">
        <v>325</v>
      </c>
      <c r="D111" s="175" t="s">
        <v>173</v>
      </c>
      <c r="E111" s="176" t="s">
        <v>3322</v>
      </c>
      <c r="F111" s="177" t="s">
        <v>3323</v>
      </c>
      <c r="G111" s="178" t="s">
        <v>328</v>
      </c>
      <c r="H111" s="179">
        <v>18</v>
      </c>
      <c r="I111" s="180"/>
      <c r="J111" s="181">
        <f t="shared" si="10"/>
        <v>0</v>
      </c>
      <c r="K111" s="177" t="s">
        <v>19</v>
      </c>
      <c r="L111" s="40"/>
      <c r="M111" s="182" t="s">
        <v>19</v>
      </c>
      <c r="N111" s="183" t="s">
        <v>44</v>
      </c>
      <c r="O111" s="65"/>
      <c r="P111" s="184">
        <f t="shared" si="11"/>
        <v>0</v>
      </c>
      <c r="Q111" s="184">
        <v>0</v>
      </c>
      <c r="R111" s="184">
        <f t="shared" si="12"/>
        <v>0</v>
      </c>
      <c r="S111" s="184">
        <v>0</v>
      </c>
      <c r="T111" s="185">
        <f t="shared" si="13"/>
        <v>0</v>
      </c>
      <c r="U111" s="35"/>
      <c r="V111" s="35"/>
      <c r="W111" s="35"/>
      <c r="X111" s="35"/>
      <c r="Y111" s="35"/>
      <c r="Z111" s="35"/>
      <c r="AA111" s="35"/>
      <c r="AB111" s="35"/>
      <c r="AC111" s="35"/>
      <c r="AD111" s="35"/>
      <c r="AE111" s="35"/>
      <c r="AR111" s="186" t="s">
        <v>178</v>
      </c>
      <c r="AT111" s="186" t="s">
        <v>173</v>
      </c>
      <c r="AU111" s="186" t="s">
        <v>81</v>
      </c>
      <c r="AY111" s="18" t="s">
        <v>171</v>
      </c>
      <c r="BE111" s="187">
        <f t="shared" si="14"/>
        <v>0</v>
      </c>
      <c r="BF111" s="187">
        <f t="shared" si="15"/>
        <v>0</v>
      </c>
      <c r="BG111" s="187">
        <f t="shared" si="16"/>
        <v>0</v>
      </c>
      <c r="BH111" s="187">
        <f t="shared" si="17"/>
        <v>0</v>
      </c>
      <c r="BI111" s="187">
        <f t="shared" si="18"/>
        <v>0</v>
      </c>
      <c r="BJ111" s="18" t="s">
        <v>81</v>
      </c>
      <c r="BK111" s="187">
        <f t="shared" si="19"/>
        <v>0</v>
      </c>
      <c r="BL111" s="18" t="s">
        <v>178</v>
      </c>
      <c r="BM111" s="186" t="s">
        <v>494</v>
      </c>
    </row>
    <row r="112" spans="1:65" s="2" customFormat="1" ht="37.9" customHeight="1">
      <c r="A112" s="35"/>
      <c r="B112" s="36"/>
      <c r="C112" s="175" t="s">
        <v>337</v>
      </c>
      <c r="D112" s="175" t="s">
        <v>173</v>
      </c>
      <c r="E112" s="176" t="s">
        <v>3324</v>
      </c>
      <c r="F112" s="177" t="s">
        <v>3325</v>
      </c>
      <c r="G112" s="178" t="s">
        <v>328</v>
      </c>
      <c r="H112" s="179">
        <v>60</v>
      </c>
      <c r="I112" s="180"/>
      <c r="J112" s="181">
        <f t="shared" si="10"/>
        <v>0</v>
      </c>
      <c r="K112" s="177" t="s">
        <v>19</v>
      </c>
      <c r="L112" s="40"/>
      <c r="M112" s="182" t="s">
        <v>19</v>
      </c>
      <c r="N112" s="183" t="s">
        <v>44</v>
      </c>
      <c r="O112" s="65"/>
      <c r="P112" s="184">
        <f t="shared" si="11"/>
        <v>0</v>
      </c>
      <c r="Q112" s="184">
        <v>0</v>
      </c>
      <c r="R112" s="184">
        <f t="shared" si="12"/>
        <v>0</v>
      </c>
      <c r="S112" s="184">
        <v>0</v>
      </c>
      <c r="T112" s="185">
        <f t="shared" si="13"/>
        <v>0</v>
      </c>
      <c r="U112" s="35"/>
      <c r="V112" s="35"/>
      <c r="W112" s="35"/>
      <c r="X112" s="35"/>
      <c r="Y112" s="35"/>
      <c r="Z112" s="35"/>
      <c r="AA112" s="35"/>
      <c r="AB112" s="35"/>
      <c r="AC112" s="35"/>
      <c r="AD112" s="35"/>
      <c r="AE112" s="35"/>
      <c r="AR112" s="186" t="s">
        <v>178</v>
      </c>
      <c r="AT112" s="186" t="s">
        <v>173</v>
      </c>
      <c r="AU112" s="186" t="s">
        <v>81</v>
      </c>
      <c r="AY112" s="18" t="s">
        <v>171</v>
      </c>
      <c r="BE112" s="187">
        <f t="shared" si="14"/>
        <v>0</v>
      </c>
      <c r="BF112" s="187">
        <f t="shared" si="15"/>
        <v>0</v>
      </c>
      <c r="BG112" s="187">
        <f t="shared" si="16"/>
        <v>0</v>
      </c>
      <c r="BH112" s="187">
        <f t="shared" si="17"/>
        <v>0</v>
      </c>
      <c r="BI112" s="187">
        <f t="shared" si="18"/>
        <v>0</v>
      </c>
      <c r="BJ112" s="18" t="s">
        <v>81</v>
      </c>
      <c r="BK112" s="187">
        <f t="shared" si="19"/>
        <v>0</v>
      </c>
      <c r="BL112" s="18" t="s">
        <v>178</v>
      </c>
      <c r="BM112" s="186" t="s">
        <v>505</v>
      </c>
    </row>
    <row r="113" spans="1:65" s="2" customFormat="1" ht="24.2" customHeight="1">
      <c r="A113" s="35"/>
      <c r="B113" s="36"/>
      <c r="C113" s="175" t="s">
        <v>351</v>
      </c>
      <c r="D113" s="175" t="s">
        <v>173</v>
      </c>
      <c r="E113" s="176" t="s">
        <v>3326</v>
      </c>
      <c r="F113" s="177" t="s">
        <v>3327</v>
      </c>
      <c r="G113" s="178" t="s">
        <v>328</v>
      </c>
      <c r="H113" s="179">
        <v>60</v>
      </c>
      <c r="I113" s="180"/>
      <c r="J113" s="181">
        <f t="shared" si="10"/>
        <v>0</v>
      </c>
      <c r="K113" s="177" t="s">
        <v>19</v>
      </c>
      <c r="L113" s="40"/>
      <c r="M113" s="182" t="s">
        <v>19</v>
      </c>
      <c r="N113" s="183" t="s">
        <v>44</v>
      </c>
      <c r="O113" s="65"/>
      <c r="P113" s="184">
        <f t="shared" si="11"/>
        <v>0</v>
      </c>
      <c r="Q113" s="184">
        <v>0</v>
      </c>
      <c r="R113" s="184">
        <f t="shared" si="12"/>
        <v>0</v>
      </c>
      <c r="S113" s="184">
        <v>0</v>
      </c>
      <c r="T113" s="185">
        <f t="shared" si="13"/>
        <v>0</v>
      </c>
      <c r="U113" s="35"/>
      <c r="V113" s="35"/>
      <c r="W113" s="35"/>
      <c r="X113" s="35"/>
      <c r="Y113" s="35"/>
      <c r="Z113" s="35"/>
      <c r="AA113" s="35"/>
      <c r="AB113" s="35"/>
      <c r="AC113" s="35"/>
      <c r="AD113" s="35"/>
      <c r="AE113" s="35"/>
      <c r="AR113" s="186" t="s">
        <v>178</v>
      </c>
      <c r="AT113" s="186" t="s">
        <v>173</v>
      </c>
      <c r="AU113" s="186" t="s">
        <v>81</v>
      </c>
      <c r="AY113" s="18" t="s">
        <v>171</v>
      </c>
      <c r="BE113" s="187">
        <f t="shared" si="14"/>
        <v>0</v>
      </c>
      <c r="BF113" s="187">
        <f t="shared" si="15"/>
        <v>0</v>
      </c>
      <c r="BG113" s="187">
        <f t="shared" si="16"/>
        <v>0</v>
      </c>
      <c r="BH113" s="187">
        <f t="shared" si="17"/>
        <v>0</v>
      </c>
      <c r="BI113" s="187">
        <f t="shared" si="18"/>
        <v>0</v>
      </c>
      <c r="BJ113" s="18" t="s">
        <v>81</v>
      </c>
      <c r="BK113" s="187">
        <f t="shared" si="19"/>
        <v>0</v>
      </c>
      <c r="BL113" s="18" t="s">
        <v>178</v>
      </c>
      <c r="BM113" s="186" t="s">
        <v>525</v>
      </c>
    </row>
    <row r="114" spans="1:65" s="2" customFormat="1" ht="24.2" customHeight="1">
      <c r="A114" s="35"/>
      <c r="B114" s="36"/>
      <c r="C114" s="175" t="s">
        <v>7</v>
      </c>
      <c r="D114" s="175" t="s">
        <v>173</v>
      </c>
      <c r="E114" s="176" t="s">
        <v>3328</v>
      </c>
      <c r="F114" s="177" t="s">
        <v>3329</v>
      </c>
      <c r="G114" s="178" t="s">
        <v>328</v>
      </c>
      <c r="H114" s="179">
        <v>120</v>
      </c>
      <c r="I114" s="180"/>
      <c r="J114" s="181">
        <f t="shared" si="10"/>
        <v>0</v>
      </c>
      <c r="K114" s="177" t="s">
        <v>19</v>
      </c>
      <c r="L114" s="40"/>
      <c r="M114" s="182" t="s">
        <v>19</v>
      </c>
      <c r="N114" s="183" t="s">
        <v>44</v>
      </c>
      <c r="O114" s="65"/>
      <c r="P114" s="184">
        <f t="shared" si="11"/>
        <v>0</v>
      </c>
      <c r="Q114" s="184">
        <v>0</v>
      </c>
      <c r="R114" s="184">
        <f t="shared" si="12"/>
        <v>0</v>
      </c>
      <c r="S114" s="184">
        <v>0</v>
      </c>
      <c r="T114" s="185">
        <f t="shared" si="13"/>
        <v>0</v>
      </c>
      <c r="U114" s="35"/>
      <c r="V114" s="35"/>
      <c r="W114" s="35"/>
      <c r="X114" s="35"/>
      <c r="Y114" s="35"/>
      <c r="Z114" s="35"/>
      <c r="AA114" s="35"/>
      <c r="AB114" s="35"/>
      <c r="AC114" s="35"/>
      <c r="AD114" s="35"/>
      <c r="AE114" s="35"/>
      <c r="AR114" s="186" t="s">
        <v>178</v>
      </c>
      <c r="AT114" s="186" t="s">
        <v>173</v>
      </c>
      <c r="AU114" s="186" t="s">
        <v>81</v>
      </c>
      <c r="AY114" s="18" t="s">
        <v>171</v>
      </c>
      <c r="BE114" s="187">
        <f t="shared" si="14"/>
        <v>0</v>
      </c>
      <c r="BF114" s="187">
        <f t="shared" si="15"/>
        <v>0</v>
      </c>
      <c r="BG114" s="187">
        <f t="shared" si="16"/>
        <v>0</v>
      </c>
      <c r="BH114" s="187">
        <f t="shared" si="17"/>
        <v>0</v>
      </c>
      <c r="BI114" s="187">
        <f t="shared" si="18"/>
        <v>0</v>
      </c>
      <c r="BJ114" s="18" t="s">
        <v>81</v>
      </c>
      <c r="BK114" s="187">
        <f t="shared" si="19"/>
        <v>0</v>
      </c>
      <c r="BL114" s="18" t="s">
        <v>178</v>
      </c>
      <c r="BM114" s="186" t="s">
        <v>541</v>
      </c>
    </row>
    <row r="115" spans="1:65" s="2" customFormat="1" ht="24.2" customHeight="1">
      <c r="A115" s="35"/>
      <c r="B115" s="36"/>
      <c r="C115" s="175" t="s">
        <v>367</v>
      </c>
      <c r="D115" s="175" t="s">
        <v>173</v>
      </c>
      <c r="E115" s="176" t="s">
        <v>3330</v>
      </c>
      <c r="F115" s="177" t="s">
        <v>3331</v>
      </c>
      <c r="G115" s="178" t="s">
        <v>328</v>
      </c>
      <c r="H115" s="179">
        <v>60</v>
      </c>
      <c r="I115" s="180"/>
      <c r="J115" s="181">
        <f t="shared" si="10"/>
        <v>0</v>
      </c>
      <c r="K115" s="177" t="s">
        <v>19</v>
      </c>
      <c r="L115" s="40"/>
      <c r="M115" s="182" t="s">
        <v>19</v>
      </c>
      <c r="N115" s="183" t="s">
        <v>44</v>
      </c>
      <c r="O115" s="65"/>
      <c r="P115" s="184">
        <f t="shared" si="11"/>
        <v>0</v>
      </c>
      <c r="Q115" s="184">
        <v>0</v>
      </c>
      <c r="R115" s="184">
        <f t="shared" si="12"/>
        <v>0</v>
      </c>
      <c r="S115" s="184">
        <v>0</v>
      </c>
      <c r="T115" s="185">
        <f t="shared" si="13"/>
        <v>0</v>
      </c>
      <c r="U115" s="35"/>
      <c r="V115" s="35"/>
      <c r="W115" s="35"/>
      <c r="X115" s="35"/>
      <c r="Y115" s="35"/>
      <c r="Z115" s="35"/>
      <c r="AA115" s="35"/>
      <c r="AB115" s="35"/>
      <c r="AC115" s="35"/>
      <c r="AD115" s="35"/>
      <c r="AE115" s="35"/>
      <c r="AR115" s="186" t="s">
        <v>178</v>
      </c>
      <c r="AT115" s="186" t="s">
        <v>173</v>
      </c>
      <c r="AU115" s="186" t="s">
        <v>81</v>
      </c>
      <c r="AY115" s="18" t="s">
        <v>171</v>
      </c>
      <c r="BE115" s="187">
        <f t="shared" si="14"/>
        <v>0</v>
      </c>
      <c r="BF115" s="187">
        <f t="shared" si="15"/>
        <v>0</v>
      </c>
      <c r="BG115" s="187">
        <f t="shared" si="16"/>
        <v>0</v>
      </c>
      <c r="BH115" s="187">
        <f t="shared" si="17"/>
        <v>0</v>
      </c>
      <c r="BI115" s="187">
        <f t="shared" si="18"/>
        <v>0</v>
      </c>
      <c r="BJ115" s="18" t="s">
        <v>81</v>
      </c>
      <c r="BK115" s="187">
        <f t="shared" si="19"/>
        <v>0</v>
      </c>
      <c r="BL115" s="18" t="s">
        <v>178</v>
      </c>
      <c r="BM115" s="186" t="s">
        <v>553</v>
      </c>
    </row>
    <row r="116" spans="1:65" s="2" customFormat="1" ht="24.2" customHeight="1">
      <c r="A116" s="35"/>
      <c r="B116" s="36"/>
      <c r="C116" s="175" t="s">
        <v>378</v>
      </c>
      <c r="D116" s="175" t="s">
        <v>173</v>
      </c>
      <c r="E116" s="176" t="s">
        <v>3332</v>
      </c>
      <c r="F116" s="177" t="s">
        <v>3333</v>
      </c>
      <c r="G116" s="178" t="s">
        <v>328</v>
      </c>
      <c r="H116" s="179">
        <v>90</v>
      </c>
      <c r="I116" s="180"/>
      <c r="J116" s="181">
        <f t="shared" si="10"/>
        <v>0</v>
      </c>
      <c r="K116" s="177" t="s">
        <v>19</v>
      </c>
      <c r="L116" s="40"/>
      <c r="M116" s="182" t="s">
        <v>19</v>
      </c>
      <c r="N116" s="183" t="s">
        <v>44</v>
      </c>
      <c r="O116" s="65"/>
      <c r="P116" s="184">
        <f t="shared" si="11"/>
        <v>0</v>
      </c>
      <c r="Q116" s="184">
        <v>0</v>
      </c>
      <c r="R116" s="184">
        <f t="shared" si="12"/>
        <v>0</v>
      </c>
      <c r="S116" s="184">
        <v>0</v>
      </c>
      <c r="T116" s="185">
        <f t="shared" si="13"/>
        <v>0</v>
      </c>
      <c r="U116" s="35"/>
      <c r="V116" s="35"/>
      <c r="W116" s="35"/>
      <c r="X116" s="35"/>
      <c r="Y116" s="35"/>
      <c r="Z116" s="35"/>
      <c r="AA116" s="35"/>
      <c r="AB116" s="35"/>
      <c r="AC116" s="35"/>
      <c r="AD116" s="35"/>
      <c r="AE116" s="35"/>
      <c r="AR116" s="186" t="s">
        <v>178</v>
      </c>
      <c r="AT116" s="186" t="s">
        <v>173</v>
      </c>
      <c r="AU116" s="186" t="s">
        <v>81</v>
      </c>
      <c r="AY116" s="18" t="s">
        <v>171</v>
      </c>
      <c r="BE116" s="187">
        <f t="shared" si="14"/>
        <v>0</v>
      </c>
      <c r="BF116" s="187">
        <f t="shared" si="15"/>
        <v>0</v>
      </c>
      <c r="BG116" s="187">
        <f t="shared" si="16"/>
        <v>0</v>
      </c>
      <c r="BH116" s="187">
        <f t="shared" si="17"/>
        <v>0</v>
      </c>
      <c r="BI116" s="187">
        <f t="shared" si="18"/>
        <v>0</v>
      </c>
      <c r="BJ116" s="18" t="s">
        <v>81</v>
      </c>
      <c r="BK116" s="187">
        <f t="shared" si="19"/>
        <v>0</v>
      </c>
      <c r="BL116" s="18" t="s">
        <v>178</v>
      </c>
      <c r="BM116" s="186" t="s">
        <v>565</v>
      </c>
    </row>
    <row r="117" spans="1:65" s="2" customFormat="1" ht="24.2" customHeight="1">
      <c r="A117" s="35"/>
      <c r="B117" s="36"/>
      <c r="C117" s="175" t="s">
        <v>388</v>
      </c>
      <c r="D117" s="175" t="s">
        <v>173</v>
      </c>
      <c r="E117" s="176" t="s">
        <v>3334</v>
      </c>
      <c r="F117" s="177" t="s">
        <v>3335</v>
      </c>
      <c r="G117" s="178" t="s">
        <v>328</v>
      </c>
      <c r="H117" s="179">
        <v>96</v>
      </c>
      <c r="I117" s="180"/>
      <c r="J117" s="181">
        <f t="shared" si="10"/>
        <v>0</v>
      </c>
      <c r="K117" s="177" t="s">
        <v>19</v>
      </c>
      <c r="L117" s="40"/>
      <c r="M117" s="182" t="s">
        <v>19</v>
      </c>
      <c r="N117" s="183" t="s">
        <v>44</v>
      </c>
      <c r="O117" s="65"/>
      <c r="P117" s="184">
        <f t="shared" si="11"/>
        <v>0</v>
      </c>
      <c r="Q117" s="184">
        <v>0</v>
      </c>
      <c r="R117" s="184">
        <f t="shared" si="12"/>
        <v>0</v>
      </c>
      <c r="S117" s="184">
        <v>0</v>
      </c>
      <c r="T117" s="185">
        <f t="shared" si="13"/>
        <v>0</v>
      </c>
      <c r="U117" s="35"/>
      <c r="V117" s="35"/>
      <c r="W117" s="35"/>
      <c r="X117" s="35"/>
      <c r="Y117" s="35"/>
      <c r="Z117" s="35"/>
      <c r="AA117" s="35"/>
      <c r="AB117" s="35"/>
      <c r="AC117" s="35"/>
      <c r="AD117" s="35"/>
      <c r="AE117" s="35"/>
      <c r="AR117" s="186" t="s">
        <v>178</v>
      </c>
      <c r="AT117" s="186" t="s">
        <v>173</v>
      </c>
      <c r="AU117" s="186" t="s">
        <v>81</v>
      </c>
      <c r="AY117" s="18" t="s">
        <v>171</v>
      </c>
      <c r="BE117" s="187">
        <f t="shared" si="14"/>
        <v>0</v>
      </c>
      <c r="BF117" s="187">
        <f t="shared" si="15"/>
        <v>0</v>
      </c>
      <c r="BG117" s="187">
        <f t="shared" si="16"/>
        <v>0</v>
      </c>
      <c r="BH117" s="187">
        <f t="shared" si="17"/>
        <v>0</v>
      </c>
      <c r="BI117" s="187">
        <f t="shared" si="18"/>
        <v>0</v>
      </c>
      <c r="BJ117" s="18" t="s">
        <v>81</v>
      </c>
      <c r="BK117" s="187">
        <f t="shared" si="19"/>
        <v>0</v>
      </c>
      <c r="BL117" s="18" t="s">
        <v>178</v>
      </c>
      <c r="BM117" s="186" t="s">
        <v>584</v>
      </c>
    </row>
    <row r="118" spans="1:65" s="2" customFormat="1" ht="21.75" customHeight="1">
      <c r="A118" s="35"/>
      <c r="B118" s="36"/>
      <c r="C118" s="175" t="s">
        <v>399</v>
      </c>
      <c r="D118" s="175" t="s">
        <v>173</v>
      </c>
      <c r="E118" s="176" t="s">
        <v>3336</v>
      </c>
      <c r="F118" s="177" t="s">
        <v>3337</v>
      </c>
      <c r="G118" s="178" t="s">
        <v>983</v>
      </c>
      <c r="H118" s="237"/>
      <c r="I118" s="180"/>
      <c r="J118" s="181">
        <f t="shared" si="10"/>
        <v>0</v>
      </c>
      <c r="K118" s="177" t="s">
        <v>19</v>
      </c>
      <c r="L118" s="40"/>
      <c r="M118" s="182" t="s">
        <v>19</v>
      </c>
      <c r="N118" s="183" t="s">
        <v>44</v>
      </c>
      <c r="O118" s="65"/>
      <c r="P118" s="184">
        <f t="shared" si="11"/>
        <v>0</v>
      </c>
      <c r="Q118" s="184">
        <v>0</v>
      </c>
      <c r="R118" s="184">
        <f t="shared" si="12"/>
        <v>0</v>
      </c>
      <c r="S118" s="184">
        <v>0</v>
      </c>
      <c r="T118" s="185">
        <f t="shared" si="13"/>
        <v>0</v>
      </c>
      <c r="U118" s="35"/>
      <c r="V118" s="35"/>
      <c r="W118" s="35"/>
      <c r="X118" s="35"/>
      <c r="Y118" s="35"/>
      <c r="Z118" s="35"/>
      <c r="AA118" s="35"/>
      <c r="AB118" s="35"/>
      <c r="AC118" s="35"/>
      <c r="AD118" s="35"/>
      <c r="AE118" s="35"/>
      <c r="AR118" s="186" t="s">
        <v>178</v>
      </c>
      <c r="AT118" s="186" t="s">
        <v>173</v>
      </c>
      <c r="AU118" s="186" t="s">
        <v>81</v>
      </c>
      <c r="AY118" s="18" t="s">
        <v>171</v>
      </c>
      <c r="BE118" s="187">
        <f t="shared" si="14"/>
        <v>0</v>
      </c>
      <c r="BF118" s="187">
        <f t="shared" si="15"/>
        <v>0</v>
      </c>
      <c r="BG118" s="187">
        <f t="shared" si="16"/>
        <v>0</v>
      </c>
      <c r="BH118" s="187">
        <f t="shared" si="17"/>
        <v>0</v>
      </c>
      <c r="BI118" s="187">
        <f t="shared" si="18"/>
        <v>0</v>
      </c>
      <c r="BJ118" s="18" t="s">
        <v>81</v>
      </c>
      <c r="BK118" s="187">
        <f t="shared" si="19"/>
        <v>0</v>
      </c>
      <c r="BL118" s="18" t="s">
        <v>178</v>
      </c>
      <c r="BM118" s="186" t="s">
        <v>598</v>
      </c>
    </row>
    <row r="119" spans="2:63" s="12" customFormat="1" ht="25.9" customHeight="1">
      <c r="B119" s="159"/>
      <c r="C119" s="160"/>
      <c r="D119" s="161" t="s">
        <v>72</v>
      </c>
      <c r="E119" s="162" t="s">
        <v>2764</v>
      </c>
      <c r="F119" s="162" t="s">
        <v>3338</v>
      </c>
      <c r="G119" s="160"/>
      <c r="H119" s="160"/>
      <c r="I119" s="163"/>
      <c r="J119" s="164">
        <f>BK119</f>
        <v>0</v>
      </c>
      <c r="K119" s="160"/>
      <c r="L119" s="165"/>
      <c r="M119" s="166"/>
      <c r="N119" s="167"/>
      <c r="O119" s="167"/>
      <c r="P119" s="168">
        <f>SUM(P120:P136)</f>
        <v>0</v>
      </c>
      <c r="Q119" s="167"/>
      <c r="R119" s="168">
        <f>SUM(R120:R136)</f>
        <v>0</v>
      </c>
      <c r="S119" s="167"/>
      <c r="T119" s="169">
        <f>SUM(T120:T136)</f>
        <v>0</v>
      </c>
      <c r="AR119" s="170" t="s">
        <v>81</v>
      </c>
      <c r="AT119" s="171" t="s">
        <v>72</v>
      </c>
      <c r="AU119" s="171" t="s">
        <v>73</v>
      </c>
      <c r="AY119" s="170" t="s">
        <v>171</v>
      </c>
      <c r="BK119" s="172">
        <f>SUM(BK120:BK136)</f>
        <v>0</v>
      </c>
    </row>
    <row r="120" spans="1:65" s="2" customFormat="1" ht="16.5" customHeight="1">
      <c r="A120" s="35"/>
      <c r="B120" s="36"/>
      <c r="C120" s="175" t="s">
        <v>408</v>
      </c>
      <c r="D120" s="175" t="s">
        <v>173</v>
      </c>
      <c r="E120" s="176" t="s">
        <v>3339</v>
      </c>
      <c r="F120" s="177" t="s">
        <v>3340</v>
      </c>
      <c r="G120" s="178" t="s">
        <v>2711</v>
      </c>
      <c r="H120" s="179">
        <v>6</v>
      </c>
      <c r="I120" s="180"/>
      <c r="J120" s="181">
        <f aca="true" t="shared" si="20" ref="J120:J136">ROUND(I120*H120,2)</f>
        <v>0</v>
      </c>
      <c r="K120" s="177" t="s">
        <v>19</v>
      </c>
      <c r="L120" s="40"/>
      <c r="M120" s="182" t="s">
        <v>19</v>
      </c>
      <c r="N120" s="183" t="s">
        <v>44</v>
      </c>
      <c r="O120" s="65"/>
      <c r="P120" s="184">
        <f aca="true" t="shared" si="21" ref="P120:P136">O120*H120</f>
        <v>0</v>
      </c>
      <c r="Q120" s="184">
        <v>0</v>
      </c>
      <c r="R120" s="184">
        <f aca="true" t="shared" si="22" ref="R120:R136">Q120*H120</f>
        <v>0</v>
      </c>
      <c r="S120" s="184">
        <v>0</v>
      </c>
      <c r="T120" s="185">
        <f aca="true" t="shared" si="23" ref="T120:T136">S120*H120</f>
        <v>0</v>
      </c>
      <c r="U120" s="35"/>
      <c r="V120" s="35"/>
      <c r="W120" s="35"/>
      <c r="X120" s="35"/>
      <c r="Y120" s="35"/>
      <c r="Z120" s="35"/>
      <c r="AA120" s="35"/>
      <c r="AB120" s="35"/>
      <c r="AC120" s="35"/>
      <c r="AD120" s="35"/>
      <c r="AE120" s="35"/>
      <c r="AR120" s="186" t="s">
        <v>178</v>
      </c>
      <c r="AT120" s="186" t="s">
        <v>173</v>
      </c>
      <c r="AU120" s="186" t="s">
        <v>81</v>
      </c>
      <c r="AY120" s="18" t="s">
        <v>171</v>
      </c>
      <c r="BE120" s="187">
        <f aca="true" t="shared" si="24" ref="BE120:BE136">IF(N120="základní",J120,0)</f>
        <v>0</v>
      </c>
      <c r="BF120" s="187">
        <f aca="true" t="shared" si="25" ref="BF120:BF136">IF(N120="snížená",J120,0)</f>
        <v>0</v>
      </c>
      <c r="BG120" s="187">
        <f aca="true" t="shared" si="26" ref="BG120:BG136">IF(N120="zákl. přenesená",J120,0)</f>
        <v>0</v>
      </c>
      <c r="BH120" s="187">
        <f aca="true" t="shared" si="27" ref="BH120:BH136">IF(N120="sníž. přenesená",J120,0)</f>
        <v>0</v>
      </c>
      <c r="BI120" s="187">
        <f aca="true" t="shared" si="28" ref="BI120:BI136">IF(N120="nulová",J120,0)</f>
        <v>0</v>
      </c>
      <c r="BJ120" s="18" t="s">
        <v>81</v>
      </c>
      <c r="BK120" s="187">
        <f aca="true" t="shared" si="29" ref="BK120:BK136">ROUND(I120*H120,2)</f>
        <v>0</v>
      </c>
      <c r="BL120" s="18" t="s">
        <v>178</v>
      </c>
      <c r="BM120" s="186" t="s">
        <v>610</v>
      </c>
    </row>
    <row r="121" spans="1:65" s="2" customFormat="1" ht="16.5" customHeight="1">
      <c r="A121" s="35"/>
      <c r="B121" s="36"/>
      <c r="C121" s="175" t="s">
        <v>412</v>
      </c>
      <c r="D121" s="175" t="s">
        <v>173</v>
      </c>
      <c r="E121" s="176" t="s">
        <v>3341</v>
      </c>
      <c r="F121" s="177" t="s">
        <v>3342</v>
      </c>
      <c r="G121" s="178" t="s">
        <v>2711</v>
      </c>
      <c r="H121" s="179">
        <v>3</v>
      </c>
      <c r="I121" s="180"/>
      <c r="J121" s="181">
        <f t="shared" si="20"/>
        <v>0</v>
      </c>
      <c r="K121" s="177" t="s">
        <v>19</v>
      </c>
      <c r="L121" s="40"/>
      <c r="M121" s="182" t="s">
        <v>19</v>
      </c>
      <c r="N121" s="183" t="s">
        <v>44</v>
      </c>
      <c r="O121" s="65"/>
      <c r="P121" s="184">
        <f t="shared" si="21"/>
        <v>0</v>
      </c>
      <c r="Q121" s="184">
        <v>0</v>
      </c>
      <c r="R121" s="184">
        <f t="shared" si="22"/>
        <v>0</v>
      </c>
      <c r="S121" s="184">
        <v>0</v>
      </c>
      <c r="T121" s="185">
        <f t="shared" si="23"/>
        <v>0</v>
      </c>
      <c r="U121" s="35"/>
      <c r="V121" s="35"/>
      <c r="W121" s="35"/>
      <c r="X121" s="35"/>
      <c r="Y121" s="35"/>
      <c r="Z121" s="35"/>
      <c r="AA121" s="35"/>
      <c r="AB121" s="35"/>
      <c r="AC121" s="35"/>
      <c r="AD121" s="35"/>
      <c r="AE121" s="35"/>
      <c r="AR121" s="186" t="s">
        <v>178</v>
      </c>
      <c r="AT121" s="186" t="s">
        <v>173</v>
      </c>
      <c r="AU121" s="186" t="s">
        <v>81</v>
      </c>
      <c r="AY121" s="18" t="s">
        <v>171</v>
      </c>
      <c r="BE121" s="187">
        <f t="shared" si="24"/>
        <v>0</v>
      </c>
      <c r="BF121" s="187">
        <f t="shared" si="25"/>
        <v>0</v>
      </c>
      <c r="BG121" s="187">
        <f t="shared" si="26"/>
        <v>0</v>
      </c>
      <c r="BH121" s="187">
        <f t="shared" si="27"/>
        <v>0</v>
      </c>
      <c r="BI121" s="187">
        <f t="shared" si="28"/>
        <v>0</v>
      </c>
      <c r="BJ121" s="18" t="s">
        <v>81</v>
      </c>
      <c r="BK121" s="187">
        <f t="shared" si="29"/>
        <v>0</v>
      </c>
      <c r="BL121" s="18" t="s">
        <v>178</v>
      </c>
      <c r="BM121" s="186" t="s">
        <v>625</v>
      </c>
    </row>
    <row r="122" spans="1:65" s="2" customFormat="1" ht="16.5" customHeight="1">
      <c r="A122" s="35"/>
      <c r="B122" s="36"/>
      <c r="C122" s="175" t="s">
        <v>416</v>
      </c>
      <c r="D122" s="175" t="s">
        <v>173</v>
      </c>
      <c r="E122" s="176" t="s">
        <v>3343</v>
      </c>
      <c r="F122" s="177" t="s">
        <v>3344</v>
      </c>
      <c r="G122" s="178" t="s">
        <v>2711</v>
      </c>
      <c r="H122" s="179">
        <v>1</v>
      </c>
      <c r="I122" s="180"/>
      <c r="J122" s="181">
        <f t="shared" si="20"/>
        <v>0</v>
      </c>
      <c r="K122" s="177" t="s">
        <v>19</v>
      </c>
      <c r="L122" s="40"/>
      <c r="M122" s="182" t="s">
        <v>19</v>
      </c>
      <c r="N122" s="183" t="s">
        <v>44</v>
      </c>
      <c r="O122" s="65"/>
      <c r="P122" s="184">
        <f t="shared" si="21"/>
        <v>0</v>
      </c>
      <c r="Q122" s="184">
        <v>0</v>
      </c>
      <c r="R122" s="184">
        <f t="shared" si="22"/>
        <v>0</v>
      </c>
      <c r="S122" s="184">
        <v>0</v>
      </c>
      <c r="T122" s="185">
        <f t="shared" si="23"/>
        <v>0</v>
      </c>
      <c r="U122" s="35"/>
      <c r="V122" s="35"/>
      <c r="W122" s="35"/>
      <c r="X122" s="35"/>
      <c r="Y122" s="35"/>
      <c r="Z122" s="35"/>
      <c r="AA122" s="35"/>
      <c r="AB122" s="35"/>
      <c r="AC122" s="35"/>
      <c r="AD122" s="35"/>
      <c r="AE122" s="35"/>
      <c r="AR122" s="186" t="s">
        <v>178</v>
      </c>
      <c r="AT122" s="186" t="s">
        <v>173</v>
      </c>
      <c r="AU122" s="186" t="s">
        <v>81</v>
      </c>
      <c r="AY122" s="18" t="s">
        <v>171</v>
      </c>
      <c r="BE122" s="187">
        <f t="shared" si="24"/>
        <v>0</v>
      </c>
      <c r="BF122" s="187">
        <f t="shared" si="25"/>
        <v>0</v>
      </c>
      <c r="BG122" s="187">
        <f t="shared" si="26"/>
        <v>0</v>
      </c>
      <c r="BH122" s="187">
        <f t="shared" si="27"/>
        <v>0</v>
      </c>
      <c r="BI122" s="187">
        <f t="shared" si="28"/>
        <v>0</v>
      </c>
      <c r="BJ122" s="18" t="s">
        <v>81</v>
      </c>
      <c r="BK122" s="187">
        <f t="shared" si="29"/>
        <v>0</v>
      </c>
      <c r="BL122" s="18" t="s">
        <v>178</v>
      </c>
      <c r="BM122" s="186" t="s">
        <v>635</v>
      </c>
    </row>
    <row r="123" spans="1:65" s="2" customFormat="1" ht="16.5" customHeight="1">
      <c r="A123" s="35"/>
      <c r="B123" s="36"/>
      <c r="C123" s="175" t="s">
        <v>420</v>
      </c>
      <c r="D123" s="175" t="s">
        <v>173</v>
      </c>
      <c r="E123" s="176" t="s">
        <v>3345</v>
      </c>
      <c r="F123" s="177" t="s">
        <v>3346</v>
      </c>
      <c r="G123" s="178" t="s">
        <v>2711</v>
      </c>
      <c r="H123" s="179">
        <v>1</v>
      </c>
      <c r="I123" s="180"/>
      <c r="J123" s="181">
        <f t="shared" si="20"/>
        <v>0</v>
      </c>
      <c r="K123" s="177" t="s">
        <v>19</v>
      </c>
      <c r="L123" s="40"/>
      <c r="M123" s="182" t="s">
        <v>19</v>
      </c>
      <c r="N123" s="183" t="s">
        <v>44</v>
      </c>
      <c r="O123" s="65"/>
      <c r="P123" s="184">
        <f t="shared" si="21"/>
        <v>0</v>
      </c>
      <c r="Q123" s="184">
        <v>0</v>
      </c>
      <c r="R123" s="184">
        <f t="shared" si="22"/>
        <v>0</v>
      </c>
      <c r="S123" s="184">
        <v>0</v>
      </c>
      <c r="T123" s="185">
        <f t="shared" si="23"/>
        <v>0</v>
      </c>
      <c r="U123" s="35"/>
      <c r="V123" s="35"/>
      <c r="W123" s="35"/>
      <c r="X123" s="35"/>
      <c r="Y123" s="35"/>
      <c r="Z123" s="35"/>
      <c r="AA123" s="35"/>
      <c r="AB123" s="35"/>
      <c r="AC123" s="35"/>
      <c r="AD123" s="35"/>
      <c r="AE123" s="35"/>
      <c r="AR123" s="186" t="s">
        <v>178</v>
      </c>
      <c r="AT123" s="186" t="s">
        <v>173</v>
      </c>
      <c r="AU123" s="186" t="s">
        <v>81</v>
      </c>
      <c r="AY123" s="18" t="s">
        <v>171</v>
      </c>
      <c r="BE123" s="187">
        <f t="shared" si="24"/>
        <v>0</v>
      </c>
      <c r="BF123" s="187">
        <f t="shared" si="25"/>
        <v>0</v>
      </c>
      <c r="BG123" s="187">
        <f t="shared" si="26"/>
        <v>0</v>
      </c>
      <c r="BH123" s="187">
        <f t="shared" si="27"/>
        <v>0</v>
      </c>
      <c r="BI123" s="187">
        <f t="shared" si="28"/>
        <v>0</v>
      </c>
      <c r="BJ123" s="18" t="s">
        <v>81</v>
      </c>
      <c r="BK123" s="187">
        <f t="shared" si="29"/>
        <v>0</v>
      </c>
      <c r="BL123" s="18" t="s">
        <v>178</v>
      </c>
      <c r="BM123" s="186" t="s">
        <v>668</v>
      </c>
    </row>
    <row r="124" spans="1:65" s="2" customFormat="1" ht="16.5" customHeight="1">
      <c r="A124" s="35"/>
      <c r="B124" s="36"/>
      <c r="C124" s="175" t="s">
        <v>432</v>
      </c>
      <c r="D124" s="175" t="s">
        <v>173</v>
      </c>
      <c r="E124" s="176" t="s">
        <v>3347</v>
      </c>
      <c r="F124" s="177" t="s">
        <v>3348</v>
      </c>
      <c r="G124" s="178" t="s">
        <v>2711</v>
      </c>
      <c r="H124" s="179">
        <v>7</v>
      </c>
      <c r="I124" s="180"/>
      <c r="J124" s="181">
        <f t="shared" si="20"/>
        <v>0</v>
      </c>
      <c r="K124" s="177" t="s">
        <v>19</v>
      </c>
      <c r="L124" s="40"/>
      <c r="M124" s="182" t="s">
        <v>19</v>
      </c>
      <c r="N124" s="183" t="s">
        <v>44</v>
      </c>
      <c r="O124" s="65"/>
      <c r="P124" s="184">
        <f t="shared" si="21"/>
        <v>0</v>
      </c>
      <c r="Q124" s="184">
        <v>0</v>
      </c>
      <c r="R124" s="184">
        <f t="shared" si="22"/>
        <v>0</v>
      </c>
      <c r="S124" s="184">
        <v>0</v>
      </c>
      <c r="T124" s="185">
        <f t="shared" si="23"/>
        <v>0</v>
      </c>
      <c r="U124" s="35"/>
      <c r="V124" s="35"/>
      <c r="W124" s="35"/>
      <c r="X124" s="35"/>
      <c r="Y124" s="35"/>
      <c r="Z124" s="35"/>
      <c r="AA124" s="35"/>
      <c r="AB124" s="35"/>
      <c r="AC124" s="35"/>
      <c r="AD124" s="35"/>
      <c r="AE124" s="35"/>
      <c r="AR124" s="186" t="s">
        <v>178</v>
      </c>
      <c r="AT124" s="186" t="s">
        <v>173</v>
      </c>
      <c r="AU124" s="186" t="s">
        <v>81</v>
      </c>
      <c r="AY124" s="18" t="s">
        <v>171</v>
      </c>
      <c r="BE124" s="187">
        <f t="shared" si="24"/>
        <v>0</v>
      </c>
      <c r="BF124" s="187">
        <f t="shared" si="25"/>
        <v>0</v>
      </c>
      <c r="BG124" s="187">
        <f t="shared" si="26"/>
        <v>0</v>
      </c>
      <c r="BH124" s="187">
        <f t="shared" si="27"/>
        <v>0</v>
      </c>
      <c r="BI124" s="187">
        <f t="shared" si="28"/>
        <v>0</v>
      </c>
      <c r="BJ124" s="18" t="s">
        <v>81</v>
      </c>
      <c r="BK124" s="187">
        <f t="shared" si="29"/>
        <v>0</v>
      </c>
      <c r="BL124" s="18" t="s">
        <v>178</v>
      </c>
      <c r="BM124" s="186" t="s">
        <v>678</v>
      </c>
    </row>
    <row r="125" spans="1:65" s="2" customFormat="1" ht="16.5" customHeight="1">
      <c r="A125" s="35"/>
      <c r="B125" s="36"/>
      <c r="C125" s="175" t="s">
        <v>441</v>
      </c>
      <c r="D125" s="175" t="s">
        <v>173</v>
      </c>
      <c r="E125" s="176" t="s">
        <v>3349</v>
      </c>
      <c r="F125" s="177" t="s">
        <v>3350</v>
      </c>
      <c r="G125" s="178" t="s">
        <v>2711</v>
      </c>
      <c r="H125" s="179">
        <v>2</v>
      </c>
      <c r="I125" s="180"/>
      <c r="J125" s="181">
        <f t="shared" si="20"/>
        <v>0</v>
      </c>
      <c r="K125" s="177" t="s">
        <v>19</v>
      </c>
      <c r="L125" s="40"/>
      <c r="M125" s="182" t="s">
        <v>19</v>
      </c>
      <c r="N125" s="183" t="s">
        <v>44</v>
      </c>
      <c r="O125" s="65"/>
      <c r="P125" s="184">
        <f t="shared" si="21"/>
        <v>0</v>
      </c>
      <c r="Q125" s="184">
        <v>0</v>
      </c>
      <c r="R125" s="184">
        <f t="shared" si="22"/>
        <v>0</v>
      </c>
      <c r="S125" s="184">
        <v>0</v>
      </c>
      <c r="T125" s="185">
        <f t="shared" si="23"/>
        <v>0</v>
      </c>
      <c r="U125" s="35"/>
      <c r="V125" s="35"/>
      <c r="W125" s="35"/>
      <c r="X125" s="35"/>
      <c r="Y125" s="35"/>
      <c r="Z125" s="35"/>
      <c r="AA125" s="35"/>
      <c r="AB125" s="35"/>
      <c r="AC125" s="35"/>
      <c r="AD125" s="35"/>
      <c r="AE125" s="35"/>
      <c r="AR125" s="186" t="s">
        <v>178</v>
      </c>
      <c r="AT125" s="186" t="s">
        <v>173</v>
      </c>
      <c r="AU125" s="186" t="s">
        <v>81</v>
      </c>
      <c r="AY125" s="18" t="s">
        <v>171</v>
      </c>
      <c r="BE125" s="187">
        <f t="shared" si="24"/>
        <v>0</v>
      </c>
      <c r="BF125" s="187">
        <f t="shared" si="25"/>
        <v>0</v>
      </c>
      <c r="BG125" s="187">
        <f t="shared" si="26"/>
        <v>0</v>
      </c>
      <c r="BH125" s="187">
        <f t="shared" si="27"/>
        <v>0</v>
      </c>
      <c r="BI125" s="187">
        <f t="shared" si="28"/>
        <v>0</v>
      </c>
      <c r="BJ125" s="18" t="s">
        <v>81</v>
      </c>
      <c r="BK125" s="187">
        <f t="shared" si="29"/>
        <v>0</v>
      </c>
      <c r="BL125" s="18" t="s">
        <v>178</v>
      </c>
      <c r="BM125" s="186" t="s">
        <v>689</v>
      </c>
    </row>
    <row r="126" spans="1:65" s="2" customFormat="1" ht="16.5" customHeight="1">
      <c r="A126" s="35"/>
      <c r="B126" s="36"/>
      <c r="C126" s="175" t="s">
        <v>454</v>
      </c>
      <c r="D126" s="175" t="s">
        <v>173</v>
      </c>
      <c r="E126" s="176" t="s">
        <v>3351</v>
      </c>
      <c r="F126" s="177" t="s">
        <v>3352</v>
      </c>
      <c r="G126" s="178" t="s">
        <v>2711</v>
      </c>
      <c r="H126" s="179">
        <v>12</v>
      </c>
      <c r="I126" s="180"/>
      <c r="J126" s="181">
        <f t="shared" si="20"/>
        <v>0</v>
      </c>
      <c r="K126" s="177" t="s">
        <v>19</v>
      </c>
      <c r="L126" s="40"/>
      <c r="M126" s="182" t="s">
        <v>19</v>
      </c>
      <c r="N126" s="183" t="s">
        <v>44</v>
      </c>
      <c r="O126" s="65"/>
      <c r="P126" s="184">
        <f t="shared" si="21"/>
        <v>0</v>
      </c>
      <c r="Q126" s="184">
        <v>0</v>
      </c>
      <c r="R126" s="184">
        <f t="shared" si="22"/>
        <v>0</v>
      </c>
      <c r="S126" s="184">
        <v>0</v>
      </c>
      <c r="T126" s="185">
        <f t="shared" si="23"/>
        <v>0</v>
      </c>
      <c r="U126" s="35"/>
      <c r="V126" s="35"/>
      <c r="W126" s="35"/>
      <c r="X126" s="35"/>
      <c r="Y126" s="35"/>
      <c r="Z126" s="35"/>
      <c r="AA126" s="35"/>
      <c r="AB126" s="35"/>
      <c r="AC126" s="35"/>
      <c r="AD126" s="35"/>
      <c r="AE126" s="35"/>
      <c r="AR126" s="186" t="s">
        <v>178</v>
      </c>
      <c r="AT126" s="186" t="s">
        <v>173</v>
      </c>
      <c r="AU126" s="186" t="s">
        <v>81</v>
      </c>
      <c r="AY126" s="18" t="s">
        <v>171</v>
      </c>
      <c r="BE126" s="187">
        <f t="shared" si="24"/>
        <v>0</v>
      </c>
      <c r="BF126" s="187">
        <f t="shared" si="25"/>
        <v>0</v>
      </c>
      <c r="BG126" s="187">
        <f t="shared" si="26"/>
        <v>0</v>
      </c>
      <c r="BH126" s="187">
        <f t="shared" si="27"/>
        <v>0</v>
      </c>
      <c r="BI126" s="187">
        <f t="shared" si="28"/>
        <v>0</v>
      </c>
      <c r="BJ126" s="18" t="s">
        <v>81</v>
      </c>
      <c r="BK126" s="187">
        <f t="shared" si="29"/>
        <v>0</v>
      </c>
      <c r="BL126" s="18" t="s">
        <v>178</v>
      </c>
      <c r="BM126" s="186" t="s">
        <v>700</v>
      </c>
    </row>
    <row r="127" spans="1:65" s="2" customFormat="1" ht="16.5" customHeight="1">
      <c r="A127" s="35"/>
      <c r="B127" s="36"/>
      <c r="C127" s="175" t="s">
        <v>474</v>
      </c>
      <c r="D127" s="175" t="s">
        <v>173</v>
      </c>
      <c r="E127" s="176" t="s">
        <v>3353</v>
      </c>
      <c r="F127" s="177" t="s">
        <v>3354</v>
      </c>
      <c r="G127" s="178" t="s">
        <v>2711</v>
      </c>
      <c r="H127" s="179">
        <v>6</v>
      </c>
      <c r="I127" s="180"/>
      <c r="J127" s="181">
        <f t="shared" si="20"/>
        <v>0</v>
      </c>
      <c r="K127" s="177" t="s">
        <v>19</v>
      </c>
      <c r="L127" s="40"/>
      <c r="M127" s="182" t="s">
        <v>19</v>
      </c>
      <c r="N127" s="183" t="s">
        <v>44</v>
      </c>
      <c r="O127" s="65"/>
      <c r="P127" s="184">
        <f t="shared" si="21"/>
        <v>0</v>
      </c>
      <c r="Q127" s="184">
        <v>0</v>
      </c>
      <c r="R127" s="184">
        <f t="shared" si="22"/>
        <v>0</v>
      </c>
      <c r="S127" s="184">
        <v>0</v>
      </c>
      <c r="T127" s="185">
        <f t="shared" si="23"/>
        <v>0</v>
      </c>
      <c r="U127" s="35"/>
      <c r="V127" s="35"/>
      <c r="W127" s="35"/>
      <c r="X127" s="35"/>
      <c r="Y127" s="35"/>
      <c r="Z127" s="35"/>
      <c r="AA127" s="35"/>
      <c r="AB127" s="35"/>
      <c r="AC127" s="35"/>
      <c r="AD127" s="35"/>
      <c r="AE127" s="35"/>
      <c r="AR127" s="186" t="s">
        <v>178</v>
      </c>
      <c r="AT127" s="186" t="s">
        <v>173</v>
      </c>
      <c r="AU127" s="186" t="s">
        <v>81</v>
      </c>
      <c r="AY127" s="18" t="s">
        <v>171</v>
      </c>
      <c r="BE127" s="187">
        <f t="shared" si="24"/>
        <v>0</v>
      </c>
      <c r="BF127" s="187">
        <f t="shared" si="25"/>
        <v>0</v>
      </c>
      <c r="BG127" s="187">
        <f t="shared" si="26"/>
        <v>0</v>
      </c>
      <c r="BH127" s="187">
        <f t="shared" si="27"/>
        <v>0</v>
      </c>
      <c r="BI127" s="187">
        <f t="shared" si="28"/>
        <v>0</v>
      </c>
      <c r="BJ127" s="18" t="s">
        <v>81</v>
      </c>
      <c r="BK127" s="187">
        <f t="shared" si="29"/>
        <v>0</v>
      </c>
      <c r="BL127" s="18" t="s">
        <v>178</v>
      </c>
      <c r="BM127" s="186" t="s">
        <v>711</v>
      </c>
    </row>
    <row r="128" spans="1:65" s="2" customFormat="1" ht="16.5" customHeight="1">
      <c r="A128" s="35"/>
      <c r="B128" s="36"/>
      <c r="C128" s="175" t="s">
        <v>481</v>
      </c>
      <c r="D128" s="175" t="s">
        <v>173</v>
      </c>
      <c r="E128" s="176" t="s">
        <v>3355</v>
      </c>
      <c r="F128" s="177" t="s">
        <v>3356</v>
      </c>
      <c r="G128" s="178" t="s">
        <v>2711</v>
      </c>
      <c r="H128" s="179">
        <v>7</v>
      </c>
      <c r="I128" s="180"/>
      <c r="J128" s="181">
        <f t="shared" si="20"/>
        <v>0</v>
      </c>
      <c r="K128" s="177" t="s">
        <v>19</v>
      </c>
      <c r="L128" s="40"/>
      <c r="M128" s="182" t="s">
        <v>19</v>
      </c>
      <c r="N128" s="183" t="s">
        <v>44</v>
      </c>
      <c r="O128" s="65"/>
      <c r="P128" s="184">
        <f t="shared" si="21"/>
        <v>0</v>
      </c>
      <c r="Q128" s="184">
        <v>0</v>
      </c>
      <c r="R128" s="184">
        <f t="shared" si="22"/>
        <v>0</v>
      </c>
      <c r="S128" s="184">
        <v>0</v>
      </c>
      <c r="T128" s="185">
        <f t="shared" si="23"/>
        <v>0</v>
      </c>
      <c r="U128" s="35"/>
      <c r="V128" s="35"/>
      <c r="W128" s="35"/>
      <c r="X128" s="35"/>
      <c r="Y128" s="35"/>
      <c r="Z128" s="35"/>
      <c r="AA128" s="35"/>
      <c r="AB128" s="35"/>
      <c r="AC128" s="35"/>
      <c r="AD128" s="35"/>
      <c r="AE128" s="35"/>
      <c r="AR128" s="186" t="s">
        <v>178</v>
      </c>
      <c r="AT128" s="186" t="s">
        <v>173</v>
      </c>
      <c r="AU128" s="186" t="s">
        <v>81</v>
      </c>
      <c r="AY128" s="18" t="s">
        <v>171</v>
      </c>
      <c r="BE128" s="187">
        <f t="shared" si="24"/>
        <v>0</v>
      </c>
      <c r="BF128" s="187">
        <f t="shared" si="25"/>
        <v>0</v>
      </c>
      <c r="BG128" s="187">
        <f t="shared" si="26"/>
        <v>0</v>
      </c>
      <c r="BH128" s="187">
        <f t="shared" si="27"/>
        <v>0</v>
      </c>
      <c r="BI128" s="187">
        <f t="shared" si="28"/>
        <v>0</v>
      </c>
      <c r="BJ128" s="18" t="s">
        <v>81</v>
      </c>
      <c r="BK128" s="187">
        <f t="shared" si="29"/>
        <v>0</v>
      </c>
      <c r="BL128" s="18" t="s">
        <v>178</v>
      </c>
      <c r="BM128" s="186" t="s">
        <v>721</v>
      </c>
    </row>
    <row r="129" spans="1:65" s="2" customFormat="1" ht="16.5" customHeight="1">
      <c r="A129" s="35"/>
      <c r="B129" s="36"/>
      <c r="C129" s="175" t="s">
        <v>487</v>
      </c>
      <c r="D129" s="175" t="s">
        <v>173</v>
      </c>
      <c r="E129" s="176" t="s">
        <v>3357</v>
      </c>
      <c r="F129" s="177" t="s">
        <v>3358</v>
      </c>
      <c r="G129" s="178" t="s">
        <v>2711</v>
      </c>
      <c r="H129" s="179">
        <v>2</v>
      </c>
      <c r="I129" s="180"/>
      <c r="J129" s="181">
        <f t="shared" si="20"/>
        <v>0</v>
      </c>
      <c r="K129" s="177" t="s">
        <v>19</v>
      </c>
      <c r="L129" s="40"/>
      <c r="M129" s="182" t="s">
        <v>19</v>
      </c>
      <c r="N129" s="183" t="s">
        <v>44</v>
      </c>
      <c r="O129" s="65"/>
      <c r="P129" s="184">
        <f t="shared" si="21"/>
        <v>0</v>
      </c>
      <c r="Q129" s="184">
        <v>0</v>
      </c>
      <c r="R129" s="184">
        <f t="shared" si="22"/>
        <v>0</v>
      </c>
      <c r="S129" s="184">
        <v>0</v>
      </c>
      <c r="T129" s="185">
        <f t="shared" si="23"/>
        <v>0</v>
      </c>
      <c r="U129" s="35"/>
      <c r="V129" s="35"/>
      <c r="W129" s="35"/>
      <c r="X129" s="35"/>
      <c r="Y129" s="35"/>
      <c r="Z129" s="35"/>
      <c r="AA129" s="35"/>
      <c r="AB129" s="35"/>
      <c r="AC129" s="35"/>
      <c r="AD129" s="35"/>
      <c r="AE129" s="35"/>
      <c r="AR129" s="186" t="s">
        <v>178</v>
      </c>
      <c r="AT129" s="186" t="s">
        <v>173</v>
      </c>
      <c r="AU129" s="186" t="s">
        <v>81</v>
      </c>
      <c r="AY129" s="18" t="s">
        <v>171</v>
      </c>
      <c r="BE129" s="187">
        <f t="shared" si="24"/>
        <v>0</v>
      </c>
      <c r="BF129" s="187">
        <f t="shared" si="25"/>
        <v>0</v>
      </c>
      <c r="BG129" s="187">
        <f t="shared" si="26"/>
        <v>0</v>
      </c>
      <c r="BH129" s="187">
        <f t="shared" si="27"/>
        <v>0</v>
      </c>
      <c r="BI129" s="187">
        <f t="shared" si="28"/>
        <v>0</v>
      </c>
      <c r="BJ129" s="18" t="s">
        <v>81</v>
      </c>
      <c r="BK129" s="187">
        <f t="shared" si="29"/>
        <v>0</v>
      </c>
      <c r="BL129" s="18" t="s">
        <v>178</v>
      </c>
      <c r="BM129" s="186" t="s">
        <v>731</v>
      </c>
    </row>
    <row r="130" spans="1:65" s="2" customFormat="1" ht="16.5" customHeight="1">
      <c r="A130" s="35"/>
      <c r="B130" s="36"/>
      <c r="C130" s="175" t="s">
        <v>494</v>
      </c>
      <c r="D130" s="175" t="s">
        <v>173</v>
      </c>
      <c r="E130" s="176" t="s">
        <v>3359</v>
      </c>
      <c r="F130" s="177" t="s">
        <v>3360</v>
      </c>
      <c r="G130" s="178" t="s">
        <v>2711</v>
      </c>
      <c r="H130" s="179">
        <v>1</v>
      </c>
      <c r="I130" s="180"/>
      <c r="J130" s="181">
        <f t="shared" si="20"/>
        <v>0</v>
      </c>
      <c r="K130" s="177" t="s">
        <v>19</v>
      </c>
      <c r="L130" s="40"/>
      <c r="M130" s="182" t="s">
        <v>19</v>
      </c>
      <c r="N130" s="183" t="s">
        <v>44</v>
      </c>
      <c r="O130" s="65"/>
      <c r="P130" s="184">
        <f t="shared" si="21"/>
        <v>0</v>
      </c>
      <c r="Q130" s="184">
        <v>0</v>
      </c>
      <c r="R130" s="184">
        <f t="shared" si="22"/>
        <v>0</v>
      </c>
      <c r="S130" s="184">
        <v>0</v>
      </c>
      <c r="T130" s="185">
        <f t="shared" si="23"/>
        <v>0</v>
      </c>
      <c r="U130" s="35"/>
      <c r="V130" s="35"/>
      <c r="W130" s="35"/>
      <c r="X130" s="35"/>
      <c r="Y130" s="35"/>
      <c r="Z130" s="35"/>
      <c r="AA130" s="35"/>
      <c r="AB130" s="35"/>
      <c r="AC130" s="35"/>
      <c r="AD130" s="35"/>
      <c r="AE130" s="35"/>
      <c r="AR130" s="186" t="s">
        <v>178</v>
      </c>
      <c r="AT130" s="186" t="s">
        <v>173</v>
      </c>
      <c r="AU130" s="186" t="s">
        <v>81</v>
      </c>
      <c r="AY130" s="18" t="s">
        <v>171</v>
      </c>
      <c r="BE130" s="187">
        <f t="shared" si="24"/>
        <v>0</v>
      </c>
      <c r="BF130" s="187">
        <f t="shared" si="25"/>
        <v>0</v>
      </c>
      <c r="BG130" s="187">
        <f t="shared" si="26"/>
        <v>0</v>
      </c>
      <c r="BH130" s="187">
        <f t="shared" si="27"/>
        <v>0</v>
      </c>
      <c r="BI130" s="187">
        <f t="shared" si="28"/>
        <v>0</v>
      </c>
      <c r="BJ130" s="18" t="s">
        <v>81</v>
      </c>
      <c r="BK130" s="187">
        <f t="shared" si="29"/>
        <v>0</v>
      </c>
      <c r="BL130" s="18" t="s">
        <v>178</v>
      </c>
      <c r="BM130" s="186" t="s">
        <v>741</v>
      </c>
    </row>
    <row r="131" spans="1:65" s="2" customFormat="1" ht="24.2" customHeight="1">
      <c r="A131" s="35"/>
      <c r="B131" s="36"/>
      <c r="C131" s="175" t="s">
        <v>499</v>
      </c>
      <c r="D131" s="175" t="s">
        <v>173</v>
      </c>
      <c r="E131" s="176" t="s">
        <v>3361</v>
      </c>
      <c r="F131" s="177" t="s">
        <v>3362</v>
      </c>
      <c r="G131" s="178" t="s">
        <v>2711</v>
      </c>
      <c r="H131" s="179">
        <v>15</v>
      </c>
      <c r="I131" s="180"/>
      <c r="J131" s="181">
        <f t="shared" si="20"/>
        <v>0</v>
      </c>
      <c r="K131" s="177" t="s">
        <v>19</v>
      </c>
      <c r="L131" s="40"/>
      <c r="M131" s="182" t="s">
        <v>19</v>
      </c>
      <c r="N131" s="183" t="s">
        <v>44</v>
      </c>
      <c r="O131" s="65"/>
      <c r="P131" s="184">
        <f t="shared" si="21"/>
        <v>0</v>
      </c>
      <c r="Q131" s="184">
        <v>0</v>
      </c>
      <c r="R131" s="184">
        <f t="shared" si="22"/>
        <v>0</v>
      </c>
      <c r="S131" s="184">
        <v>0</v>
      </c>
      <c r="T131" s="185">
        <f t="shared" si="23"/>
        <v>0</v>
      </c>
      <c r="U131" s="35"/>
      <c r="V131" s="35"/>
      <c r="W131" s="35"/>
      <c r="X131" s="35"/>
      <c r="Y131" s="35"/>
      <c r="Z131" s="35"/>
      <c r="AA131" s="35"/>
      <c r="AB131" s="35"/>
      <c r="AC131" s="35"/>
      <c r="AD131" s="35"/>
      <c r="AE131" s="35"/>
      <c r="AR131" s="186" t="s">
        <v>178</v>
      </c>
      <c r="AT131" s="186" t="s">
        <v>173</v>
      </c>
      <c r="AU131" s="186" t="s">
        <v>81</v>
      </c>
      <c r="AY131" s="18" t="s">
        <v>171</v>
      </c>
      <c r="BE131" s="187">
        <f t="shared" si="24"/>
        <v>0</v>
      </c>
      <c r="BF131" s="187">
        <f t="shared" si="25"/>
        <v>0</v>
      </c>
      <c r="BG131" s="187">
        <f t="shared" si="26"/>
        <v>0</v>
      </c>
      <c r="BH131" s="187">
        <f t="shared" si="27"/>
        <v>0</v>
      </c>
      <c r="BI131" s="187">
        <f t="shared" si="28"/>
        <v>0</v>
      </c>
      <c r="BJ131" s="18" t="s">
        <v>81</v>
      </c>
      <c r="BK131" s="187">
        <f t="shared" si="29"/>
        <v>0</v>
      </c>
      <c r="BL131" s="18" t="s">
        <v>178</v>
      </c>
      <c r="BM131" s="186" t="s">
        <v>778</v>
      </c>
    </row>
    <row r="132" spans="1:65" s="2" customFormat="1" ht="37.9" customHeight="1">
      <c r="A132" s="35"/>
      <c r="B132" s="36"/>
      <c r="C132" s="175" t="s">
        <v>505</v>
      </c>
      <c r="D132" s="175" t="s">
        <v>173</v>
      </c>
      <c r="E132" s="176" t="s">
        <v>3363</v>
      </c>
      <c r="F132" s="177" t="s">
        <v>3364</v>
      </c>
      <c r="G132" s="178" t="s">
        <v>2711</v>
      </c>
      <c r="H132" s="179">
        <v>1</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178</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178</v>
      </c>
      <c r="BM132" s="186" t="s">
        <v>795</v>
      </c>
    </row>
    <row r="133" spans="1:65" s="2" customFormat="1" ht="21.75" customHeight="1">
      <c r="A133" s="35"/>
      <c r="B133" s="36"/>
      <c r="C133" s="175" t="s">
        <v>512</v>
      </c>
      <c r="D133" s="175" t="s">
        <v>173</v>
      </c>
      <c r="E133" s="176" t="s">
        <v>3365</v>
      </c>
      <c r="F133" s="177" t="s">
        <v>3366</v>
      </c>
      <c r="G133" s="178" t="s">
        <v>2711</v>
      </c>
      <c r="H133" s="179">
        <v>2</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178</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178</v>
      </c>
      <c r="BM133" s="186" t="s">
        <v>827</v>
      </c>
    </row>
    <row r="134" spans="1:65" s="2" customFormat="1" ht="24.2" customHeight="1">
      <c r="A134" s="35"/>
      <c r="B134" s="36"/>
      <c r="C134" s="175" t="s">
        <v>525</v>
      </c>
      <c r="D134" s="175" t="s">
        <v>173</v>
      </c>
      <c r="E134" s="176" t="s">
        <v>3367</v>
      </c>
      <c r="F134" s="177" t="s">
        <v>3368</v>
      </c>
      <c r="G134" s="178" t="s">
        <v>2711</v>
      </c>
      <c r="H134" s="179">
        <v>2</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178</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178</v>
      </c>
      <c r="BM134" s="186" t="s">
        <v>842</v>
      </c>
    </row>
    <row r="135" spans="1:65" s="2" customFormat="1" ht="62.65" customHeight="1">
      <c r="A135" s="35"/>
      <c r="B135" s="36"/>
      <c r="C135" s="175" t="s">
        <v>534</v>
      </c>
      <c r="D135" s="175" t="s">
        <v>173</v>
      </c>
      <c r="E135" s="176" t="s">
        <v>3369</v>
      </c>
      <c r="F135" s="177" t="s">
        <v>3370</v>
      </c>
      <c r="G135" s="178" t="s">
        <v>3294</v>
      </c>
      <c r="H135" s="179">
        <v>1</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178</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178</v>
      </c>
      <c r="BM135" s="186" t="s">
        <v>856</v>
      </c>
    </row>
    <row r="136" spans="1:65" s="2" customFormat="1" ht="16.5" customHeight="1">
      <c r="A136" s="35"/>
      <c r="B136" s="36"/>
      <c r="C136" s="175" t="s">
        <v>541</v>
      </c>
      <c r="D136" s="175" t="s">
        <v>173</v>
      </c>
      <c r="E136" s="176" t="s">
        <v>3371</v>
      </c>
      <c r="F136" s="177" t="s">
        <v>3372</v>
      </c>
      <c r="G136" s="178" t="s">
        <v>983</v>
      </c>
      <c r="H136" s="237"/>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178</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178</v>
      </c>
      <c r="BM136" s="186" t="s">
        <v>867</v>
      </c>
    </row>
    <row r="137" spans="2:63" s="12" customFormat="1" ht="25.9" customHeight="1">
      <c r="B137" s="159"/>
      <c r="C137" s="160"/>
      <c r="D137" s="161" t="s">
        <v>72</v>
      </c>
      <c r="E137" s="162" t="s">
        <v>2768</v>
      </c>
      <c r="F137" s="162" t="s">
        <v>3373</v>
      </c>
      <c r="G137" s="160"/>
      <c r="H137" s="160"/>
      <c r="I137" s="163"/>
      <c r="J137" s="164">
        <f>BK137</f>
        <v>0</v>
      </c>
      <c r="K137" s="160"/>
      <c r="L137" s="165"/>
      <c r="M137" s="166"/>
      <c r="N137" s="167"/>
      <c r="O137" s="167"/>
      <c r="P137" s="168">
        <f>SUM(P138:P146)</f>
        <v>0</v>
      </c>
      <c r="Q137" s="167"/>
      <c r="R137" s="168">
        <f>SUM(R138:R146)</f>
        <v>0</v>
      </c>
      <c r="S137" s="167"/>
      <c r="T137" s="169">
        <f>SUM(T138:T146)</f>
        <v>0</v>
      </c>
      <c r="AR137" s="170" t="s">
        <v>81</v>
      </c>
      <c r="AT137" s="171" t="s">
        <v>72</v>
      </c>
      <c r="AU137" s="171" t="s">
        <v>73</v>
      </c>
      <c r="AY137" s="170" t="s">
        <v>171</v>
      </c>
      <c r="BK137" s="172">
        <f>SUM(BK138:BK146)</f>
        <v>0</v>
      </c>
    </row>
    <row r="138" spans="1:65" s="2" customFormat="1" ht="66.75" customHeight="1">
      <c r="A138" s="35"/>
      <c r="B138" s="36"/>
      <c r="C138" s="175" t="s">
        <v>547</v>
      </c>
      <c r="D138" s="175" t="s">
        <v>173</v>
      </c>
      <c r="E138" s="176" t="s">
        <v>3374</v>
      </c>
      <c r="F138" s="177" t="s">
        <v>3375</v>
      </c>
      <c r="G138" s="178" t="s">
        <v>2711</v>
      </c>
      <c r="H138" s="179">
        <v>2</v>
      </c>
      <c r="I138" s="180"/>
      <c r="J138" s="181">
        <f aca="true" t="shared" si="30" ref="J138:J146">ROUND(I138*H138,2)</f>
        <v>0</v>
      </c>
      <c r="K138" s="177" t="s">
        <v>19</v>
      </c>
      <c r="L138" s="40"/>
      <c r="M138" s="182" t="s">
        <v>19</v>
      </c>
      <c r="N138" s="183" t="s">
        <v>44</v>
      </c>
      <c r="O138" s="65"/>
      <c r="P138" s="184">
        <f aca="true" t="shared" si="31" ref="P138:P146">O138*H138</f>
        <v>0</v>
      </c>
      <c r="Q138" s="184">
        <v>0</v>
      </c>
      <c r="R138" s="184">
        <f aca="true" t="shared" si="32" ref="R138:R146">Q138*H138</f>
        <v>0</v>
      </c>
      <c r="S138" s="184">
        <v>0</v>
      </c>
      <c r="T138" s="185">
        <f aca="true" t="shared" si="33" ref="T138:T146">S138*H138</f>
        <v>0</v>
      </c>
      <c r="U138" s="35"/>
      <c r="V138" s="35"/>
      <c r="W138" s="35"/>
      <c r="X138" s="35"/>
      <c r="Y138" s="35"/>
      <c r="Z138" s="35"/>
      <c r="AA138" s="35"/>
      <c r="AB138" s="35"/>
      <c r="AC138" s="35"/>
      <c r="AD138" s="35"/>
      <c r="AE138" s="35"/>
      <c r="AR138" s="186" t="s">
        <v>178</v>
      </c>
      <c r="AT138" s="186" t="s">
        <v>173</v>
      </c>
      <c r="AU138" s="186" t="s">
        <v>81</v>
      </c>
      <c r="AY138" s="18" t="s">
        <v>171</v>
      </c>
      <c r="BE138" s="187">
        <f aca="true" t="shared" si="34" ref="BE138:BE146">IF(N138="základní",J138,0)</f>
        <v>0</v>
      </c>
      <c r="BF138" s="187">
        <f aca="true" t="shared" si="35" ref="BF138:BF146">IF(N138="snížená",J138,0)</f>
        <v>0</v>
      </c>
      <c r="BG138" s="187">
        <f aca="true" t="shared" si="36" ref="BG138:BG146">IF(N138="zákl. přenesená",J138,0)</f>
        <v>0</v>
      </c>
      <c r="BH138" s="187">
        <f aca="true" t="shared" si="37" ref="BH138:BH146">IF(N138="sníž. přenesená",J138,0)</f>
        <v>0</v>
      </c>
      <c r="BI138" s="187">
        <f aca="true" t="shared" si="38" ref="BI138:BI146">IF(N138="nulová",J138,0)</f>
        <v>0</v>
      </c>
      <c r="BJ138" s="18" t="s">
        <v>81</v>
      </c>
      <c r="BK138" s="187">
        <f aca="true" t="shared" si="39" ref="BK138:BK146">ROUND(I138*H138,2)</f>
        <v>0</v>
      </c>
      <c r="BL138" s="18" t="s">
        <v>178</v>
      </c>
      <c r="BM138" s="186" t="s">
        <v>878</v>
      </c>
    </row>
    <row r="139" spans="1:65" s="2" customFormat="1" ht="66.75" customHeight="1">
      <c r="A139" s="35"/>
      <c r="B139" s="36"/>
      <c r="C139" s="175" t="s">
        <v>553</v>
      </c>
      <c r="D139" s="175" t="s">
        <v>173</v>
      </c>
      <c r="E139" s="176" t="s">
        <v>3376</v>
      </c>
      <c r="F139" s="177" t="s">
        <v>3377</v>
      </c>
      <c r="G139" s="178" t="s">
        <v>2711</v>
      </c>
      <c r="H139" s="179">
        <v>1</v>
      </c>
      <c r="I139" s="180"/>
      <c r="J139" s="181">
        <f t="shared" si="30"/>
        <v>0</v>
      </c>
      <c r="K139" s="177" t="s">
        <v>19</v>
      </c>
      <c r="L139" s="40"/>
      <c r="M139" s="182" t="s">
        <v>19</v>
      </c>
      <c r="N139" s="183" t="s">
        <v>44</v>
      </c>
      <c r="O139" s="65"/>
      <c r="P139" s="184">
        <f t="shared" si="31"/>
        <v>0</v>
      </c>
      <c r="Q139" s="184">
        <v>0</v>
      </c>
      <c r="R139" s="184">
        <f t="shared" si="32"/>
        <v>0</v>
      </c>
      <c r="S139" s="184">
        <v>0</v>
      </c>
      <c r="T139" s="185">
        <f t="shared" si="33"/>
        <v>0</v>
      </c>
      <c r="U139" s="35"/>
      <c r="V139" s="35"/>
      <c r="W139" s="35"/>
      <c r="X139" s="35"/>
      <c r="Y139" s="35"/>
      <c r="Z139" s="35"/>
      <c r="AA139" s="35"/>
      <c r="AB139" s="35"/>
      <c r="AC139" s="35"/>
      <c r="AD139" s="35"/>
      <c r="AE139" s="35"/>
      <c r="AR139" s="186" t="s">
        <v>178</v>
      </c>
      <c r="AT139" s="186" t="s">
        <v>173</v>
      </c>
      <c r="AU139" s="186" t="s">
        <v>81</v>
      </c>
      <c r="AY139" s="18" t="s">
        <v>171</v>
      </c>
      <c r="BE139" s="187">
        <f t="shared" si="34"/>
        <v>0</v>
      </c>
      <c r="BF139" s="187">
        <f t="shared" si="35"/>
        <v>0</v>
      </c>
      <c r="BG139" s="187">
        <f t="shared" si="36"/>
        <v>0</v>
      </c>
      <c r="BH139" s="187">
        <f t="shared" si="37"/>
        <v>0</v>
      </c>
      <c r="BI139" s="187">
        <f t="shared" si="38"/>
        <v>0</v>
      </c>
      <c r="BJ139" s="18" t="s">
        <v>81</v>
      </c>
      <c r="BK139" s="187">
        <f t="shared" si="39"/>
        <v>0</v>
      </c>
      <c r="BL139" s="18" t="s">
        <v>178</v>
      </c>
      <c r="BM139" s="186" t="s">
        <v>888</v>
      </c>
    </row>
    <row r="140" spans="1:65" s="2" customFormat="1" ht="62.65" customHeight="1">
      <c r="A140" s="35"/>
      <c r="B140" s="36"/>
      <c r="C140" s="175" t="s">
        <v>560</v>
      </c>
      <c r="D140" s="175" t="s">
        <v>173</v>
      </c>
      <c r="E140" s="176" t="s">
        <v>3378</v>
      </c>
      <c r="F140" s="177" t="s">
        <v>3379</v>
      </c>
      <c r="G140" s="178" t="s">
        <v>2711</v>
      </c>
      <c r="H140" s="179">
        <v>6</v>
      </c>
      <c r="I140" s="180"/>
      <c r="J140" s="181">
        <f t="shared" si="30"/>
        <v>0</v>
      </c>
      <c r="K140" s="177" t="s">
        <v>19</v>
      </c>
      <c r="L140" s="40"/>
      <c r="M140" s="182" t="s">
        <v>19</v>
      </c>
      <c r="N140" s="183" t="s">
        <v>44</v>
      </c>
      <c r="O140" s="65"/>
      <c r="P140" s="184">
        <f t="shared" si="31"/>
        <v>0</v>
      </c>
      <c r="Q140" s="184">
        <v>0</v>
      </c>
      <c r="R140" s="184">
        <f t="shared" si="32"/>
        <v>0</v>
      </c>
      <c r="S140" s="184">
        <v>0</v>
      </c>
      <c r="T140" s="185">
        <f t="shared" si="33"/>
        <v>0</v>
      </c>
      <c r="U140" s="35"/>
      <c r="V140" s="35"/>
      <c r="W140" s="35"/>
      <c r="X140" s="35"/>
      <c r="Y140" s="35"/>
      <c r="Z140" s="35"/>
      <c r="AA140" s="35"/>
      <c r="AB140" s="35"/>
      <c r="AC140" s="35"/>
      <c r="AD140" s="35"/>
      <c r="AE140" s="35"/>
      <c r="AR140" s="186" t="s">
        <v>178</v>
      </c>
      <c r="AT140" s="186" t="s">
        <v>173</v>
      </c>
      <c r="AU140" s="186" t="s">
        <v>81</v>
      </c>
      <c r="AY140" s="18" t="s">
        <v>171</v>
      </c>
      <c r="BE140" s="187">
        <f t="shared" si="34"/>
        <v>0</v>
      </c>
      <c r="BF140" s="187">
        <f t="shared" si="35"/>
        <v>0</v>
      </c>
      <c r="BG140" s="187">
        <f t="shared" si="36"/>
        <v>0</v>
      </c>
      <c r="BH140" s="187">
        <f t="shared" si="37"/>
        <v>0</v>
      </c>
      <c r="BI140" s="187">
        <f t="shared" si="38"/>
        <v>0</v>
      </c>
      <c r="BJ140" s="18" t="s">
        <v>81</v>
      </c>
      <c r="BK140" s="187">
        <f t="shared" si="39"/>
        <v>0</v>
      </c>
      <c r="BL140" s="18" t="s">
        <v>178</v>
      </c>
      <c r="BM140" s="186" t="s">
        <v>902</v>
      </c>
    </row>
    <row r="141" spans="1:65" s="2" customFormat="1" ht="62.65" customHeight="1">
      <c r="A141" s="35"/>
      <c r="B141" s="36"/>
      <c r="C141" s="175" t="s">
        <v>565</v>
      </c>
      <c r="D141" s="175" t="s">
        <v>173</v>
      </c>
      <c r="E141" s="176" t="s">
        <v>3380</v>
      </c>
      <c r="F141" s="177" t="s">
        <v>3381</v>
      </c>
      <c r="G141" s="178" t="s">
        <v>2711</v>
      </c>
      <c r="H141" s="179">
        <v>2</v>
      </c>
      <c r="I141" s="180"/>
      <c r="J141" s="181">
        <f t="shared" si="30"/>
        <v>0</v>
      </c>
      <c r="K141" s="177" t="s">
        <v>19</v>
      </c>
      <c r="L141" s="40"/>
      <c r="M141" s="182" t="s">
        <v>19</v>
      </c>
      <c r="N141" s="183" t="s">
        <v>44</v>
      </c>
      <c r="O141" s="65"/>
      <c r="P141" s="184">
        <f t="shared" si="31"/>
        <v>0</v>
      </c>
      <c r="Q141" s="184">
        <v>0</v>
      </c>
      <c r="R141" s="184">
        <f t="shared" si="32"/>
        <v>0</v>
      </c>
      <c r="S141" s="184">
        <v>0</v>
      </c>
      <c r="T141" s="185">
        <f t="shared" si="33"/>
        <v>0</v>
      </c>
      <c r="U141" s="35"/>
      <c r="V141" s="35"/>
      <c r="W141" s="35"/>
      <c r="X141" s="35"/>
      <c r="Y141" s="35"/>
      <c r="Z141" s="35"/>
      <c r="AA141" s="35"/>
      <c r="AB141" s="35"/>
      <c r="AC141" s="35"/>
      <c r="AD141" s="35"/>
      <c r="AE141" s="35"/>
      <c r="AR141" s="186" t="s">
        <v>178</v>
      </c>
      <c r="AT141" s="186" t="s">
        <v>173</v>
      </c>
      <c r="AU141" s="186" t="s">
        <v>81</v>
      </c>
      <c r="AY141" s="18" t="s">
        <v>171</v>
      </c>
      <c r="BE141" s="187">
        <f t="shared" si="34"/>
        <v>0</v>
      </c>
      <c r="BF141" s="187">
        <f t="shared" si="35"/>
        <v>0</v>
      </c>
      <c r="BG141" s="187">
        <f t="shared" si="36"/>
        <v>0</v>
      </c>
      <c r="BH141" s="187">
        <f t="shared" si="37"/>
        <v>0</v>
      </c>
      <c r="BI141" s="187">
        <f t="shared" si="38"/>
        <v>0</v>
      </c>
      <c r="BJ141" s="18" t="s">
        <v>81</v>
      </c>
      <c r="BK141" s="187">
        <f t="shared" si="39"/>
        <v>0</v>
      </c>
      <c r="BL141" s="18" t="s">
        <v>178</v>
      </c>
      <c r="BM141" s="186" t="s">
        <v>912</v>
      </c>
    </row>
    <row r="142" spans="1:65" s="2" customFormat="1" ht="62.65" customHeight="1">
      <c r="A142" s="35"/>
      <c r="B142" s="36"/>
      <c r="C142" s="175" t="s">
        <v>579</v>
      </c>
      <c r="D142" s="175" t="s">
        <v>173</v>
      </c>
      <c r="E142" s="176" t="s">
        <v>3382</v>
      </c>
      <c r="F142" s="177" t="s">
        <v>3383</v>
      </c>
      <c r="G142" s="178" t="s">
        <v>2711</v>
      </c>
      <c r="H142" s="179">
        <v>1</v>
      </c>
      <c r="I142" s="180"/>
      <c r="J142" s="181">
        <f t="shared" si="30"/>
        <v>0</v>
      </c>
      <c r="K142" s="177" t="s">
        <v>19</v>
      </c>
      <c r="L142" s="40"/>
      <c r="M142" s="182" t="s">
        <v>19</v>
      </c>
      <c r="N142" s="183" t="s">
        <v>44</v>
      </c>
      <c r="O142" s="65"/>
      <c r="P142" s="184">
        <f t="shared" si="31"/>
        <v>0</v>
      </c>
      <c r="Q142" s="184">
        <v>0</v>
      </c>
      <c r="R142" s="184">
        <f t="shared" si="32"/>
        <v>0</v>
      </c>
      <c r="S142" s="184">
        <v>0</v>
      </c>
      <c r="T142" s="185">
        <f t="shared" si="33"/>
        <v>0</v>
      </c>
      <c r="U142" s="35"/>
      <c r="V142" s="35"/>
      <c r="W142" s="35"/>
      <c r="X142" s="35"/>
      <c r="Y142" s="35"/>
      <c r="Z142" s="35"/>
      <c r="AA142" s="35"/>
      <c r="AB142" s="35"/>
      <c r="AC142" s="35"/>
      <c r="AD142" s="35"/>
      <c r="AE142" s="35"/>
      <c r="AR142" s="186" t="s">
        <v>178</v>
      </c>
      <c r="AT142" s="186" t="s">
        <v>173</v>
      </c>
      <c r="AU142" s="186" t="s">
        <v>81</v>
      </c>
      <c r="AY142" s="18" t="s">
        <v>171</v>
      </c>
      <c r="BE142" s="187">
        <f t="shared" si="34"/>
        <v>0</v>
      </c>
      <c r="BF142" s="187">
        <f t="shared" si="35"/>
        <v>0</v>
      </c>
      <c r="BG142" s="187">
        <f t="shared" si="36"/>
        <v>0</v>
      </c>
      <c r="BH142" s="187">
        <f t="shared" si="37"/>
        <v>0</v>
      </c>
      <c r="BI142" s="187">
        <f t="shared" si="38"/>
        <v>0</v>
      </c>
      <c r="BJ142" s="18" t="s">
        <v>81</v>
      </c>
      <c r="BK142" s="187">
        <f t="shared" si="39"/>
        <v>0</v>
      </c>
      <c r="BL142" s="18" t="s">
        <v>178</v>
      </c>
      <c r="BM142" s="186" t="s">
        <v>924</v>
      </c>
    </row>
    <row r="143" spans="1:65" s="2" customFormat="1" ht="62.65" customHeight="1">
      <c r="A143" s="35"/>
      <c r="B143" s="36"/>
      <c r="C143" s="175" t="s">
        <v>584</v>
      </c>
      <c r="D143" s="175" t="s">
        <v>173</v>
      </c>
      <c r="E143" s="176" t="s">
        <v>3384</v>
      </c>
      <c r="F143" s="177" t="s">
        <v>3385</v>
      </c>
      <c r="G143" s="178" t="s">
        <v>2711</v>
      </c>
      <c r="H143" s="179">
        <v>1</v>
      </c>
      <c r="I143" s="180"/>
      <c r="J143" s="181">
        <f t="shared" si="30"/>
        <v>0</v>
      </c>
      <c r="K143" s="177" t="s">
        <v>19</v>
      </c>
      <c r="L143" s="40"/>
      <c r="M143" s="182" t="s">
        <v>19</v>
      </c>
      <c r="N143" s="183" t="s">
        <v>44</v>
      </c>
      <c r="O143" s="65"/>
      <c r="P143" s="184">
        <f t="shared" si="31"/>
        <v>0</v>
      </c>
      <c r="Q143" s="184">
        <v>0</v>
      </c>
      <c r="R143" s="184">
        <f t="shared" si="32"/>
        <v>0</v>
      </c>
      <c r="S143" s="184">
        <v>0</v>
      </c>
      <c r="T143" s="185">
        <f t="shared" si="33"/>
        <v>0</v>
      </c>
      <c r="U143" s="35"/>
      <c r="V143" s="35"/>
      <c r="W143" s="35"/>
      <c r="X143" s="35"/>
      <c r="Y143" s="35"/>
      <c r="Z143" s="35"/>
      <c r="AA143" s="35"/>
      <c r="AB143" s="35"/>
      <c r="AC143" s="35"/>
      <c r="AD143" s="35"/>
      <c r="AE143" s="35"/>
      <c r="AR143" s="186" t="s">
        <v>178</v>
      </c>
      <c r="AT143" s="186" t="s">
        <v>173</v>
      </c>
      <c r="AU143" s="186" t="s">
        <v>81</v>
      </c>
      <c r="AY143" s="18" t="s">
        <v>171</v>
      </c>
      <c r="BE143" s="187">
        <f t="shared" si="34"/>
        <v>0</v>
      </c>
      <c r="BF143" s="187">
        <f t="shared" si="35"/>
        <v>0</v>
      </c>
      <c r="BG143" s="187">
        <f t="shared" si="36"/>
        <v>0</v>
      </c>
      <c r="BH143" s="187">
        <f t="shared" si="37"/>
        <v>0</v>
      </c>
      <c r="BI143" s="187">
        <f t="shared" si="38"/>
        <v>0</v>
      </c>
      <c r="BJ143" s="18" t="s">
        <v>81</v>
      </c>
      <c r="BK143" s="187">
        <f t="shared" si="39"/>
        <v>0</v>
      </c>
      <c r="BL143" s="18" t="s">
        <v>178</v>
      </c>
      <c r="BM143" s="186" t="s">
        <v>934</v>
      </c>
    </row>
    <row r="144" spans="1:65" s="2" customFormat="1" ht="62.65" customHeight="1">
      <c r="A144" s="35"/>
      <c r="B144" s="36"/>
      <c r="C144" s="175" t="s">
        <v>589</v>
      </c>
      <c r="D144" s="175" t="s">
        <v>173</v>
      </c>
      <c r="E144" s="176" t="s">
        <v>3386</v>
      </c>
      <c r="F144" s="177" t="s">
        <v>3387</v>
      </c>
      <c r="G144" s="178" t="s">
        <v>2711</v>
      </c>
      <c r="H144" s="179">
        <v>1</v>
      </c>
      <c r="I144" s="180"/>
      <c r="J144" s="181">
        <f t="shared" si="30"/>
        <v>0</v>
      </c>
      <c r="K144" s="177" t="s">
        <v>19</v>
      </c>
      <c r="L144" s="40"/>
      <c r="M144" s="182" t="s">
        <v>19</v>
      </c>
      <c r="N144" s="183" t="s">
        <v>44</v>
      </c>
      <c r="O144" s="65"/>
      <c r="P144" s="184">
        <f t="shared" si="31"/>
        <v>0</v>
      </c>
      <c r="Q144" s="184">
        <v>0</v>
      </c>
      <c r="R144" s="184">
        <f t="shared" si="32"/>
        <v>0</v>
      </c>
      <c r="S144" s="184">
        <v>0</v>
      </c>
      <c r="T144" s="185">
        <f t="shared" si="33"/>
        <v>0</v>
      </c>
      <c r="U144" s="35"/>
      <c r="V144" s="35"/>
      <c r="W144" s="35"/>
      <c r="X144" s="35"/>
      <c r="Y144" s="35"/>
      <c r="Z144" s="35"/>
      <c r="AA144" s="35"/>
      <c r="AB144" s="35"/>
      <c r="AC144" s="35"/>
      <c r="AD144" s="35"/>
      <c r="AE144" s="35"/>
      <c r="AR144" s="186" t="s">
        <v>178</v>
      </c>
      <c r="AT144" s="186" t="s">
        <v>173</v>
      </c>
      <c r="AU144" s="186" t="s">
        <v>81</v>
      </c>
      <c r="AY144" s="18" t="s">
        <v>171</v>
      </c>
      <c r="BE144" s="187">
        <f t="shared" si="34"/>
        <v>0</v>
      </c>
      <c r="BF144" s="187">
        <f t="shared" si="35"/>
        <v>0</v>
      </c>
      <c r="BG144" s="187">
        <f t="shared" si="36"/>
        <v>0</v>
      </c>
      <c r="BH144" s="187">
        <f t="shared" si="37"/>
        <v>0</v>
      </c>
      <c r="BI144" s="187">
        <f t="shared" si="38"/>
        <v>0</v>
      </c>
      <c r="BJ144" s="18" t="s">
        <v>81</v>
      </c>
      <c r="BK144" s="187">
        <f t="shared" si="39"/>
        <v>0</v>
      </c>
      <c r="BL144" s="18" t="s">
        <v>178</v>
      </c>
      <c r="BM144" s="186" t="s">
        <v>947</v>
      </c>
    </row>
    <row r="145" spans="1:65" s="2" customFormat="1" ht="37.9" customHeight="1">
      <c r="A145" s="35"/>
      <c r="B145" s="36"/>
      <c r="C145" s="175" t="s">
        <v>598</v>
      </c>
      <c r="D145" s="175" t="s">
        <v>173</v>
      </c>
      <c r="E145" s="176" t="s">
        <v>3388</v>
      </c>
      <c r="F145" s="177" t="s">
        <v>3389</v>
      </c>
      <c r="G145" s="178" t="s">
        <v>2711</v>
      </c>
      <c r="H145" s="179">
        <v>5</v>
      </c>
      <c r="I145" s="180"/>
      <c r="J145" s="181">
        <f t="shared" si="30"/>
        <v>0</v>
      </c>
      <c r="K145" s="177" t="s">
        <v>19</v>
      </c>
      <c r="L145" s="40"/>
      <c r="M145" s="182" t="s">
        <v>19</v>
      </c>
      <c r="N145" s="183" t="s">
        <v>44</v>
      </c>
      <c r="O145" s="65"/>
      <c r="P145" s="184">
        <f t="shared" si="31"/>
        <v>0</v>
      </c>
      <c r="Q145" s="184">
        <v>0</v>
      </c>
      <c r="R145" s="184">
        <f t="shared" si="32"/>
        <v>0</v>
      </c>
      <c r="S145" s="184">
        <v>0</v>
      </c>
      <c r="T145" s="185">
        <f t="shared" si="33"/>
        <v>0</v>
      </c>
      <c r="U145" s="35"/>
      <c r="V145" s="35"/>
      <c r="W145" s="35"/>
      <c r="X145" s="35"/>
      <c r="Y145" s="35"/>
      <c r="Z145" s="35"/>
      <c r="AA145" s="35"/>
      <c r="AB145" s="35"/>
      <c r="AC145" s="35"/>
      <c r="AD145" s="35"/>
      <c r="AE145" s="35"/>
      <c r="AR145" s="186" t="s">
        <v>178</v>
      </c>
      <c r="AT145" s="186" t="s">
        <v>173</v>
      </c>
      <c r="AU145" s="186" t="s">
        <v>81</v>
      </c>
      <c r="AY145" s="18" t="s">
        <v>171</v>
      </c>
      <c r="BE145" s="187">
        <f t="shared" si="34"/>
        <v>0</v>
      </c>
      <c r="BF145" s="187">
        <f t="shared" si="35"/>
        <v>0</v>
      </c>
      <c r="BG145" s="187">
        <f t="shared" si="36"/>
        <v>0</v>
      </c>
      <c r="BH145" s="187">
        <f t="shared" si="37"/>
        <v>0</v>
      </c>
      <c r="BI145" s="187">
        <f t="shared" si="38"/>
        <v>0</v>
      </c>
      <c r="BJ145" s="18" t="s">
        <v>81</v>
      </c>
      <c r="BK145" s="187">
        <f t="shared" si="39"/>
        <v>0</v>
      </c>
      <c r="BL145" s="18" t="s">
        <v>178</v>
      </c>
      <c r="BM145" s="186" t="s">
        <v>964</v>
      </c>
    </row>
    <row r="146" spans="1:65" s="2" customFormat="1" ht="24.2" customHeight="1">
      <c r="A146" s="35"/>
      <c r="B146" s="36"/>
      <c r="C146" s="175" t="s">
        <v>842</v>
      </c>
      <c r="D146" s="175" t="s">
        <v>173</v>
      </c>
      <c r="E146" s="176" t="s">
        <v>3390</v>
      </c>
      <c r="F146" s="177" t="s">
        <v>3797</v>
      </c>
      <c r="G146" s="178" t="s">
        <v>2711</v>
      </c>
      <c r="H146" s="179">
        <v>1</v>
      </c>
      <c r="I146" s="180"/>
      <c r="J146" s="181">
        <f t="shared" si="30"/>
        <v>0</v>
      </c>
      <c r="K146" s="177" t="s">
        <v>19</v>
      </c>
      <c r="L146" s="40"/>
      <c r="M146" s="182" t="s">
        <v>19</v>
      </c>
      <c r="N146" s="183" t="s">
        <v>44</v>
      </c>
      <c r="O146" s="65"/>
      <c r="P146" s="184">
        <f t="shared" si="31"/>
        <v>0</v>
      </c>
      <c r="Q146" s="184">
        <v>0</v>
      </c>
      <c r="R146" s="184">
        <f t="shared" si="32"/>
        <v>0</v>
      </c>
      <c r="S146" s="184">
        <v>0</v>
      </c>
      <c r="T146" s="185">
        <f t="shared" si="33"/>
        <v>0</v>
      </c>
      <c r="U146" s="35"/>
      <c r="V146" s="35"/>
      <c r="W146" s="35"/>
      <c r="X146" s="35"/>
      <c r="Y146" s="35"/>
      <c r="Z146" s="35"/>
      <c r="AA146" s="35"/>
      <c r="AB146" s="35"/>
      <c r="AC146" s="35"/>
      <c r="AD146" s="35"/>
      <c r="AE146" s="35"/>
      <c r="AR146" s="186" t="s">
        <v>178</v>
      </c>
      <c r="AT146" s="186" t="s">
        <v>173</v>
      </c>
      <c r="AU146" s="186" t="s">
        <v>81</v>
      </c>
      <c r="AY146" s="18" t="s">
        <v>171</v>
      </c>
      <c r="BE146" s="187">
        <f t="shared" si="34"/>
        <v>0</v>
      </c>
      <c r="BF146" s="187">
        <f t="shared" si="35"/>
        <v>0</v>
      </c>
      <c r="BG146" s="187">
        <f t="shared" si="36"/>
        <v>0</v>
      </c>
      <c r="BH146" s="187">
        <f t="shared" si="37"/>
        <v>0</v>
      </c>
      <c r="BI146" s="187">
        <f t="shared" si="38"/>
        <v>0</v>
      </c>
      <c r="BJ146" s="18" t="s">
        <v>81</v>
      </c>
      <c r="BK146" s="187">
        <f t="shared" si="39"/>
        <v>0</v>
      </c>
      <c r="BL146" s="18" t="s">
        <v>178</v>
      </c>
      <c r="BM146" s="186" t="s">
        <v>3391</v>
      </c>
    </row>
    <row r="147" spans="2:63" s="12" customFormat="1" ht="25.9" customHeight="1">
      <c r="B147" s="159"/>
      <c r="C147" s="160"/>
      <c r="D147" s="161" t="s">
        <v>72</v>
      </c>
      <c r="E147" s="162" t="s">
        <v>2776</v>
      </c>
      <c r="F147" s="162" t="s">
        <v>3392</v>
      </c>
      <c r="G147" s="160"/>
      <c r="H147" s="160"/>
      <c r="I147" s="163"/>
      <c r="J147" s="164">
        <f>BK147</f>
        <v>0</v>
      </c>
      <c r="K147" s="160"/>
      <c r="L147" s="165"/>
      <c r="M147" s="166"/>
      <c r="N147" s="167"/>
      <c r="O147" s="167"/>
      <c r="P147" s="168">
        <f>SUM(P148:P160)</f>
        <v>0</v>
      </c>
      <c r="Q147" s="167"/>
      <c r="R147" s="168">
        <f>SUM(R148:R160)</f>
        <v>0</v>
      </c>
      <c r="S147" s="167"/>
      <c r="T147" s="169">
        <f>SUM(T148:T160)</f>
        <v>0</v>
      </c>
      <c r="AR147" s="170" t="s">
        <v>81</v>
      </c>
      <c r="AT147" s="171" t="s">
        <v>72</v>
      </c>
      <c r="AU147" s="171" t="s">
        <v>73</v>
      </c>
      <c r="AY147" s="170" t="s">
        <v>171</v>
      </c>
      <c r="BK147" s="172">
        <f>SUM(BK148:BK160)</f>
        <v>0</v>
      </c>
    </row>
    <row r="148" spans="1:65" s="2" customFormat="1" ht="21.75" customHeight="1">
      <c r="A148" s="35"/>
      <c r="B148" s="36"/>
      <c r="C148" s="175" t="s">
        <v>604</v>
      </c>
      <c r="D148" s="175" t="s">
        <v>173</v>
      </c>
      <c r="E148" s="176" t="s">
        <v>3393</v>
      </c>
      <c r="F148" s="177" t="s">
        <v>3394</v>
      </c>
      <c r="G148" s="178" t="s">
        <v>328</v>
      </c>
      <c r="H148" s="179">
        <v>890</v>
      </c>
      <c r="I148" s="180"/>
      <c r="J148" s="181">
        <f aca="true" t="shared" si="40" ref="J148:J160">ROUND(I148*H148,2)</f>
        <v>0</v>
      </c>
      <c r="K148" s="177" t="s">
        <v>19</v>
      </c>
      <c r="L148" s="40"/>
      <c r="M148" s="182" t="s">
        <v>19</v>
      </c>
      <c r="N148" s="183" t="s">
        <v>44</v>
      </c>
      <c r="O148" s="65"/>
      <c r="P148" s="184">
        <f aca="true" t="shared" si="41" ref="P148:P160">O148*H148</f>
        <v>0</v>
      </c>
      <c r="Q148" s="184">
        <v>0</v>
      </c>
      <c r="R148" s="184">
        <f aca="true" t="shared" si="42" ref="R148:R160">Q148*H148</f>
        <v>0</v>
      </c>
      <c r="S148" s="184">
        <v>0</v>
      </c>
      <c r="T148" s="185">
        <f aca="true" t="shared" si="43" ref="T148:T160">S148*H148</f>
        <v>0</v>
      </c>
      <c r="U148" s="35"/>
      <c r="V148" s="35"/>
      <c r="W148" s="35"/>
      <c r="X148" s="35"/>
      <c r="Y148" s="35"/>
      <c r="Z148" s="35"/>
      <c r="AA148" s="35"/>
      <c r="AB148" s="35"/>
      <c r="AC148" s="35"/>
      <c r="AD148" s="35"/>
      <c r="AE148" s="35"/>
      <c r="AR148" s="186" t="s">
        <v>178</v>
      </c>
      <c r="AT148" s="186" t="s">
        <v>173</v>
      </c>
      <c r="AU148" s="186" t="s">
        <v>81</v>
      </c>
      <c r="AY148" s="18" t="s">
        <v>171</v>
      </c>
      <c r="BE148" s="187">
        <f aca="true" t="shared" si="44" ref="BE148:BE160">IF(N148="základní",J148,0)</f>
        <v>0</v>
      </c>
      <c r="BF148" s="187">
        <f aca="true" t="shared" si="45" ref="BF148:BF160">IF(N148="snížená",J148,0)</f>
        <v>0</v>
      </c>
      <c r="BG148" s="187">
        <f aca="true" t="shared" si="46" ref="BG148:BG160">IF(N148="zákl. přenesená",J148,0)</f>
        <v>0</v>
      </c>
      <c r="BH148" s="187">
        <f aca="true" t="shared" si="47" ref="BH148:BH160">IF(N148="sníž. přenesená",J148,0)</f>
        <v>0</v>
      </c>
      <c r="BI148" s="187">
        <f aca="true" t="shared" si="48" ref="BI148:BI160">IF(N148="nulová",J148,0)</f>
        <v>0</v>
      </c>
      <c r="BJ148" s="18" t="s">
        <v>81</v>
      </c>
      <c r="BK148" s="187">
        <f aca="true" t="shared" si="49" ref="BK148:BK160">ROUND(I148*H148,2)</f>
        <v>0</v>
      </c>
      <c r="BL148" s="18" t="s">
        <v>178</v>
      </c>
      <c r="BM148" s="186" t="s">
        <v>977</v>
      </c>
    </row>
    <row r="149" spans="1:65" s="2" customFormat="1" ht="16.5" customHeight="1">
      <c r="A149" s="35"/>
      <c r="B149" s="36"/>
      <c r="C149" s="175" t="s">
        <v>610</v>
      </c>
      <c r="D149" s="175" t="s">
        <v>173</v>
      </c>
      <c r="E149" s="176" t="s">
        <v>3395</v>
      </c>
      <c r="F149" s="177" t="s">
        <v>3396</v>
      </c>
      <c r="G149" s="178" t="s">
        <v>328</v>
      </c>
      <c r="H149" s="179">
        <v>147</v>
      </c>
      <c r="I149" s="180"/>
      <c r="J149" s="181">
        <f t="shared" si="40"/>
        <v>0</v>
      </c>
      <c r="K149" s="177" t="s">
        <v>19</v>
      </c>
      <c r="L149" s="40"/>
      <c r="M149" s="182" t="s">
        <v>19</v>
      </c>
      <c r="N149" s="183" t="s">
        <v>44</v>
      </c>
      <c r="O149" s="65"/>
      <c r="P149" s="184">
        <f t="shared" si="41"/>
        <v>0</v>
      </c>
      <c r="Q149" s="184">
        <v>0</v>
      </c>
      <c r="R149" s="184">
        <f t="shared" si="42"/>
        <v>0</v>
      </c>
      <c r="S149" s="184">
        <v>0</v>
      </c>
      <c r="T149" s="185">
        <f t="shared" si="43"/>
        <v>0</v>
      </c>
      <c r="U149" s="35"/>
      <c r="V149" s="35"/>
      <c r="W149" s="35"/>
      <c r="X149" s="35"/>
      <c r="Y149" s="35"/>
      <c r="Z149" s="35"/>
      <c r="AA149" s="35"/>
      <c r="AB149" s="35"/>
      <c r="AC149" s="35"/>
      <c r="AD149" s="35"/>
      <c r="AE149" s="35"/>
      <c r="AR149" s="186" t="s">
        <v>178</v>
      </c>
      <c r="AT149" s="186" t="s">
        <v>173</v>
      </c>
      <c r="AU149" s="186" t="s">
        <v>81</v>
      </c>
      <c r="AY149" s="18" t="s">
        <v>171</v>
      </c>
      <c r="BE149" s="187">
        <f t="shared" si="44"/>
        <v>0</v>
      </c>
      <c r="BF149" s="187">
        <f t="shared" si="45"/>
        <v>0</v>
      </c>
      <c r="BG149" s="187">
        <f t="shared" si="46"/>
        <v>0</v>
      </c>
      <c r="BH149" s="187">
        <f t="shared" si="47"/>
        <v>0</v>
      </c>
      <c r="BI149" s="187">
        <f t="shared" si="48"/>
        <v>0</v>
      </c>
      <c r="BJ149" s="18" t="s">
        <v>81</v>
      </c>
      <c r="BK149" s="187">
        <f t="shared" si="49"/>
        <v>0</v>
      </c>
      <c r="BL149" s="18" t="s">
        <v>178</v>
      </c>
      <c r="BM149" s="186" t="s">
        <v>988</v>
      </c>
    </row>
    <row r="150" spans="1:65" s="2" customFormat="1" ht="16.5" customHeight="1">
      <c r="A150" s="35"/>
      <c r="B150" s="36"/>
      <c r="C150" s="175" t="s">
        <v>619</v>
      </c>
      <c r="D150" s="175" t="s">
        <v>173</v>
      </c>
      <c r="E150" s="176" t="s">
        <v>3397</v>
      </c>
      <c r="F150" s="177" t="s">
        <v>3398</v>
      </c>
      <c r="G150" s="178" t="s">
        <v>328</v>
      </c>
      <c r="H150" s="179">
        <v>161</v>
      </c>
      <c r="I150" s="180"/>
      <c r="J150" s="181">
        <f t="shared" si="40"/>
        <v>0</v>
      </c>
      <c r="K150" s="177" t="s">
        <v>19</v>
      </c>
      <c r="L150" s="40"/>
      <c r="M150" s="182" t="s">
        <v>19</v>
      </c>
      <c r="N150" s="183" t="s">
        <v>44</v>
      </c>
      <c r="O150" s="65"/>
      <c r="P150" s="184">
        <f t="shared" si="41"/>
        <v>0</v>
      </c>
      <c r="Q150" s="184">
        <v>0</v>
      </c>
      <c r="R150" s="184">
        <f t="shared" si="42"/>
        <v>0</v>
      </c>
      <c r="S150" s="184">
        <v>0</v>
      </c>
      <c r="T150" s="185">
        <f t="shared" si="43"/>
        <v>0</v>
      </c>
      <c r="U150" s="35"/>
      <c r="V150" s="35"/>
      <c r="W150" s="35"/>
      <c r="X150" s="35"/>
      <c r="Y150" s="35"/>
      <c r="Z150" s="35"/>
      <c r="AA150" s="35"/>
      <c r="AB150" s="35"/>
      <c r="AC150" s="35"/>
      <c r="AD150" s="35"/>
      <c r="AE150" s="35"/>
      <c r="AR150" s="186" t="s">
        <v>178</v>
      </c>
      <c r="AT150" s="186" t="s">
        <v>173</v>
      </c>
      <c r="AU150" s="186" t="s">
        <v>81</v>
      </c>
      <c r="AY150" s="18" t="s">
        <v>171</v>
      </c>
      <c r="BE150" s="187">
        <f t="shared" si="44"/>
        <v>0</v>
      </c>
      <c r="BF150" s="187">
        <f t="shared" si="45"/>
        <v>0</v>
      </c>
      <c r="BG150" s="187">
        <f t="shared" si="46"/>
        <v>0</v>
      </c>
      <c r="BH150" s="187">
        <f t="shared" si="47"/>
        <v>0</v>
      </c>
      <c r="BI150" s="187">
        <f t="shared" si="48"/>
        <v>0</v>
      </c>
      <c r="BJ150" s="18" t="s">
        <v>81</v>
      </c>
      <c r="BK150" s="187">
        <f t="shared" si="49"/>
        <v>0</v>
      </c>
      <c r="BL150" s="18" t="s">
        <v>178</v>
      </c>
      <c r="BM150" s="186" t="s">
        <v>999</v>
      </c>
    </row>
    <row r="151" spans="1:65" s="2" customFormat="1" ht="16.5" customHeight="1">
      <c r="A151" s="35"/>
      <c r="B151" s="36"/>
      <c r="C151" s="175" t="s">
        <v>625</v>
      </c>
      <c r="D151" s="175" t="s">
        <v>173</v>
      </c>
      <c r="E151" s="176" t="s">
        <v>3399</v>
      </c>
      <c r="F151" s="177" t="s">
        <v>3400</v>
      </c>
      <c r="G151" s="178" t="s">
        <v>2711</v>
      </c>
      <c r="H151" s="179">
        <v>1200</v>
      </c>
      <c r="I151" s="180"/>
      <c r="J151" s="181">
        <f t="shared" si="40"/>
        <v>0</v>
      </c>
      <c r="K151" s="177" t="s">
        <v>19</v>
      </c>
      <c r="L151" s="40"/>
      <c r="M151" s="182" t="s">
        <v>19</v>
      </c>
      <c r="N151" s="183" t="s">
        <v>44</v>
      </c>
      <c r="O151" s="65"/>
      <c r="P151" s="184">
        <f t="shared" si="41"/>
        <v>0</v>
      </c>
      <c r="Q151" s="184">
        <v>0</v>
      </c>
      <c r="R151" s="184">
        <f t="shared" si="42"/>
        <v>0</v>
      </c>
      <c r="S151" s="184">
        <v>0</v>
      </c>
      <c r="T151" s="185">
        <f t="shared" si="43"/>
        <v>0</v>
      </c>
      <c r="U151" s="35"/>
      <c r="V151" s="35"/>
      <c r="W151" s="35"/>
      <c r="X151" s="35"/>
      <c r="Y151" s="35"/>
      <c r="Z151" s="35"/>
      <c r="AA151" s="35"/>
      <c r="AB151" s="35"/>
      <c r="AC151" s="35"/>
      <c r="AD151" s="35"/>
      <c r="AE151" s="35"/>
      <c r="AR151" s="186" t="s">
        <v>178</v>
      </c>
      <c r="AT151" s="186" t="s">
        <v>173</v>
      </c>
      <c r="AU151" s="186" t="s">
        <v>81</v>
      </c>
      <c r="AY151" s="18" t="s">
        <v>171</v>
      </c>
      <c r="BE151" s="187">
        <f t="shared" si="44"/>
        <v>0</v>
      </c>
      <c r="BF151" s="187">
        <f t="shared" si="45"/>
        <v>0</v>
      </c>
      <c r="BG151" s="187">
        <f t="shared" si="46"/>
        <v>0</v>
      </c>
      <c r="BH151" s="187">
        <f t="shared" si="47"/>
        <v>0</v>
      </c>
      <c r="BI151" s="187">
        <f t="shared" si="48"/>
        <v>0</v>
      </c>
      <c r="BJ151" s="18" t="s">
        <v>81</v>
      </c>
      <c r="BK151" s="187">
        <f t="shared" si="49"/>
        <v>0</v>
      </c>
      <c r="BL151" s="18" t="s">
        <v>178</v>
      </c>
      <c r="BM151" s="186" t="s">
        <v>1008</v>
      </c>
    </row>
    <row r="152" spans="1:65" s="2" customFormat="1" ht="21.75" customHeight="1">
      <c r="A152" s="35"/>
      <c r="B152" s="36"/>
      <c r="C152" s="175" t="s">
        <v>630</v>
      </c>
      <c r="D152" s="175" t="s">
        <v>173</v>
      </c>
      <c r="E152" s="176" t="s">
        <v>3401</v>
      </c>
      <c r="F152" s="177" t="s">
        <v>3402</v>
      </c>
      <c r="G152" s="178" t="s">
        <v>272</v>
      </c>
      <c r="H152" s="179">
        <v>147</v>
      </c>
      <c r="I152" s="180"/>
      <c r="J152" s="181">
        <f t="shared" si="40"/>
        <v>0</v>
      </c>
      <c r="K152" s="177" t="s">
        <v>19</v>
      </c>
      <c r="L152" s="40"/>
      <c r="M152" s="182" t="s">
        <v>19</v>
      </c>
      <c r="N152" s="183" t="s">
        <v>44</v>
      </c>
      <c r="O152" s="65"/>
      <c r="P152" s="184">
        <f t="shared" si="41"/>
        <v>0</v>
      </c>
      <c r="Q152" s="184">
        <v>0</v>
      </c>
      <c r="R152" s="184">
        <f t="shared" si="42"/>
        <v>0</v>
      </c>
      <c r="S152" s="184">
        <v>0</v>
      </c>
      <c r="T152" s="185">
        <f t="shared" si="43"/>
        <v>0</v>
      </c>
      <c r="U152" s="35"/>
      <c r="V152" s="35"/>
      <c r="W152" s="35"/>
      <c r="X152" s="35"/>
      <c r="Y152" s="35"/>
      <c r="Z152" s="35"/>
      <c r="AA152" s="35"/>
      <c r="AB152" s="35"/>
      <c r="AC152" s="35"/>
      <c r="AD152" s="35"/>
      <c r="AE152" s="35"/>
      <c r="AR152" s="186" t="s">
        <v>178</v>
      </c>
      <c r="AT152" s="186" t="s">
        <v>173</v>
      </c>
      <c r="AU152" s="186" t="s">
        <v>81</v>
      </c>
      <c r="AY152" s="18" t="s">
        <v>171</v>
      </c>
      <c r="BE152" s="187">
        <f t="shared" si="44"/>
        <v>0</v>
      </c>
      <c r="BF152" s="187">
        <f t="shared" si="45"/>
        <v>0</v>
      </c>
      <c r="BG152" s="187">
        <f t="shared" si="46"/>
        <v>0</v>
      </c>
      <c r="BH152" s="187">
        <f t="shared" si="47"/>
        <v>0</v>
      </c>
      <c r="BI152" s="187">
        <f t="shared" si="48"/>
        <v>0</v>
      </c>
      <c r="BJ152" s="18" t="s">
        <v>81</v>
      </c>
      <c r="BK152" s="187">
        <f t="shared" si="49"/>
        <v>0</v>
      </c>
      <c r="BL152" s="18" t="s">
        <v>178</v>
      </c>
      <c r="BM152" s="186" t="s">
        <v>1020</v>
      </c>
    </row>
    <row r="153" spans="1:65" s="2" customFormat="1" ht="16.5" customHeight="1">
      <c r="A153" s="35"/>
      <c r="B153" s="36"/>
      <c r="C153" s="175" t="s">
        <v>635</v>
      </c>
      <c r="D153" s="175" t="s">
        <v>173</v>
      </c>
      <c r="E153" s="176" t="s">
        <v>3403</v>
      </c>
      <c r="F153" s="177" t="s">
        <v>3404</v>
      </c>
      <c r="G153" s="178" t="s">
        <v>2265</v>
      </c>
      <c r="H153" s="179">
        <v>23</v>
      </c>
      <c r="I153" s="180"/>
      <c r="J153" s="181">
        <f t="shared" si="40"/>
        <v>0</v>
      </c>
      <c r="K153" s="177" t="s">
        <v>19</v>
      </c>
      <c r="L153" s="40"/>
      <c r="M153" s="182" t="s">
        <v>19</v>
      </c>
      <c r="N153" s="183" t="s">
        <v>44</v>
      </c>
      <c r="O153" s="65"/>
      <c r="P153" s="184">
        <f t="shared" si="41"/>
        <v>0</v>
      </c>
      <c r="Q153" s="184">
        <v>0</v>
      </c>
      <c r="R153" s="184">
        <f t="shared" si="42"/>
        <v>0</v>
      </c>
      <c r="S153" s="184">
        <v>0</v>
      </c>
      <c r="T153" s="185">
        <f t="shared" si="43"/>
        <v>0</v>
      </c>
      <c r="U153" s="35"/>
      <c r="V153" s="35"/>
      <c r="W153" s="35"/>
      <c r="X153" s="35"/>
      <c r="Y153" s="35"/>
      <c r="Z153" s="35"/>
      <c r="AA153" s="35"/>
      <c r="AB153" s="35"/>
      <c r="AC153" s="35"/>
      <c r="AD153" s="35"/>
      <c r="AE153" s="35"/>
      <c r="AR153" s="186" t="s">
        <v>178</v>
      </c>
      <c r="AT153" s="186" t="s">
        <v>173</v>
      </c>
      <c r="AU153" s="186" t="s">
        <v>81</v>
      </c>
      <c r="AY153" s="18" t="s">
        <v>171</v>
      </c>
      <c r="BE153" s="187">
        <f t="shared" si="44"/>
        <v>0</v>
      </c>
      <c r="BF153" s="187">
        <f t="shared" si="45"/>
        <v>0</v>
      </c>
      <c r="BG153" s="187">
        <f t="shared" si="46"/>
        <v>0</v>
      </c>
      <c r="BH153" s="187">
        <f t="shared" si="47"/>
        <v>0</v>
      </c>
      <c r="BI153" s="187">
        <f t="shared" si="48"/>
        <v>0</v>
      </c>
      <c r="BJ153" s="18" t="s">
        <v>81</v>
      </c>
      <c r="BK153" s="187">
        <f t="shared" si="49"/>
        <v>0</v>
      </c>
      <c r="BL153" s="18" t="s">
        <v>178</v>
      </c>
      <c r="BM153" s="186" t="s">
        <v>1030</v>
      </c>
    </row>
    <row r="154" spans="1:65" s="2" customFormat="1" ht="16.5" customHeight="1">
      <c r="A154" s="35"/>
      <c r="B154" s="36"/>
      <c r="C154" s="175" t="s">
        <v>662</v>
      </c>
      <c r="D154" s="175" t="s">
        <v>173</v>
      </c>
      <c r="E154" s="176" t="s">
        <v>3405</v>
      </c>
      <c r="F154" s="177" t="s">
        <v>3406</v>
      </c>
      <c r="G154" s="178" t="s">
        <v>2711</v>
      </c>
      <c r="H154" s="179">
        <v>1</v>
      </c>
      <c r="I154" s="180"/>
      <c r="J154" s="181">
        <f t="shared" si="40"/>
        <v>0</v>
      </c>
      <c r="K154" s="177" t="s">
        <v>19</v>
      </c>
      <c r="L154" s="40"/>
      <c r="M154" s="182" t="s">
        <v>19</v>
      </c>
      <c r="N154" s="183" t="s">
        <v>44</v>
      </c>
      <c r="O154" s="65"/>
      <c r="P154" s="184">
        <f t="shared" si="41"/>
        <v>0</v>
      </c>
      <c r="Q154" s="184">
        <v>0</v>
      </c>
      <c r="R154" s="184">
        <f t="shared" si="42"/>
        <v>0</v>
      </c>
      <c r="S154" s="184">
        <v>0</v>
      </c>
      <c r="T154" s="185">
        <f t="shared" si="43"/>
        <v>0</v>
      </c>
      <c r="U154" s="35"/>
      <c r="V154" s="35"/>
      <c r="W154" s="35"/>
      <c r="X154" s="35"/>
      <c r="Y154" s="35"/>
      <c r="Z154" s="35"/>
      <c r="AA154" s="35"/>
      <c r="AB154" s="35"/>
      <c r="AC154" s="35"/>
      <c r="AD154" s="35"/>
      <c r="AE154" s="35"/>
      <c r="AR154" s="186" t="s">
        <v>178</v>
      </c>
      <c r="AT154" s="186" t="s">
        <v>173</v>
      </c>
      <c r="AU154" s="186" t="s">
        <v>81</v>
      </c>
      <c r="AY154" s="18" t="s">
        <v>171</v>
      </c>
      <c r="BE154" s="187">
        <f t="shared" si="44"/>
        <v>0</v>
      </c>
      <c r="BF154" s="187">
        <f t="shared" si="45"/>
        <v>0</v>
      </c>
      <c r="BG154" s="187">
        <f t="shared" si="46"/>
        <v>0</v>
      </c>
      <c r="BH154" s="187">
        <f t="shared" si="47"/>
        <v>0</v>
      </c>
      <c r="BI154" s="187">
        <f t="shared" si="48"/>
        <v>0</v>
      </c>
      <c r="BJ154" s="18" t="s">
        <v>81</v>
      </c>
      <c r="BK154" s="187">
        <f t="shared" si="49"/>
        <v>0</v>
      </c>
      <c r="BL154" s="18" t="s">
        <v>178</v>
      </c>
      <c r="BM154" s="186" t="s">
        <v>1040</v>
      </c>
    </row>
    <row r="155" spans="1:65" s="2" customFormat="1" ht="24.2" customHeight="1">
      <c r="A155" s="35"/>
      <c r="B155" s="36"/>
      <c r="C155" s="175" t="s">
        <v>668</v>
      </c>
      <c r="D155" s="175" t="s">
        <v>173</v>
      </c>
      <c r="E155" s="176" t="s">
        <v>3407</v>
      </c>
      <c r="F155" s="177" t="s">
        <v>3408</v>
      </c>
      <c r="G155" s="178" t="s">
        <v>3294</v>
      </c>
      <c r="H155" s="179">
        <v>1</v>
      </c>
      <c r="I155" s="180"/>
      <c r="J155" s="181">
        <f t="shared" si="40"/>
        <v>0</v>
      </c>
      <c r="K155" s="177" t="s">
        <v>19</v>
      </c>
      <c r="L155" s="40"/>
      <c r="M155" s="182" t="s">
        <v>19</v>
      </c>
      <c r="N155" s="183" t="s">
        <v>44</v>
      </c>
      <c r="O155" s="65"/>
      <c r="P155" s="184">
        <f t="shared" si="41"/>
        <v>0</v>
      </c>
      <c r="Q155" s="184">
        <v>0</v>
      </c>
      <c r="R155" s="184">
        <f t="shared" si="42"/>
        <v>0</v>
      </c>
      <c r="S155" s="184">
        <v>0</v>
      </c>
      <c r="T155" s="185">
        <f t="shared" si="43"/>
        <v>0</v>
      </c>
      <c r="U155" s="35"/>
      <c r="V155" s="35"/>
      <c r="W155" s="35"/>
      <c r="X155" s="35"/>
      <c r="Y155" s="35"/>
      <c r="Z155" s="35"/>
      <c r="AA155" s="35"/>
      <c r="AB155" s="35"/>
      <c r="AC155" s="35"/>
      <c r="AD155" s="35"/>
      <c r="AE155" s="35"/>
      <c r="AR155" s="186" t="s">
        <v>178</v>
      </c>
      <c r="AT155" s="186" t="s">
        <v>173</v>
      </c>
      <c r="AU155" s="186" t="s">
        <v>81</v>
      </c>
      <c r="AY155" s="18" t="s">
        <v>171</v>
      </c>
      <c r="BE155" s="187">
        <f t="shared" si="44"/>
        <v>0</v>
      </c>
      <c r="BF155" s="187">
        <f t="shared" si="45"/>
        <v>0</v>
      </c>
      <c r="BG155" s="187">
        <f t="shared" si="46"/>
        <v>0</v>
      </c>
      <c r="BH155" s="187">
        <f t="shared" si="47"/>
        <v>0</v>
      </c>
      <c r="BI155" s="187">
        <f t="shared" si="48"/>
        <v>0</v>
      </c>
      <c r="BJ155" s="18" t="s">
        <v>81</v>
      </c>
      <c r="BK155" s="187">
        <f t="shared" si="49"/>
        <v>0</v>
      </c>
      <c r="BL155" s="18" t="s">
        <v>178</v>
      </c>
      <c r="BM155" s="186" t="s">
        <v>1050</v>
      </c>
    </row>
    <row r="156" spans="1:65" s="2" customFormat="1" ht="16.5" customHeight="1">
      <c r="A156" s="35"/>
      <c r="B156" s="36"/>
      <c r="C156" s="175" t="s">
        <v>673</v>
      </c>
      <c r="D156" s="175" t="s">
        <v>173</v>
      </c>
      <c r="E156" s="176" t="s">
        <v>3409</v>
      </c>
      <c r="F156" s="177" t="s">
        <v>3410</v>
      </c>
      <c r="G156" s="178" t="s">
        <v>2711</v>
      </c>
      <c r="H156" s="179">
        <v>18</v>
      </c>
      <c r="I156" s="180"/>
      <c r="J156" s="181">
        <f t="shared" si="40"/>
        <v>0</v>
      </c>
      <c r="K156" s="177" t="s">
        <v>19</v>
      </c>
      <c r="L156" s="40"/>
      <c r="M156" s="182" t="s">
        <v>19</v>
      </c>
      <c r="N156" s="183" t="s">
        <v>44</v>
      </c>
      <c r="O156" s="65"/>
      <c r="P156" s="184">
        <f t="shared" si="41"/>
        <v>0</v>
      </c>
      <c r="Q156" s="184">
        <v>0</v>
      </c>
      <c r="R156" s="184">
        <f t="shared" si="42"/>
        <v>0</v>
      </c>
      <c r="S156" s="184">
        <v>0</v>
      </c>
      <c r="T156" s="185">
        <f t="shared" si="43"/>
        <v>0</v>
      </c>
      <c r="U156" s="35"/>
      <c r="V156" s="35"/>
      <c r="W156" s="35"/>
      <c r="X156" s="35"/>
      <c r="Y156" s="35"/>
      <c r="Z156" s="35"/>
      <c r="AA156" s="35"/>
      <c r="AB156" s="35"/>
      <c r="AC156" s="35"/>
      <c r="AD156" s="35"/>
      <c r="AE156" s="35"/>
      <c r="AR156" s="186" t="s">
        <v>178</v>
      </c>
      <c r="AT156" s="186" t="s">
        <v>173</v>
      </c>
      <c r="AU156" s="186" t="s">
        <v>81</v>
      </c>
      <c r="AY156" s="18" t="s">
        <v>171</v>
      </c>
      <c r="BE156" s="187">
        <f t="shared" si="44"/>
        <v>0</v>
      </c>
      <c r="BF156" s="187">
        <f t="shared" si="45"/>
        <v>0</v>
      </c>
      <c r="BG156" s="187">
        <f t="shared" si="46"/>
        <v>0</v>
      </c>
      <c r="BH156" s="187">
        <f t="shared" si="47"/>
        <v>0</v>
      </c>
      <c r="BI156" s="187">
        <f t="shared" si="48"/>
        <v>0</v>
      </c>
      <c r="BJ156" s="18" t="s">
        <v>81</v>
      </c>
      <c r="BK156" s="187">
        <f t="shared" si="49"/>
        <v>0</v>
      </c>
      <c r="BL156" s="18" t="s">
        <v>178</v>
      </c>
      <c r="BM156" s="186" t="s">
        <v>1060</v>
      </c>
    </row>
    <row r="157" spans="1:65" s="2" customFormat="1" ht="16.5" customHeight="1">
      <c r="A157" s="35"/>
      <c r="B157" s="36"/>
      <c r="C157" s="175" t="s">
        <v>678</v>
      </c>
      <c r="D157" s="175" t="s">
        <v>173</v>
      </c>
      <c r="E157" s="176" t="s">
        <v>3411</v>
      </c>
      <c r="F157" s="177" t="s">
        <v>3412</v>
      </c>
      <c r="G157" s="178" t="s">
        <v>3294</v>
      </c>
      <c r="H157" s="179">
        <v>1</v>
      </c>
      <c r="I157" s="180"/>
      <c r="J157" s="181">
        <f t="shared" si="40"/>
        <v>0</v>
      </c>
      <c r="K157" s="177" t="s">
        <v>19</v>
      </c>
      <c r="L157" s="40"/>
      <c r="M157" s="182" t="s">
        <v>19</v>
      </c>
      <c r="N157" s="183" t="s">
        <v>44</v>
      </c>
      <c r="O157" s="65"/>
      <c r="P157" s="184">
        <f t="shared" si="41"/>
        <v>0</v>
      </c>
      <c r="Q157" s="184">
        <v>0</v>
      </c>
      <c r="R157" s="184">
        <f t="shared" si="42"/>
        <v>0</v>
      </c>
      <c r="S157" s="184">
        <v>0</v>
      </c>
      <c r="T157" s="185">
        <f t="shared" si="43"/>
        <v>0</v>
      </c>
      <c r="U157" s="35"/>
      <c r="V157" s="35"/>
      <c r="W157" s="35"/>
      <c r="X157" s="35"/>
      <c r="Y157" s="35"/>
      <c r="Z157" s="35"/>
      <c r="AA157" s="35"/>
      <c r="AB157" s="35"/>
      <c r="AC157" s="35"/>
      <c r="AD157" s="35"/>
      <c r="AE157" s="35"/>
      <c r="AR157" s="186" t="s">
        <v>178</v>
      </c>
      <c r="AT157" s="186" t="s">
        <v>173</v>
      </c>
      <c r="AU157" s="186" t="s">
        <v>81</v>
      </c>
      <c r="AY157" s="18" t="s">
        <v>171</v>
      </c>
      <c r="BE157" s="187">
        <f t="shared" si="44"/>
        <v>0</v>
      </c>
      <c r="BF157" s="187">
        <f t="shared" si="45"/>
        <v>0</v>
      </c>
      <c r="BG157" s="187">
        <f t="shared" si="46"/>
        <v>0</v>
      </c>
      <c r="BH157" s="187">
        <f t="shared" si="47"/>
        <v>0</v>
      </c>
      <c r="BI157" s="187">
        <f t="shared" si="48"/>
        <v>0</v>
      </c>
      <c r="BJ157" s="18" t="s">
        <v>81</v>
      </c>
      <c r="BK157" s="187">
        <f t="shared" si="49"/>
        <v>0</v>
      </c>
      <c r="BL157" s="18" t="s">
        <v>178</v>
      </c>
      <c r="BM157" s="186" t="s">
        <v>1070</v>
      </c>
    </row>
    <row r="158" spans="1:65" s="2" customFormat="1" ht="16.5" customHeight="1">
      <c r="A158" s="35"/>
      <c r="B158" s="36"/>
      <c r="C158" s="175" t="s">
        <v>683</v>
      </c>
      <c r="D158" s="175" t="s">
        <v>173</v>
      </c>
      <c r="E158" s="176" t="s">
        <v>3413</v>
      </c>
      <c r="F158" s="177" t="s">
        <v>3414</v>
      </c>
      <c r="G158" s="178" t="s">
        <v>2711</v>
      </c>
      <c r="H158" s="179">
        <v>9</v>
      </c>
      <c r="I158" s="180"/>
      <c r="J158" s="181">
        <f t="shared" si="40"/>
        <v>0</v>
      </c>
      <c r="K158" s="177" t="s">
        <v>19</v>
      </c>
      <c r="L158" s="40"/>
      <c r="M158" s="182" t="s">
        <v>19</v>
      </c>
      <c r="N158" s="183" t="s">
        <v>44</v>
      </c>
      <c r="O158" s="65"/>
      <c r="P158" s="184">
        <f t="shared" si="41"/>
        <v>0</v>
      </c>
      <c r="Q158" s="184">
        <v>0</v>
      </c>
      <c r="R158" s="184">
        <f t="shared" si="42"/>
        <v>0</v>
      </c>
      <c r="S158" s="184">
        <v>0</v>
      </c>
      <c r="T158" s="185">
        <f t="shared" si="43"/>
        <v>0</v>
      </c>
      <c r="U158" s="35"/>
      <c r="V158" s="35"/>
      <c r="W158" s="35"/>
      <c r="X158" s="35"/>
      <c r="Y158" s="35"/>
      <c r="Z158" s="35"/>
      <c r="AA158" s="35"/>
      <c r="AB158" s="35"/>
      <c r="AC158" s="35"/>
      <c r="AD158" s="35"/>
      <c r="AE158" s="35"/>
      <c r="AR158" s="186" t="s">
        <v>178</v>
      </c>
      <c r="AT158" s="186" t="s">
        <v>173</v>
      </c>
      <c r="AU158" s="186" t="s">
        <v>81</v>
      </c>
      <c r="AY158" s="18" t="s">
        <v>171</v>
      </c>
      <c r="BE158" s="187">
        <f t="shared" si="44"/>
        <v>0</v>
      </c>
      <c r="BF158" s="187">
        <f t="shared" si="45"/>
        <v>0</v>
      </c>
      <c r="BG158" s="187">
        <f t="shared" si="46"/>
        <v>0</v>
      </c>
      <c r="BH158" s="187">
        <f t="shared" si="47"/>
        <v>0</v>
      </c>
      <c r="BI158" s="187">
        <f t="shared" si="48"/>
        <v>0</v>
      </c>
      <c r="BJ158" s="18" t="s">
        <v>81</v>
      </c>
      <c r="BK158" s="187">
        <f t="shared" si="49"/>
        <v>0</v>
      </c>
      <c r="BL158" s="18" t="s">
        <v>178</v>
      </c>
      <c r="BM158" s="186" t="s">
        <v>1080</v>
      </c>
    </row>
    <row r="159" spans="1:65" s="2" customFormat="1" ht="16.5" customHeight="1">
      <c r="A159" s="35"/>
      <c r="B159" s="36"/>
      <c r="C159" s="175" t="s">
        <v>689</v>
      </c>
      <c r="D159" s="175" t="s">
        <v>173</v>
      </c>
      <c r="E159" s="176" t="s">
        <v>3415</v>
      </c>
      <c r="F159" s="177" t="s">
        <v>3416</v>
      </c>
      <c r="G159" s="178" t="s">
        <v>2711</v>
      </c>
      <c r="H159" s="179">
        <v>3</v>
      </c>
      <c r="I159" s="180"/>
      <c r="J159" s="181">
        <f t="shared" si="40"/>
        <v>0</v>
      </c>
      <c r="K159" s="177" t="s">
        <v>19</v>
      </c>
      <c r="L159" s="40"/>
      <c r="M159" s="182" t="s">
        <v>19</v>
      </c>
      <c r="N159" s="183" t="s">
        <v>44</v>
      </c>
      <c r="O159" s="65"/>
      <c r="P159" s="184">
        <f t="shared" si="41"/>
        <v>0</v>
      </c>
      <c r="Q159" s="184">
        <v>0</v>
      </c>
      <c r="R159" s="184">
        <f t="shared" si="42"/>
        <v>0</v>
      </c>
      <c r="S159" s="184">
        <v>0</v>
      </c>
      <c r="T159" s="185">
        <f t="shared" si="43"/>
        <v>0</v>
      </c>
      <c r="U159" s="35"/>
      <c r="V159" s="35"/>
      <c r="W159" s="35"/>
      <c r="X159" s="35"/>
      <c r="Y159" s="35"/>
      <c r="Z159" s="35"/>
      <c r="AA159" s="35"/>
      <c r="AB159" s="35"/>
      <c r="AC159" s="35"/>
      <c r="AD159" s="35"/>
      <c r="AE159" s="35"/>
      <c r="AR159" s="186" t="s">
        <v>178</v>
      </c>
      <c r="AT159" s="186" t="s">
        <v>173</v>
      </c>
      <c r="AU159" s="186" t="s">
        <v>81</v>
      </c>
      <c r="AY159" s="18" t="s">
        <v>171</v>
      </c>
      <c r="BE159" s="187">
        <f t="shared" si="44"/>
        <v>0</v>
      </c>
      <c r="BF159" s="187">
        <f t="shared" si="45"/>
        <v>0</v>
      </c>
      <c r="BG159" s="187">
        <f t="shared" si="46"/>
        <v>0</v>
      </c>
      <c r="BH159" s="187">
        <f t="shared" si="47"/>
        <v>0</v>
      </c>
      <c r="BI159" s="187">
        <f t="shared" si="48"/>
        <v>0</v>
      </c>
      <c r="BJ159" s="18" t="s">
        <v>81</v>
      </c>
      <c r="BK159" s="187">
        <f t="shared" si="49"/>
        <v>0</v>
      </c>
      <c r="BL159" s="18" t="s">
        <v>178</v>
      </c>
      <c r="BM159" s="186" t="s">
        <v>1089</v>
      </c>
    </row>
    <row r="160" spans="1:65" s="2" customFormat="1" ht="16.5" customHeight="1">
      <c r="A160" s="35"/>
      <c r="B160" s="36"/>
      <c r="C160" s="175" t="s">
        <v>695</v>
      </c>
      <c r="D160" s="175" t="s">
        <v>173</v>
      </c>
      <c r="E160" s="176" t="s">
        <v>3417</v>
      </c>
      <c r="F160" s="177" t="s">
        <v>3418</v>
      </c>
      <c r="G160" s="178" t="s">
        <v>983</v>
      </c>
      <c r="H160" s="237"/>
      <c r="I160" s="180"/>
      <c r="J160" s="181">
        <f t="shared" si="40"/>
        <v>0</v>
      </c>
      <c r="K160" s="177" t="s">
        <v>19</v>
      </c>
      <c r="L160" s="40"/>
      <c r="M160" s="182" t="s">
        <v>19</v>
      </c>
      <c r="N160" s="183" t="s">
        <v>44</v>
      </c>
      <c r="O160" s="65"/>
      <c r="P160" s="184">
        <f t="shared" si="41"/>
        <v>0</v>
      </c>
      <c r="Q160" s="184">
        <v>0</v>
      </c>
      <c r="R160" s="184">
        <f t="shared" si="42"/>
        <v>0</v>
      </c>
      <c r="S160" s="184">
        <v>0</v>
      </c>
      <c r="T160" s="185">
        <f t="shared" si="43"/>
        <v>0</v>
      </c>
      <c r="U160" s="35"/>
      <c r="V160" s="35"/>
      <c r="W160" s="35"/>
      <c r="X160" s="35"/>
      <c r="Y160" s="35"/>
      <c r="Z160" s="35"/>
      <c r="AA160" s="35"/>
      <c r="AB160" s="35"/>
      <c r="AC160" s="35"/>
      <c r="AD160" s="35"/>
      <c r="AE160" s="35"/>
      <c r="AR160" s="186" t="s">
        <v>178</v>
      </c>
      <c r="AT160" s="186" t="s">
        <v>173</v>
      </c>
      <c r="AU160" s="186" t="s">
        <v>81</v>
      </c>
      <c r="AY160" s="18" t="s">
        <v>171</v>
      </c>
      <c r="BE160" s="187">
        <f t="shared" si="44"/>
        <v>0</v>
      </c>
      <c r="BF160" s="187">
        <f t="shared" si="45"/>
        <v>0</v>
      </c>
      <c r="BG160" s="187">
        <f t="shared" si="46"/>
        <v>0</v>
      </c>
      <c r="BH160" s="187">
        <f t="shared" si="47"/>
        <v>0</v>
      </c>
      <c r="BI160" s="187">
        <f t="shared" si="48"/>
        <v>0</v>
      </c>
      <c r="BJ160" s="18" t="s">
        <v>81</v>
      </c>
      <c r="BK160" s="187">
        <f t="shared" si="49"/>
        <v>0</v>
      </c>
      <c r="BL160" s="18" t="s">
        <v>178</v>
      </c>
      <c r="BM160" s="186" t="s">
        <v>1099</v>
      </c>
    </row>
    <row r="161" spans="2:63" s="12" customFormat="1" ht="25.9" customHeight="1">
      <c r="B161" s="159"/>
      <c r="C161" s="160"/>
      <c r="D161" s="161" t="s">
        <v>72</v>
      </c>
      <c r="E161" s="162" t="s">
        <v>2780</v>
      </c>
      <c r="F161" s="162" t="s">
        <v>3419</v>
      </c>
      <c r="G161" s="160"/>
      <c r="H161" s="160"/>
      <c r="I161" s="163"/>
      <c r="J161" s="164">
        <f>BK161</f>
        <v>0</v>
      </c>
      <c r="K161" s="160"/>
      <c r="L161" s="165"/>
      <c r="M161" s="166"/>
      <c r="N161" s="167"/>
      <c r="O161" s="167"/>
      <c r="P161" s="168">
        <f>SUM(P162:P163)</f>
        <v>0</v>
      </c>
      <c r="Q161" s="167"/>
      <c r="R161" s="168">
        <f>SUM(R162:R163)</f>
        <v>0</v>
      </c>
      <c r="S161" s="167"/>
      <c r="T161" s="169">
        <f>SUM(T162:T163)</f>
        <v>0</v>
      </c>
      <c r="AR161" s="170" t="s">
        <v>81</v>
      </c>
      <c r="AT161" s="171" t="s">
        <v>72</v>
      </c>
      <c r="AU161" s="171" t="s">
        <v>73</v>
      </c>
      <c r="AY161" s="170" t="s">
        <v>171</v>
      </c>
      <c r="BK161" s="172">
        <f>SUM(BK162:BK163)</f>
        <v>0</v>
      </c>
    </row>
    <row r="162" spans="1:65" s="2" customFormat="1" ht="21.75" customHeight="1">
      <c r="A162" s="35"/>
      <c r="B162" s="36"/>
      <c r="C162" s="175" t="s">
        <v>700</v>
      </c>
      <c r="D162" s="175" t="s">
        <v>173</v>
      </c>
      <c r="E162" s="176" t="s">
        <v>3420</v>
      </c>
      <c r="F162" s="177" t="s">
        <v>3421</v>
      </c>
      <c r="G162" s="178" t="s">
        <v>328</v>
      </c>
      <c r="H162" s="179">
        <v>222</v>
      </c>
      <c r="I162" s="180"/>
      <c r="J162" s="181">
        <f>ROUND(I162*H162,2)</f>
        <v>0</v>
      </c>
      <c r="K162" s="177" t="s">
        <v>19</v>
      </c>
      <c r="L162" s="40"/>
      <c r="M162" s="182" t="s">
        <v>19</v>
      </c>
      <c r="N162" s="183" t="s">
        <v>44</v>
      </c>
      <c r="O162" s="65"/>
      <c r="P162" s="184">
        <f>O162*H162</f>
        <v>0</v>
      </c>
      <c r="Q162" s="184">
        <v>0</v>
      </c>
      <c r="R162" s="184">
        <f>Q162*H162</f>
        <v>0</v>
      </c>
      <c r="S162" s="184">
        <v>0</v>
      </c>
      <c r="T162" s="185">
        <f>S162*H162</f>
        <v>0</v>
      </c>
      <c r="U162" s="35"/>
      <c r="V162" s="35"/>
      <c r="W162" s="35"/>
      <c r="X162" s="35"/>
      <c r="Y162" s="35"/>
      <c r="Z162" s="35"/>
      <c r="AA162" s="35"/>
      <c r="AB162" s="35"/>
      <c r="AC162" s="35"/>
      <c r="AD162" s="35"/>
      <c r="AE162" s="35"/>
      <c r="AR162" s="186" t="s">
        <v>178</v>
      </c>
      <c r="AT162" s="186" t="s">
        <v>173</v>
      </c>
      <c r="AU162" s="186" t="s">
        <v>81</v>
      </c>
      <c r="AY162" s="18" t="s">
        <v>171</v>
      </c>
      <c r="BE162" s="187">
        <f>IF(N162="základní",J162,0)</f>
        <v>0</v>
      </c>
      <c r="BF162" s="187">
        <f>IF(N162="snížená",J162,0)</f>
        <v>0</v>
      </c>
      <c r="BG162" s="187">
        <f>IF(N162="zákl. přenesená",J162,0)</f>
        <v>0</v>
      </c>
      <c r="BH162" s="187">
        <f>IF(N162="sníž. přenesená",J162,0)</f>
        <v>0</v>
      </c>
      <c r="BI162" s="187">
        <f>IF(N162="nulová",J162,0)</f>
        <v>0</v>
      </c>
      <c r="BJ162" s="18" t="s">
        <v>81</v>
      </c>
      <c r="BK162" s="187">
        <f>ROUND(I162*H162,2)</f>
        <v>0</v>
      </c>
      <c r="BL162" s="18" t="s">
        <v>178</v>
      </c>
      <c r="BM162" s="186" t="s">
        <v>1111</v>
      </c>
    </row>
    <row r="163" spans="1:65" s="2" customFormat="1" ht="16.5" customHeight="1">
      <c r="A163" s="35"/>
      <c r="B163" s="36"/>
      <c r="C163" s="175" t="s">
        <v>705</v>
      </c>
      <c r="D163" s="175" t="s">
        <v>173</v>
      </c>
      <c r="E163" s="176" t="s">
        <v>3422</v>
      </c>
      <c r="F163" s="177" t="s">
        <v>3423</v>
      </c>
      <c r="G163" s="178" t="s">
        <v>328</v>
      </c>
      <c r="H163" s="179">
        <v>222</v>
      </c>
      <c r="I163" s="180"/>
      <c r="J163" s="181">
        <f>ROUND(I163*H163,2)</f>
        <v>0</v>
      </c>
      <c r="K163" s="177" t="s">
        <v>19</v>
      </c>
      <c r="L163" s="40"/>
      <c r="M163" s="182" t="s">
        <v>19</v>
      </c>
      <c r="N163" s="183" t="s">
        <v>44</v>
      </c>
      <c r="O163" s="65"/>
      <c r="P163" s="184">
        <f>O163*H163</f>
        <v>0</v>
      </c>
      <c r="Q163" s="184">
        <v>0</v>
      </c>
      <c r="R163" s="184">
        <f>Q163*H163</f>
        <v>0</v>
      </c>
      <c r="S163" s="184">
        <v>0</v>
      </c>
      <c r="T163" s="185">
        <f>S163*H163</f>
        <v>0</v>
      </c>
      <c r="U163" s="35"/>
      <c r="V163" s="35"/>
      <c r="W163" s="35"/>
      <c r="X163" s="35"/>
      <c r="Y163" s="35"/>
      <c r="Z163" s="35"/>
      <c r="AA163" s="35"/>
      <c r="AB163" s="35"/>
      <c r="AC163" s="35"/>
      <c r="AD163" s="35"/>
      <c r="AE163" s="35"/>
      <c r="AR163" s="186" t="s">
        <v>178</v>
      </c>
      <c r="AT163" s="186" t="s">
        <v>173</v>
      </c>
      <c r="AU163" s="186" t="s">
        <v>81</v>
      </c>
      <c r="AY163" s="18" t="s">
        <v>171</v>
      </c>
      <c r="BE163" s="187">
        <f>IF(N163="základní",J163,0)</f>
        <v>0</v>
      </c>
      <c r="BF163" s="187">
        <f>IF(N163="snížená",J163,0)</f>
        <v>0</v>
      </c>
      <c r="BG163" s="187">
        <f>IF(N163="zákl. přenesená",J163,0)</f>
        <v>0</v>
      </c>
      <c r="BH163" s="187">
        <f>IF(N163="sníž. přenesená",J163,0)</f>
        <v>0</v>
      </c>
      <c r="BI163" s="187">
        <f>IF(N163="nulová",J163,0)</f>
        <v>0</v>
      </c>
      <c r="BJ163" s="18" t="s">
        <v>81</v>
      </c>
      <c r="BK163" s="187">
        <f>ROUND(I163*H163,2)</f>
        <v>0</v>
      </c>
      <c r="BL163" s="18" t="s">
        <v>178</v>
      </c>
      <c r="BM163" s="186" t="s">
        <v>1123</v>
      </c>
    </row>
    <row r="164" spans="2:63" s="12" customFormat="1" ht="25.9" customHeight="1">
      <c r="B164" s="159"/>
      <c r="C164" s="160"/>
      <c r="D164" s="161" t="s">
        <v>72</v>
      </c>
      <c r="E164" s="162" t="s">
        <v>2784</v>
      </c>
      <c r="F164" s="162" t="s">
        <v>955</v>
      </c>
      <c r="G164" s="160"/>
      <c r="H164" s="160"/>
      <c r="I164" s="163"/>
      <c r="J164" s="164">
        <f>BK164</f>
        <v>0</v>
      </c>
      <c r="K164" s="160"/>
      <c r="L164" s="165"/>
      <c r="M164" s="166"/>
      <c r="N164" s="167"/>
      <c r="O164" s="167"/>
      <c r="P164" s="168">
        <f>SUM(P165:P173)</f>
        <v>0</v>
      </c>
      <c r="Q164" s="167"/>
      <c r="R164" s="168">
        <f>SUM(R165:R173)</f>
        <v>0</v>
      </c>
      <c r="S164" s="167"/>
      <c r="T164" s="169">
        <f>SUM(T165:T173)</f>
        <v>0</v>
      </c>
      <c r="AR164" s="170" t="s">
        <v>81</v>
      </c>
      <c r="AT164" s="171" t="s">
        <v>72</v>
      </c>
      <c r="AU164" s="171" t="s">
        <v>73</v>
      </c>
      <c r="AY164" s="170" t="s">
        <v>171</v>
      </c>
      <c r="BK164" s="172">
        <f>SUM(BK165:BK173)</f>
        <v>0</v>
      </c>
    </row>
    <row r="165" spans="1:65" s="2" customFormat="1" ht="37.9" customHeight="1">
      <c r="A165" s="35"/>
      <c r="B165" s="36"/>
      <c r="C165" s="175" t="s">
        <v>711</v>
      </c>
      <c r="D165" s="175" t="s">
        <v>173</v>
      </c>
      <c r="E165" s="176" t="s">
        <v>3424</v>
      </c>
      <c r="F165" s="177" t="s">
        <v>3425</v>
      </c>
      <c r="G165" s="178" t="s">
        <v>272</v>
      </c>
      <c r="H165" s="179">
        <v>100</v>
      </c>
      <c r="I165" s="180"/>
      <c r="J165" s="181">
        <f aca="true" t="shared" si="50" ref="J165:J173">ROUND(I165*H165,2)</f>
        <v>0</v>
      </c>
      <c r="K165" s="177" t="s">
        <v>19</v>
      </c>
      <c r="L165" s="40"/>
      <c r="M165" s="182" t="s">
        <v>19</v>
      </c>
      <c r="N165" s="183" t="s">
        <v>44</v>
      </c>
      <c r="O165" s="65"/>
      <c r="P165" s="184">
        <f aca="true" t="shared" si="51" ref="P165:P173">O165*H165</f>
        <v>0</v>
      </c>
      <c r="Q165" s="184">
        <v>0</v>
      </c>
      <c r="R165" s="184">
        <f aca="true" t="shared" si="52" ref="R165:R173">Q165*H165</f>
        <v>0</v>
      </c>
      <c r="S165" s="184">
        <v>0</v>
      </c>
      <c r="T165" s="185">
        <f aca="true" t="shared" si="53" ref="T165:T173">S165*H165</f>
        <v>0</v>
      </c>
      <c r="U165" s="35"/>
      <c r="V165" s="35"/>
      <c r="W165" s="35"/>
      <c r="X165" s="35"/>
      <c r="Y165" s="35"/>
      <c r="Z165" s="35"/>
      <c r="AA165" s="35"/>
      <c r="AB165" s="35"/>
      <c r="AC165" s="35"/>
      <c r="AD165" s="35"/>
      <c r="AE165" s="35"/>
      <c r="AR165" s="186" t="s">
        <v>178</v>
      </c>
      <c r="AT165" s="186" t="s">
        <v>173</v>
      </c>
      <c r="AU165" s="186" t="s">
        <v>81</v>
      </c>
      <c r="AY165" s="18" t="s">
        <v>171</v>
      </c>
      <c r="BE165" s="187">
        <f aca="true" t="shared" si="54" ref="BE165:BE173">IF(N165="základní",J165,0)</f>
        <v>0</v>
      </c>
      <c r="BF165" s="187">
        <f aca="true" t="shared" si="55" ref="BF165:BF173">IF(N165="snížená",J165,0)</f>
        <v>0</v>
      </c>
      <c r="BG165" s="187">
        <f aca="true" t="shared" si="56" ref="BG165:BG173">IF(N165="zákl. přenesená",J165,0)</f>
        <v>0</v>
      </c>
      <c r="BH165" s="187">
        <f aca="true" t="shared" si="57" ref="BH165:BH173">IF(N165="sníž. přenesená",J165,0)</f>
        <v>0</v>
      </c>
      <c r="BI165" s="187">
        <f aca="true" t="shared" si="58" ref="BI165:BI173">IF(N165="nulová",J165,0)</f>
        <v>0</v>
      </c>
      <c r="BJ165" s="18" t="s">
        <v>81</v>
      </c>
      <c r="BK165" s="187">
        <f aca="true" t="shared" si="59" ref="BK165:BK173">ROUND(I165*H165,2)</f>
        <v>0</v>
      </c>
      <c r="BL165" s="18" t="s">
        <v>178</v>
      </c>
      <c r="BM165" s="186" t="s">
        <v>1133</v>
      </c>
    </row>
    <row r="166" spans="1:65" s="2" customFormat="1" ht="16.5" customHeight="1">
      <c r="A166" s="35"/>
      <c r="B166" s="36"/>
      <c r="C166" s="175" t="s">
        <v>716</v>
      </c>
      <c r="D166" s="175" t="s">
        <v>173</v>
      </c>
      <c r="E166" s="176" t="s">
        <v>3426</v>
      </c>
      <c r="F166" s="177" t="s">
        <v>3427</v>
      </c>
      <c r="G166" s="178" t="s">
        <v>272</v>
      </c>
      <c r="H166" s="179">
        <v>120</v>
      </c>
      <c r="I166" s="180"/>
      <c r="J166" s="181">
        <f t="shared" si="50"/>
        <v>0</v>
      </c>
      <c r="K166" s="177" t="s">
        <v>19</v>
      </c>
      <c r="L166" s="40"/>
      <c r="M166" s="182" t="s">
        <v>19</v>
      </c>
      <c r="N166" s="183" t="s">
        <v>44</v>
      </c>
      <c r="O166" s="65"/>
      <c r="P166" s="184">
        <f t="shared" si="51"/>
        <v>0</v>
      </c>
      <c r="Q166" s="184">
        <v>0</v>
      </c>
      <c r="R166" s="184">
        <f t="shared" si="52"/>
        <v>0</v>
      </c>
      <c r="S166" s="184">
        <v>0</v>
      </c>
      <c r="T166" s="185">
        <f t="shared" si="53"/>
        <v>0</v>
      </c>
      <c r="U166" s="35"/>
      <c r="V166" s="35"/>
      <c r="W166" s="35"/>
      <c r="X166" s="35"/>
      <c r="Y166" s="35"/>
      <c r="Z166" s="35"/>
      <c r="AA166" s="35"/>
      <c r="AB166" s="35"/>
      <c r="AC166" s="35"/>
      <c r="AD166" s="35"/>
      <c r="AE166" s="35"/>
      <c r="AR166" s="186" t="s">
        <v>178</v>
      </c>
      <c r="AT166" s="186" t="s">
        <v>173</v>
      </c>
      <c r="AU166" s="186" t="s">
        <v>81</v>
      </c>
      <c r="AY166" s="18" t="s">
        <v>171</v>
      </c>
      <c r="BE166" s="187">
        <f t="shared" si="54"/>
        <v>0</v>
      </c>
      <c r="BF166" s="187">
        <f t="shared" si="55"/>
        <v>0</v>
      </c>
      <c r="BG166" s="187">
        <f t="shared" si="56"/>
        <v>0</v>
      </c>
      <c r="BH166" s="187">
        <f t="shared" si="57"/>
        <v>0</v>
      </c>
      <c r="BI166" s="187">
        <f t="shared" si="58"/>
        <v>0</v>
      </c>
      <c r="BJ166" s="18" t="s">
        <v>81</v>
      </c>
      <c r="BK166" s="187">
        <f t="shared" si="59"/>
        <v>0</v>
      </c>
      <c r="BL166" s="18" t="s">
        <v>178</v>
      </c>
      <c r="BM166" s="186" t="s">
        <v>1145</v>
      </c>
    </row>
    <row r="167" spans="1:65" s="2" customFormat="1" ht="16.5" customHeight="1">
      <c r="A167" s="35"/>
      <c r="B167" s="36"/>
      <c r="C167" s="175" t="s">
        <v>721</v>
      </c>
      <c r="D167" s="175" t="s">
        <v>173</v>
      </c>
      <c r="E167" s="176" t="s">
        <v>3428</v>
      </c>
      <c r="F167" s="177" t="s">
        <v>3429</v>
      </c>
      <c r="G167" s="178" t="s">
        <v>176</v>
      </c>
      <c r="H167" s="179">
        <v>3</v>
      </c>
      <c r="I167" s="180"/>
      <c r="J167" s="181">
        <f t="shared" si="50"/>
        <v>0</v>
      </c>
      <c r="K167" s="177" t="s">
        <v>19</v>
      </c>
      <c r="L167" s="40"/>
      <c r="M167" s="182" t="s">
        <v>19</v>
      </c>
      <c r="N167" s="183" t="s">
        <v>44</v>
      </c>
      <c r="O167" s="65"/>
      <c r="P167" s="184">
        <f t="shared" si="51"/>
        <v>0</v>
      </c>
      <c r="Q167" s="184">
        <v>0</v>
      </c>
      <c r="R167" s="184">
        <f t="shared" si="52"/>
        <v>0</v>
      </c>
      <c r="S167" s="184">
        <v>0</v>
      </c>
      <c r="T167" s="185">
        <f t="shared" si="53"/>
        <v>0</v>
      </c>
      <c r="U167" s="35"/>
      <c r="V167" s="35"/>
      <c r="W167" s="35"/>
      <c r="X167" s="35"/>
      <c r="Y167" s="35"/>
      <c r="Z167" s="35"/>
      <c r="AA167" s="35"/>
      <c r="AB167" s="35"/>
      <c r="AC167" s="35"/>
      <c r="AD167" s="35"/>
      <c r="AE167" s="35"/>
      <c r="AR167" s="186" t="s">
        <v>178</v>
      </c>
      <c r="AT167" s="186" t="s">
        <v>173</v>
      </c>
      <c r="AU167" s="186" t="s">
        <v>81</v>
      </c>
      <c r="AY167" s="18" t="s">
        <v>171</v>
      </c>
      <c r="BE167" s="187">
        <f t="shared" si="54"/>
        <v>0</v>
      </c>
      <c r="BF167" s="187">
        <f t="shared" si="55"/>
        <v>0</v>
      </c>
      <c r="BG167" s="187">
        <f t="shared" si="56"/>
        <v>0</v>
      </c>
      <c r="BH167" s="187">
        <f t="shared" si="57"/>
        <v>0</v>
      </c>
      <c r="BI167" s="187">
        <f t="shared" si="58"/>
        <v>0</v>
      </c>
      <c r="BJ167" s="18" t="s">
        <v>81</v>
      </c>
      <c r="BK167" s="187">
        <f t="shared" si="59"/>
        <v>0</v>
      </c>
      <c r="BL167" s="18" t="s">
        <v>178</v>
      </c>
      <c r="BM167" s="186" t="s">
        <v>1155</v>
      </c>
    </row>
    <row r="168" spans="1:65" s="2" customFormat="1" ht="44.25" customHeight="1">
      <c r="A168" s="35"/>
      <c r="B168" s="36"/>
      <c r="C168" s="175" t="s">
        <v>726</v>
      </c>
      <c r="D168" s="175" t="s">
        <v>173</v>
      </c>
      <c r="E168" s="176" t="s">
        <v>3430</v>
      </c>
      <c r="F168" s="177" t="s">
        <v>3431</v>
      </c>
      <c r="G168" s="178" t="s">
        <v>328</v>
      </c>
      <c r="H168" s="179">
        <v>60</v>
      </c>
      <c r="I168" s="180"/>
      <c r="J168" s="181">
        <f t="shared" si="50"/>
        <v>0</v>
      </c>
      <c r="K168" s="177" t="s">
        <v>19</v>
      </c>
      <c r="L168" s="40"/>
      <c r="M168" s="182" t="s">
        <v>19</v>
      </c>
      <c r="N168" s="183" t="s">
        <v>44</v>
      </c>
      <c r="O168" s="65"/>
      <c r="P168" s="184">
        <f t="shared" si="51"/>
        <v>0</v>
      </c>
      <c r="Q168" s="184">
        <v>0</v>
      </c>
      <c r="R168" s="184">
        <f t="shared" si="52"/>
        <v>0</v>
      </c>
      <c r="S168" s="184">
        <v>0</v>
      </c>
      <c r="T168" s="185">
        <f t="shared" si="53"/>
        <v>0</v>
      </c>
      <c r="U168" s="35"/>
      <c r="V168" s="35"/>
      <c r="W168" s="35"/>
      <c r="X168" s="35"/>
      <c r="Y168" s="35"/>
      <c r="Z168" s="35"/>
      <c r="AA168" s="35"/>
      <c r="AB168" s="35"/>
      <c r="AC168" s="35"/>
      <c r="AD168" s="35"/>
      <c r="AE168" s="35"/>
      <c r="AR168" s="186" t="s">
        <v>178</v>
      </c>
      <c r="AT168" s="186" t="s">
        <v>173</v>
      </c>
      <c r="AU168" s="186" t="s">
        <v>81</v>
      </c>
      <c r="AY168" s="18" t="s">
        <v>171</v>
      </c>
      <c r="BE168" s="187">
        <f t="shared" si="54"/>
        <v>0</v>
      </c>
      <c r="BF168" s="187">
        <f t="shared" si="55"/>
        <v>0</v>
      </c>
      <c r="BG168" s="187">
        <f t="shared" si="56"/>
        <v>0</v>
      </c>
      <c r="BH168" s="187">
        <f t="shared" si="57"/>
        <v>0</v>
      </c>
      <c r="BI168" s="187">
        <f t="shared" si="58"/>
        <v>0</v>
      </c>
      <c r="BJ168" s="18" t="s">
        <v>81</v>
      </c>
      <c r="BK168" s="187">
        <f t="shared" si="59"/>
        <v>0</v>
      </c>
      <c r="BL168" s="18" t="s">
        <v>178</v>
      </c>
      <c r="BM168" s="186" t="s">
        <v>1165</v>
      </c>
    </row>
    <row r="169" spans="1:65" s="2" customFormat="1" ht="44.25" customHeight="1">
      <c r="A169" s="35"/>
      <c r="B169" s="36"/>
      <c r="C169" s="175" t="s">
        <v>731</v>
      </c>
      <c r="D169" s="175" t="s">
        <v>173</v>
      </c>
      <c r="E169" s="176" t="s">
        <v>3432</v>
      </c>
      <c r="F169" s="177" t="s">
        <v>3433</v>
      </c>
      <c r="G169" s="178" t="s">
        <v>328</v>
      </c>
      <c r="H169" s="179">
        <v>120</v>
      </c>
      <c r="I169" s="180"/>
      <c r="J169" s="181">
        <f t="shared" si="50"/>
        <v>0</v>
      </c>
      <c r="K169" s="177" t="s">
        <v>19</v>
      </c>
      <c r="L169" s="40"/>
      <c r="M169" s="182" t="s">
        <v>19</v>
      </c>
      <c r="N169" s="183" t="s">
        <v>44</v>
      </c>
      <c r="O169" s="65"/>
      <c r="P169" s="184">
        <f t="shared" si="51"/>
        <v>0</v>
      </c>
      <c r="Q169" s="184">
        <v>0</v>
      </c>
      <c r="R169" s="184">
        <f t="shared" si="52"/>
        <v>0</v>
      </c>
      <c r="S169" s="184">
        <v>0</v>
      </c>
      <c r="T169" s="185">
        <f t="shared" si="53"/>
        <v>0</v>
      </c>
      <c r="U169" s="35"/>
      <c r="V169" s="35"/>
      <c r="W169" s="35"/>
      <c r="X169" s="35"/>
      <c r="Y169" s="35"/>
      <c r="Z169" s="35"/>
      <c r="AA169" s="35"/>
      <c r="AB169" s="35"/>
      <c r="AC169" s="35"/>
      <c r="AD169" s="35"/>
      <c r="AE169" s="35"/>
      <c r="AR169" s="186" t="s">
        <v>178</v>
      </c>
      <c r="AT169" s="186" t="s">
        <v>173</v>
      </c>
      <c r="AU169" s="186" t="s">
        <v>81</v>
      </c>
      <c r="AY169" s="18" t="s">
        <v>171</v>
      </c>
      <c r="BE169" s="187">
        <f t="shared" si="54"/>
        <v>0</v>
      </c>
      <c r="BF169" s="187">
        <f t="shared" si="55"/>
        <v>0</v>
      </c>
      <c r="BG169" s="187">
        <f t="shared" si="56"/>
        <v>0</v>
      </c>
      <c r="BH169" s="187">
        <f t="shared" si="57"/>
        <v>0</v>
      </c>
      <c r="BI169" s="187">
        <f t="shared" si="58"/>
        <v>0</v>
      </c>
      <c r="BJ169" s="18" t="s">
        <v>81</v>
      </c>
      <c r="BK169" s="187">
        <f t="shared" si="59"/>
        <v>0</v>
      </c>
      <c r="BL169" s="18" t="s">
        <v>178</v>
      </c>
      <c r="BM169" s="186" t="s">
        <v>1177</v>
      </c>
    </row>
    <row r="170" spans="1:65" s="2" customFormat="1" ht="44.25" customHeight="1">
      <c r="A170" s="35"/>
      <c r="B170" s="36"/>
      <c r="C170" s="175" t="s">
        <v>736</v>
      </c>
      <c r="D170" s="175" t="s">
        <v>173</v>
      </c>
      <c r="E170" s="176" t="s">
        <v>3434</v>
      </c>
      <c r="F170" s="177" t="s">
        <v>3435</v>
      </c>
      <c r="G170" s="178" t="s">
        <v>328</v>
      </c>
      <c r="H170" s="179">
        <v>60</v>
      </c>
      <c r="I170" s="180"/>
      <c r="J170" s="181">
        <f t="shared" si="50"/>
        <v>0</v>
      </c>
      <c r="K170" s="177" t="s">
        <v>19</v>
      </c>
      <c r="L170" s="40"/>
      <c r="M170" s="182" t="s">
        <v>19</v>
      </c>
      <c r="N170" s="183" t="s">
        <v>44</v>
      </c>
      <c r="O170" s="65"/>
      <c r="P170" s="184">
        <f t="shared" si="51"/>
        <v>0</v>
      </c>
      <c r="Q170" s="184">
        <v>0</v>
      </c>
      <c r="R170" s="184">
        <f t="shared" si="52"/>
        <v>0</v>
      </c>
      <c r="S170" s="184">
        <v>0</v>
      </c>
      <c r="T170" s="185">
        <f t="shared" si="53"/>
        <v>0</v>
      </c>
      <c r="U170" s="35"/>
      <c r="V170" s="35"/>
      <c r="W170" s="35"/>
      <c r="X170" s="35"/>
      <c r="Y170" s="35"/>
      <c r="Z170" s="35"/>
      <c r="AA170" s="35"/>
      <c r="AB170" s="35"/>
      <c r="AC170" s="35"/>
      <c r="AD170" s="35"/>
      <c r="AE170" s="35"/>
      <c r="AR170" s="186" t="s">
        <v>178</v>
      </c>
      <c r="AT170" s="186" t="s">
        <v>173</v>
      </c>
      <c r="AU170" s="186" t="s">
        <v>81</v>
      </c>
      <c r="AY170" s="18" t="s">
        <v>171</v>
      </c>
      <c r="BE170" s="187">
        <f t="shared" si="54"/>
        <v>0</v>
      </c>
      <c r="BF170" s="187">
        <f t="shared" si="55"/>
        <v>0</v>
      </c>
      <c r="BG170" s="187">
        <f t="shared" si="56"/>
        <v>0</v>
      </c>
      <c r="BH170" s="187">
        <f t="shared" si="57"/>
        <v>0</v>
      </c>
      <c r="BI170" s="187">
        <f t="shared" si="58"/>
        <v>0</v>
      </c>
      <c r="BJ170" s="18" t="s">
        <v>81</v>
      </c>
      <c r="BK170" s="187">
        <f t="shared" si="59"/>
        <v>0</v>
      </c>
      <c r="BL170" s="18" t="s">
        <v>178</v>
      </c>
      <c r="BM170" s="186" t="s">
        <v>1188</v>
      </c>
    </row>
    <row r="171" spans="1:65" s="2" customFormat="1" ht="44.25" customHeight="1">
      <c r="A171" s="35"/>
      <c r="B171" s="36"/>
      <c r="C171" s="175" t="s">
        <v>741</v>
      </c>
      <c r="D171" s="175" t="s">
        <v>173</v>
      </c>
      <c r="E171" s="176" t="s">
        <v>3436</v>
      </c>
      <c r="F171" s="177" t="s">
        <v>3437</v>
      </c>
      <c r="G171" s="178" t="s">
        <v>328</v>
      </c>
      <c r="H171" s="179">
        <v>90</v>
      </c>
      <c r="I171" s="180"/>
      <c r="J171" s="181">
        <f t="shared" si="50"/>
        <v>0</v>
      </c>
      <c r="K171" s="177" t="s">
        <v>19</v>
      </c>
      <c r="L171" s="40"/>
      <c r="M171" s="182" t="s">
        <v>19</v>
      </c>
      <c r="N171" s="183" t="s">
        <v>44</v>
      </c>
      <c r="O171" s="65"/>
      <c r="P171" s="184">
        <f t="shared" si="51"/>
        <v>0</v>
      </c>
      <c r="Q171" s="184">
        <v>0</v>
      </c>
      <c r="R171" s="184">
        <f t="shared" si="52"/>
        <v>0</v>
      </c>
      <c r="S171" s="184">
        <v>0</v>
      </c>
      <c r="T171" s="185">
        <f t="shared" si="53"/>
        <v>0</v>
      </c>
      <c r="U171" s="35"/>
      <c r="V171" s="35"/>
      <c r="W171" s="35"/>
      <c r="X171" s="35"/>
      <c r="Y171" s="35"/>
      <c r="Z171" s="35"/>
      <c r="AA171" s="35"/>
      <c r="AB171" s="35"/>
      <c r="AC171" s="35"/>
      <c r="AD171" s="35"/>
      <c r="AE171" s="35"/>
      <c r="AR171" s="186" t="s">
        <v>178</v>
      </c>
      <c r="AT171" s="186" t="s">
        <v>173</v>
      </c>
      <c r="AU171" s="186" t="s">
        <v>81</v>
      </c>
      <c r="AY171" s="18" t="s">
        <v>171</v>
      </c>
      <c r="BE171" s="187">
        <f t="shared" si="54"/>
        <v>0</v>
      </c>
      <c r="BF171" s="187">
        <f t="shared" si="55"/>
        <v>0</v>
      </c>
      <c r="BG171" s="187">
        <f t="shared" si="56"/>
        <v>0</v>
      </c>
      <c r="BH171" s="187">
        <f t="shared" si="57"/>
        <v>0</v>
      </c>
      <c r="BI171" s="187">
        <f t="shared" si="58"/>
        <v>0</v>
      </c>
      <c r="BJ171" s="18" t="s">
        <v>81</v>
      </c>
      <c r="BK171" s="187">
        <f t="shared" si="59"/>
        <v>0</v>
      </c>
      <c r="BL171" s="18" t="s">
        <v>178</v>
      </c>
      <c r="BM171" s="186" t="s">
        <v>1198</v>
      </c>
    </row>
    <row r="172" spans="1:65" s="2" customFormat="1" ht="44.25" customHeight="1">
      <c r="A172" s="35"/>
      <c r="B172" s="36"/>
      <c r="C172" s="175" t="s">
        <v>752</v>
      </c>
      <c r="D172" s="175" t="s">
        <v>173</v>
      </c>
      <c r="E172" s="176" t="s">
        <v>3438</v>
      </c>
      <c r="F172" s="177" t="s">
        <v>3439</v>
      </c>
      <c r="G172" s="178" t="s">
        <v>328</v>
      </c>
      <c r="H172" s="179">
        <v>96</v>
      </c>
      <c r="I172" s="180"/>
      <c r="J172" s="181">
        <f t="shared" si="50"/>
        <v>0</v>
      </c>
      <c r="K172" s="177" t="s">
        <v>19</v>
      </c>
      <c r="L172" s="40"/>
      <c r="M172" s="182" t="s">
        <v>19</v>
      </c>
      <c r="N172" s="183" t="s">
        <v>44</v>
      </c>
      <c r="O172" s="65"/>
      <c r="P172" s="184">
        <f t="shared" si="51"/>
        <v>0</v>
      </c>
      <c r="Q172" s="184">
        <v>0</v>
      </c>
      <c r="R172" s="184">
        <f t="shared" si="52"/>
        <v>0</v>
      </c>
      <c r="S172" s="184">
        <v>0</v>
      </c>
      <c r="T172" s="185">
        <f t="shared" si="53"/>
        <v>0</v>
      </c>
      <c r="U172" s="35"/>
      <c r="V172" s="35"/>
      <c r="W172" s="35"/>
      <c r="X172" s="35"/>
      <c r="Y172" s="35"/>
      <c r="Z172" s="35"/>
      <c r="AA172" s="35"/>
      <c r="AB172" s="35"/>
      <c r="AC172" s="35"/>
      <c r="AD172" s="35"/>
      <c r="AE172" s="35"/>
      <c r="AR172" s="186" t="s">
        <v>178</v>
      </c>
      <c r="AT172" s="186" t="s">
        <v>173</v>
      </c>
      <c r="AU172" s="186" t="s">
        <v>81</v>
      </c>
      <c r="AY172" s="18" t="s">
        <v>171</v>
      </c>
      <c r="BE172" s="187">
        <f t="shared" si="54"/>
        <v>0</v>
      </c>
      <c r="BF172" s="187">
        <f t="shared" si="55"/>
        <v>0</v>
      </c>
      <c r="BG172" s="187">
        <f t="shared" si="56"/>
        <v>0</v>
      </c>
      <c r="BH172" s="187">
        <f t="shared" si="57"/>
        <v>0</v>
      </c>
      <c r="BI172" s="187">
        <f t="shared" si="58"/>
        <v>0</v>
      </c>
      <c r="BJ172" s="18" t="s">
        <v>81</v>
      </c>
      <c r="BK172" s="187">
        <f t="shared" si="59"/>
        <v>0</v>
      </c>
      <c r="BL172" s="18" t="s">
        <v>178</v>
      </c>
      <c r="BM172" s="186" t="s">
        <v>1218</v>
      </c>
    </row>
    <row r="173" spans="1:65" s="2" customFormat="1" ht="21.75" customHeight="1">
      <c r="A173" s="35"/>
      <c r="B173" s="36"/>
      <c r="C173" s="175" t="s">
        <v>778</v>
      </c>
      <c r="D173" s="175" t="s">
        <v>173</v>
      </c>
      <c r="E173" s="176" t="s">
        <v>3440</v>
      </c>
      <c r="F173" s="177" t="s">
        <v>3441</v>
      </c>
      <c r="G173" s="178" t="s">
        <v>983</v>
      </c>
      <c r="H173" s="237"/>
      <c r="I173" s="180"/>
      <c r="J173" s="181">
        <f t="shared" si="50"/>
        <v>0</v>
      </c>
      <c r="K173" s="177" t="s">
        <v>19</v>
      </c>
      <c r="L173" s="40"/>
      <c r="M173" s="182" t="s">
        <v>19</v>
      </c>
      <c r="N173" s="183" t="s">
        <v>44</v>
      </c>
      <c r="O173" s="65"/>
      <c r="P173" s="184">
        <f t="shared" si="51"/>
        <v>0</v>
      </c>
      <c r="Q173" s="184">
        <v>0</v>
      </c>
      <c r="R173" s="184">
        <f t="shared" si="52"/>
        <v>0</v>
      </c>
      <c r="S173" s="184">
        <v>0</v>
      </c>
      <c r="T173" s="185">
        <f t="shared" si="53"/>
        <v>0</v>
      </c>
      <c r="U173" s="35"/>
      <c r="V173" s="35"/>
      <c r="W173" s="35"/>
      <c r="X173" s="35"/>
      <c r="Y173" s="35"/>
      <c r="Z173" s="35"/>
      <c r="AA173" s="35"/>
      <c r="AB173" s="35"/>
      <c r="AC173" s="35"/>
      <c r="AD173" s="35"/>
      <c r="AE173" s="35"/>
      <c r="AR173" s="186" t="s">
        <v>178</v>
      </c>
      <c r="AT173" s="186" t="s">
        <v>173</v>
      </c>
      <c r="AU173" s="186" t="s">
        <v>81</v>
      </c>
      <c r="AY173" s="18" t="s">
        <v>171</v>
      </c>
      <c r="BE173" s="187">
        <f t="shared" si="54"/>
        <v>0</v>
      </c>
      <c r="BF173" s="187">
        <f t="shared" si="55"/>
        <v>0</v>
      </c>
      <c r="BG173" s="187">
        <f t="shared" si="56"/>
        <v>0</v>
      </c>
      <c r="BH173" s="187">
        <f t="shared" si="57"/>
        <v>0</v>
      </c>
      <c r="BI173" s="187">
        <f t="shared" si="58"/>
        <v>0</v>
      </c>
      <c r="BJ173" s="18" t="s">
        <v>81</v>
      </c>
      <c r="BK173" s="187">
        <f t="shared" si="59"/>
        <v>0</v>
      </c>
      <c r="BL173" s="18" t="s">
        <v>178</v>
      </c>
      <c r="BM173" s="186" t="s">
        <v>1231</v>
      </c>
    </row>
    <row r="174" spans="2:63" s="12" customFormat="1" ht="25.9" customHeight="1">
      <c r="B174" s="159"/>
      <c r="C174" s="160"/>
      <c r="D174" s="161" t="s">
        <v>72</v>
      </c>
      <c r="E174" s="162" t="s">
        <v>2788</v>
      </c>
      <c r="F174" s="162" t="s">
        <v>3442</v>
      </c>
      <c r="G174" s="160"/>
      <c r="H174" s="160"/>
      <c r="I174" s="163"/>
      <c r="J174" s="164">
        <f>BK174</f>
        <v>0</v>
      </c>
      <c r="K174" s="160"/>
      <c r="L174" s="165"/>
      <c r="M174" s="166"/>
      <c r="N174" s="167"/>
      <c r="O174" s="167"/>
      <c r="P174" s="168">
        <f>SUM(P175:P178)</f>
        <v>0</v>
      </c>
      <c r="Q174" s="167"/>
      <c r="R174" s="168">
        <f>SUM(R175:R178)</f>
        <v>0</v>
      </c>
      <c r="S174" s="167"/>
      <c r="T174" s="169">
        <f>SUM(T175:T178)</f>
        <v>0</v>
      </c>
      <c r="AR174" s="170" t="s">
        <v>81</v>
      </c>
      <c r="AT174" s="171" t="s">
        <v>72</v>
      </c>
      <c r="AU174" s="171" t="s">
        <v>73</v>
      </c>
      <c r="AY174" s="170" t="s">
        <v>171</v>
      </c>
      <c r="BK174" s="172">
        <f>SUM(BK175:BK178)</f>
        <v>0</v>
      </c>
    </row>
    <row r="175" spans="1:65" s="2" customFormat="1" ht="16.5" customHeight="1">
      <c r="A175" s="35"/>
      <c r="B175" s="36"/>
      <c r="C175" s="175" t="s">
        <v>783</v>
      </c>
      <c r="D175" s="175" t="s">
        <v>173</v>
      </c>
      <c r="E175" s="176" t="s">
        <v>3443</v>
      </c>
      <c r="F175" s="177" t="s">
        <v>3444</v>
      </c>
      <c r="G175" s="178" t="s">
        <v>2706</v>
      </c>
      <c r="H175" s="179">
        <v>50</v>
      </c>
      <c r="I175" s="180"/>
      <c r="J175" s="181">
        <f>ROUND(I175*H175,2)</f>
        <v>0</v>
      </c>
      <c r="K175" s="177" t="s">
        <v>19</v>
      </c>
      <c r="L175" s="40"/>
      <c r="M175" s="182" t="s">
        <v>19</v>
      </c>
      <c r="N175" s="183" t="s">
        <v>44</v>
      </c>
      <c r="O175" s="65"/>
      <c r="P175" s="184">
        <f>O175*H175</f>
        <v>0</v>
      </c>
      <c r="Q175" s="184">
        <v>0</v>
      </c>
      <c r="R175" s="184">
        <f>Q175*H175</f>
        <v>0</v>
      </c>
      <c r="S175" s="184">
        <v>0</v>
      </c>
      <c r="T175" s="185">
        <f>S175*H175</f>
        <v>0</v>
      </c>
      <c r="U175" s="35"/>
      <c r="V175" s="35"/>
      <c r="W175" s="35"/>
      <c r="X175" s="35"/>
      <c r="Y175" s="35"/>
      <c r="Z175" s="35"/>
      <c r="AA175" s="35"/>
      <c r="AB175" s="35"/>
      <c r="AC175" s="35"/>
      <c r="AD175" s="35"/>
      <c r="AE175" s="35"/>
      <c r="AR175" s="186" t="s">
        <v>178</v>
      </c>
      <c r="AT175" s="186" t="s">
        <v>173</v>
      </c>
      <c r="AU175" s="186" t="s">
        <v>81</v>
      </c>
      <c r="AY175" s="18" t="s">
        <v>171</v>
      </c>
      <c r="BE175" s="187">
        <f>IF(N175="základní",J175,0)</f>
        <v>0</v>
      </c>
      <c r="BF175" s="187">
        <f>IF(N175="snížená",J175,0)</f>
        <v>0</v>
      </c>
      <c r="BG175" s="187">
        <f>IF(N175="zákl. přenesená",J175,0)</f>
        <v>0</v>
      </c>
      <c r="BH175" s="187">
        <f>IF(N175="sníž. přenesená",J175,0)</f>
        <v>0</v>
      </c>
      <c r="BI175" s="187">
        <f>IF(N175="nulová",J175,0)</f>
        <v>0</v>
      </c>
      <c r="BJ175" s="18" t="s">
        <v>81</v>
      </c>
      <c r="BK175" s="187">
        <f>ROUND(I175*H175,2)</f>
        <v>0</v>
      </c>
      <c r="BL175" s="18" t="s">
        <v>178</v>
      </c>
      <c r="BM175" s="186" t="s">
        <v>1242</v>
      </c>
    </row>
    <row r="176" spans="1:65" s="2" customFormat="1" ht="24.2" customHeight="1">
      <c r="A176" s="35"/>
      <c r="B176" s="36"/>
      <c r="C176" s="175" t="s">
        <v>795</v>
      </c>
      <c r="D176" s="175" t="s">
        <v>173</v>
      </c>
      <c r="E176" s="176" t="s">
        <v>3445</v>
      </c>
      <c r="F176" s="177" t="s">
        <v>3446</v>
      </c>
      <c r="G176" s="178" t="s">
        <v>2706</v>
      </c>
      <c r="H176" s="179">
        <v>72</v>
      </c>
      <c r="I176" s="180"/>
      <c r="J176" s="181">
        <f>ROUND(I176*H176,2)</f>
        <v>0</v>
      </c>
      <c r="K176" s="177" t="s">
        <v>19</v>
      </c>
      <c r="L176" s="40"/>
      <c r="M176" s="182" t="s">
        <v>19</v>
      </c>
      <c r="N176" s="183" t="s">
        <v>44</v>
      </c>
      <c r="O176" s="65"/>
      <c r="P176" s="184">
        <f>O176*H176</f>
        <v>0</v>
      </c>
      <c r="Q176" s="184">
        <v>0</v>
      </c>
      <c r="R176" s="184">
        <f>Q176*H176</f>
        <v>0</v>
      </c>
      <c r="S176" s="184">
        <v>0</v>
      </c>
      <c r="T176" s="185">
        <f>S176*H176</f>
        <v>0</v>
      </c>
      <c r="U176" s="35"/>
      <c r="V176" s="35"/>
      <c r="W176" s="35"/>
      <c r="X176" s="35"/>
      <c r="Y176" s="35"/>
      <c r="Z176" s="35"/>
      <c r="AA176" s="35"/>
      <c r="AB176" s="35"/>
      <c r="AC176" s="35"/>
      <c r="AD176" s="35"/>
      <c r="AE176" s="35"/>
      <c r="AR176" s="186" t="s">
        <v>178</v>
      </c>
      <c r="AT176" s="186" t="s">
        <v>173</v>
      </c>
      <c r="AU176" s="186" t="s">
        <v>81</v>
      </c>
      <c r="AY176" s="18" t="s">
        <v>171</v>
      </c>
      <c r="BE176" s="187">
        <f>IF(N176="základní",J176,0)</f>
        <v>0</v>
      </c>
      <c r="BF176" s="187">
        <f>IF(N176="snížená",J176,0)</f>
        <v>0</v>
      </c>
      <c r="BG176" s="187">
        <f>IF(N176="zákl. přenesená",J176,0)</f>
        <v>0</v>
      </c>
      <c r="BH176" s="187">
        <f>IF(N176="sníž. přenesená",J176,0)</f>
        <v>0</v>
      </c>
      <c r="BI176" s="187">
        <f>IF(N176="nulová",J176,0)</f>
        <v>0</v>
      </c>
      <c r="BJ176" s="18" t="s">
        <v>81</v>
      </c>
      <c r="BK176" s="187">
        <f>ROUND(I176*H176,2)</f>
        <v>0</v>
      </c>
      <c r="BL176" s="18" t="s">
        <v>178</v>
      </c>
      <c r="BM176" s="186" t="s">
        <v>1257</v>
      </c>
    </row>
    <row r="177" spans="1:65" s="2" customFormat="1" ht="16.5" customHeight="1">
      <c r="A177" s="35"/>
      <c r="B177" s="36"/>
      <c r="C177" s="175" t="s">
        <v>802</v>
      </c>
      <c r="D177" s="175" t="s">
        <v>173</v>
      </c>
      <c r="E177" s="176" t="s">
        <v>3447</v>
      </c>
      <c r="F177" s="177" t="s">
        <v>3448</v>
      </c>
      <c r="G177" s="178" t="s">
        <v>2706</v>
      </c>
      <c r="H177" s="179">
        <v>300</v>
      </c>
      <c r="I177" s="180"/>
      <c r="J177" s="181">
        <f>ROUND(I177*H177,2)</f>
        <v>0</v>
      </c>
      <c r="K177" s="177" t="s">
        <v>19</v>
      </c>
      <c r="L177" s="40"/>
      <c r="M177" s="182" t="s">
        <v>19</v>
      </c>
      <c r="N177" s="183" t="s">
        <v>44</v>
      </c>
      <c r="O177" s="65"/>
      <c r="P177" s="184">
        <f>O177*H177</f>
        <v>0</v>
      </c>
      <c r="Q177" s="184">
        <v>0</v>
      </c>
      <c r="R177" s="184">
        <f>Q177*H177</f>
        <v>0</v>
      </c>
      <c r="S177" s="184">
        <v>0</v>
      </c>
      <c r="T177" s="185">
        <f>S177*H177</f>
        <v>0</v>
      </c>
      <c r="U177" s="35"/>
      <c r="V177" s="35"/>
      <c r="W177" s="35"/>
      <c r="X177" s="35"/>
      <c r="Y177" s="35"/>
      <c r="Z177" s="35"/>
      <c r="AA177" s="35"/>
      <c r="AB177" s="35"/>
      <c r="AC177" s="35"/>
      <c r="AD177" s="35"/>
      <c r="AE177" s="35"/>
      <c r="AR177" s="186" t="s">
        <v>178</v>
      </c>
      <c r="AT177" s="186" t="s">
        <v>173</v>
      </c>
      <c r="AU177" s="186" t="s">
        <v>81</v>
      </c>
      <c r="AY177" s="18" t="s">
        <v>171</v>
      </c>
      <c r="BE177" s="187">
        <f>IF(N177="základní",J177,0)</f>
        <v>0</v>
      </c>
      <c r="BF177" s="187">
        <f>IF(N177="snížená",J177,0)</f>
        <v>0</v>
      </c>
      <c r="BG177" s="187">
        <f>IF(N177="zákl. přenesená",J177,0)</f>
        <v>0</v>
      </c>
      <c r="BH177" s="187">
        <f>IF(N177="sníž. přenesená",J177,0)</f>
        <v>0</v>
      </c>
      <c r="BI177" s="187">
        <f>IF(N177="nulová",J177,0)</f>
        <v>0</v>
      </c>
      <c r="BJ177" s="18" t="s">
        <v>81</v>
      </c>
      <c r="BK177" s="187">
        <f>ROUND(I177*H177,2)</f>
        <v>0</v>
      </c>
      <c r="BL177" s="18" t="s">
        <v>178</v>
      </c>
      <c r="BM177" s="186" t="s">
        <v>1269</v>
      </c>
    </row>
    <row r="178" spans="1:65" s="2" customFormat="1" ht="16.5" customHeight="1">
      <c r="A178" s="35"/>
      <c r="B178" s="36"/>
      <c r="C178" s="175" t="s">
        <v>827</v>
      </c>
      <c r="D178" s="175" t="s">
        <v>173</v>
      </c>
      <c r="E178" s="176" t="s">
        <v>3449</v>
      </c>
      <c r="F178" s="177" t="s">
        <v>3450</v>
      </c>
      <c r="G178" s="178" t="s">
        <v>2706</v>
      </c>
      <c r="H178" s="179">
        <v>12</v>
      </c>
      <c r="I178" s="180"/>
      <c r="J178" s="181">
        <f>ROUND(I178*H178,2)</f>
        <v>0</v>
      </c>
      <c r="K178" s="177" t="s">
        <v>19</v>
      </c>
      <c r="L178" s="40"/>
      <c r="M178" s="182" t="s">
        <v>19</v>
      </c>
      <c r="N178" s="183" t="s">
        <v>44</v>
      </c>
      <c r="O178" s="65"/>
      <c r="P178" s="184">
        <f>O178*H178</f>
        <v>0</v>
      </c>
      <c r="Q178" s="184">
        <v>0</v>
      </c>
      <c r="R178" s="184">
        <f>Q178*H178</f>
        <v>0</v>
      </c>
      <c r="S178" s="184">
        <v>0</v>
      </c>
      <c r="T178" s="185">
        <f>S178*H178</f>
        <v>0</v>
      </c>
      <c r="U178" s="35"/>
      <c r="V178" s="35"/>
      <c r="W178" s="35"/>
      <c r="X178" s="35"/>
      <c r="Y178" s="35"/>
      <c r="Z178" s="35"/>
      <c r="AA178" s="35"/>
      <c r="AB178" s="35"/>
      <c r="AC178" s="35"/>
      <c r="AD178" s="35"/>
      <c r="AE178" s="35"/>
      <c r="AR178" s="186" t="s">
        <v>178</v>
      </c>
      <c r="AT178" s="186" t="s">
        <v>173</v>
      </c>
      <c r="AU178" s="186" t="s">
        <v>81</v>
      </c>
      <c r="AY178" s="18" t="s">
        <v>171</v>
      </c>
      <c r="BE178" s="187">
        <f>IF(N178="základní",J178,0)</f>
        <v>0</v>
      </c>
      <c r="BF178" s="187">
        <f>IF(N178="snížená",J178,0)</f>
        <v>0</v>
      </c>
      <c r="BG178" s="187">
        <f>IF(N178="zákl. přenesená",J178,0)</f>
        <v>0</v>
      </c>
      <c r="BH178" s="187">
        <f>IF(N178="sníž. přenesená",J178,0)</f>
        <v>0</v>
      </c>
      <c r="BI178" s="187">
        <f>IF(N178="nulová",J178,0)</f>
        <v>0</v>
      </c>
      <c r="BJ178" s="18" t="s">
        <v>81</v>
      </c>
      <c r="BK178" s="187">
        <f>ROUND(I178*H178,2)</f>
        <v>0</v>
      </c>
      <c r="BL178" s="18" t="s">
        <v>178</v>
      </c>
      <c r="BM178" s="186" t="s">
        <v>1279</v>
      </c>
    </row>
    <row r="179" spans="2:63" s="12" customFormat="1" ht="25.9" customHeight="1">
      <c r="B179" s="159"/>
      <c r="C179" s="160"/>
      <c r="D179" s="161" t="s">
        <v>72</v>
      </c>
      <c r="E179" s="162" t="s">
        <v>2593</v>
      </c>
      <c r="F179" s="162" t="s">
        <v>2594</v>
      </c>
      <c r="G179" s="160"/>
      <c r="H179" s="160"/>
      <c r="I179" s="163"/>
      <c r="J179" s="164">
        <f>BK179</f>
        <v>0</v>
      </c>
      <c r="K179" s="160"/>
      <c r="L179" s="165"/>
      <c r="M179" s="166"/>
      <c r="N179" s="167"/>
      <c r="O179" s="167"/>
      <c r="P179" s="168">
        <f>P180</f>
        <v>0</v>
      </c>
      <c r="Q179" s="167"/>
      <c r="R179" s="168">
        <f>R180</f>
        <v>0</v>
      </c>
      <c r="S179" s="167"/>
      <c r="T179" s="169">
        <f>T180</f>
        <v>0</v>
      </c>
      <c r="AR179" s="170" t="s">
        <v>225</v>
      </c>
      <c r="AT179" s="171" t="s">
        <v>72</v>
      </c>
      <c r="AU179" s="171" t="s">
        <v>73</v>
      </c>
      <c r="AY179" s="170" t="s">
        <v>171</v>
      </c>
      <c r="BK179" s="172">
        <f>BK180</f>
        <v>0</v>
      </c>
    </row>
    <row r="180" spans="2:63" s="12" customFormat="1" ht="22.9" customHeight="1">
      <c r="B180" s="159"/>
      <c r="C180" s="160"/>
      <c r="D180" s="161" t="s">
        <v>72</v>
      </c>
      <c r="E180" s="173" t="s">
        <v>2595</v>
      </c>
      <c r="F180" s="173" t="s">
        <v>2596</v>
      </c>
      <c r="G180" s="160"/>
      <c r="H180" s="160"/>
      <c r="I180" s="163"/>
      <c r="J180" s="174">
        <f>BK180</f>
        <v>0</v>
      </c>
      <c r="K180" s="160"/>
      <c r="L180" s="165"/>
      <c r="M180" s="166"/>
      <c r="N180" s="167"/>
      <c r="O180" s="167"/>
      <c r="P180" s="168">
        <f>SUM(P181:P182)</f>
        <v>0</v>
      </c>
      <c r="Q180" s="167"/>
      <c r="R180" s="168">
        <f>SUM(R181:R182)</f>
        <v>0</v>
      </c>
      <c r="S180" s="167"/>
      <c r="T180" s="169">
        <f>SUM(T181:T182)</f>
        <v>0</v>
      </c>
      <c r="AR180" s="170" t="s">
        <v>225</v>
      </c>
      <c r="AT180" s="171" t="s">
        <v>72</v>
      </c>
      <c r="AU180" s="171" t="s">
        <v>81</v>
      </c>
      <c r="AY180" s="170" t="s">
        <v>171</v>
      </c>
      <c r="BK180" s="172">
        <f>SUM(BK181:BK182)</f>
        <v>0</v>
      </c>
    </row>
    <row r="181" spans="1:65" s="2" customFormat="1" ht="16.5" customHeight="1">
      <c r="A181" s="35"/>
      <c r="B181" s="36"/>
      <c r="C181" s="175" t="s">
        <v>836</v>
      </c>
      <c r="D181" s="175" t="s">
        <v>173</v>
      </c>
      <c r="E181" s="176" t="s">
        <v>2632</v>
      </c>
      <c r="F181" s="177" t="s">
        <v>2633</v>
      </c>
      <c r="G181" s="178" t="s">
        <v>1724</v>
      </c>
      <c r="H181" s="179">
        <v>1</v>
      </c>
      <c r="I181" s="180"/>
      <c r="J181" s="181">
        <f>ROUND(I181*H181,2)</f>
        <v>0</v>
      </c>
      <c r="K181" s="177" t="s">
        <v>2184</v>
      </c>
      <c r="L181" s="40"/>
      <c r="M181" s="182" t="s">
        <v>19</v>
      </c>
      <c r="N181" s="183" t="s">
        <v>44</v>
      </c>
      <c r="O181" s="65"/>
      <c r="P181" s="184">
        <f>O181*H181</f>
        <v>0</v>
      </c>
      <c r="Q181" s="184">
        <v>0</v>
      </c>
      <c r="R181" s="184">
        <f>Q181*H181</f>
        <v>0</v>
      </c>
      <c r="S181" s="184">
        <v>0</v>
      </c>
      <c r="T181" s="185">
        <f>S181*H181</f>
        <v>0</v>
      </c>
      <c r="U181" s="35"/>
      <c r="V181" s="35"/>
      <c r="W181" s="35"/>
      <c r="X181" s="35"/>
      <c r="Y181" s="35"/>
      <c r="Z181" s="35"/>
      <c r="AA181" s="35"/>
      <c r="AB181" s="35"/>
      <c r="AC181" s="35"/>
      <c r="AD181" s="35"/>
      <c r="AE181" s="35"/>
      <c r="AR181" s="186" t="s">
        <v>2600</v>
      </c>
      <c r="AT181" s="186" t="s">
        <v>173</v>
      </c>
      <c r="AU181" s="186" t="s">
        <v>83</v>
      </c>
      <c r="AY181" s="18" t="s">
        <v>171</v>
      </c>
      <c r="BE181" s="187">
        <f>IF(N181="základní",J181,0)</f>
        <v>0</v>
      </c>
      <c r="BF181" s="187">
        <f>IF(N181="snížená",J181,0)</f>
        <v>0</v>
      </c>
      <c r="BG181" s="187">
        <f>IF(N181="zákl. přenesená",J181,0)</f>
        <v>0</v>
      </c>
      <c r="BH181" s="187">
        <f>IF(N181="sníž. přenesená",J181,0)</f>
        <v>0</v>
      </c>
      <c r="BI181" s="187">
        <f>IF(N181="nulová",J181,0)</f>
        <v>0</v>
      </c>
      <c r="BJ181" s="18" t="s">
        <v>81</v>
      </c>
      <c r="BK181" s="187">
        <f>ROUND(I181*H181,2)</f>
        <v>0</v>
      </c>
      <c r="BL181" s="18" t="s">
        <v>2600</v>
      </c>
      <c r="BM181" s="186" t="s">
        <v>3451</v>
      </c>
    </row>
    <row r="182" spans="1:47" s="2" customFormat="1" ht="12">
      <c r="A182" s="35"/>
      <c r="B182" s="36"/>
      <c r="C182" s="37"/>
      <c r="D182" s="188" t="s">
        <v>180</v>
      </c>
      <c r="E182" s="37"/>
      <c r="F182" s="189" t="s">
        <v>2635</v>
      </c>
      <c r="G182" s="37"/>
      <c r="H182" s="37"/>
      <c r="I182" s="190"/>
      <c r="J182" s="37"/>
      <c r="K182" s="37"/>
      <c r="L182" s="40"/>
      <c r="M182" s="238"/>
      <c r="N182" s="239"/>
      <c r="O182" s="240"/>
      <c r="P182" s="240"/>
      <c r="Q182" s="240"/>
      <c r="R182" s="240"/>
      <c r="S182" s="240"/>
      <c r="T182" s="241"/>
      <c r="U182" s="35"/>
      <c r="V182" s="35"/>
      <c r="W182" s="35"/>
      <c r="X182" s="35"/>
      <c r="Y182" s="35"/>
      <c r="Z182" s="35"/>
      <c r="AA182" s="35"/>
      <c r="AB182" s="35"/>
      <c r="AC182" s="35"/>
      <c r="AD182" s="35"/>
      <c r="AE182" s="35"/>
      <c r="AT182" s="18" t="s">
        <v>180</v>
      </c>
      <c r="AU182" s="18" t="s">
        <v>83</v>
      </c>
    </row>
    <row r="183" spans="1:31" s="2" customFormat="1" ht="6.95" customHeight="1">
      <c r="A183" s="35"/>
      <c r="B183" s="48"/>
      <c r="C183" s="49"/>
      <c r="D183" s="49"/>
      <c r="E183" s="49"/>
      <c r="F183" s="49"/>
      <c r="G183" s="49"/>
      <c r="H183" s="49"/>
      <c r="I183" s="49"/>
      <c r="J183" s="49"/>
      <c r="K183" s="49"/>
      <c r="L183" s="40"/>
      <c r="M183" s="35"/>
      <c r="O183" s="35"/>
      <c r="P183" s="35"/>
      <c r="Q183" s="35"/>
      <c r="R183" s="35"/>
      <c r="S183" s="35"/>
      <c r="T183" s="35"/>
      <c r="U183" s="35"/>
      <c r="V183" s="35"/>
      <c r="W183" s="35"/>
      <c r="X183" s="35"/>
      <c r="Y183" s="35"/>
      <c r="Z183" s="35"/>
      <c r="AA183" s="35"/>
      <c r="AB183" s="35"/>
      <c r="AC183" s="35"/>
      <c r="AD183" s="35"/>
      <c r="AE183" s="35"/>
    </row>
  </sheetData>
  <sheetProtection algorithmName="SHA-512" hashValue="joGDs9dtJujGuyM5N90HPiRuLjpyVgWJDkTyESz0P6wSvBHzLOkQ5UZPXcFbfSwrP4GjNs1X2LvU8f9TMm3Axg==" saltValue="QsmG1NKX7E6g6N+ZqehAtA==" spinCount="100000" sheet="1" objects="1" scenarios="1" formatColumns="0" formatRows="0" autoFilter="0"/>
  <autoFilter ref="C89:K182"/>
  <mergeCells count="9">
    <mergeCell ref="E50:H50"/>
    <mergeCell ref="E80:H80"/>
    <mergeCell ref="E82:H82"/>
    <mergeCell ref="L2:V2"/>
    <mergeCell ref="E7:H7"/>
    <mergeCell ref="E9:H9"/>
    <mergeCell ref="E18:H18"/>
    <mergeCell ref="E27:H27"/>
    <mergeCell ref="E48:H48"/>
  </mergeCells>
  <hyperlinks>
    <hyperlink ref="F182"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95</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3452</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ROUND(J82,2)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ROUND((SUM(BE82:BE97)),2)</f>
        <v>0</v>
      </c>
      <c r="G33" s="35"/>
      <c r="H33" s="35"/>
      <c r="I33" s="120">
        <v>0.21</v>
      </c>
      <c r="J33" s="119">
        <f>ROUND(((SUM(BE82:BE97))*I33),2)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ROUND((SUM(BF82:BF97)),2)</f>
        <v>0</v>
      </c>
      <c r="G34" s="35"/>
      <c r="H34" s="35"/>
      <c r="I34" s="120">
        <v>0.15</v>
      </c>
      <c r="J34" s="119">
        <f>ROUND(((SUM(BF82:BF97))*I34),2)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ROUND((SUM(BG82:BG97)),2)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ROUND((SUM(BH82:BH97)),2)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ROUND((SUM(BI82:BI97)),2)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17-2023_E - TZB_VZT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J82</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3453</v>
      </c>
      <c r="E60" s="139"/>
      <c r="F60" s="139"/>
      <c r="G60" s="139"/>
      <c r="H60" s="139"/>
      <c r="I60" s="139"/>
      <c r="J60" s="140">
        <f>J83</f>
        <v>0</v>
      </c>
      <c r="K60" s="137"/>
      <c r="L60" s="141"/>
    </row>
    <row r="61" spans="2:12" s="9" customFormat="1" ht="24.95" customHeight="1">
      <c r="B61" s="136"/>
      <c r="C61" s="137"/>
      <c r="D61" s="138" t="s">
        <v>151</v>
      </c>
      <c r="E61" s="139"/>
      <c r="F61" s="139"/>
      <c r="G61" s="139"/>
      <c r="H61" s="139"/>
      <c r="I61" s="139"/>
      <c r="J61" s="140">
        <f>J94</f>
        <v>0</v>
      </c>
      <c r="K61" s="137"/>
      <c r="L61" s="141"/>
    </row>
    <row r="62" spans="2:12" s="10" customFormat="1" ht="19.9" customHeight="1">
      <c r="B62" s="142"/>
      <c r="C62" s="143"/>
      <c r="D62" s="144" t="s">
        <v>152</v>
      </c>
      <c r="E62" s="145"/>
      <c r="F62" s="145"/>
      <c r="G62" s="145"/>
      <c r="H62" s="145"/>
      <c r="I62" s="145"/>
      <c r="J62" s="146">
        <f>J95</f>
        <v>0</v>
      </c>
      <c r="K62" s="143"/>
      <c r="L62" s="147"/>
    </row>
    <row r="63" spans="1:31" s="2" customFormat="1" ht="21.75" customHeight="1">
      <c r="A63" s="35"/>
      <c r="B63" s="36"/>
      <c r="C63" s="37"/>
      <c r="D63" s="37"/>
      <c r="E63" s="37"/>
      <c r="F63" s="37"/>
      <c r="G63" s="37"/>
      <c r="H63" s="37"/>
      <c r="I63" s="37"/>
      <c r="J63" s="37"/>
      <c r="K63" s="37"/>
      <c r="L63" s="108"/>
      <c r="S63" s="35"/>
      <c r="T63" s="35"/>
      <c r="U63" s="35"/>
      <c r="V63" s="35"/>
      <c r="W63" s="35"/>
      <c r="X63" s="35"/>
      <c r="Y63" s="35"/>
      <c r="Z63" s="35"/>
      <c r="AA63" s="35"/>
      <c r="AB63" s="35"/>
      <c r="AC63" s="35"/>
      <c r="AD63" s="35"/>
      <c r="AE63" s="35"/>
    </row>
    <row r="64" spans="1:31" s="2" customFormat="1" ht="6.95" customHeight="1">
      <c r="A64" s="35"/>
      <c r="B64" s="48"/>
      <c r="C64" s="49"/>
      <c r="D64" s="49"/>
      <c r="E64" s="49"/>
      <c r="F64" s="49"/>
      <c r="G64" s="49"/>
      <c r="H64" s="49"/>
      <c r="I64" s="49"/>
      <c r="J64" s="49"/>
      <c r="K64" s="49"/>
      <c r="L64" s="108"/>
      <c r="S64" s="35"/>
      <c r="T64" s="35"/>
      <c r="U64" s="35"/>
      <c r="V64" s="35"/>
      <c r="W64" s="35"/>
      <c r="X64" s="35"/>
      <c r="Y64" s="35"/>
      <c r="Z64" s="35"/>
      <c r="AA64" s="35"/>
      <c r="AB64" s="35"/>
      <c r="AC64" s="35"/>
      <c r="AD64" s="35"/>
      <c r="AE64" s="35"/>
    </row>
    <row r="68" spans="1:31" s="2" customFormat="1" ht="6.95" customHeight="1">
      <c r="A68" s="35"/>
      <c r="B68" s="50"/>
      <c r="C68" s="51"/>
      <c r="D68" s="51"/>
      <c r="E68" s="51"/>
      <c r="F68" s="51"/>
      <c r="G68" s="51"/>
      <c r="H68" s="51"/>
      <c r="I68" s="51"/>
      <c r="J68" s="51"/>
      <c r="K68" s="51"/>
      <c r="L68" s="108"/>
      <c r="S68" s="35"/>
      <c r="T68" s="35"/>
      <c r="U68" s="35"/>
      <c r="V68" s="35"/>
      <c r="W68" s="35"/>
      <c r="X68" s="35"/>
      <c r="Y68" s="35"/>
      <c r="Z68" s="35"/>
      <c r="AA68" s="35"/>
      <c r="AB68" s="35"/>
      <c r="AC68" s="35"/>
      <c r="AD68" s="35"/>
      <c r="AE68" s="35"/>
    </row>
    <row r="69" spans="1:31" s="2" customFormat="1" ht="24.95" customHeight="1">
      <c r="A69" s="35"/>
      <c r="B69" s="36"/>
      <c r="C69" s="24" t="s">
        <v>156</v>
      </c>
      <c r="D69" s="37"/>
      <c r="E69" s="37"/>
      <c r="F69" s="37"/>
      <c r="G69" s="37"/>
      <c r="H69" s="37"/>
      <c r="I69" s="37"/>
      <c r="J69" s="37"/>
      <c r="K69" s="37"/>
      <c r="L69" s="108"/>
      <c r="S69" s="35"/>
      <c r="T69" s="35"/>
      <c r="U69" s="35"/>
      <c r="V69" s="35"/>
      <c r="W69" s="35"/>
      <c r="X69" s="35"/>
      <c r="Y69" s="35"/>
      <c r="Z69" s="35"/>
      <c r="AA69" s="35"/>
      <c r="AB69" s="35"/>
      <c r="AC69" s="35"/>
      <c r="AD69" s="35"/>
      <c r="AE69" s="35"/>
    </row>
    <row r="70" spans="1:31" s="2" customFormat="1" ht="6.95" customHeight="1">
      <c r="A70" s="35"/>
      <c r="B70" s="36"/>
      <c r="C70" s="37"/>
      <c r="D70" s="37"/>
      <c r="E70" s="37"/>
      <c r="F70" s="37"/>
      <c r="G70" s="37"/>
      <c r="H70" s="37"/>
      <c r="I70" s="37"/>
      <c r="J70" s="37"/>
      <c r="K70" s="37"/>
      <c r="L70" s="108"/>
      <c r="S70" s="35"/>
      <c r="T70" s="35"/>
      <c r="U70" s="35"/>
      <c r="V70" s="35"/>
      <c r="W70" s="35"/>
      <c r="X70" s="35"/>
      <c r="Y70" s="35"/>
      <c r="Z70" s="35"/>
      <c r="AA70" s="35"/>
      <c r="AB70" s="35"/>
      <c r="AC70" s="35"/>
      <c r="AD70" s="35"/>
      <c r="AE70" s="35"/>
    </row>
    <row r="71" spans="1:31" s="2" customFormat="1" ht="12" customHeight="1">
      <c r="A71" s="35"/>
      <c r="B71" s="36"/>
      <c r="C71" s="30" t="s">
        <v>16</v>
      </c>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26.25" customHeight="1">
      <c r="A72" s="35"/>
      <c r="B72" s="36"/>
      <c r="C72" s="37"/>
      <c r="D72" s="37"/>
      <c r="E72" s="382" t="str">
        <f>E7</f>
        <v>VZDĚLÁVACÍ INSTITUCE RAJHRAD, MEZINÁRODNÍ AKADEMIE SV. BENEDIKTA Z NURSIE PRO UMĚLECKÉ VZDĚLÁVÁNÍ</v>
      </c>
      <c r="F72" s="383"/>
      <c r="G72" s="383"/>
      <c r="H72" s="383"/>
      <c r="I72" s="37"/>
      <c r="J72" s="37"/>
      <c r="K72" s="37"/>
      <c r="L72" s="108"/>
      <c r="S72" s="35"/>
      <c r="T72" s="35"/>
      <c r="U72" s="35"/>
      <c r="V72" s="35"/>
      <c r="W72" s="35"/>
      <c r="X72" s="35"/>
      <c r="Y72" s="35"/>
      <c r="Z72" s="35"/>
      <c r="AA72" s="35"/>
      <c r="AB72" s="35"/>
      <c r="AC72" s="35"/>
      <c r="AD72" s="35"/>
      <c r="AE72" s="35"/>
    </row>
    <row r="73" spans="1:31" s="2" customFormat="1" ht="12" customHeight="1">
      <c r="A73" s="35"/>
      <c r="B73" s="36"/>
      <c r="C73" s="30" t="s">
        <v>107</v>
      </c>
      <c r="D73" s="37"/>
      <c r="E73" s="37"/>
      <c r="F73" s="37"/>
      <c r="G73" s="37"/>
      <c r="H73" s="37"/>
      <c r="I73" s="37"/>
      <c r="J73" s="37"/>
      <c r="K73" s="37"/>
      <c r="L73" s="108"/>
      <c r="S73" s="35"/>
      <c r="T73" s="35"/>
      <c r="U73" s="35"/>
      <c r="V73" s="35"/>
      <c r="W73" s="35"/>
      <c r="X73" s="35"/>
      <c r="Y73" s="35"/>
      <c r="Z73" s="35"/>
      <c r="AA73" s="35"/>
      <c r="AB73" s="35"/>
      <c r="AC73" s="35"/>
      <c r="AD73" s="35"/>
      <c r="AE73" s="35"/>
    </row>
    <row r="74" spans="1:31" s="2" customFormat="1" ht="16.5" customHeight="1">
      <c r="A74" s="35"/>
      <c r="B74" s="36"/>
      <c r="C74" s="37"/>
      <c r="D74" s="37"/>
      <c r="E74" s="361" t="str">
        <f>E9</f>
        <v>17-2023_E - TZB_VZT</v>
      </c>
      <c r="F74" s="381"/>
      <c r="G74" s="381"/>
      <c r="H74" s="381"/>
      <c r="I74" s="37"/>
      <c r="J74" s="37"/>
      <c r="K74" s="37"/>
      <c r="L74" s="108"/>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108"/>
      <c r="S75" s="35"/>
      <c r="T75" s="35"/>
      <c r="U75" s="35"/>
      <c r="V75" s="35"/>
      <c r="W75" s="35"/>
      <c r="X75" s="35"/>
      <c r="Y75" s="35"/>
      <c r="Z75" s="35"/>
      <c r="AA75" s="35"/>
      <c r="AB75" s="35"/>
      <c r="AC75" s="35"/>
      <c r="AD75" s="35"/>
      <c r="AE75" s="35"/>
    </row>
    <row r="76" spans="1:31" s="2" customFormat="1" ht="12" customHeight="1">
      <c r="A76" s="35"/>
      <c r="B76" s="36"/>
      <c r="C76" s="30" t="s">
        <v>21</v>
      </c>
      <c r="D76" s="37"/>
      <c r="E76" s="37"/>
      <c r="F76" s="28" t="str">
        <f>F12</f>
        <v>Rajhrad</v>
      </c>
      <c r="G76" s="37"/>
      <c r="H76" s="37"/>
      <c r="I76" s="30" t="s">
        <v>23</v>
      </c>
      <c r="J76" s="60" t="str">
        <f>IF(J12="","",J12)</f>
        <v>26. 9. 2023</v>
      </c>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25.7" customHeight="1">
      <c r="A78" s="35"/>
      <c r="B78" s="36"/>
      <c r="C78" s="30" t="s">
        <v>25</v>
      </c>
      <c r="D78" s="37"/>
      <c r="E78" s="37"/>
      <c r="F78" s="28" t="str">
        <f>E15</f>
        <v xml:space="preserve"> </v>
      </c>
      <c r="G78" s="37"/>
      <c r="H78" s="37"/>
      <c r="I78" s="30" t="s">
        <v>31</v>
      </c>
      <c r="J78" s="33" t="str">
        <f>E21</f>
        <v>PEER COLLECTIVE s.r.o.</v>
      </c>
      <c r="K78" s="37"/>
      <c r="L78" s="108"/>
      <c r="S78" s="35"/>
      <c r="T78" s="35"/>
      <c r="U78" s="35"/>
      <c r="V78" s="35"/>
      <c r="W78" s="35"/>
      <c r="X78" s="35"/>
      <c r="Y78" s="35"/>
      <c r="Z78" s="35"/>
      <c r="AA78" s="35"/>
      <c r="AB78" s="35"/>
      <c r="AC78" s="35"/>
      <c r="AD78" s="35"/>
      <c r="AE78" s="35"/>
    </row>
    <row r="79" spans="1:31" s="2" customFormat="1" ht="15.2" customHeight="1">
      <c r="A79" s="35"/>
      <c r="B79" s="36"/>
      <c r="C79" s="30" t="s">
        <v>29</v>
      </c>
      <c r="D79" s="37"/>
      <c r="E79" s="37"/>
      <c r="F79" s="28" t="str">
        <f>IF(E18="","",E18)</f>
        <v>Vyplň údaj</v>
      </c>
      <c r="G79" s="37"/>
      <c r="H79" s="37"/>
      <c r="I79" s="30" t="s">
        <v>36</v>
      </c>
      <c r="J79" s="33" t="str">
        <f>E24</f>
        <v xml:space="preserve"> </v>
      </c>
      <c r="K79" s="37"/>
      <c r="L79" s="108"/>
      <c r="S79" s="35"/>
      <c r="T79" s="35"/>
      <c r="U79" s="35"/>
      <c r="V79" s="35"/>
      <c r="W79" s="35"/>
      <c r="X79" s="35"/>
      <c r="Y79" s="35"/>
      <c r="Z79" s="35"/>
      <c r="AA79" s="35"/>
      <c r="AB79" s="35"/>
      <c r="AC79" s="35"/>
      <c r="AD79" s="35"/>
      <c r="AE79" s="35"/>
    </row>
    <row r="80" spans="1:31" s="2" customFormat="1" ht="10.35" customHeight="1">
      <c r="A80" s="35"/>
      <c r="B80" s="36"/>
      <c r="C80" s="37"/>
      <c r="D80" s="37"/>
      <c r="E80" s="37"/>
      <c r="F80" s="37"/>
      <c r="G80" s="37"/>
      <c r="H80" s="37"/>
      <c r="I80" s="37"/>
      <c r="J80" s="37"/>
      <c r="K80" s="37"/>
      <c r="L80" s="108"/>
      <c r="S80" s="35"/>
      <c r="T80" s="35"/>
      <c r="U80" s="35"/>
      <c r="V80" s="35"/>
      <c r="W80" s="35"/>
      <c r="X80" s="35"/>
      <c r="Y80" s="35"/>
      <c r="Z80" s="35"/>
      <c r="AA80" s="35"/>
      <c r="AB80" s="35"/>
      <c r="AC80" s="35"/>
      <c r="AD80" s="35"/>
      <c r="AE80" s="35"/>
    </row>
    <row r="81" spans="1:31" s="11" customFormat="1" ht="29.25" customHeight="1">
      <c r="A81" s="148"/>
      <c r="B81" s="149"/>
      <c r="C81" s="150" t="s">
        <v>157</v>
      </c>
      <c r="D81" s="151" t="s">
        <v>58</v>
      </c>
      <c r="E81" s="151" t="s">
        <v>54</v>
      </c>
      <c r="F81" s="151" t="s">
        <v>55</v>
      </c>
      <c r="G81" s="151" t="s">
        <v>158</v>
      </c>
      <c r="H81" s="151" t="s">
        <v>159</v>
      </c>
      <c r="I81" s="151" t="s">
        <v>160</v>
      </c>
      <c r="J81" s="151" t="s">
        <v>112</v>
      </c>
      <c r="K81" s="152" t="s">
        <v>161</v>
      </c>
      <c r="L81" s="153"/>
      <c r="M81" s="69" t="s">
        <v>19</v>
      </c>
      <c r="N81" s="70" t="s">
        <v>43</v>
      </c>
      <c r="O81" s="70" t="s">
        <v>162</v>
      </c>
      <c r="P81" s="70" t="s">
        <v>163</v>
      </c>
      <c r="Q81" s="70" t="s">
        <v>164</v>
      </c>
      <c r="R81" s="70" t="s">
        <v>165</v>
      </c>
      <c r="S81" s="70" t="s">
        <v>166</v>
      </c>
      <c r="T81" s="71" t="s">
        <v>167</v>
      </c>
      <c r="U81" s="148"/>
      <c r="V81" s="148"/>
      <c r="W81" s="148"/>
      <c r="X81" s="148"/>
      <c r="Y81" s="148"/>
      <c r="Z81" s="148"/>
      <c r="AA81" s="148"/>
      <c r="AB81" s="148"/>
      <c r="AC81" s="148"/>
      <c r="AD81" s="148"/>
      <c r="AE81" s="148"/>
    </row>
    <row r="82" spans="1:63" s="2" customFormat="1" ht="22.9" customHeight="1">
      <c r="A82" s="35"/>
      <c r="B82" s="36"/>
      <c r="C82" s="76" t="s">
        <v>168</v>
      </c>
      <c r="D82" s="37"/>
      <c r="E82" s="37"/>
      <c r="F82" s="37"/>
      <c r="G82" s="37"/>
      <c r="H82" s="37"/>
      <c r="I82" s="37"/>
      <c r="J82" s="154">
        <f>BK82</f>
        <v>0</v>
      </c>
      <c r="K82" s="37"/>
      <c r="L82" s="40"/>
      <c r="M82" s="72"/>
      <c r="N82" s="155"/>
      <c r="O82" s="73"/>
      <c r="P82" s="156">
        <f>P83+P94</f>
        <v>0</v>
      </c>
      <c r="Q82" s="73"/>
      <c r="R82" s="156">
        <f>R83+R94</f>
        <v>0</v>
      </c>
      <c r="S82" s="73"/>
      <c r="T82" s="157">
        <f>T83+T94</f>
        <v>0</v>
      </c>
      <c r="U82" s="35"/>
      <c r="V82" s="35"/>
      <c r="W82" s="35"/>
      <c r="X82" s="35"/>
      <c r="Y82" s="35"/>
      <c r="Z82" s="35"/>
      <c r="AA82" s="35"/>
      <c r="AB82" s="35"/>
      <c r="AC82" s="35"/>
      <c r="AD82" s="35"/>
      <c r="AE82" s="35"/>
      <c r="AT82" s="18" t="s">
        <v>72</v>
      </c>
      <c r="AU82" s="18" t="s">
        <v>113</v>
      </c>
      <c r="BK82" s="158">
        <f>BK83+BK94</f>
        <v>0</v>
      </c>
    </row>
    <row r="83" spans="2:63" s="12" customFormat="1" ht="25.9" customHeight="1">
      <c r="B83" s="159"/>
      <c r="C83" s="160"/>
      <c r="D83" s="161" t="s">
        <v>72</v>
      </c>
      <c r="E83" s="162" t="s">
        <v>2702</v>
      </c>
      <c r="F83" s="162" t="s">
        <v>3454</v>
      </c>
      <c r="G83" s="160"/>
      <c r="H83" s="160"/>
      <c r="I83" s="163"/>
      <c r="J83" s="164">
        <f>BK83</f>
        <v>0</v>
      </c>
      <c r="K83" s="160"/>
      <c r="L83" s="165"/>
      <c r="M83" s="166"/>
      <c r="N83" s="167"/>
      <c r="O83" s="167"/>
      <c r="P83" s="168">
        <f>SUM(P84:P93)</f>
        <v>0</v>
      </c>
      <c r="Q83" s="167"/>
      <c r="R83" s="168">
        <f>SUM(R84:R93)</f>
        <v>0</v>
      </c>
      <c r="S83" s="167"/>
      <c r="T83" s="169">
        <f>SUM(T84:T93)</f>
        <v>0</v>
      </c>
      <c r="AR83" s="170" t="s">
        <v>81</v>
      </c>
      <c r="AT83" s="171" t="s">
        <v>72</v>
      </c>
      <c r="AU83" s="171" t="s">
        <v>73</v>
      </c>
      <c r="AY83" s="170" t="s">
        <v>171</v>
      </c>
      <c r="BK83" s="172">
        <f>SUM(BK84:BK93)</f>
        <v>0</v>
      </c>
    </row>
    <row r="84" spans="1:65" s="2" customFormat="1" ht="44.25" customHeight="1">
      <c r="A84" s="35"/>
      <c r="B84" s="36"/>
      <c r="C84" s="226" t="s">
        <v>81</v>
      </c>
      <c r="D84" s="226" t="s">
        <v>263</v>
      </c>
      <c r="E84" s="227" t="s">
        <v>3455</v>
      </c>
      <c r="F84" s="228" t="s">
        <v>3456</v>
      </c>
      <c r="G84" s="229" t="s">
        <v>3294</v>
      </c>
      <c r="H84" s="230">
        <v>2</v>
      </c>
      <c r="I84" s="231"/>
      <c r="J84" s="232">
        <f>ROUND(I84*H84,2)</f>
        <v>0</v>
      </c>
      <c r="K84" s="228" t="s">
        <v>19</v>
      </c>
      <c r="L84" s="233"/>
      <c r="M84" s="234" t="s">
        <v>19</v>
      </c>
      <c r="N84" s="235" t="s">
        <v>44</v>
      </c>
      <c r="O84" s="65"/>
      <c r="P84" s="184">
        <f>O84*H84</f>
        <v>0</v>
      </c>
      <c r="Q84" s="184">
        <v>0</v>
      </c>
      <c r="R84" s="184">
        <f>Q84*H84</f>
        <v>0</v>
      </c>
      <c r="S84" s="184">
        <v>0</v>
      </c>
      <c r="T84" s="185">
        <f>S84*H84</f>
        <v>0</v>
      </c>
      <c r="U84" s="35"/>
      <c r="V84" s="35"/>
      <c r="W84" s="35"/>
      <c r="X84" s="35"/>
      <c r="Y84" s="35"/>
      <c r="Z84" s="35"/>
      <c r="AA84" s="35"/>
      <c r="AB84" s="35"/>
      <c r="AC84" s="35"/>
      <c r="AD84" s="35"/>
      <c r="AE84" s="35"/>
      <c r="AR84" s="186" t="s">
        <v>245</v>
      </c>
      <c r="AT84" s="186" t="s">
        <v>263</v>
      </c>
      <c r="AU84" s="186" t="s">
        <v>81</v>
      </c>
      <c r="AY84" s="18" t="s">
        <v>171</v>
      </c>
      <c r="BE84" s="187">
        <f>IF(N84="základní",J84,0)</f>
        <v>0</v>
      </c>
      <c r="BF84" s="187">
        <f>IF(N84="snížená",J84,0)</f>
        <v>0</v>
      </c>
      <c r="BG84" s="187">
        <f>IF(N84="zákl. přenesená",J84,0)</f>
        <v>0</v>
      </c>
      <c r="BH84" s="187">
        <f>IF(N84="sníž. přenesená",J84,0)</f>
        <v>0</v>
      </c>
      <c r="BI84" s="187">
        <f>IF(N84="nulová",J84,0)</f>
        <v>0</v>
      </c>
      <c r="BJ84" s="18" t="s">
        <v>81</v>
      </c>
      <c r="BK84" s="187">
        <f>ROUND(I84*H84,2)</f>
        <v>0</v>
      </c>
      <c r="BL84" s="18" t="s">
        <v>178</v>
      </c>
      <c r="BM84" s="186" t="s">
        <v>83</v>
      </c>
    </row>
    <row r="85" spans="1:65" s="2" customFormat="1" ht="44.25" customHeight="1">
      <c r="A85" s="35"/>
      <c r="B85" s="36"/>
      <c r="C85" s="226" t="s">
        <v>83</v>
      </c>
      <c r="D85" s="226" t="s">
        <v>263</v>
      </c>
      <c r="E85" s="227" t="s">
        <v>3457</v>
      </c>
      <c r="F85" s="228" t="s">
        <v>3458</v>
      </c>
      <c r="G85" s="229" t="s">
        <v>3294</v>
      </c>
      <c r="H85" s="230">
        <v>5</v>
      </c>
      <c r="I85" s="231"/>
      <c r="J85" s="232">
        <f>ROUND(I85*H85,2)</f>
        <v>0</v>
      </c>
      <c r="K85" s="228" t="s">
        <v>19</v>
      </c>
      <c r="L85" s="233"/>
      <c r="M85" s="234" t="s">
        <v>19</v>
      </c>
      <c r="N85" s="235" t="s">
        <v>44</v>
      </c>
      <c r="O85" s="65"/>
      <c r="P85" s="184">
        <f>O85*H85</f>
        <v>0</v>
      </c>
      <c r="Q85" s="184">
        <v>0</v>
      </c>
      <c r="R85" s="184">
        <f>Q85*H85</f>
        <v>0</v>
      </c>
      <c r="S85" s="184">
        <v>0</v>
      </c>
      <c r="T85" s="185">
        <f>S85*H85</f>
        <v>0</v>
      </c>
      <c r="U85" s="35"/>
      <c r="V85" s="35"/>
      <c r="W85" s="35"/>
      <c r="X85" s="35"/>
      <c r="Y85" s="35"/>
      <c r="Z85" s="35"/>
      <c r="AA85" s="35"/>
      <c r="AB85" s="35"/>
      <c r="AC85" s="35"/>
      <c r="AD85" s="35"/>
      <c r="AE85" s="35"/>
      <c r="AR85" s="186" t="s">
        <v>245</v>
      </c>
      <c r="AT85" s="186" t="s">
        <v>263</v>
      </c>
      <c r="AU85" s="186" t="s">
        <v>81</v>
      </c>
      <c r="AY85" s="18" t="s">
        <v>171</v>
      </c>
      <c r="BE85" s="187">
        <f>IF(N85="základní",J85,0)</f>
        <v>0</v>
      </c>
      <c r="BF85" s="187">
        <f>IF(N85="snížená",J85,0)</f>
        <v>0</v>
      </c>
      <c r="BG85" s="187">
        <f>IF(N85="zákl. přenesená",J85,0)</f>
        <v>0</v>
      </c>
      <c r="BH85" s="187">
        <f>IF(N85="sníž. přenesená",J85,0)</f>
        <v>0</v>
      </c>
      <c r="BI85" s="187">
        <f>IF(N85="nulová",J85,0)</f>
        <v>0</v>
      </c>
      <c r="BJ85" s="18" t="s">
        <v>81</v>
      </c>
      <c r="BK85" s="187">
        <f>ROUND(I85*H85,2)</f>
        <v>0</v>
      </c>
      <c r="BL85" s="18" t="s">
        <v>178</v>
      </c>
      <c r="BM85" s="186" t="s">
        <v>178</v>
      </c>
    </row>
    <row r="86" spans="1:47" s="2" customFormat="1" ht="19.5">
      <c r="A86" s="35"/>
      <c r="B86" s="36"/>
      <c r="C86" s="37"/>
      <c r="D86" s="195" t="s">
        <v>437</v>
      </c>
      <c r="E86" s="37"/>
      <c r="F86" s="236" t="s">
        <v>3459</v>
      </c>
      <c r="G86" s="37"/>
      <c r="H86" s="37"/>
      <c r="I86" s="190"/>
      <c r="J86" s="37"/>
      <c r="K86" s="37"/>
      <c r="L86" s="40"/>
      <c r="M86" s="191"/>
      <c r="N86" s="192"/>
      <c r="O86" s="65"/>
      <c r="P86" s="65"/>
      <c r="Q86" s="65"/>
      <c r="R86" s="65"/>
      <c r="S86" s="65"/>
      <c r="T86" s="66"/>
      <c r="U86" s="35"/>
      <c r="V86" s="35"/>
      <c r="W86" s="35"/>
      <c r="X86" s="35"/>
      <c r="Y86" s="35"/>
      <c r="Z86" s="35"/>
      <c r="AA86" s="35"/>
      <c r="AB86" s="35"/>
      <c r="AC86" s="35"/>
      <c r="AD86" s="35"/>
      <c r="AE86" s="35"/>
      <c r="AT86" s="18" t="s">
        <v>437</v>
      </c>
      <c r="AU86" s="18" t="s">
        <v>81</v>
      </c>
    </row>
    <row r="87" spans="1:65" s="2" customFormat="1" ht="16.5" customHeight="1">
      <c r="A87" s="35"/>
      <c r="B87" s="36"/>
      <c r="C87" s="226" t="s">
        <v>102</v>
      </c>
      <c r="D87" s="226" t="s">
        <v>263</v>
      </c>
      <c r="E87" s="227" t="s">
        <v>3460</v>
      </c>
      <c r="F87" s="228" t="s">
        <v>3461</v>
      </c>
      <c r="G87" s="229" t="s">
        <v>328</v>
      </c>
      <c r="H87" s="230">
        <v>18</v>
      </c>
      <c r="I87" s="231"/>
      <c r="J87" s="232">
        <f aca="true" t="shared" si="0" ref="J87:J93">ROUND(I87*H87,2)</f>
        <v>0</v>
      </c>
      <c r="K87" s="228" t="s">
        <v>19</v>
      </c>
      <c r="L87" s="233"/>
      <c r="M87" s="234" t="s">
        <v>19</v>
      </c>
      <c r="N87" s="235" t="s">
        <v>44</v>
      </c>
      <c r="O87" s="65"/>
      <c r="P87" s="184">
        <f aca="true" t="shared" si="1" ref="P87:P93">O87*H87</f>
        <v>0</v>
      </c>
      <c r="Q87" s="184">
        <v>0</v>
      </c>
      <c r="R87" s="184">
        <f aca="true" t="shared" si="2" ref="R87:R93">Q87*H87</f>
        <v>0</v>
      </c>
      <c r="S87" s="184">
        <v>0</v>
      </c>
      <c r="T87" s="185">
        <f aca="true" t="shared" si="3" ref="T87:T93">S87*H87</f>
        <v>0</v>
      </c>
      <c r="U87" s="35"/>
      <c r="V87" s="35"/>
      <c r="W87" s="35"/>
      <c r="X87" s="35"/>
      <c r="Y87" s="35"/>
      <c r="Z87" s="35"/>
      <c r="AA87" s="35"/>
      <c r="AB87" s="35"/>
      <c r="AC87" s="35"/>
      <c r="AD87" s="35"/>
      <c r="AE87" s="35"/>
      <c r="AR87" s="186" t="s">
        <v>245</v>
      </c>
      <c r="AT87" s="186" t="s">
        <v>263</v>
      </c>
      <c r="AU87" s="186" t="s">
        <v>81</v>
      </c>
      <c r="AY87" s="18" t="s">
        <v>171</v>
      </c>
      <c r="BE87" s="187">
        <f aca="true" t="shared" si="4" ref="BE87:BE93">IF(N87="základní",J87,0)</f>
        <v>0</v>
      </c>
      <c r="BF87" s="187">
        <f aca="true" t="shared" si="5" ref="BF87:BF93">IF(N87="snížená",J87,0)</f>
        <v>0</v>
      </c>
      <c r="BG87" s="187">
        <f aca="true" t="shared" si="6" ref="BG87:BG93">IF(N87="zákl. přenesená",J87,0)</f>
        <v>0</v>
      </c>
      <c r="BH87" s="187">
        <f aca="true" t="shared" si="7" ref="BH87:BH93">IF(N87="sníž. přenesená",J87,0)</f>
        <v>0</v>
      </c>
      <c r="BI87" s="187">
        <f aca="true" t="shared" si="8" ref="BI87:BI93">IF(N87="nulová",J87,0)</f>
        <v>0</v>
      </c>
      <c r="BJ87" s="18" t="s">
        <v>81</v>
      </c>
      <c r="BK87" s="187">
        <f aca="true" t="shared" si="9" ref="BK87:BK93">ROUND(I87*H87,2)</f>
        <v>0</v>
      </c>
      <c r="BL87" s="18" t="s">
        <v>178</v>
      </c>
      <c r="BM87" s="186" t="s">
        <v>231</v>
      </c>
    </row>
    <row r="88" spans="1:65" s="2" customFormat="1" ht="16.5" customHeight="1">
      <c r="A88" s="35"/>
      <c r="B88" s="36"/>
      <c r="C88" s="226" t="s">
        <v>178</v>
      </c>
      <c r="D88" s="226" t="s">
        <v>263</v>
      </c>
      <c r="E88" s="227" t="s">
        <v>3462</v>
      </c>
      <c r="F88" s="228" t="s">
        <v>3463</v>
      </c>
      <c r="G88" s="229" t="s">
        <v>328</v>
      </c>
      <c r="H88" s="230">
        <v>12</v>
      </c>
      <c r="I88" s="231"/>
      <c r="J88" s="232">
        <f t="shared" si="0"/>
        <v>0</v>
      </c>
      <c r="K88" s="228" t="s">
        <v>19</v>
      </c>
      <c r="L88" s="233"/>
      <c r="M88" s="234" t="s">
        <v>19</v>
      </c>
      <c r="N88" s="235" t="s">
        <v>44</v>
      </c>
      <c r="O88" s="65"/>
      <c r="P88" s="184">
        <f t="shared" si="1"/>
        <v>0</v>
      </c>
      <c r="Q88" s="184">
        <v>0</v>
      </c>
      <c r="R88" s="184">
        <f t="shared" si="2"/>
        <v>0</v>
      </c>
      <c r="S88" s="184">
        <v>0</v>
      </c>
      <c r="T88" s="185">
        <f t="shared" si="3"/>
        <v>0</v>
      </c>
      <c r="U88" s="35"/>
      <c r="V88" s="35"/>
      <c r="W88" s="35"/>
      <c r="X88" s="35"/>
      <c r="Y88" s="35"/>
      <c r="Z88" s="35"/>
      <c r="AA88" s="35"/>
      <c r="AB88" s="35"/>
      <c r="AC88" s="35"/>
      <c r="AD88" s="35"/>
      <c r="AE88" s="35"/>
      <c r="AR88" s="186" t="s">
        <v>245</v>
      </c>
      <c r="AT88" s="186" t="s">
        <v>263</v>
      </c>
      <c r="AU88" s="186" t="s">
        <v>81</v>
      </c>
      <c r="AY88" s="18" t="s">
        <v>171</v>
      </c>
      <c r="BE88" s="187">
        <f t="shared" si="4"/>
        <v>0</v>
      </c>
      <c r="BF88" s="187">
        <f t="shared" si="5"/>
        <v>0</v>
      </c>
      <c r="BG88" s="187">
        <f t="shared" si="6"/>
        <v>0</v>
      </c>
      <c r="BH88" s="187">
        <f t="shared" si="7"/>
        <v>0</v>
      </c>
      <c r="BI88" s="187">
        <f t="shared" si="8"/>
        <v>0</v>
      </c>
      <c r="BJ88" s="18" t="s">
        <v>81</v>
      </c>
      <c r="BK88" s="187">
        <f t="shared" si="9"/>
        <v>0</v>
      </c>
      <c r="BL88" s="18" t="s">
        <v>178</v>
      </c>
      <c r="BM88" s="186" t="s">
        <v>245</v>
      </c>
    </row>
    <row r="89" spans="1:65" s="2" customFormat="1" ht="16.5" customHeight="1">
      <c r="A89" s="35"/>
      <c r="B89" s="36"/>
      <c r="C89" s="226" t="s">
        <v>225</v>
      </c>
      <c r="D89" s="226" t="s">
        <v>263</v>
      </c>
      <c r="E89" s="227" t="s">
        <v>3464</v>
      </c>
      <c r="F89" s="228" t="s">
        <v>3465</v>
      </c>
      <c r="G89" s="229" t="s">
        <v>328</v>
      </c>
      <c r="H89" s="230">
        <v>8</v>
      </c>
      <c r="I89" s="231"/>
      <c r="J89" s="232">
        <f t="shared" si="0"/>
        <v>0</v>
      </c>
      <c r="K89" s="228" t="s">
        <v>19</v>
      </c>
      <c r="L89" s="233"/>
      <c r="M89" s="234" t="s">
        <v>19</v>
      </c>
      <c r="N89" s="235" t="s">
        <v>44</v>
      </c>
      <c r="O89" s="65"/>
      <c r="P89" s="184">
        <f t="shared" si="1"/>
        <v>0</v>
      </c>
      <c r="Q89" s="184">
        <v>0</v>
      </c>
      <c r="R89" s="184">
        <f t="shared" si="2"/>
        <v>0</v>
      </c>
      <c r="S89" s="184">
        <v>0</v>
      </c>
      <c r="T89" s="185">
        <f t="shared" si="3"/>
        <v>0</v>
      </c>
      <c r="U89" s="35"/>
      <c r="V89" s="35"/>
      <c r="W89" s="35"/>
      <c r="X89" s="35"/>
      <c r="Y89" s="35"/>
      <c r="Z89" s="35"/>
      <c r="AA89" s="35"/>
      <c r="AB89" s="35"/>
      <c r="AC89" s="35"/>
      <c r="AD89" s="35"/>
      <c r="AE89" s="35"/>
      <c r="AR89" s="186" t="s">
        <v>245</v>
      </c>
      <c r="AT89" s="186" t="s">
        <v>263</v>
      </c>
      <c r="AU89" s="186" t="s">
        <v>81</v>
      </c>
      <c r="AY89" s="18" t="s">
        <v>171</v>
      </c>
      <c r="BE89" s="187">
        <f t="shared" si="4"/>
        <v>0</v>
      </c>
      <c r="BF89" s="187">
        <f t="shared" si="5"/>
        <v>0</v>
      </c>
      <c r="BG89" s="187">
        <f t="shared" si="6"/>
        <v>0</v>
      </c>
      <c r="BH89" s="187">
        <f t="shared" si="7"/>
        <v>0</v>
      </c>
      <c r="BI89" s="187">
        <f t="shared" si="8"/>
        <v>0</v>
      </c>
      <c r="BJ89" s="18" t="s">
        <v>81</v>
      </c>
      <c r="BK89" s="187">
        <f t="shared" si="9"/>
        <v>0</v>
      </c>
      <c r="BL89" s="18" t="s">
        <v>178</v>
      </c>
      <c r="BM89" s="186" t="s">
        <v>262</v>
      </c>
    </row>
    <row r="90" spans="1:65" s="2" customFormat="1" ht="16.5" customHeight="1">
      <c r="A90" s="35"/>
      <c r="B90" s="36"/>
      <c r="C90" s="175" t="s">
        <v>231</v>
      </c>
      <c r="D90" s="175" t="s">
        <v>173</v>
      </c>
      <c r="E90" s="176" t="s">
        <v>3466</v>
      </c>
      <c r="F90" s="177" t="s">
        <v>3467</v>
      </c>
      <c r="G90" s="178" t="s">
        <v>3294</v>
      </c>
      <c r="H90" s="179">
        <v>1</v>
      </c>
      <c r="I90" s="180"/>
      <c r="J90" s="181">
        <f t="shared" si="0"/>
        <v>0</v>
      </c>
      <c r="K90" s="177" t="s">
        <v>19</v>
      </c>
      <c r="L90" s="40"/>
      <c r="M90" s="182" t="s">
        <v>19</v>
      </c>
      <c r="N90" s="183" t="s">
        <v>44</v>
      </c>
      <c r="O90" s="65"/>
      <c r="P90" s="184">
        <f t="shared" si="1"/>
        <v>0</v>
      </c>
      <c r="Q90" s="184">
        <v>0</v>
      </c>
      <c r="R90" s="184">
        <f t="shared" si="2"/>
        <v>0</v>
      </c>
      <c r="S90" s="184">
        <v>0</v>
      </c>
      <c r="T90" s="185">
        <f t="shared" si="3"/>
        <v>0</v>
      </c>
      <c r="U90" s="35"/>
      <c r="V90" s="35"/>
      <c r="W90" s="35"/>
      <c r="X90" s="35"/>
      <c r="Y90" s="35"/>
      <c r="Z90" s="35"/>
      <c r="AA90" s="35"/>
      <c r="AB90" s="35"/>
      <c r="AC90" s="35"/>
      <c r="AD90" s="35"/>
      <c r="AE90" s="35"/>
      <c r="AR90" s="186" t="s">
        <v>178</v>
      </c>
      <c r="AT90" s="186" t="s">
        <v>173</v>
      </c>
      <c r="AU90" s="186" t="s">
        <v>81</v>
      </c>
      <c r="AY90" s="18" t="s">
        <v>171</v>
      </c>
      <c r="BE90" s="187">
        <f t="shared" si="4"/>
        <v>0</v>
      </c>
      <c r="BF90" s="187">
        <f t="shared" si="5"/>
        <v>0</v>
      </c>
      <c r="BG90" s="187">
        <f t="shared" si="6"/>
        <v>0</v>
      </c>
      <c r="BH90" s="187">
        <f t="shared" si="7"/>
        <v>0</v>
      </c>
      <c r="BI90" s="187">
        <f t="shared" si="8"/>
        <v>0</v>
      </c>
      <c r="BJ90" s="18" t="s">
        <v>81</v>
      </c>
      <c r="BK90" s="187">
        <f t="shared" si="9"/>
        <v>0</v>
      </c>
      <c r="BL90" s="18" t="s">
        <v>178</v>
      </c>
      <c r="BM90" s="186" t="s">
        <v>278</v>
      </c>
    </row>
    <row r="91" spans="1:65" s="2" customFormat="1" ht="16.5" customHeight="1">
      <c r="A91" s="35"/>
      <c r="B91" s="36"/>
      <c r="C91" s="175" t="s">
        <v>238</v>
      </c>
      <c r="D91" s="175" t="s">
        <v>173</v>
      </c>
      <c r="E91" s="176" t="s">
        <v>3468</v>
      </c>
      <c r="F91" s="177" t="s">
        <v>3469</v>
      </c>
      <c r="G91" s="178" t="s">
        <v>2706</v>
      </c>
      <c r="H91" s="179">
        <v>16</v>
      </c>
      <c r="I91" s="180"/>
      <c r="J91" s="181">
        <f t="shared" si="0"/>
        <v>0</v>
      </c>
      <c r="K91" s="177" t="s">
        <v>19</v>
      </c>
      <c r="L91" s="40"/>
      <c r="M91" s="182" t="s">
        <v>19</v>
      </c>
      <c r="N91" s="183" t="s">
        <v>44</v>
      </c>
      <c r="O91" s="65"/>
      <c r="P91" s="184">
        <f t="shared" si="1"/>
        <v>0</v>
      </c>
      <c r="Q91" s="184">
        <v>0</v>
      </c>
      <c r="R91" s="184">
        <f t="shared" si="2"/>
        <v>0</v>
      </c>
      <c r="S91" s="184">
        <v>0</v>
      </c>
      <c r="T91" s="185">
        <f t="shared" si="3"/>
        <v>0</v>
      </c>
      <c r="U91" s="35"/>
      <c r="V91" s="35"/>
      <c r="W91" s="35"/>
      <c r="X91" s="35"/>
      <c r="Y91" s="35"/>
      <c r="Z91" s="35"/>
      <c r="AA91" s="35"/>
      <c r="AB91" s="35"/>
      <c r="AC91" s="35"/>
      <c r="AD91" s="35"/>
      <c r="AE91" s="35"/>
      <c r="AR91" s="186" t="s">
        <v>178</v>
      </c>
      <c r="AT91" s="186" t="s">
        <v>173</v>
      </c>
      <c r="AU91" s="186" t="s">
        <v>81</v>
      </c>
      <c r="AY91" s="18" t="s">
        <v>171</v>
      </c>
      <c r="BE91" s="187">
        <f t="shared" si="4"/>
        <v>0</v>
      </c>
      <c r="BF91" s="187">
        <f t="shared" si="5"/>
        <v>0</v>
      </c>
      <c r="BG91" s="187">
        <f t="shared" si="6"/>
        <v>0</v>
      </c>
      <c r="BH91" s="187">
        <f t="shared" si="7"/>
        <v>0</v>
      </c>
      <c r="BI91" s="187">
        <f t="shared" si="8"/>
        <v>0</v>
      </c>
      <c r="BJ91" s="18" t="s">
        <v>81</v>
      </c>
      <c r="BK91" s="187">
        <f t="shared" si="9"/>
        <v>0</v>
      </c>
      <c r="BL91" s="18" t="s">
        <v>178</v>
      </c>
      <c r="BM91" s="186" t="s">
        <v>297</v>
      </c>
    </row>
    <row r="92" spans="1:65" s="2" customFormat="1" ht="16.5" customHeight="1">
      <c r="A92" s="35"/>
      <c r="B92" s="36"/>
      <c r="C92" s="175" t="s">
        <v>245</v>
      </c>
      <c r="D92" s="175" t="s">
        <v>173</v>
      </c>
      <c r="E92" s="176" t="s">
        <v>3449</v>
      </c>
      <c r="F92" s="177" t="s">
        <v>3450</v>
      </c>
      <c r="G92" s="178" t="s">
        <v>2706</v>
      </c>
      <c r="H92" s="179">
        <v>10</v>
      </c>
      <c r="I92" s="180"/>
      <c r="J92" s="181">
        <f t="shared" si="0"/>
        <v>0</v>
      </c>
      <c r="K92" s="177" t="s">
        <v>19</v>
      </c>
      <c r="L92" s="40"/>
      <c r="M92" s="182" t="s">
        <v>19</v>
      </c>
      <c r="N92" s="183" t="s">
        <v>44</v>
      </c>
      <c r="O92" s="65"/>
      <c r="P92" s="184">
        <f t="shared" si="1"/>
        <v>0</v>
      </c>
      <c r="Q92" s="184">
        <v>0</v>
      </c>
      <c r="R92" s="184">
        <f t="shared" si="2"/>
        <v>0</v>
      </c>
      <c r="S92" s="184">
        <v>0</v>
      </c>
      <c r="T92" s="185">
        <f t="shared" si="3"/>
        <v>0</v>
      </c>
      <c r="U92" s="35"/>
      <c r="V92" s="35"/>
      <c r="W92" s="35"/>
      <c r="X92" s="35"/>
      <c r="Y92" s="35"/>
      <c r="Z92" s="35"/>
      <c r="AA92" s="35"/>
      <c r="AB92" s="35"/>
      <c r="AC92" s="35"/>
      <c r="AD92" s="35"/>
      <c r="AE92" s="35"/>
      <c r="AR92" s="186" t="s">
        <v>178</v>
      </c>
      <c r="AT92" s="186" t="s">
        <v>173</v>
      </c>
      <c r="AU92" s="186" t="s">
        <v>81</v>
      </c>
      <c r="AY92" s="18" t="s">
        <v>171</v>
      </c>
      <c r="BE92" s="187">
        <f t="shared" si="4"/>
        <v>0</v>
      </c>
      <c r="BF92" s="187">
        <f t="shared" si="5"/>
        <v>0</v>
      </c>
      <c r="BG92" s="187">
        <f t="shared" si="6"/>
        <v>0</v>
      </c>
      <c r="BH92" s="187">
        <f t="shared" si="7"/>
        <v>0</v>
      </c>
      <c r="BI92" s="187">
        <f t="shared" si="8"/>
        <v>0</v>
      </c>
      <c r="BJ92" s="18" t="s">
        <v>81</v>
      </c>
      <c r="BK92" s="187">
        <f t="shared" si="9"/>
        <v>0</v>
      </c>
      <c r="BL92" s="18" t="s">
        <v>178</v>
      </c>
      <c r="BM92" s="186" t="s">
        <v>311</v>
      </c>
    </row>
    <row r="93" spans="1:65" s="2" customFormat="1" ht="16.5" customHeight="1">
      <c r="A93" s="35"/>
      <c r="B93" s="36"/>
      <c r="C93" s="175" t="s">
        <v>254</v>
      </c>
      <c r="D93" s="175" t="s">
        <v>173</v>
      </c>
      <c r="E93" s="176" t="s">
        <v>3470</v>
      </c>
      <c r="F93" s="177" t="s">
        <v>3471</v>
      </c>
      <c r="G93" s="178" t="s">
        <v>2706</v>
      </c>
      <c r="H93" s="179">
        <v>8</v>
      </c>
      <c r="I93" s="180"/>
      <c r="J93" s="181">
        <f t="shared" si="0"/>
        <v>0</v>
      </c>
      <c r="K93" s="177" t="s">
        <v>19</v>
      </c>
      <c r="L93" s="40"/>
      <c r="M93" s="182" t="s">
        <v>19</v>
      </c>
      <c r="N93" s="183" t="s">
        <v>44</v>
      </c>
      <c r="O93" s="65"/>
      <c r="P93" s="184">
        <f t="shared" si="1"/>
        <v>0</v>
      </c>
      <c r="Q93" s="184">
        <v>0</v>
      </c>
      <c r="R93" s="184">
        <f t="shared" si="2"/>
        <v>0</v>
      </c>
      <c r="S93" s="184">
        <v>0</v>
      </c>
      <c r="T93" s="185">
        <f t="shared" si="3"/>
        <v>0</v>
      </c>
      <c r="U93" s="35"/>
      <c r="V93" s="35"/>
      <c r="W93" s="35"/>
      <c r="X93" s="35"/>
      <c r="Y93" s="35"/>
      <c r="Z93" s="35"/>
      <c r="AA93" s="35"/>
      <c r="AB93" s="35"/>
      <c r="AC93" s="35"/>
      <c r="AD93" s="35"/>
      <c r="AE93" s="35"/>
      <c r="AR93" s="186" t="s">
        <v>178</v>
      </c>
      <c r="AT93" s="186" t="s">
        <v>173</v>
      </c>
      <c r="AU93" s="186" t="s">
        <v>81</v>
      </c>
      <c r="AY93" s="18" t="s">
        <v>171</v>
      </c>
      <c r="BE93" s="187">
        <f t="shared" si="4"/>
        <v>0</v>
      </c>
      <c r="BF93" s="187">
        <f t="shared" si="5"/>
        <v>0</v>
      </c>
      <c r="BG93" s="187">
        <f t="shared" si="6"/>
        <v>0</v>
      </c>
      <c r="BH93" s="187">
        <f t="shared" si="7"/>
        <v>0</v>
      </c>
      <c r="BI93" s="187">
        <f t="shared" si="8"/>
        <v>0</v>
      </c>
      <c r="BJ93" s="18" t="s">
        <v>81</v>
      </c>
      <c r="BK93" s="187">
        <f t="shared" si="9"/>
        <v>0</v>
      </c>
      <c r="BL93" s="18" t="s">
        <v>178</v>
      </c>
      <c r="BM93" s="186" t="s">
        <v>325</v>
      </c>
    </row>
    <row r="94" spans="2:63" s="12" customFormat="1" ht="25.9" customHeight="1">
      <c r="B94" s="159"/>
      <c r="C94" s="160"/>
      <c r="D94" s="161" t="s">
        <v>72</v>
      </c>
      <c r="E94" s="162" t="s">
        <v>2593</v>
      </c>
      <c r="F94" s="162" t="s">
        <v>2594</v>
      </c>
      <c r="G94" s="160"/>
      <c r="H94" s="160"/>
      <c r="I94" s="163"/>
      <c r="J94" s="164">
        <f>BK94</f>
        <v>0</v>
      </c>
      <c r="K94" s="160"/>
      <c r="L94" s="165"/>
      <c r="M94" s="166"/>
      <c r="N94" s="167"/>
      <c r="O94" s="167"/>
      <c r="P94" s="168">
        <f>P95</f>
        <v>0</v>
      </c>
      <c r="Q94" s="167"/>
      <c r="R94" s="168">
        <f>R95</f>
        <v>0</v>
      </c>
      <c r="S94" s="167"/>
      <c r="T94" s="169">
        <f>T95</f>
        <v>0</v>
      </c>
      <c r="AR94" s="170" t="s">
        <v>225</v>
      </c>
      <c r="AT94" s="171" t="s">
        <v>72</v>
      </c>
      <c r="AU94" s="171" t="s">
        <v>73</v>
      </c>
      <c r="AY94" s="170" t="s">
        <v>171</v>
      </c>
      <c r="BK94" s="172">
        <f>BK95</f>
        <v>0</v>
      </c>
    </row>
    <row r="95" spans="2:63" s="12" customFormat="1" ht="22.9" customHeight="1">
      <c r="B95" s="159"/>
      <c r="C95" s="160"/>
      <c r="D95" s="161" t="s">
        <v>72</v>
      </c>
      <c r="E95" s="173" t="s">
        <v>2595</v>
      </c>
      <c r="F95" s="173" t="s">
        <v>2596</v>
      </c>
      <c r="G95" s="160"/>
      <c r="H95" s="160"/>
      <c r="I95" s="163"/>
      <c r="J95" s="174">
        <f>BK95</f>
        <v>0</v>
      </c>
      <c r="K95" s="160"/>
      <c r="L95" s="165"/>
      <c r="M95" s="166"/>
      <c r="N95" s="167"/>
      <c r="O95" s="167"/>
      <c r="P95" s="168">
        <f>SUM(P96:P97)</f>
        <v>0</v>
      </c>
      <c r="Q95" s="167"/>
      <c r="R95" s="168">
        <f>SUM(R96:R97)</f>
        <v>0</v>
      </c>
      <c r="S95" s="167"/>
      <c r="T95" s="169">
        <f>SUM(T96:T97)</f>
        <v>0</v>
      </c>
      <c r="AR95" s="170" t="s">
        <v>225</v>
      </c>
      <c r="AT95" s="171" t="s">
        <v>72</v>
      </c>
      <c r="AU95" s="171" t="s">
        <v>81</v>
      </c>
      <c r="AY95" s="170" t="s">
        <v>171</v>
      </c>
      <c r="BK95" s="172">
        <f>SUM(BK96:BK97)</f>
        <v>0</v>
      </c>
    </row>
    <row r="96" spans="1:65" s="2" customFormat="1" ht="16.5" customHeight="1">
      <c r="A96" s="35"/>
      <c r="B96" s="36"/>
      <c r="C96" s="175" t="s">
        <v>262</v>
      </c>
      <c r="D96" s="175" t="s">
        <v>173</v>
      </c>
      <c r="E96" s="176" t="s">
        <v>2632</v>
      </c>
      <c r="F96" s="177" t="s">
        <v>2633</v>
      </c>
      <c r="G96" s="178" t="s">
        <v>1724</v>
      </c>
      <c r="H96" s="179">
        <v>1</v>
      </c>
      <c r="I96" s="180"/>
      <c r="J96" s="181">
        <f>ROUND(I96*H96,2)</f>
        <v>0</v>
      </c>
      <c r="K96" s="177" t="s">
        <v>2184</v>
      </c>
      <c r="L96" s="40"/>
      <c r="M96" s="182" t="s">
        <v>19</v>
      </c>
      <c r="N96" s="183" t="s">
        <v>44</v>
      </c>
      <c r="O96" s="65"/>
      <c r="P96" s="184">
        <f>O96*H96</f>
        <v>0</v>
      </c>
      <c r="Q96" s="184">
        <v>0</v>
      </c>
      <c r="R96" s="184">
        <f>Q96*H96</f>
        <v>0</v>
      </c>
      <c r="S96" s="184">
        <v>0</v>
      </c>
      <c r="T96" s="185">
        <f>S96*H96</f>
        <v>0</v>
      </c>
      <c r="U96" s="35"/>
      <c r="V96" s="35"/>
      <c r="W96" s="35"/>
      <c r="X96" s="35"/>
      <c r="Y96" s="35"/>
      <c r="Z96" s="35"/>
      <c r="AA96" s="35"/>
      <c r="AB96" s="35"/>
      <c r="AC96" s="35"/>
      <c r="AD96" s="35"/>
      <c r="AE96" s="35"/>
      <c r="AR96" s="186" t="s">
        <v>2600</v>
      </c>
      <c r="AT96" s="186" t="s">
        <v>173</v>
      </c>
      <c r="AU96" s="186" t="s">
        <v>83</v>
      </c>
      <c r="AY96" s="18" t="s">
        <v>171</v>
      </c>
      <c r="BE96" s="187">
        <f>IF(N96="základní",J96,0)</f>
        <v>0</v>
      </c>
      <c r="BF96" s="187">
        <f>IF(N96="snížená",J96,0)</f>
        <v>0</v>
      </c>
      <c r="BG96" s="187">
        <f>IF(N96="zákl. přenesená",J96,0)</f>
        <v>0</v>
      </c>
      <c r="BH96" s="187">
        <f>IF(N96="sníž. přenesená",J96,0)</f>
        <v>0</v>
      </c>
      <c r="BI96" s="187">
        <f>IF(N96="nulová",J96,0)</f>
        <v>0</v>
      </c>
      <c r="BJ96" s="18" t="s">
        <v>81</v>
      </c>
      <c r="BK96" s="187">
        <f>ROUND(I96*H96,2)</f>
        <v>0</v>
      </c>
      <c r="BL96" s="18" t="s">
        <v>2600</v>
      </c>
      <c r="BM96" s="186" t="s">
        <v>3472</v>
      </c>
    </row>
    <row r="97" spans="1:47" s="2" customFormat="1" ht="12">
      <c r="A97" s="35"/>
      <c r="B97" s="36"/>
      <c r="C97" s="37"/>
      <c r="D97" s="188" t="s">
        <v>180</v>
      </c>
      <c r="E97" s="37"/>
      <c r="F97" s="189" t="s">
        <v>2635</v>
      </c>
      <c r="G97" s="37"/>
      <c r="H97" s="37"/>
      <c r="I97" s="190"/>
      <c r="J97" s="37"/>
      <c r="K97" s="37"/>
      <c r="L97" s="40"/>
      <c r="M97" s="238"/>
      <c r="N97" s="239"/>
      <c r="O97" s="240"/>
      <c r="P97" s="240"/>
      <c r="Q97" s="240"/>
      <c r="R97" s="240"/>
      <c r="S97" s="240"/>
      <c r="T97" s="241"/>
      <c r="U97" s="35"/>
      <c r="V97" s="35"/>
      <c r="W97" s="35"/>
      <c r="X97" s="35"/>
      <c r="Y97" s="35"/>
      <c r="Z97" s="35"/>
      <c r="AA97" s="35"/>
      <c r="AB97" s="35"/>
      <c r="AC97" s="35"/>
      <c r="AD97" s="35"/>
      <c r="AE97" s="35"/>
      <c r="AT97" s="18" t="s">
        <v>180</v>
      </c>
      <c r="AU97" s="18" t="s">
        <v>83</v>
      </c>
    </row>
    <row r="98" spans="1:31" s="2" customFormat="1" ht="6.95" customHeight="1">
      <c r="A98" s="35"/>
      <c r="B98" s="48"/>
      <c r="C98" s="49"/>
      <c r="D98" s="49"/>
      <c r="E98" s="49"/>
      <c r="F98" s="49"/>
      <c r="G98" s="49"/>
      <c r="H98" s="49"/>
      <c r="I98" s="49"/>
      <c r="J98" s="49"/>
      <c r="K98" s="49"/>
      <c r="L98" s="40"/>
      <c r="M98" s="35"/>
      <c r="O98" s="35"/>
      <c r="P98" s="35"/>
      <c r="Q98" s="35"/>
      <c r="R98" s="35"/>
      <c r="S98" s="35"/>
      <c r="T98" s="35"/>
      <c r="U98" s="35"/>
      <c r="V98" s="35"/>
      <c r="W98" s="35"/>
      <c r="X98" s="35"/>
      <c r="Y98" s="35"/>
      <c r="Z98" s="35"/>
      <c r="AA98" s="35"/>
      <c r="AB98" s="35"/>
      <c r="AC98" s="35"/>
      <c r="AD98" s="35"/>
      <c r="AE98" s="35"/>
    </row>
  </sheetData>
  <sheetProtection algorithmName="SHA-512" hashValue="gt1wMvhQz0x22EDqzii0rCyc8hWl/tJ3UEjHtKDdaTTiAeJ5t29AjT9F/ymx67y5n2Ho2It6k0zCNjjyj2V60Q==" saltValue="7NubbGbOm2W93YcIgXCSLqkYmxGIkZ+Cd91+zIX4LJ/Hu8X73oUlT6fUNRlxetVxJ8W4MFVqW4B99jy9rXfoFQ==" spinCount="100000" sheet="1" objects="1" scenarios="1" formatColumns="0" formatRows="0" autoFilter="0"/>
  <autoFilter ref="C81:K97"/>
  <mergeCells count="9">
    <mergeCell ref="E50:H50"/>
    <mergeCell ref="E72:H72"/>
    <mergeCell ref="E74:H74"/>
    <mergeCell ref="L2:V2"/>
    <mergeCell ref="E7:H7"/>
    <mergeCell ref="E9:H9"/>
    <mergeCell ref="E18:H18"/>
    <mergeCell ref="E27:H27"/>
    <mergeCell ref="E48:H48"/>
  </mergeCells>
  <hyperlinks>
    <hyperlink ref="F97"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98</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3473</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ROUND(J84,2)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ROUND((SUM(BE84:BE171)),2)</f>
        <v>0</v>
      </c>
      <c r="G33" s="35"/>
      <c r="H33" s="35"/>
      <c r="I33" s="120">
        <v>0.21</v>
      </c>
      <c r="J33" s="119">
        <f>ROUND(((SUM(BE84:BE171))*I33),2)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ROUND((SUM(BF84:BF171)),2)</f>
        <v>0</v>
      </c>
      <c r="G34" s="35"/>
      <c r="H34" s="35"/>
      <c r="I34" s="120">
        <v>0.15</v>
      </c>
      <c r="J34" s="119">
        <f>ROUND(((SUM(BF84:BF171))*I34),2)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ROUND((SUM(BG84:BG171)),2)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ROUND((SUM(BH84:BH171)),2)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ROUND((SUM(BI84:BI171)),2)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17-2023_F - STATIKA</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J84</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114</v>
      </c>
      <c r="E60" s="139"/>
      <c r="F60" s="139"/>
      <c r="G60" s="139"/>
      <c r="H60" s="139"/>
      <c r="I60" s="139"/>
      <c r="J60" s="140">
        <f>J85</f>
        <v>0</v>
      </c>
      <c r="K60" s="137"/>
      <c r="L60" s="141"/>
    </row>
    <row r="61" spans="2:12" s="10" customFormat="1" ht="19.9" customHeight="1">
      <c r="B61" s="142"/>
      <c r="C61" s="143"/>
      <c r="D61" s="144" t="s">
        <v>117</v>
      </c>
      <c r="E61" s="145"/>
      <c r="F61" s="145"/>
      <c r="G61" s="145"/>
      <c r="H61" s="145"/>
      <c r="I61" s="145"/>
      <c r="J61" s="146">
        <f>J86</f>
        <v>0</v>
      </c>
      <c r="K61" s="143"/>
      <c r="L61" s="147"/>
    </row>
    <row r="62" spans="2:12" s="10" customFormat="1" ht="19.9" customHeight="1">
      <c r="B62" s="142"/>
      <c r="C62" s="143"/>
      <c r="D62" s="144" t="s">
        <v>121</v>
      </c>
      <c r="E62" s="145"/>
      <c r="F62" s="145"/>
      <c r="G62" s="145"/>
      <c r="H62" s="145"/>
      <c r="I62" s="145"/>
      <c r="J62" s="146">
        <f>J114</f>
        <v>0</v>
      </c>
      <c r="K62" s="143"/>
      <c r="L62" s="147"/>
    </row>
    <row r="63" spans="2:12" s="10" customFormat="1" ht="19.9" customHeight="1">
      <c r="B63" s="142"/>
      <c r="C63" s="143"/>
      <c r="D63" s="144" t="s">
        <v>122</v>
      </c>
      <c r="E63" s="145"/>
      <c r="F63" s="145"/>
      <c r="G63" s="145"/>
      <c r="H63" s="145"/>
      <c r="I63" s="145"/>
      <c r="J63" s="146">
        <f>J157</f>
        <v>0</v>
      </c>
      <c r="K63" s="143"/>
      <c r="L63" s="147"/>
    </row>
    <row r="64" spans="2:12" s="10" customFormat="1" ht="19.9" customHeight="1">
      <c r="B64" s="142"/>
      <c r="C64" s="143"/>
      <c r="D64" s="144" t="s">
        <v>123</v>
      </c>
      <c r="E64" s="145"/>
      <c r="F64" s="145"/>
      <c r="G64" s="145"/>
      <c r="H64" s="145"/>
      <c r="I64" s="145"/>
      <c r="J64" s="146">
        <f>J169</f>
        <v>0</v>
      </c>
      <c r="K64" s="143"/>
      <c r="L64" s="147"/>
    </row>
    <row r="65" spans="1:31" s="2" customFormat="1" ht="21.75" customHeight="1">
      <c r="A65" s="35"/>
      <c r="B65" s="36"/>
      <c r="C65" s="37"/>
      <c r="D65" s="37"/>
      <c r="E65" s="37"/>
      <c r="F65" s="37"/>
      <c r="G65" s="37"/>
      <c r="H65" s="37"/>
      <c r="I65" s="37"/>
      <c r="J65" s="37"/>
      <c r="K65" s="37"/>
      <c r="L65" s="108"/>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49"/>
      <c r="J66" s="49"/>
      <c r="K66" s="49"/>
      <c r="L66" s="108"/>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51"/>
      <c r="J70" s="51"/>
      <c r="K70" s="51"/>
      <c r="L70" s="108"/>
      <c r="S70" s="35"/>
      <c r="T70" s="35"/>
      <c r="U70" s="35"/>
      <c r="V70" s="35"/>
      <c r="W70" s="35"/>
      <c r="X70" s="35"/>
      <c r="Y70" s="35"/>
      <c r="Z70" s="35"/>
      <c r="AA70" s="35"/>
      <c r="AB70" s="35"/>
      <c r="AC70" s="35"/>
      <c r="AD70" s="35"/>
      <c r="AE70" s="35"/>
    </row>
    <row r="71" spans="1:31" s="2" customFormat="1" ht="24.95" customHeight="1">
      <c r="A71" s="35"/>
      <c r="B71" s="36"/>
      <c r="C71" s="24" t="s">
        <v>156</v>
      </c>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108"/>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37"/>
      <c r="J73" s="37"/>
      <c r="K73" s="37"/>
      <c r="L73" s="108"/>
      <c r="S73" s="35"/>
      <c r="T73" s="35"/>
      <c r="U73" s="35"/>
      <c r="V73" s="35"/>
      <c r="W73" s="35"/>
      <c r="X73" s="35"/>
      <c r="Y73" s="35"/>
      <c r="Z73" s="35"/>
      <c r="AA73" s="35"/>
      <c r="AB73" s="35"/>
      <c r="AC73" s="35"/>
      <c r="AD73" s="35"/>
      <c r="AE73" s="35"/>
    </row>
    <row r="74" spans="1:31" s="2" customFormat="1" ht="26.25" customHeight="1">
      <c r="A74" s="35"/>
      <c r="B74" s="36"/>
      <c r="C74" s="37"/>
      <c r="D74" s="37"/>
      <c r="E74" s="382" t="str">
        <f>E7</f>
        <v>VZDĚLÁVACÍ INSTITUCE RAJHRAD, MEZINÁRODNÍ AKADEMIE SV. BENEDIKTA Z NURSIE PRO UMĚLECKÉ VZDĚLÁVÁNÍ</v>
      </c>
      <c r="F74" s="383"/>
      <c r="G74" s="383"/>
      <c r="H74" s="383"/>
      <c r="I74" s="37"/>
      <c r="J74" s="37"/>
      <c r="K74" s="37"/>
      <c r="L74" s="108"/>
      <c r="S74" s="35"/>
      <c r="T74" s="35"/>
      <c r="U74" s="35"/>
      <c r="V74" s="35"/>
      <c r="W74" s="35"/>
      <c r="X74" s="35"/>
      <c r="Y74" s="35"/>
      <c r="Z74" s="35"/>
      <c r="AA74" s="35"/>
      <c r="AB74" s="35"/>
      <c r="AC74" s="35"/>
      <c r="AD74" s="35"/>
      <c r="AE74" s="35"/>
    </row>
    <row r="75" spans="1:31" s="2" customFormat="1" ht="12" customHeight="1">
      <c r="A75" s="35"/>
      <c r="B75" s="36"/>
      <c r="C75" s="30" t="s">
        <v>107</v>
      </c>
      <c r="D75" s="37"/>
      <c r="E75" s="37"/>
      <c r="F75" s="37"/>
      <c r="G75" s="37"/>
      <c r="H75" s="37"/>
      <c r="I75" s="37"/>
      <c r="J75" s="37"/>
      <c r="K75" s="37"/>
      <c r="L75" s="108"/>
      <c r="S75" s="35"/>
      <c r="T75" s="35"/>
      <c r="U75" s="35"/>
      <c r="V75" s="35"/>
      <c r="W75" s="35"/>
      <c r="X75" s="35"/>
      <c r="Y75" s="35"/>
      <c r="Z75" s="35"/>
      <c r="AA75" s="35"/>
      <c r="AB75" s="35"/>
      <c r="AC75" s="35"/>
      <c r="AD75" s="35"/>
      <c r="AE75" s="35"/>
    </row>
    <row r="76" spans="1:31" s="2" customFormat="1" ht="16.5" customHeight="1">
      <c r="A76" s="35"/>
      <c r="B76" s="36"/>
      <c r="C76" s="37"/>
      <c r="D76" s="37"/>
      <c r="E76" s="361" t="str">
        <f>E9</f>
        <v>17-2023_F - STATIKA</v>
      </c>
      <c r="F76" s="381"/>
      <c r="G76" s="381"/>
      <c r="H76" s="381"/>
      <c r="I76" s="37"/>
      <c r="J76" s="37"/>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12" customHeight="1">
      <c r="A78" s="35"/>
      <c r="B78" s="36"/>
      <c r="C78" s="30" t="s">
        <v>21</v>
      </c>
      <c r="D78" s="37"/>
      <c r="E78" s="37"/>
      <c r="F78" s="28" t="str">
        <f>F12</f>
        <v>Rajhrad</v>
      </c>
      <c r="G78" s="37"/>
      <c r="H78" s="37"/>
      <c r="I78" s="30" t="s">
        <v>23</v>
      </c>
      <c r="J78" s="60" t="str">
        <f>IF(J12="","",J12)</f>
        <v>26. 9. 2023</v>
      </c>
      <c r="K78" s="37"/>
      <c r="L78" s="108"/>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8"/>
      <c r="S79" s="35"/>
      <c r="T79" s="35"/>
      <c r="U79" s="35"/>
      <c r="V79" s="35"/>
      <c r="W79" s="35"/>
      <c r="X79" s="35"/>
      <c r="Y79" s="35"/>
      <c r="Z79" s="35"/>
      <c r="AA79" s="35"/>
      <c r="AB79" s="35"/>
      <c r="AC79" s="35"/>
      <c r="AD79" s="35"/>
      <c r="AE79" s="35"/>
    </row>
    <row r="80" spans="1:31" s="2" customFormat="1" ht="25.7" customHeight="1">
      <c r="A80" s="35"/>
      <c r="B80" s="36"/>
      <c r="C80" s="30" t="s">
        <v>25</v>
      </c>
      <c r="D80" s="37"/>
      <c r="E80" s="37"/>
      <c r="F80" s="28" t="str">
        <f>E15</f>
        <v xml:space="preserve"> </v>
      </c>
      <c r="G80" s="37"/>
      <c r="H80" s="37"/>
      <c r="I80" s="30" t="s">
        <v>31</v>
      </c>
      <c r="J80" s="33" t="str">
        <f>E21</f>
        <v>PEER COLLECTIVE s.r.o.</v>
      </c>
      <c r="K80" s="37"/>
      <c r="L80" s="108"/>
      <c r="S80" s="35"/>
      <c r="T80" s="35"/>
      <c r="U80" s="35"/>
      <c r="V80" s="35"/>
      <c r="W80" s="35"/>
      <c r="X80" s="35"/>
      <c r="Y80" s="35"/>
      <c r="Z80" s="35"/>
      <c r="AA80" s="35"/>
      <c r="AB80" s="35"/>
      <c r="AC80" s="35"/>
      <c r="AD80" s="35"/>
      <c r="AE80" s="35"/>
    </row>
    <row r="81" spans="1:31" s="2" customFormat="1" ht="15.2" customHeight="1">
      <c r="A81" s="35"/>
      <c r="B81" s="36"/>
      <c r="C81" s="30" t="s">
        <v>29</v>
      </c>
      <c r="D81" s="37"/>
      <c r="E81" s="37"/>
      <c r="F81" s="28" t="str">
        <f>IF(E18="","",E18)</f>
        <v>Vyplň údaj</v>
      </c>
      <c r="G81" s="37"/>
      <c r="H81" s="37"/>
      <c r="I81" s="30" t="s">
        <v>36</v>
      </c>
      <c r="J81" s="33" t="str">
        <f>E24</f>
        <v xml:space="preserve"> </v>
      </c>
      <c r="K81" s="37"/>
      <c r="L81" s="108"/>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108"/>
      <c r="S82" s="35"/>
      <c r="T82" s="35"/>
      <c r="U82" s="35"/>
      <c r="V82" s="35"/>
      <c r="W82" s="35"/>
      <c r="X82" s="35"/>
      <c r="Y82" s="35"/>
      <c r="Z82" s="35"/>
      <c r="AA82" s="35"/>
      <c r="AB82" s="35"/>
      <c r="AC82" s="35"/>
      <c r="AD82" s="35"/>
      <c r="AE82" s="35"/>
    </row>
    <row r="83" spans="1:31" s="11" customFormat="1" ht="29.25" customHeight="1">
      <c r="A83" s="148"/>
      <c r="B83" s="149"/>
      <c r="C83" s="150" t="s">
        <v>157</v>
      </c>
      <c r="D83" s="151" t="s">
        <v>58</v>
      </c>
      <c r="E83" s="151" t="s">
        <v>54</v>
      </c>
      <c r="F83" s="151" t="s">
        <v>55</v>
      </c>
      <c r="G83" s="151" t="s">
        <v>158</v>
      </c>
      <c r="H83" s="151" t="s">
        <v>159</v>
      </c>
      <c r="I83" s="151" t="s">
        <v>160</v>
      </c>
      <c r="J83" s="151" t="s">
        <v>112</v>
      </c>
      <c r="K83" s="152" t="s">
        <v>161</v>
      </c>
      <c r="L83" s="153"/>
      <c r="M83" s="69" t="s">
        <v>19</v>
      </c>
      <c r="N83" s="70" t="s">
        <v>43</v>
      </c>
      <c r="O83" s="70" t="s">
        <v>162</v>
      </c>
      <c r="P83" s="70" t="s">
        <v>163</v>
      </c>
      <c r="Q83" s="70" t="s">
        <v>164</v>
      </c>
      <c r="R83" s="70" t="s">
        <v>165</v>
      </c>
      <c r="S83" s="70" t="s">
        <v>166</v>
      </c>
      <c r="T83" s="71" t="s">
        <v>167</v>
      </c>
      <c r="U83" s="148"/>
      <c r="V83" s="148"/>
      <c r="W83" s="148"/>
      <c r="X83" s="148"/>
      <c r="Y83" s="148"/>
      <c r="Z83" s="148"/>
      <c r="AA83" s="148"/>
      <c r="AB83" s="148"/>
      <c r="AC83" s="148"/>
      <c r="AD83" s="148"/>
      <c r="AE83" s="148"/>
    </row>
    <row r="84" spans="1:63" s="2" customFormat="1" ht="22.9" customHeight="1">
      <c r="A84" s="35"/>
      <c r="B84" s="36"/>
      <c r="C84" s="76" t="s">
        <v>168</v>
      </c>
      <c r="D84" s="37"/>
      <c r="E84" s="37"/>
      <c r="F84" s="37"/>
      <c r="G84" s="37"/>
      <c r="H84" s="37"/>
      <c r="I84" s="37"/>
      <c r="J84" s="154">
        <f>BK84</f>
        <v>0</v>
      </c>
      <c r="K84" s="37"/>
      <c r="L84" s="40"/>
      <c r="M84" s="72"/>
      <c r="N84" s="155"/>
      <c r="O84" s="73"/>
      <c r="P84" s="156">
        <f>P85</f>
        <v>0</v>
      </c>
      <c r="Q84" s="73"/>
      <c r="R84" s="156">
        <f>R85</f>
        <v>7.164123119999999</v>
      </c>
      <c r="S84" s="73"/>
      <c r="T84" s="157">
        <f>T85</f>
        <v>2.7831</v>
      </c>
      <c r="U84" s="35"/>
      <c r="V84" s="35"/>
      <c r="W84" s="35"/>
      <c r="X84" s="35"/>
      <c r="Y84" s="35"/>
      <c r="Z84" s="35"/>
      <c r="AA84" s="35"/>
      <c r="AB84" s="35"/>
      <c r="AC84" s="35"/>
      <c r="AD84" s="35"/>
      <c r="AE84" s="35"/>
      <c r="AT84" s="18" t="s">
        <v>72</v>
      </c>
      <c r="AU84" s="18" t="s">
        <v>113</v>
      </c>
      <c r="BK84" s="158">
        <f>BK85</f>
        <v>0</v>
      </c>
    </row>
    <row r="85" spans="2:63" s="12" customFormat="1" ht="25.9" customHeight="1">
      <c r="B85" s="159"/>
      <c r="C85" s="160"/>
      <c r="D85" s="161" t="s">
        <v>72</v>
      </c>
      <c r="E85" s="162" t="s">
        <v>169</v>
      </c>
      <c r="F85" s="162" t="s">
        <v>170</v>
      </c>
      <c r="G85" s="160"/>
      <c r="H85" s="160"/>
      <c r="I85" s="163"/>
      <c r="J85" s="164">
        <f>BK85</f>
        <v>0</v>
      </c>
      <c r="K85" s="160"/>
      <c r="L85" s="165"/>
      <c r="M85" s="166"/>
      <c r="N85" s="167"/>
      <c r="O85" s="167"/>
      <c r="P85" s="168">
        <f>P86+P114+P157+P169</f>
        <v>0</v>
      </c>
      <c r="Q85" s="167"/>
      <c r="R85" s="168">
        <f>R86+R114+R157+R169</f>
        <v>7.164123119999999</v>
      </c>
      <c r="S85" s="167"/>
      <c r="T85" s="169">
        <f>T86+T114+T157+T169</f>
        <v>2.7831</v>
      </c>
      <c r="AR85" s="170" t="s">
        <v>81</v>
      </c>
      <c r="AT85" s="171" t="s">
        <v>72</v>
      </c>
      <c r="AU85" s="171" t="s">
        <v>73</v>
      </c>
      <c r="AY85" s="170" t="s">
        <v>171</v>
      </c>
      <c r="BK85" s="172">
        <f>BK86+BK114+BK157+BK169</f>
        <v>0</v>
      </c>
    </row>
    <row r="86" spans="2:63" s="12" customFormat="1" ht="22.9" customHeight="1">
      <c r="B86" s="159"/>
      <c r="C86" s="160"/>
      <c r="D86" s="161" t="s">
        <v>72</v>
      </c>
      <c r="E86" s="173" t="s">
        <v>83</v>
      </c>
      <c r="F86" s="173" t="s">
        <v>361</v>
      </c>
      <c r="G86" s="160"/>
      <c r="H86" s="160"/>
      <c r="I86" s="163"/>
      <c r="J86" s="174">
        <f>BK86</f>
        <v>0</v>
      </c>
      <c r="K86" s="160"/>
      <c r="L86" s="165"/>
      <c r="M86" s="166"/>
      <c r="N86" s="167"/>
      <c r="O86" s="167"/>
      <c r="P86" s="168">
        <f>SUM(P87:P113)</f>
        <v>0</v>
      </c>
      <c r="Q86" s="167"/>
      <c r="R86" s="168">
        <f>SUM(R87:R113)</f>
        <v>2.07453182</v>
      </c>
      <c r="S86" s="167"/>
      <c r="T86" s="169">
        <f>SUM(T87:T113)</f>
        <v>0</v>
      </c>
      <c r="AR86" s="170" t="s">
        <v>81</v>
      </c>
      <c r="AT86" s="171" t="s">
        <v>72</v>
      </c>
      <c r="AU86" s="171" t="s">
        <v>81</v>
      </c>
      <c r="AY86" s="170" t="s">
        <v>171</v>
      </c>
      <c r="BK86" s="172">
        <f>SUM(BK87:BK113)</f>
        <v>0</v>
      </c>
    </row>
    <row r="87" spans="1:65" s="2" customFormat="1" ht="33" customHeight="1">
      <c r="A87" s="35"/>
      <c r="B87" s="36"/>
      <c r="C87" s="175" t="s">
        <v>81</v>
      </c>
      <c r="D87" s="175" t="s">
        <v>173</v>
      </c>
      <c r="E87" s="176" t="s">
        <v>3474</v>
      </c>
      <c r="F87" s="177" t="s">
        <v>3475</v>
      </c>
      <c r="G87" s="178" t="s">
        <v>176</v>
      </c>
      <c r="H87" s="179">
        <v>0.83</v>
      </c>
      <c r="I87" s="180"/>
      <c r="J87" s="181">
        <f>ROUND(I87*H87,2)</f>
        <v>0</v>
      </c>
      <c r="K87" s="177" t="s">
        <v>177</v>
      </c>
      <c r="L87" s="40"/>
      <c r="M87" s="182" t="s">
        <v>19</v>
      </c>
      <c r="N87" s="183" t="s">
        <v>44</v>
      </c>
      <c r="O87" s="65"/>
      <c r="P87" s="184">
        <f>O87*H87</f>
        <v>0</v>
      </c>
      <c r="Q87" s="184">
        <v>2.30102</v>
      </c>
      <c r="R87" s="184">
        <f>Q87*H87</f>
        <v>1.9098465999999998</v>
      </c>
      <c r="S87" s="184">
        <v>0</v>
      </c>
      <c r="T87" s="185">
        <f>S87*H87</f>
        <v>0</v>
      </c>
      <c r="U87" s="35"/>
      <c r="V87" s="35"/>
      <c r="W87" s="35"/>
      <c r="X87" s="35"/>
      <c r="Y87" s="35"/>
      <c r="Z87" s="35"/>
      <c r="AA87" s="35"/>
      <c r="AB87" s="35"/>
      <c r="AC87" s="35"/>
      <c r="AD87" s="35"/>
      <c r="AE87" s="35"/>
      <c r="AR87" s="186" t="s">
        <v>178</v>
      </c>
      <c r="AT87" s="186" t="s">
        <v>173</v>
      </c>
      <c r="AU87" s="186" t="s">
        <v>83</v>
      </c>
      <c r="AY87" s="18" t="s">
        <v>171</v>
      </c>
      <c r="BE87" s="187">
        <f>IF(N87="základní",J87,0)</f>
        <v>0</v>
      </c>
      <c r="BF87" s="187">
        <f>IF(N87="snížená",J87,0)</f>
        <v>0</v>
      </c>
      <c r="BG87" s="187">
        <f>IF(N87="zákl. přenesená",J87,0)</f>
        <v>0</v>
      </c>
      <c r="BH87" s="187">
        <f>IF(N87="sníž. přenesená",J87,0)</f>
        <v>0</v>
      </c>
      <c r="BI87" s="187">
        <f>IF(N87="nulová",J87,0)</f>
        <v>0</v>
      </c>
      <c r="BJ87" s="18" t="s">
        <v>81</v>
      </c>
      <c r="BK87" s="187">
        <f>ROUND(I87*H87,2)</f>
        <v>0</v>
      </c>
      <c r="BL87" s="18" t="s">
        <v>178</v>
      </c>
      <c r="BM87" s="186" t="s">
        <v>3476</v>
      </c>
    </row>
    <row r="88" spans="1:47" s="2" customFormat="1" ht="12">
      <c r="A88" s="35"/>
      <c r="B88" s="36"/>
      <c r="C88" s="37"/>
      <c r="D88" s="188" t="s">
        <v>180</v>
      </c>
      <c r="E88" s="37"/>
      <c r="F88" s="189" t="s">
        <v>3477</v>
      </c>
      <c r="G88" s="37"/>
      <c r="H88" s="37"/>
      <c r="I88" s="190"/>
      <c r="J88" s="37"/>
      <c r="K88" s="37"/>
      <c r="L88" s="40"/>
      <c r="M88" s="191"/>
      <c r="N88" s="192"/>
      <c r="O88" s="65"/>
      <c r="P88" s="65"/>
      <c r="Q88" s="65"/>
      <c r="R88" s="65"/>
      <c r="S88" s="65"/>
      <c r="T88" s="66"/>
      <c r="U88" s="35"/>
      <c r="V88" s="35"/>
      <c r="W88" s="35"/>
      <c r="X88" s="35"/>
      <c r="Y88" s="35"/>
      <c r="Z88" s="35"/>
      <c r="AA88" s="35"/>
      <c r="AB88" s="35"/>
      <c r="AC88" s="35"/>
      <c r="AD88" s="35"/>
      <c r="AE88" s="35"/>
      <c r="AT88" s="18" t="s">
        <v>180</v>
      </c>
      <c r="AU88" s="18" t="s">
        <v>83</v>
      </c>
    </row>
    <row r="89" spans="2:51" s="14" customFormat="1" ht="12">
      <c r="B89" s="204"/>
      <c r="C89" s="205"/>
      <c r="D89" s="195" t="s">
        <v>182</v>
      </c>
      <c r="E89" s="206" t="s">
        <v>19</v>
      </c>
      <c r="F89" s="207" t="s">
        <v>3478</v>
      </c>
      <c r="G89" s="205"/>
      <c r="H89" s="208">
        <v>0.155</v>
      </c>
      <c r="I89" s="209"/>
      <c r="J89" s="205"/>
      <c r="K89" s="205"/>
      <c r="L89" s="210"/>
      <c r="M89" s="211"/>
      <c r="N89" s="212"/>
      <c r="O89" s="212"/>
      <c r="P89" s="212"/>
      <c r="Q89" s="212"/>
      <c r="R89" s="212"/>
      <c r="S89" s="212"/>
      <c r="T89" s="213"/>
      <c r="AT89" s="214" t="s">
        <v>182</v>
      </c>
      <c r="AU89" s="214" t="s">
        <v>83</v>
      </c>
      <c r="AV89" s="14" t="s">
        <v>83</v>
      </c>
      <c r="AW89" s="14" t="s">
        <v>35</v>
      </c>
      <c r="AX89" s="14" t="s">
        <v>73</v>
      </c>
      <c r="AY89" s="214" t="s">
        <v>171</v>
      </c>
    </row>
    <row r="90" spans="2:51" s="14" customFormat="1" ht="12">
      <c r="B90" s="204"/>
      <c r="C90" s="205"/>
      <c r="D90" s="195" t="s">
        <v>182</v>
      </c>
      <c r="E90" s="206" t="s">
        <v>19</v>
      </c>
      <c r="F90" s="207" t="s">
        <v>3478</v>
      </c>
      <c r="G90" s="205"/>
      <c r="H90" s="208">
        <v>0.155</v>
      </c>
      <c r="I90" s="209"/>
      <c r="J90" s="205"/>
      <c r="K90" s="205"/>
      <c r="L90" s="210"/>
      <c r="M90" s="211"/>
      <c r="N90" s="212"/>
      <c r="O90" s="212"/>
      <c r="P90" s="212"/>
      <c r="Q90" s="212"/>
      <c r="R90" s="212"/>
      <c r="S90" s="212"/>
      <c r="T90" s="213"/>
      <c r="AT90" s="214" t="s">
        <v>182</v>
      </c>
      <c r="AU90" s="214" t="s">
        <v>83</v>
      </c>
      <c r="AV90" s="14" t="s">
        <v>83</v>
      </c>
      <c r="AW90" s="14" t="s">
        <v>35</v>
      </c>
      <c r="AX90" s="14" t="s">
        <v>73</v>
      </c>
      <c r="AY90" s="214" t="s">
        <v>171</v>
      </c>
    </row>
    <row r="91" spans="2:51" s="14" customFormat="1" ht="12">
      <c r="B91" s="204"/>
      <c r="C91" s="205"/>
      <c r="D91" s="195" t="s">
        <v>182</v>
      </c>
      <c r="E91" s="206" t="s">
        <v>19</v>
      </c>
      <c r="F91" s="207" t="s">
        <v>3479</v>
      </c>
      <c r="G91" s="205"/>
      <c r="H91" s="208">
        <v>0.118</v>
      </c>
      <c r="I91" s="209"/>
      <c r="J91" s="205"/>
      <c r="K91" s="205"/>
      <c r="L91" s="210"/>
      <c r="M91" s="211"/>
      <c r="N91" s="212"/>
      <c r="O91" s="212"/>
      <c r="P91" s="212"/>
      <c r="Q91" s="212"/>
      <c r="R91" s="212"/>
      <c r="S91" s="212"/>
      <c r="T91" s="213"/>
      <c r="AT91" s="214" t="s">
        <v>182</v>
      </c>
      <c r="AU91" s="214" t="s">
        <v>83</v>
      </c>
      <c r="AV91" s="14" t="s">
        <v>83</v>
      </c>
      <c r="AW91" s="14" t="s">
        <v>35</v>
      </c>
      <c r="AX91" s="14" t="s">
        <v>73</v>
      </c>
      <c r="AY91" s="214" t="s">
        <v>171</v>
      </c>
    </row>
    <row r="92" spans="2:51" s="14" customFormat="1" ht="12">
      <c r="B92" s="204"/>
      <c r="C92" s="205"/>
      <c r="D92" s="195" t="s">
        <v>182</v>
      </c>
      <c r="E92" s="206" t="s">
        <v>19</v>
      </c>
      <c r="F92" s="207" t="s">
        <v>3480</v>
      </c>
      <c r="G92" s="205"/>
      <c r="H92" s="208">
        <v>0.142</v>
      </c>
      <c r="I92" s="209"/>
      <c r="J92" s="205"/>
      <c r="K92" s="205"/>
      <c r="L92" s="210"/>
      <c r="M92" s="211"/>
      <c r="N92" s="212"/>
      <c r="O92" s="212"/>
      <c r="P92" s="212"/>
      <c r="Q92" s="212"/>
      <c r="R92" s="212"/>
      <c r="S92" s="212"/>
      <c r="T92" s="213"/>
      <c r="AT92" s="214" t="s">
        <v>182</v>
      </c>
      <c r="AU92" s="214" t="s">
        <v>83</v>
      </c>
      <c r="AV92" s="14" t="s">
        <v>83</v>
      </c>
      <c r="AW92" s="14" t="s">
        <v>35</v>
      </c>
      <c r="AX92" s="14" t="s">
        <v>73</v>
      </c>
      <c r="AY92" s="214" t="s">
        <v>171</v>
      </c>
    </row>
    <row r="93" spans="2:51" s="14" customFormat="1" ht="12">
      <c r="B93" s="204"/>
      <c r="C93" s="205"/>
      <c r="D93" s="195" t="s">
        <v>182</v>
      </c>
      <c r="E93" s="206" t="s">
        <v>19</v>
      </c>
      <c r="F93" s="207" t="s">
        <v>3480</v>
      </c>
      <c r="G93" s="205"/>
      <c r="H93" s="208">
        <v>0.142</v>
      </c>
      <c r="I93" s="209"/>
      <c r="J93" s="205"/>
      <c r="K93" s="205"/>
      <c r="L93" s="210"/>
      <c r="M93" s="211"/>
      <c r="N93" s="212"/>
      <c r="O93" s="212"/>
      <c r="P93" s="212"/>
      <c r="Q93" s="212"/>
      <c r="R93" s="212"/>
      <c r="S93" s="212"/>
      <c r="T93" s="213"/>
      <c r="AT93" s="214" t="s">
        <v>182</v>
      </c>
      <c r="AU93" s="214" t="s">
        <v>83</v>
      </c>
      <c r="AV93" s="14" t="s">
        <v>83</v>
      </c>
      <c r="AW93" s="14" t="s">
        <v>35</v>
      </c>
      <c r="AX93" s="14" t="s">
        <v>73</v>
      </c>
      <c r="AY93" s="214" t="s">
        <v>171</v>
      </c>
    </row>
    <row r="94" spans="2:51" s="14" customFormat="1" ht="12">
      <c r="B94" s="204"/>
      <c r="C94" s="205"/>
      <c r="D94" s="195" t="s">
        <v>182</v>
      </c>
      <c r="E94" s="206" t="s">
        <v>19</v>
      </c>
      <c r="F94" s="207" t="s">
        <v>3479</v>
      </c>
      <c r="G94" s="205"/>
      <c r="H94" s="208">
        <v>0.118</v>
      </c>
      <c r="I94" s="209"/>
      <c r="J94" s="205"/>
      <c r="K94" s="205"/>
      <c r="L94" s="210"/>
      <c r="M94" s="211"/>
      <c r="N94" s="212"/>
      <c r="O94" s="212"/>
      <c r="P94" s="212"/>
      <c r="Q94" s="212"/>
      <c r="R94" s="212"/>
      <c r="S94" s="212"/>
      <c r="T94" s="213"/>
      <c r="AT94" s="214" t="s">
        <v>182</v>
      </c>
      <c r="AU94" s="214" t="s">
        <v>83</v>
      </c>
      <c r="AV94" s="14" t="s">
        <v>83</v>
      </c>
      <c r="AW94" s="14" t="s">
        <v>35</v>
      </c>
      <c r="AX94" s="14" t="s">
        <v>73</v>
      </c>
      <c r="AY94" s="214" t="s">
        <v>171</v>
      </c>
    </row>
    <row r="95" spans="2:51" s="15" customFormat="1" ht="12">
      <c r="B95" s="215"/>
      <c r="C95" s="216"/>
      <c r="D95" s="195" t="s">
        <v>182</v>
      </c>
      <c r="E95" s="217" t="s">
        <v>19</v>
      </c>
      <c r="F95" s="218" t="s">
        <v>189</v>
      </c>
      <c r="G95" s="216"/>
      <c r="H95" s="219">
        <v>0.83</v>
      </c>
      <c r="I95" s="220"/>
      <c r="J95" s="216"/>
      <c r="K95" s="216"/>
      <c r="L95" s="221"/>
      <c r="M95" s="222"/>
      <c r="N95" s="223"/>
      <c r="O95" s="223"/>
      <c r="P95" s="223"/>
      <c r="Q95" s="223"/>
      <c r="R95" s="223"/>
      <c r="S95" s="223"/>
      <c r="T95" s="224"/>
      <c r="AT95" s="225" t="s">
        <v>182</v>
      </c>
      <c r="AU95" s="225" t="s">
        <v>83</v>
      </c>
      <c r="AV95" s="15" t="s">
        <v>178</v>
      </c>
      <c r="AW95" s="15" t="s">
        <v>35</v>
      </c>
      <c r="AX95" s="15" t="s">
        <v>81</v>
      </c>
      <c r="AY95" s="225" t="s">
        <v>171</v>
      </c>
    </row>
    <row r="96" spans="1:65" s="2" customFormat="1" ht="24.2" customHeight="1">
      <c r="A96" s="35"/>
      <c r="B96" s="36"/>
      <c r="C96" s="175" t="s">
        <v>83</v>
      </c>
      <c r="D96" s="175" t="s">
        <v>173</v>
      </c>
      <c r="E96" s="176" t="s">
        <v>3481</v>
      </c>
      <c r="F96" s="177" t="s">
        <v>3482</v>
      </c>
      <c r="G96" s="178" t="s">
        <v>266</v>
      </c>
      <c r="H96" s="179">
        <v>0.139</v>
      </c>
      <c r="I96" s="180"/>
      <c r="J96" s="181">
        <f>ROUND(I96*H96,2)</f>
        <v>0</v>
      </c>
      <c r="K96" s="177" t="s">
        <v>177</v>
      </c>
      <c r="L96" s="40"/>
      <c r="M96" s="182" t="s">
        <v>19</v>
      </c>
      <c r="N96" s="183" t="s">
        <v>44</v>
      </c>
      <c r="O96" s="65"/>
      <c r="P96" s="184">
        <f>O96*H96</f>
        <v>0</v>
      </c>
      <c r="Q96" s="184">
        <v>1.06062</v>
      </c>
      <c r="R96" s="184">
        <f>Q96*H96</f>
        <v>0.14742618</v>
      </c>
      <c r="S96" s="184">
        <v>0</v>
      </c>
      <c r="T96" s="185">
        <f>S96*H96</f>
        <v>0</v>
      </c>
      <c r="U96" s="35"/>
      <c r="V96" s="35"/>
      <c r="W96" s="35"/>
      <c r="X96" s="35"/>
      <c r="Y96" s="35"/>
      <c r="Z96" s="35"/>
      <c r="AA96" s="35"/>
      <c r="AB96" s="35"/>
      <c r="AC96" s="35"/>
      <c r="AD96" s="35"/>
      <c r="AE96" s="35"/>
      <c r="AR96" s="186" t="s">
        <v>178</v>
      </c>
      <c r="AT96" s="186" t="s">
        <v>173</v>
      </c>
      <c r="AU96" s="186" t="s">
        <v>83</v>
      </c>
      <c r="AY96" s="18" t="s">
        <v>171</v>
      </c>
      <c r="BE96" s="187">
        <f>IF(N96="základní",J96,0)</f>
        <v>0</v>
      </c>
      <c r="BF96" s="187">
        <f>IF(N96="snížená",J96,0)</f>
        <v>0</v>
      </c>
      <c r="BG96" s="187">
        <f>IF(N96="zákl. přenesená",J96,0)</f>
        <v>0</v>
      </c>
      <c r="BH96" s="187">
        <f>IF(N96="sníž. přenesená",J96,0)</f>
        <v>0</v>
      </c>
      <c r="BI96" s="187">
        <f>IF(N96="nulová",J96,0)</f>
        <v>0</v>
      </c>
      <c r="BJ96" s="18" t="s">
        <v>81</v>
      </c>
      <c r="BK96" s="187">
        <f>ROUND(I96*H96,2)</f>
        <v>0</v>
      </c>
      <c r="BL96" s="18" t="s">
        <v>178</v>
      </c>
      <c r="BM96" s="186" t="s">
        <v>3483</v>
      </c>
    </row>
    <row r="97" spans="1:47" s="2" customFormat="1" ht="12">
      <c r="A97" s="35"/>
      <c r="B97" s="36"/>
      <c r="C97" s="37"/>
      <c r="D97" s="188" t="s">
        <v>180</v>
      </c>
      <c r="E97" s="37"/>
      <c r="F97" s="189" t="s">
        <v>3484</v>
      </c>
      <c r="G97" s="37"/>
      <c r="H97" s="37"/>
      <c r="I97" s="190"/>
      <c r="J97" s="37"/>
      <c r="K97" s="37"/>
      <c r="L97" s="40"/>
      <c r="M97" s="191"/>
      <c r="N97" s="192"/>
      <c r="O97" s="65"/>
      <c r="P97" s="65"/>
      <c r="Q97" s="65"/>
      <c r="R97" s="65"/>
      <c r="S97" s="65"/>
      <c r="T97" s="66"/>
      <c r="U97" s="35"/>
      <c r="V97" s="35"/>
      <c r="W97" s="35"/>
      <c r="X97" s="35"/>
      <c r="Y97" s="35"/>
      <c r="Z97" s="35"/>
      <c r="AA97" s="35"/>
      <c r="AB97" s="35"/>
      <c r="AC97" s="35"/>
      <c r="AD97" s="35"/>
      <c r="AE97" s="35"/>
      <c r="AT97" s="18" t="s">
        <v>180</v>
      </c>
      <c r="AU97" s="18" t="s">
        <v>83</v>
      </c>
    </row>
    <row r="98" spans="2:51" s="13" customFormat="1" ht="12">
      <c r="B98" s="193"/>
      <c r="C98" s="194"/>
      <c r="D98" s="195" t="s">
        <v>182</v>
      </c>
      <c r="E98" s="196" t="s">
        <v>19</v>
      </c>
      <c r="F98" s="197" t="s">
        <v>3485</v>
      </c>
      <c r="G98" s="194"/>
      <c r="H98" s="196" t="s">
        <v>19</v>
      </c>
      <c r="I98" s="198"/>
      <c r="J98" s="194"/>
      <c r="K98" s="194"/>
      <c r="L98" s="199"/>
      <c r="M98" s="200"/>
      <c r="N98" s="201"/>
      <c r="O98" s="201"/>
      <c r="P98" s="201"/>
      <c r="Q98" s="201"/>
      <c r="R98" s="201"/>
      <c r="S98" s="201"/>
      <c r="T98" s="202"/>
      <c r="AT98" s="203" t="s">
        <v>182</v>
      </c>
      <c r="AU98" s="203" t="s">
        <v>83</v>
      </c>
      <c r="AV98" s="13" t="s">
        <v>81</v>
      </c>
      <c r="AW98" s="13" t="s">
        <v>35</v>
      </c>
      <c r="AX98" s="13" t="s">
        <v>73</v>
      </c>
      <c r="AY98" s="203" t="s">
        <v>171</v>
      </c>
    </row>
    <row r="99" spans="2:51" s="14" customFormat="1" ht="12">
      <c r="B99" s="204"/>
      <c r="C99" s="205"/>
      <c r="D99" s="195" t="s">
        <v>182</v>
      </c>
      <c r="E99" s="206" t="s">
        <v>19</v>
      </c>
      <c r="F99" s="207" t="s">
        <v>3486</v>
      </c>
      <c r="G99" s="205"/>
      <c r="H99" s="208">
        <v>0.049</v>
      </c>
      <c r="I99" s="209"/>
      <c r="J99" s="205"/>
      <c r="K99" s="205"/>
      <c r="L99" s="210"/>
      <c r="M99" s="211"/>
      <c r="N99" s="212"/>
      <c r="O99" s="212"/>
      <c r="P99" s="212"/>
      <c r="Q99" s="212"/>
      <c r="R99" s="212"/>
      <c r="S99" s="212"/>
      <c r="T99" s="213"/>
      <c r="AT99" s="214" t="s">
        <v>182</v>
      </c>
      <c r="AU99" s="214" t="s">
        <v>83</v>
      </c>
      <c r="AV99" s="14" t="s">
        <v>83</v>
      </c>
      <c r="AW99" s="14" t="s">
        <v>35</v>
      </c>
      <c r="AX99" s="14" t="s">
        <v>73</v>
      </c>
      <c r="AY99" s="214" t="s">
        <v>171</v>
      </c>
    </row>
    <row r="100" spans="2:51" s="13" customFormat="1" ht="12">
      <c r="B100" s="193"/>
      <c r="C100" s="194"/>
      <c r="D100" s="195" t="s">
        <v>182</v>
      </c>
      <c r="E100" s="196" t="s">
        <v>19</v>
      </c>
      <c r="F100" s="197" t="s">
        <v>3487</v>
      </c>
      <c r="G100" s="194"/>
      <c r="H100" s="196" t="s">
        <v>19</v>
      </c>
      <c r="I100" s="198"/>
      <c r="J100" s="194"/>
      <c r="K100" s="194"/>
      <c r="L100" s="199"/>
      <c r="M100" s="200"/>
      <c r="N100" s="201"/>
      <c r="O100" s="201"/>
      <c r="P100" s="201"/>
      <c r="Q100" s="201"/>
      <c r="R100" s="201"/>
      <c r="S100" s="201"/>
      <c r="T100" s="202"/>
      <c r="AT100" s="203" t="s">
        <v>182</v>
      </c>
      <c r="AU100" s="203" t="s">
        <v>83</v>
      </c>
      <c r="AV100" s="13" t="s">
        <v>81</v>
      </c>
      <c r="AW100" s="13" t="s">
        <v>35</v>
      </c>
      <c r="AX100" s="13" t="s">
        <v>73</v>
      </c>
      <c r="AY100" s="203" t="s">
        <v>171</v>
      </c>
    </row>
    <row r="101" spans="2:51" s="14" customFormat="1" ht="12">
      <c r="B101" s="204"/>
      <c r="C101" s="205"/>
      <c r="D101" s="195" t="s">
        <v>182</v>
      </c>
      <c r="E101" s="206" t="s">
        <v>19</v>
      </c>
      <c r="F101" s="207" t="s">
        <v>3488</v>
      </c>
      <c r="G101" s="205"/>
      <c r="H101" s="208">
        <v>0.032</v>
      </c>
      <c r="I101" s="209"/>
      <c r="J101" s="205"/>
      <c r="K101" s="205"/>
      <c r="L101" s="210"/>
      <c r="M101" s="211"/>
      <c r="N101" s="212"/>
      <c r="O101" s="212"/>
      <c r="P101" s="212"/>
      <c r="Q101" s="212"/>
      <c r="R101" s="212"/>
      <c r="S101" s="212"/>
      <c r="T101" s="213"/>
      <c r="AT101" s="214" t="s">
        <v>182</v>
      </c>
      <c r="AU101" s="214" t="s">
        <v>83</v>
      </c>
      <c r="AV101" s="14" t="s">
        <v>83</v>
      </c>
      <c r="AW101" s="14" t="s">
        <v>35</v>
      </c>
      <c r="AX101" s="14" t="s">
        <v>73</v>
      </c>
      <c r="AY101" s="214" t="s">
        <v>171</v>
      </c>
    </row>
    <row r="102" spans="2:51" s="13" customFormat="1" ht="12">
      <c r="B102" s="193"/>
      <c r="C102" s="194"/>
      <c r="D102" s="195" t="s">
        <v>182</v>
      </c>
      <c r="E102" s="196" t="s">
        <v>19</v>
      </c>
      <c r="F102" s="197" t="s">
        <v>3489</v>
      </c>
      <c r="G102" s="194"/>
      <c r="H102" s="196" t="s">
        <v>19</v>
      </c>
      <c r="I102" s="198"/>
      <c r="J102" s="194"/>
      <c r="K102" s="194"/>
      <c r="L102" s="199"/>
      <c r="M102" s="200"/>
      <c r="N102" s="201"/>
      <c r="O102" s="201"/>
      <c r="P102" s="201"/>
      <c r="Q102" s="201"/>
      <c r="R102" s="201"/>
      <c r="S102" s="201"/>
      <c r="T102" s="202"/>
      <c r="AT102" s="203" t="s">
        <v>182</v>
      </c>
      <c r="AU102" s="203" t="s">
        <v>83</v>
      </c>
      <c r="AV102" s="13" t="s">
        <v>81</v>
      </c>
      <c r="AW102" s="13" t="s">
        <v>35</v>
      </c>
      <c r="AX102" s="13" t="s">
        <v>73</v>
      </c>
      <c r="AY102" s="203" t="s">
        <v>171</v>
      </c>
    </row>
    <row r="103" spans="2:51" s="14" customFormat="1" ht="12">
      <c r="B103" s="204"/>
      <c r="C103" s="205"/>
      <c r="D103" s="195" t="s">
        <v>182</v>
      </c>
      <c r="E103" s="206" t="s">
        <v>19</v>
      </c>
      <c r="F103" s="207" t="s">
        <v>3490</v>
      </c>
      <c r="G103" s="205"/>
      <c r="H103" s="208">
        <v>0.029</v>
      </c>
      <c r="I103" s="209"/>
      <c r="J103" s="205"/>
      <c r="K103" s="205"/>
      <c r="L103" s="210"/>
      <c r="M103" s="211"/>
      <c r="N103" s="212"/>
      <c r="O103" s="212"/>
      <c r="P103" s="212"/>
      <c r="Q103" s="212"/>
      <c r="R103" s="212"/>
      <c r="S103" s="212"/>
      <c r="T103" s="213"/>
      <c r="AT103" s="214" t="s">
        <v>182</v>
      </c>
      <c r="AU103" s="214" t="s">
        <v>83</v>
      </c>
      <c r="AV103" s="14" t="s">
        <v>83</v>
      </c>
      <c r="AW103" s="14" t="s">
        <v>35</v>
      </c>
      <c r="AX103" s="14" t="s">
        <v>73</v>
      </c>
      <c r="AY103" s="214" t="s">
        <v>171</v>
      </c>
    </row>
    <row r="104" spans="2:51" s="13" customFormat="1" ht="12">
      <c r="B104" s="193"/>
      <c r="C104" s="194"/>
      <c r="D104" s="195" t="s">
        <v>182</v>
      </c>
      <c r="E104" s="196" t="s">
        <v>19</v>
      </c>
      <c r="F104" s="197" t="s">
        <v>3491</v>
      </c>
      <c r="G104" s="194"/>
      <c r="H104" s="196" t="s">
        <v>19</v>
      </c>
      <c r="I104" s="198"/>
      <c r="J104" s="194"/>
      <c r="K104" s="194"/>
      <c r="L104" s="199"/>
      <c r="M104" s="200"/>
      <c r="N104" s="201"/>
      <c r="O104" s="201"/>
      <c r="P104" s="201"/>
      <c r="Q104" s="201"/>
      <c r="R104" s="201"/>
      <c r="S104" s="201"/>
      <c r="T104" s="202"/>
      <c r="AT104" s="203" t="s">
        <v>182</v>
      </c>
      <c r="AU104" s="203" t="s">
        <v>83</v>
      </c>
      <c r="AV104" s="13" t="s">
        <v>81</v>
      </c>
      <c r="AW104" s="13" t="s">
        <v>35</v>
      </c>
      <c r="AX104" s="13" t="s">
        <v>73</v>
      </c>
      <c r="AY104" s="203" t="s">
        <v>171</v>
      </c>
    </row>
    <row r="105" spans="2:51" s="14" customFormat="1" ht="12">
      <c r="B105" s="204"/>
      <c r="C105" s="205"/>
      <c r="D105" s="195" t="s">
        <v>182</v>
      </c>
      <c r="E105" s="206" t="s">
        <v>19</v>
      </c>
      <c r="F105" s="207" t="s">
        <v>3492</v>
      </c>
      <c r="G105" s="205"/>
      <c r="H105" s="208">
        <v>0.029</v>
      </c>
      <c r="I105" s="209"/>
      <c r="J105" s="205"/>
      <c r="K105" s="205"/>
      <c r="L105" s="210"/>
      <c r="M105" s="211"/>
      <c r="N105" s="212"/>
      <c r="O105" s="212"/>
      <c r="P105" s="212"/>
      <c r="Q105" s="212"/>
      <c r="R105" s="212"/>
      <c r="S105" s="212"/>
      <c r="T105" s="213"/>
      <c r="AT105" s="214" t="s">
        <v>182</v>
      </c>
      <c r="AU105" s="214" t="s">
        <v>83</v>
      </c>
      <c r="AV105" s="14" t="s">
        <v>83</v>
      </c>
      <c r="AW105" s="14" t="s">
        <v>35</v>
      </c>
      <c r="AX105" s="14" t="s">
        <v>73</v>
      </c>
      <c r="AY105" s="214" t="s">
        <v>171</v>
      </c>
    </row>
    <row r="106" spans="2:51" s="15" customFormat="1" ht="12">
      <c r="B106" s="215"/>
      <c r="C106" s="216"/>
      <c r="D106" s="195" t="s">
        <v>182</v>
      </c>
      <c r="E106" s="217" t="s">
        <v>19</v>
      </c>
      <c r="F106" s="218" t="s">
        <v>189</v>
      </c>
      <c r="G106" s="216"/>
      <c r="H106" s="219">
        <v>0.139</v>
      </c>
      <c r="I106" s="220"/>
      <c r="J106" s="216"/>
      <c r="K106" s="216"/>
      <c r="L106" s="221"/>
      <c r="M106" s="222"/>
      <c r="N106" s="223"/>
      <c r="O106" s="223"/>
      <c r="P106" s="223"/>
      <c r="Q106" s="223"/>
      <c r="R106" s="223"/>
      <c r="S106" s="223"/>
      <c r="T106" s="224"/>
      <c r="AT106" s="225" t="s">
        <v>182</v>
      </c>
      <c r="AU106" s="225" t="s">
        <v>83</v>
      </c>
      <c r="AV106" s="15" t="s">
        <v>178</v>
      </c>
      <c r="AW106" s="15" t="s">
        <v>35</v>
      </c>
      <c r="AX106" s="15" t="s">
        <v>81</v>
      </c>
      <c r="AY106" s="225" t="s">
        <v>171</v>
      </c>
    </row>
    <row r="107" spans="1:65" s="2" customFormat="1" ht="16.5" customHeight="1">
      <c r="A107" s="35"/>
      <c r="B107" s="36"/>
      <c r="C107" s="175" t="s">
        <v>102</v>
      </c>
      <c r="D107" s="175" t="s">
        <v>173</v>
      </c>
      <c r="E107" s="176" t="s">
        <v>3493</v>
      </c>
      <c r="F107" s="177" t="s">
        <v>3494</v>
      </c>
      <c r="G107" s="178" t="s">
        <v>272</v>
      </c>
      <c r="H107" s="179">
        <v>6.416</v>
      </c>
      <c r="I107" s="180"/>
      <c r="J107" s="181">
        <f>ROUND(I107*H107,2)</f>
        <v>0</v>
      </c>
      <c r="K107" s="177" t="s">
        <v>177</v>
      </c>
      <c r="L107" s="40"/>
      <c r="M107" s="182" t="s">
        <v>19</v>
      </c>
      <c r="N107" s="183" t="s">
        <v>44</v>
      </c>
      <c r="O107" s="65"/>
      <c r="P107" s="184">
        <f>O107*H107</f>
        <v>0</v>
      </c>
      <c r="Q107" s="184">
        <v>0.00269</v>
      </c>
      <c r="R107" s="184">
        <f>Q107*H107</f>
        <v>0.017259040000000003</v>
      </c>
      <c r="S107" s="184">
        <v>0</v>
      </c>
      <c r="T107" s="185">
        <f>S107*H107</f>
        <v>0</v>
      </c>
      <c r="U107" s="35"/>
      <c r="V107" s="35"/>
      <c r="W107" s="35"/>
      <c r="X107" s="35"/>
      <c r="Y107" s="35"/>
      <c r="Z107" s="35"/>
      <c r="AA107" s="35"/>
      <c r="AB107" s="35"/>
      <c r="AC107" s="35"/>
      <c r="AD107" s="35"/>
      <c r="AE107" s="35"/>
      <c r="AR107" s="186" t="s">
        <v>178</v>
      </c>
      <c r="AT107" s="186" t="s">
        <v>173</v>
      </c>
      <c r="AU107" s="186" t="s">
        <v>83</v>
      </c>
      <c r="AY107" s="18" t="s">
        <v>171</v>
      </c>
      <c r="BE107" s="187">
        <f>IF(N107="základní",J107,0)</f>
        <v>0</v>
      </c>
      <c r="BF107" s="187">
        <f>IF(N107="snížená",J107,0)</f>
        <v>0</v>
      </c>
      <c r="BG107" s="187">
        <f>IF(N107="zákl. přenesená",J107,0)</f>
        <v>0</v>
      </c>
      <c r="BH107" s="187">
        <f>IF(N107="sníž. přenesená",J107,0)</f>
        <v>0</v>
      </c>
      <c r="BI107" s="187">
        <f>IF(N107="nulová",J107,0)</f>
        <v>0</v>
      </c>
      <c r="BJ107" s="18" t="s">
        <v>81</v>
      </c>
      <c r="BK107" s="187">
        <f>ROUND(I107*H107,2)</f>
        <v>0</v>
      </c>
      <c r="BL107" s="18" t="s">
        <v>178</v>
      </c>
      <c r="BM107" s="186" t="s">
        <v>3495</v>
      </c>
    </row>
    <row r="108" spans="1:47" s="2" customFormat="1" ht="12">
      <c r="A108" s="35"/>
      <c r="B108" s="36"/>
      <c r="C108" s="37"/>
      <c r="D108" s="188" t="s">
        <v>180</v>
      </c>
      <c r="E108" s="37"/>
      <c r="F108" s="189" t="s">
        <v>3496</v>
      </c>
      <c r="G108" s="37"/>
      <c r="H108" s="37"/>
      <c r="I108" s="190"/>
      <c r="J108" s="37"/>
      <c r="K108" s="37"/>
      <c r="L108" s="40"/>
      <c r="M108" s="191"/>
      <c r="N108" s="192"/>
      <c r="O108" s="65"/>
      <c r="P108" s="65"/>
      <c r="Q108" s="65"/>
      <c r="R108" s="65"/>
      <c r="S108" s="65"/>
      <c r="T108" s="66"/>
      <c r="U108" s="35"/>
      <c r="V108" s="35"/>
      <c r="W108" s="35"/>
      <c r="X108" s="35"/>
      <c r="Y108" s="35"/>
      <c r="Z108" s="35"/>
      <c r="AA108" s="35"/>
      <c r="AB108" s="35"/>
      <c r="AC108" s="35"/>
      <c r="AD108" s="35"/>
      <c r="AE108" s="35"/>
      <c r="AT108" s="18" t="s">
        <v>180</v>
      </c>
      <c r="AU108" s="18" t="s">
        <v>83</v>
      </c>
    </row>
    <row r="109" spans="2:51" s="14" customFormat="1" ht="12">
      <c r="B109" s="204"/>
      <c r="C109" s="205"/>
      <c r="D109" s="195" t="s">
        <v>182</v>
      </c>
      <c r="E109" s="206" t="s">
        <v>19</v>
      </c>
      <c r="F109" s="207" t="s">
        <v>3497</v>
      </c>
      <c r="G109" s="205"/>
      <c r="H109" s="208">
        <v>3.312</v>
      </c>
      <c r="I109" s="209"/>
      <c r="J109" s="205"/>
      <c r="K109" s="205"/>
      <c r="L109" s="210"/>
      <c r="M109" s="211"/>
      <c r="N109" s="212"/>
      <c r="O109" s="212"/>
      <c r="P109" s="212"/>
      <c r="Q109" s="212"/>
      <c r="R109" s="212"/>
      <c r="S109" s="212"/>
      <c r="T109" s="213"/>
      <c r="AT109" s="214" t="s">
        <v>182</v>
      </c>
      <c r="AU109" s="214" t="s">
        <v>83</v>
      </c>
      <c r="AV109" s="14" t="s">
        <v>83</v>
      </c>
      <c r="AW109" s="14" t="s">
        <v>35</v>
      </c>
      <c r="AX109" s="14" t="s">
        <v>73</v>
      </c>
      <c r="AY109" s="214" t="s">
        <v>171</v>
      </c>
    </row>
    <row r="110" spans="2:51" s="14" customFormat="1" ht="12">
      <c r="B110" s="204"/>
      <c r="C110" s="205"/>
      <c r="D110" s="195" t="s">
        <v>182</v>
      </c>
      <c r="E110" s="206" t="s">
        <v>19</v>
      </c>
      <c r="F110" s="207" t="s">
        <v>3498</v>
      </c>
      <c r="G110" s="205"/>
      <c r="H110" s="208">
        <v>3.104</v>
      </c>
      <c r="I110" s="209"/>
      <c r="J110" s="205"/>
      <c r="K110" s="205"/>
      <c r="L110" s="210"/>
      <c r="M110" s="211"/>
      <c r="N110" s="212"/>
      <c r="O110" s="212"/>
      <c r="P110" s="212"/>
      <c r="Q110" s="212"/>
      <c r="R110" s="212"/>
      <c r="S110" s="212"/>
      <c r="T110" s="213"/>
      <c r="AT110" s="214" t="s">
        <v>182</v>
      </c>
      <c r="AU110" s="214" t="s">
        <v>83</v>
      </c>
      <c r="AV110" s="14" t="s">
        <v>83</v>
      </c>
      <c r="AW110" s="14" t="s">
        <v>35</v>
      </c>
      <c r="AX110" s="14" t="s">
        <v>73</v>
      </c>
      <c r="AY110" s="214" t="s">
        <v>171</v>
      </c>
    </row>
    <row r="111" spans="2:51" s="15" customFormat="1" ht="12">
      <c r="B111" s="215"/>
      <c r="C111" s="216"/>
      <c r="D111" s="195" t="s">
        <v>182</v>
      </c>
      <c r="E111" s="217" t="s">
        <v>19</v>
      </c>
      <c r="F111" s="218" t="s">
        <v>189</v>
      </c>
      <c r="G111" s="216"/>
      <c r="H111" s="219">
        <v>6.416</v>
      </c>
      <c r="I111" s="220"/>
      <c r="J111" s="216"/>
      <c r="K111" s="216"/>
      <c r="L111" s="221"/>
      <c r="M111" s="222"/>
      <c r="N111" s="223"/>
      <c r="O111" s="223"/>
      <c r="P111" s="223"/>
      <c r="Q111" s="223"/>
      <c r="R111" s="223"/>
      <c r="S111" s="223"/>
      <c r="T111" s="224"/>
      <c r="AT111" s="225" t="s">
        <v>182</v>
      </c>
      <c r="AU111" s="225" t="s">
        <v>83</v>
      </c>
      <c r="AV111" s="15" t="s">
        <v>178</v>
      </c>
      <c r="AW111" s="15" t="s">
        <v>35</v>
      </c>
      <c r="AX111" s="15" t="s">
        <v>81</v>
      </c>
      <c r="AY111" s="225" t="s">
        <v>171</v>
      </c>
    </row>
    <row r="112" spans="1:65" s="2" customFormat="1" ht="16.5" customHeight="1">
      <c r="A112" s="35"/>
      <c r="B112" s="36"/>
      <c r="C112" s="175" t="s">
        <v>178</v>
      </c>
      <c r="D112" s="175" t="s">
        <v>173</v>
      </c>
      <c r="E112" s="176" t="s">
        <v>3499</v>
      </c>
      <c r="F112" s="177" t="s">
        <v>3500</v>
      </c>
      <c r="G112" s="178" t="s">
        <v>272</v>
      </c>
      <c r="H112" s="179">
        <v>6.416</v>
      </c>
      <c r="I112" s="180"/>
      <c r="J112" s="181">
        <f>ROUND(I112*H112,2)</f>
        <v>0</v>
      </c>
      <c r="K112" s="177" t="s">
        <v>177</v>
      </c>
      <c r="L112" s="40"/>
      <c r="M112" s="182" t="s">
        <v>19</v>
      </c>
      <c r="N112" s="183" t="s">
        <v>44</v>
      </c>
      <c r="O112" s="65"/>
      <c r="P112" s="184">
        <f>O112*H112</f>
        <v>0</v>
      </c>
      <c r="Q112" s="184">
        <v>0</v>
      </c>
      <c r="R112" s="184">
        <f>Q112*H112</f>
        <v>0</v>
      </c>
      <c r="S112" s="184">
        <v>0</v>
      </c>
      <c r="T112" s="185">
        <f>S112*H112</f>
        <v>0</v>
      </c>
      <c r="U112" s="35"/>
      <c r="V112" s="35"/>
      <c r="W112" s="35"/>
      <c r="X112" s="35"/>
      <c r="Y112" s="35"/>
      <c r="Z112" s="35"/>
      <c r="AA112" s="35"/>
      <c r="AB112" s="35"/>
      <c r="AC112" s="35"/>
      <c r="AD112" s="35"/>
      <c r="AE112" s="35"/>
      <c r="AR112" s="186" t="s">
        <v>178</v>
      </c>
      <c r="AT112" s="186" t="s">
        <v>173</v>
      </c>
      <c r="AU112" s="186" t="s">
        <v>83</v>
      </c>
      <c r="AY112" s="18" t="s">
        <v>171</v>
      </c>
      <c r="BE112" s="187">
        <f>IF(N112="základní",J112,0)</f>
        <v>0</v>
      </c>
      <c r="BF112" s="187">
        <f>IF(N112="snížená",J112,0)</f>
        <v>0</v>
      </c>
      <c r="BG112" s="187">
        <f>IF(N112="zákl. přenesená",J112,0)</f>
        <v>0</v>
      </c>
      <c r="BH112" s="187">
        <f>IF(N112="sníž. přenesená",J112,0)</f>
        <v>0</v>
      </c>
      <c r="BI112" s="187">
        <f>IF(N112="nulová",J112,0)</f>
        <v>0</v>
      </c>
      <c r="BJ112" s="18" t="s">
        <v>81</v>
      </c>
      <c r="BK112" s="187">
        <f>ROUND(I112*H112,2)</f>
        <v>0</v>
      </c>
      <c r="BL112" s="18" t="s">
        <v>178</v>
      </c>
      <c r="BM112" s="186" t="s">
        <v>3501</v>
      </c>
    </row>
    <row r="113" spans="1:47" s="2" customFormat="1" ht="12">
      <c r="A113" s="35"/>
      <c r="B113" s="36"/>
      <c r="C113" s="37"/>
      <c r="D113" s="188" t="s">
        <v>180</v>
      </c>
      <c r="E113" s="37"/>
      <c r="F113" s="189" t="s">
        <v>3502</v>
      </c>
      <c r="G113" s="37"/>
      <c r="H113" s="37"/>
      <c r="I113" s="190"/>
      <c r="J113" s="37"/>
      <c r="K113" s="37"/>
      <c r="L113" s="40"/>
      <c r="M113" s="191"/>
      <c r="N113" s="192"/>
      <c r="O113" s="65"/>
      <c r="P113" s="65"/>
      <c r="Q113" s="65"/>
      <c r="R113" s="65"/>
      <c r="S113" s="65"/>
      <c r="T113" s="66"/>
      <c r="U113" s="35"/>
      <c r="V113" s="35"/>
      <c r="W113" s="35"/>
      <c r="X113" s="35"/>
      <c r="Y113" s="35"/>
      <c r="Z113" s="35"/>
      <c r="AA113" s="35"/>
      <c r="AB113" s="35"/>
      <c r="AC113" s="35"/>
      <c r="AD113" s="35"/>
      <c r="AE113" s="35"/>
      <c r="AT113" s="18" t="s">
        <v>180</v>
      </c>
      <c r="AU113" s="18" t="s">
        <v>83</v>
      </c>
    </row>
    <row r="114" spans="2:63" s="12" customFormat="1" ht="22.9" customHeight="1">
      <c r="B114" s="159"/>
      <c r="C114" s="160"/>
      <c r="D114" s="161" t="s">
        <v>72</v>
      </c>
      <c r="E114" s="173" t="s">
        <v>254</v>
      </c>
      <c r="F114" s="173" t="s">
        <v>609</v>
      </c>
      <c r="G114" s="160"/>
      <c r="H114" s="160"/>
      <c r="I114" s="163"/>
      <c r="J114" s="174">
        <f>BK114</f>
        <v>0</v>
      </c>
      <c r="K114" s="160"/>
      <c r="L114" s="165"/>
      <c r="M114" s="166"/>
      <c r="N114" s="167"/>
      <c r="O114" s="167"/>
      <c r="P114" s="168">
        <f>SUM(P115:P156)</f>
        <v>0</v>
      </c>
      <c r="Q114" s="167"/>
      <c r="R114" s="168">
        <f>SUM(R115:R156)</f>
        <v>5.0895912999999995</v>
      </c>
      <c r="S114" s="167"/>
      <c r="T114" s="169">
        <f>SUM(T115:T156)</f>
        <v>2.7831</v>
      </c>
      <c r="AR114" s="170" t="s">
        <v>81</v>
      </c>
      <c r="AT114" s="171" t="s">
        <v>72</v>
      </c>
      <c r="AU114" s="171" t="s">
        <v>81</v>
      </c>
      <c r="AY114" s="170" t="s">
        <v>171</v>
      </c>
      <c r="BK114" s="172">
        <f>SUM(BK115:BK156)</f>
        <v>0</v>
      </c>
    </row>
    <row r="115" spans="1:65" s="2" customFormat="1" ht="37.9" customHeight="1">
      <c r="A115" s="35"/>
      <c r="B115" s="36"/>
      <c r="C115" s="175" t="s">
        <v>225</v>
      </c>
      <c r="D115" s="175" t="s">
        <v>173</v>
      </c>
      <c r="E115" s="176" t="s">
        <v>3503</v>
      </c>
      <c r="F115" s="177" t="s">
        <v>3504</v>
      </c>
      <c r="G115" s="178" t="s">
        <v>328</v>
      </c>
      <c r="H115" s="179">
        <v>15</v>
      </c>
      <c r="I115" s="180"/>
      <c r="J115" s="181">
        <f>ROUND(I115*H115,2)</f>
        <v>0</v>
      </c>
      <c r="K115" s="177" t="s">
        <v>177</v>
      </c>
      <c r="L115" s="40"/>
      <c r="M115" s="182" t="s">
        <v>19</v>
      </c>
      <c r="N115" s="183" t="s">
        <v>44</v>
      </c>
      <c r="O115" s="65"/>
      <c r="P115" s="184">
        <f>O115*H115</f>
        <v>0</v>
      </c>
      <c r="Q115" s="184">
        <v>0.05326</v>
      </c>
      <c r="R115" s="184">
        <f>Q115*H115</f>
        <v>0.7989</v>
      </c>
      <c r="S115" s="184">
        <v>0</v>
      </c>
      <c r="T115" s="185">
        <f>S115*H115</f>
        <v>0</v>
      </c>
      <c r="U115" s="35"/>
      <c r="V115" s="35"/>
      <c r="W115" s="35"/>
      <c r="X115" s="35"/>
      <c r="Y115" s="35"/>
      <c r="Z115" s="35"/>
      <c r="AA115" s="35"/>
      <c r="AB115" s="35"/>
      <c r="AC115" s="35"/>
      <c r="AD115" s="35"/>
      <c r="AE115" s="35"/>
      <c r="AR115" s="186" t="s">
        <v>178</v>
      </c>
      <c r="AT115" s="186" t="s">
        <v>173</v>
      </c>
      <c r="AU115" s="186" t="s">
        <v>83</v>
      </c>
      <c r="AY115" s="18" t="s">
        <v>171</v>
      </c>
      <c r="BE115" s="187">
        <f>IF(N115="základní",J115,0)</f>
        <v>0</v>
      </c>
      <c r="BF115" s="187">
        <f>IF(N115="snížená",J115,0)</f>
        <v>0</v>
      </c>
      <c r="BG115" s="187">
        <f>IF(N115="zákl. přenesená",J115,0)</f>
        <v>0</v>
      </c>
      <c r="BH115" s="187">
        <f>IF(N115="sníž. přenesená",J115,0)</f>
        <v>0</v>
      </c>
      <c r="BI115" s="187">
        <f>IF(N115="nulová",J115,0)</f>
        <v>0</v>
      </c>
      <c r="BJ115" s="18" t="s">
        <v>81</v>
      </c>
      <c r="BK115" s="187">
        <f>ROUND(I115*H115,2)</f>
        <v>0</v>
      </c>
      <c r="BL115" s="18" t="s">
        <v>178</v>
      </c>
      <c r="BM115" s="186" t="s">
        <v>3505</v>
      </c>
    </row>
    <row r="116" spans="1:47" s="2" customFormat="1" ht="12">
      <c r="A116" s="35"/>
      <c r="B116" s="36"/>
      <c r="C116" s="37"/>
      <c r="D116" s="188" t="s">
        <v>180</v>
      </c>
      <c r="E116" s="37"/>
      <c r="F116" s="189" t="s">
        <v>3506</v>
      </c>
      <c r="G116" s="37"/>
      <c r="H116" s="37"/>
      <c r="I116" s="190"/>
      <c r="J116" s="37"/>
      <c r="K116" s="37"/>
      <c r="L116" s="40"/>
      <c r="M116" s="191"/>
      <c r="N116" s="192"/>
      <c r="O116" s="65"/>
      <c r="P116" s="65"/>
      <c r="Q116" s="65"/>
      <c r="R116" s="65"/>
      <c r="S116" s="65"/>
      <c r="T116" s="66"/>
      <c r="U116" s="35"/>
      <c r="V116" s="35"/>
      <c r="W116" s="35"/>
      <c r="X116" s="35"/>
      <c r="Y116" s="35"/>
      <c r="Z116" s="35"/>
      <c r="AA116" s="35"/>
      <c r="AB116" s="35"/>
      <c r="AC116" s="35"/>
      <c r="AD116" s="35"/>
      <c r="AE116" s="35"/>
      <c r="AT116" s="18" t="s">
        <v>180</v>
      </c>
      <c r="AU116" s="18" t="s">
        <v>83</v>
      </c>
    </row>
    <row r="117" spans="2:51" s="13" customFormat="1" ht="12">
      <c r="B117" s="193"/>
      <c r="C117" s="194"/>
      <c r="D117" s="195" t="s">
        <v>182</v>
      </c>
      <c r="E117" s="196" t="s">
        <v>19</v>
      </c>
      <c r="F117" s="197" t="s">
        <v>2010</v>
      </c>
      <c r="G117" s="194"/>
      <c r="H117" s="196" t="s">
        <v>19</v>
      </c>
      <c r="I117" s="198"/>
      <c r="J117" s="194"/>
      <c r="K117" s="194"/>
      <c r="L117" s="199"/>
      <c r="M117" s="200"/>
      <c r="N117" s="201"/>
      <c r="O117" s="201"/>
      <c r="P117" s="201"/>
      <c r="Q117" s="201"/>
      <c r="R117" s="201"/>
      <c r="S117" s="201"/>
      <c r="T117" s="202"/>
      <c r="AT117" s="203" t="s">
        <v>182</v>
      </c>
      <c r="AU117" s="203" t="s">
        <v>83</v>
      </c>
      <c r="AV117" s="13" t="s">
        <v>81</v>
      </c>
      <c r="AW117" s="13" t="s">
        <v>35</v>
      </c>
      <c r="AX117" s="13" t="s">
        <v>73</v>
      </c>
      <c r="AY117" s="203" t="s">
        <v>171</v>
      </c>
    </row>
    <row r="118" spans="2:51" s="14" customFormat="1" ht="12">
      <c r="B118" s="204"/>
      <c r="C118" s="205"/>
      <c r="D118" s="195" t="s">
        <v>182</v>
      </c>
      <c r="E118" s="206" t="s">
        <v>19</v>
      </c>
      <c r="F118" s="207" t="s">
        <v>262</v>
      </c>
      <c r="G118" s="205"/>
      <c r="H118" s="208">
        <v>10</v>
      </c>
      <c r="I118" s="209"/>
      <c r="J118" s="205"/>
      <c r="K118" s="205"/>
      <c r="L118" s="210"/>
      <c r="M118" s="211"/>
      <c r="N118" s="212"/>
      <c r="O118" s="212"/>
      <c r="P118" s="212"/>
      <c r="Q118" s="212"/>
      <c r="R118" s="212"/>
      <c r="S118" s="212"/>
      <c r="T118" s="213"/>
      <c r="AT118" s="214" t="s">
        <v>182</v>
      </c>
      <c r="AU118" s="214" t="s">
        <v>83</v>
      </c>
      <c r="AV118" s="14" t="s">
        <v>83</v>
      </c>
      <c r="AW118" s="14" t="s">
        <v>35</v>
      </c>
      <c r="AX118" s="14" t="s">
        <v>73</v>
      </c>
      <c r="AY118" s="214" t="s">
        <v>171</v>
      </c>
    </row>
    <row r="119" spans="2:51" s="13" customFormat="1" ht="12">
      <c r="B119" s="193"/>
      <c r="C119" s="194"/>
      <c r="D119" s="195" t="s">
        <v>182</v>
      </c>
      <c r="E119" s="196" t="s">
        <v>19</v>
      </c>
      <c r="F119" s="197" t="s">
        <v>204</v>
      </c>
      <c r="G119" s="194"/>
      <c r="H119" s="196" t="s">
        <v>19</v>
      </c>
      <c r="I119" s="198"/>
      <c r="J119" s="194"/>
      <c r="K119" s="194"/>
      <c r="L119" s="199"/>
      <c r="M119" s="200"/>
      <c r="N119" s="201"/>
      <c r="O119" s="201"/>
      <c r="P119" s="201"/>
      <c r="Q119" s="201"/>
      <c r="R119" s="201"/>
      <c r="S119" s="201"/>
      <c r="T119" s="202"/>
      <c r="AT119" s="203" t="s">
        <v>182</v>
      </c>
      <c r="AU119" s="203" t="s">
        <v>83</v>
      </c>
      <c r="AV119" s="13" t="s">
        <v>81</v>
      </c>
      <c r="AW119" s="13" t="s">
        <v>35</v>
      </c>
      <c r="AX119" s="13" t="s">
        <v>73</v>
      </c>
      <c r="AY119" s="203" t="s">
        <v>171</v>
      </c>
    </row>
    <row r="120" spans="2:51" s="14" customFormat="1" ht="12">
      <c r="B120" s="204"/>
      <c r="C120" s="205"/>
      <c r="D120" s="195" t="s">
        <v>182</v>
      </c>
      <c r="E120" s="206" t="s">
        <v>19</v>
      </c>
      <c r="F120" s="207" t="s">
        <v>225</v>
      </c>
      <c r="G120" s="205"/>
      <c r="H120" s="208">
        <v>5</v>
      </c>
      <c r="I120" s="209"/>
      <c r="J120" s="205"/>
      <c r="K120" s="205"/>
      <c r="L120" s="210"/>
      <c r="M120" s="211"/>
      <c r="N120" s="212"/>
      <c r="O120" s="212"/>
      <c r="P120" s="212"/>
      <c r="Q120" s="212"/>
      <c r="R120" s="212"/>
      <c r="S120" s="212"/>
      <c r="T120" s="213"/>
      <c r="AT120" s="214" t="s">
        <v>182</v>
      </c>
      <c r="AU120" s="214" t="s">
        <v>83</v>
      </c>
      <c r="AV120" s="14" t="s">
        <v>83</v>
      </c>
      <c r="AW120" s="14" t="s">
        <v>35</v>
      </c>
      <c r="AX120" s="14" t="s">
        <v>73</v>
      </c>
      <c r="AY120" s="214" t="s">
        <v>171</v>
      </c>
    </row>
    <row r="121" spans="2:51" s="15" customFormat="1" ht="12">
      <c r="B121" s="215"/>
      <c r="C121" s="216"/>
      <c r="D121" s="195" t="s">
        <v>182</v>
      </c>
      <c r="E121" s="217" t="s">
        <v>19</v>
      </c>
      <c r="F121" s="218" t="s">
        <v>189</v>
      </c>
      <c r="G121" s="216"/>
      <c r="H121" s="219">
        <v>15</v>
      </c>
      <c r="I121" s="220"/>
      <c r="J121" s="216"/>
      <c r="K121" s="216"/>
      <c r="L121" s="221"/>
      <c r="M121" s="222"/>
      <c r="N121" s="223"/>
      <c r="O121" s="223"/>
      <c r="P121" s="223"/>
      <c r="Q121" s="223"/>
      <c r="R121" s="223"/>
      <c r="S121" s="223"/>
      <c r="T121" s="224"/>
      <c r="AT121" s="225" t="s">
        <v>182</v>
      </c>
      <c r="AU121" s="225" t="s">
        <v>83</v>
      </c>
      <c r="AV121" s="15" t="s">
        <v>178</v>
      </c>
      <c r="AW121" s="15" t="s">
        <v>35</v>
      </c>
      <c r="AX121" s="15" t="s">
        <v>81</v>
      </c>
      <c r="AY121" s="225" t="s">
        <v>171</v>
      </c>
    </row>
    <row r="122" spans="1:65" s="2" customFormat="1" ht="24.2" customHeight="1">
      <c r="A122" s="35"/>
      <c r="B122" s="36"/>
      <c r="C122" s="175" t="s">
        <v>231</v>
      </c>
      <c r="D122" s="175" t="s">
        <v>173</v>
      </c>
      <c r="E122" s="176" t="s">
        <v>3507</v>
      </c>
      <c r="F122" s="177" t="s">
        <v>3508</v>
      </c>
      <c r="G122" s="178" t="s">
        <v>328</v>
      </c>
      <c r="H122" s="179">
        <v>245.1</v>
      </c>
      <c r="I122" s="180"/>
      <c r="J122" s="181">
        <f>ROUND(I122*H122,2)</f>
        <v>0</v>
      </c>
      <c r="K122" s="177" t="s">
        <v>177</v>
      </c>
      <c r="L122" s="40"/>
      <c r="M122" s="182" t="s">
        <v>19</v>
      </c>
      <c r="N122" s="183" t="s">
        <v>44</v>
      </c>
      <c r="O122" s="65"/>
      <c r="P122" s="184">
        <f>O122*H122</f>
        <v>0</v>
      </c>
      <c r="Q122" s="184">
        <v>0</v>
      </c>
      <c r="R122" s="184">
        <f>Q122*H122</f>
        <v>0</v>
      </c>
      <c r="S122" s="184">
        <v>0</v>
      </c>
      <c r="T122" s="185">
        <f>S122*H122</f>
        <v>0</v>
      </c>
      <c r="U122" s="35"/>
      <c r="V122" s="35"/>
      <c r="W122" s="35"/>
      <c r="X122" s="35"/>
      <c r="Y122" s="35"/>
      <c r="Z122" s="35"/>
      <c r="AA122" s="35"/>
      <c r="AB122" s="35"/>
      <c r="AC122" s="35"/>
      <c r="AD122" s="35"/>
      <c r="AE122" s="35"/>
      <c r="AR122" s="186" t="s">
        <v>178</v>
      </c>
      <c r="AT122" s="186" t="s">
        <v>173</v>
      </c>
      <c r="AU122" s="186" t="s">
        <v>83</v>
      </c>
      <c r="AY122" s="18" t="s">
        <v>171</v>
      </c>
      <c r="BE122" s="187">
        <f>IF(N122="základní",J122,0)</f>
        <v>0</v>
      </c>
      <c r="BF122" s="187">
        <f>IF(N122="snížená",J122,0)</f>
        <v>0</v>
      </c>
      <c r="BG122" s="187">
        <f>IF(N122="zákl. přenesená",J122,0)</f>
        <v>0</v>
      </c>
      <c r="BH122" s="187">
        <f>IF(N122="sníž. přenesená",J122,0)</f>
        <v>0</v>
      </c>
      <c r="BI122" s="187">
        <f>IF(N122="nulová",J122,0)</f>
        <v>0</v>
      </c>
      <c r="BJ122" s="18" t="s">
        <v>81</v>
      </c>
      <c r="BK122" s="187">
        <f>ROUND(I122*H122,2)</f>
        <v>0</v>
      </c>
      <c r="BL122" s="18" t="s">
        <v>178</v>
      </c>
      <c r="BM122" s="186" t="s">
        <v>3509</v>
      </c>
    </row>
    <row r="123" spans="1:47" s="2" customFormat="1" ht="12">
      <c r="A123" s="35"/>
      <c r="B123" s="36"/>
      <c r="C123" s="37"/>
      <c r="D123" s="188" t="s">
        <v>180</v>
      </c>
      <c r="E123" s="37"/>
      <c r="F123" s="189" t="s">
        <v>3510</v>
      </c>
      <c r="G123" s="37"/>
      <c r="H123" s="37"/>
      <c r="I123" s="190"/>
      <c r="J123" s="37"/>
      <c r="K123" s="37"/>
      <c r="L123" s="40"/>
      <c r="M123" s="191"/>
      <c r="N123" s="192"/>
      <c r="O123" s="65"/>
      <c r="P123" s="65"/>
      <c r="Q123" s="65"/>
      <c r="R123" s="65"/>
      <c r="S123" s="65"/>
      <c r="T123" s="66"/>
      <c r="U123" s="35"/>
      <c r="V123" s="35"/>
      <c r="W123" s="35"/>
      <c r="X123" s="35"/>
      <c r="Y123" s="35"/>
      <c r="Z123" s="35"/>
      <c r="AA123" s="35"/>
      <c r="AB123" s="35"/>
      <c r="AC123" s="35"/>
      <c r="AD123" s="35"/>
      <c r="AE123" s="35"/>
      <c r="AT123" s="18" t="s">
        <v>180</v>
      </c>
      <c r="AU123" s="18" t="s">
        <v>83</v>
      </c>
    </row>
    <row r="124" spans="2:51" s="13" customFormat="1" ht="12">
      <c r="B124" s="193"/>
      <c r="C124" s="194"/>
      <c r="D124" s="195" t="s">
        <v>182</v>
      </c>
      <c r="E124" s="196" t="s">
        <v>19</v>
      </c>
      <c r="F124" s="197" t="s">
        <v>2010</v>
      </c>
      <c r="G124" s="194"/>
      <c r="H124" s="196" t="s">
        <v>19</v>
      </c>
      <c r="I124" s="198"/>
      <c r="J124" s="194"/>
      <c r="K124" s="194"/>
      <c r="L124" s="199"/>
      <c r="M124" s="200"/>
      <c r="N124" s="201"/>
      <c r="O124" s="201"/>
      <c r="P124" s="201"/>
      <c r="Q124" s="201"/>
      <c r="R124" s="201"/>
      <c r="S124" s="201"/>
      <c r="T124" s="202"/>
      <c r="AT124" s="203" t="s">
        <v>182</v>
      </c>
      <c r="AU124" s="203" t="s">
        <v>83</v>
      </c>
      <c r="AV124" s="13" t="s">
        <v>81</v>
      </c>
      <c r="AW124" s="13" t="s">
        <v>35</v>
      </c>
      <c r="AX124" s="13" t="s">
        <v>73</v>
      </c>
      <c r="AY124" s="203" t="s">
        <v>171</v>
      </c>
    </row>
    <row r="125" spans="2:51" s="14" customFormat="1" ht="12">
      <c r="B125" s="204"/>
      <c r="C125" s="205"/>
      <c r="D125" s="195" t="s">
        <v>182</v>
      </c>
      <c r="E125" s="206" t="s">
        <v>19</v>
      </c>
      <c r="F125" s="207" t="s">
        <v>3511</v>
      </c>
      <c r="G125" s="205"/>
      <c r="H125" s="208">
        <v>80</v>
      </c>
      <c r="I125" s="209"/>
      <c r="J125" s="205"/>
      <c r="K125" s="205"/>
      <c r="L125" s="210"/>
      <c r="M125" s="211"/>
      <c r="N125" s="212"/>
      <c r="O125" s="212"/>
      <c r="P125" s="212"/>
      <c r="Q125" s="212"/>
      <c r="R125" s="212"/>
      <c r="S125" s="212"/>
      <c r="T125" s="213"/>
      <c r="AT125" s="214" t="s">
        <v>182</v>
      </c>
      <c r="AU125" s="214" t="s">
        <v>83</v>
      </c>
      <c r="AV125" s="14" t="s">
        <v>83</v>
      </c>
      <c r="AW125" s="14" t="s">
        <v>35</v>
      </c>
      <c r="AX125" s="14" t="s">
        <v>73</v>
      </c>
      <c r="AY125" s="214" t="s">
        <v>171</v>
      </c>
    </row>
    <row r="126" spans="2:51" s="13" customFormat="1" ht="12">
      <c r="B126" s="193"/>
      <c r="C126" s="194"/>
      <c r="D126" s="195" t="s">
        <v>182</v>
      </c>
      <c r="E126" s="196" t="s">
        <v>19</v>
      </c>
      <c r="F126" s="197" t="s">
        <v>3512</v>
      </c>
      <c r="G126" s="194"/>
      <c r="H126" s="196" t="s">
        <v>19</v>
      </c>
      <c r="I126" s="198"/>
      <c r="J126" s="194"/>
      <c r="K126" s="194"/>
      <c r="L126" s="199"/>
      <c r="M126" s="200"/>
      <c r="N126" s="201"/>
      <c r="O126" s="201"/>
      <c r="P126" s="201"/>
      <c r="Q126" s="201"/>
      <c r="R126" s="201"/>
      <c r="S126" s="201"/>
      <c r="T126" s="202"/>
      <c r="AT126" s="203" t="s">
        <v>182</v>
      </c>
      <c r="AU126" s="203" t="s">
        <v>83</v>
      </c>
      <c r="AV126" s="13" t="s">
        <v>81</v>
      </c>
      <c r="AW126" s="13" t="s">
        <v>35</v>
      </c>
      <c r="AX126" s="13" t="s">
        <v>73</v>
      </c>
      <c r="AY126" s="203" t="s">
        <v>171</v>
      </c>
    </row>
    <row r="127" spans="2:51" s="14" customFormat="1" ht="12">
      <c r="B127" s="204"/>
      <c r="C127" s="205"/>
      <c r="D127" s="195" t="s">
        <v>182</v>
      </c>
      <c r="E127" s="206" t="s">
        <v>19</v>
      </c>
      <c r="F127" s="207" t="s">
        <v>3513</v>
      </c>
      <c r="G127" s="205"/>
      <c r="H127" s="208">
        <v>9</v>
      </c>
      <c r="I127" s="209"/>
      <c r="J127" s="205"/>
      <c r="K127" s="205"/>
      <c r="L127" s="210"/>
      <c r="M127" s="211"/>
      <c r="N127" s="212"/>
      <c r="O127" s="212"/>
      <c r="P127" s="212"/>
      <c r="Q127" s="212"/>
      <c r="R127" s="212"/>
      <c r="S127" s="212"/>
      <c r="T127" s="213"/>
      <c r="AT127" s="214" t="s">
        <v>182</v>
      </c>
      <c r="AU127" s="214" t="s">
        <v>83</v>
      </c>
      <c r="AV127" s="14" t="s">
        <v>83</v>
      </c>
      <c r="AW127" s="14" t="s">
        <v>35</v>
      </c>
      <c r="AX127" s="14" t="s">
        <v>73</v>
      </c>
      <c r="AY127" s="214" t="s">
        <v>171</v>
      </c>
    </row>
    <row r="128" spans="2:51" s="13" customFormat="1" ht="12">
      <c r="B128" s="193"/>
      <c r="C128" s="194"/>
      <c r="D128" s="195" t="s">
        <v>182</v>
      </c>
      <c r="E128" s="196" t="s">
        <v>19</v>
      </c>
      <c r="F128" s="197" t="s">
        <v>204</v>
      </c>
      <c r="G128" s="194"/>
      <c r="H128" s="196" t="s">
        <v>19</v>
      </c>
      <c r="I128" s="198"/>
      <c r="J128" s="194"/>
      <c r="K128" s="194"/>
      <c r="L128" s="199"/>
      <c r="M128" s="200"/>
      <c r="N128" s="201"/>
      <c r="O128" s="201"/>
      <c r="P128" s="201"/>
      <c r="Q128" s="201"/>
      <c r="R128" s="201"/>
      <c r="S128" s="201"/>
      <c r="T128" s="202"/>
      <c r="AT128" s="203" t="s">
        <v>182</v>
      </c>
      <c r="AU128" s="203" t="s">
        <v>83</v>
      </c>
      <c r="AV128" s="13" t="s">
        <v>81</v>
      </c>
      <c r="AW128" s="13" t="s">
        <v>35</v>
      </c>
      <c r="AX128" s="13" t="s">
        <v>73</v>
      </c>
      <c r="AY128" s="203" t="s">
        <v>171</v>
      </c>
    </row>
    <row r="129" spans="2:51" s="14" customFormat="1" ht="12">
      <c r="B129" s="204"/>
      <c r="C129" s="205"/>
      <c r="D129" s="195" t="s">
        <v>182</v>
      </c>
      <c r="E129" s="206" t="s">
        <v>19</v>
      </c>
      <c r="F129" s="207" t="s">
        <v>3514</v>
      </c>
      <c r="G129" s="205"/>
      <c r="H129" s="208">
        <v>25</v>
      </c>
      <c r="I129" s="209"/>
      <c r="J129" s="205"/>
      <c r="K129" s="205"/>
      <c r="L129" s="210"/>
      <c r="M129" s="211"/>
      <c r="N129" s="212"/>
      <c r="O129" s="212"/>
      <c r="P129" s="212"/>
      <c r="Q129" s="212"/>
      <c r="R129" s="212"/>
      <c r="S129" s="212"/>
      <c r="T129" s="213"/>
      <c r="AT129" s="214" t="s">
        <v>182</v>
      </c>
      <c r="AU129" s="214" t="s">
        <v>83</v>
      </c>
      <c r="AV129" s="14" t="s">
        <v>83</v>
      </c>
      <c r="AW129" s="14" t="s">
        <v>35</v>
      </c>
      <c r="AX129" s="14" t="s">
        <v>73</v>
      </c>
      <c r="AY129" s="214" t="s">
        <v>171</v>
      </c>
    </row>
    <row r="130" spans="2:51" s="13" customFormat="1" ht="12">
      <c r="B130" s="193"/>
      <c r="C130" s="194"/>
      <c r="D130" s="195" t="s">
        <v>182</v>
      </c>
      <c r="E130" s="196" t="s">
        <v>19</v>
      </c>
      <c r="F130" s="197" t="s">
        <v>3515</v>
      </c>
      <c r="G130" s="194"/>
      <c r="H130" s="196" t="s">
        <v>19</v>
      </c>
      <c r="I130" s="198"/>
      <c r="J130" s="194"/>
      <c r="K130" s="194"/>
      <c r="L130" s="199"/>
      <c r="M130" s="200"/>
      <c r="N130" s="201"/>
      <c r="O130" s="201"/>
      <c r="P130" s="201"/>
      <c r="Q130" s="201"/>
      <c r="R130" s="201"/>
      <c r="S130" s="201"/>
      <c r="T130" s="202"/>
      <c r="AT130" s="203" t="s">
        <v>182</v>
      </c>
      <c r="AU130" s="203" t="s">
        <v>83</v>
      </c>
      <c r="AV130" s="13" t="s">
        <v>81</v>
      </c>
      <c r="AW130" s="13" t="s">
        <v>35</v>
      </c>
      <c r="AX130" s="13" t="s">
        <v>73</v>
      </c>
      <c r="AY130" s="203" t="s">
        <v>171</v>
      </c>
    </row>
    <row r="131" spans="2:51" s="14" customFormat="1" ht="12">
      <c r="B131" s="204"/>
      <c r="C131" s="205"/>
      <c r="D131" s="195" t="s">
        <v>182</v>
      </c>
      <c r="E131" s="206" t="s">
        <v>19</v>
      </c>
      <c r="F131" s="207" t="s">
        <v>3516</v>
      </c>
      <c r="G131" s="205"/>
      <c r="H131" s="208">
        <v>17</v>
      </c>
      <c r="I131" s="209"/>
      <c r="J131" s="205"/>
      <c r="K131" s="205"/>
      <c r="L131" s="210"/>
      <c r="M131" s="211"/>
      <c r="N131" s="212"/>
      <c r="O131" s="212"/>
      <c r="P131" s="212"/>
      <c r="Q131" s="212"/>
      <c r="R131" s="212"/>
      <c r="S131" s="212"/>
      <c r="T131" s="213"/>
      <c r="AT131" s="214" t="s">
        <v>182</v>
      </c>
      <c r="AU131" s="214" t="s">
        <v>83</v>
      </c>
      <c r="AV131" s="14" t="s">
        <v>83</v>
      </c>
      <c r="AW131" s="14" t="s">
        <v>35</v>
      </c>
      <c r="AX131" s="14" t="s">
        <v>73</v>
      </c>
      <c r="AY131" s="214" t="s">
        <v>171</v>
      </c>
    </row>
    <row r="132" spans="2:51" s="13" customFormat="1" ht="12">
      <c r="B132" s="193"/>
      <c r="C132" s="194"/>
      <c r="D132" s="195" t="s">
        <v>182</v>
      </c>
      <c r="E132" s="196" t="s">
        <v>19</v>
      </c>
      <c r="F132" s="197" t="s">
        <v>217</v>
      </c>
      <c r="G132" s="194"/>
      <c r="H132" s="196" t="s">
        <v>19</v>
      </c>
      <c r="I132" s="198"/>
      <c r="J132" s="194"/>
      <c r="K132" s="194"/>
      <c r="L132" s="199"/>
      <c r="M132" s="200"/>
      <c r="N132" s="201"/>
      <c r="O132" s="201"/>
      <c r="P132" s="201"/>
      <c r="Q132" s="201"/>
      <c r="R132" s="201"/>
      <c r="S132" s="201"/>
      <c r="T132" s="202"/>
      <c r="AT132" s="203" t="s">
        <v>182</v>
      </c>
      <c r="AU132" s="203" t="s">
        <v>83</v>
      </c>
      <c r="AV132" s="13" t="s">
        <v>81</v>
      </c>
      <c r="AW132" s="13" t="s">
        <v>35</v>
      </c>
      <c r="AX132" s="13" t="s">
        <v>73</v>
      </c>
      <c r="AY132" s="203" t="s">
        <v>171</v>
      </c>
    </row>
    <row r="133" spans="2:51" s="14" customFormat="1" ht="12">
      <c r="B133" s="204"/>
      <c r="C133" s="205"/>
      <c r="D133" s="195" t="s">
        <v>182</v>
      </c>
      <c r="E133" s="206" t="s">
        <v>19</v>
      </c>
      <c r="F133" s="207" t="s">
        <v>8</v>
      </c>
      <c r="G133" s="205"/>
      <c r="H133" s="208">
        <v>15</v>
      </c>
      <c r="I133" s="209"/>
      <c r="J133" s="205"/>
      <c r="K133" s="205"/>
      <c r="L133" s="210"/>
      <c r="M133" s="211"/>
      <c r="N133" s="212"/>
      <c r="O133" s="212"/>
      <c r="P133" s="212"/>
      <c r="Q133" s="212"/>
      <c r="R133" s="212"/>
      <c r="S133" s="212"/>
      <c r="T133" s="213"/>
      <c r="AT133" s="214" t="s">
        <v>182</v>
      </c>
      <c r="AU133" s="214" t="s">
        <v>83</v>
      </c>
      <c r="AV133" s="14" t="s">
        <v>83</v>
      </c>
      <c r="AW133" s="14" t="s">
        <v>35</v>
      </c>
      <c r="AX133" s="14" t="s">
        <v>73</v>
      </c>
      <c r="AY133" s="214" t="s">
        <v>171</v>
      </c>
    </row>
    <row r="134" spans="2:51" s="13" customFormat="1" ht="12">
      <c r="B134" s="193"/>
      <c r="C134" s="194"/>
      <c r="D134" s="195" t="s">
        <v>182</v>
      </c>
      <c r="E134" s="196" t="s">
        <v>19</v>
      </c>
      <c r="F134" s="197" t="s">
        <v>215</v>
      </c>
      <c r="G134" s="194"/>
      <c r="H134" s="196" t="s">
        <v>19</v>
      </c>
      <c r="I134" s="198"/>
      <c r="J134" s="194"/>
      <c r="K134" s="194"/>
      <c r="L134" s="199"/>
      <c r="M134" s="200"/>
      <c r="N134" s="201"/>
      <c r="O134" s="201"/>
      <c r="P134" s="201"/>
      <c r="Q134" s="201"/>
      <c r="R134" s="201"/>
      <c r="S134" s="201"/>
      <c r="T134" s="202"/>
      <c r="AT134" s="203" t="s">
        <v>182</v>
      </c>
      <c r="AU134" s="203" t="s">
        <v>83</v>
      </c>
      <c r="AV134" s="13" t="s">
        <v>81</v>
      </c>
      <c r="AW134" s="13" t="s">
        <v>35</v>
      </c>
      <c r="AX134" s="13" t="s">
        <v>73</v>
      </c>
      <c r="AY134" s="203" t="s">
        <v>171</v>
      </c>
    </row>
    <row r="135" spans="2:51" s="14" customFormat="1" ht="12">
      <c r="B135" s="204"/>
      <c r="C135" s="205"/>
      <c r="D135" s="195" t="s">
        <v>182</v>
      </c>
      <c r="E135" s="206" t="s">
        <v>19</v>
      </c>
      <c r="F135" s="207" t="s">
        <v>3517</v>
      </c>
      <c r="G135" s="205"/>
      <c r="H135" s="208">
        <v>30.4</v>
      </c>
      <c r="I135" s="209"/>
      <c r="J135" s="205"/>
      <c r="K135" s="205"/>
      <c r="L135" s="210"/>
      <c r="M135" s="211"/>
      <c r="N135" s="212"/>
      <c r="O135" s="212"/>
      <c r="P135" s="212"/>
      <c r="Q135" s="212"/>
      <c r="R135" s="212"/>
      <c r="S135" s="212"/>
      <c r="T135" s="213"/>
      <c r="AT135" s="214" t="s">
        <v>182</v>
      </c>
      <c r="AU135" s="214" t="s">
        <v>83</v>
      </c>
      <c r="AV135" s="14" t="s">
        <v>83</v>
      </c>
      <c r="AW135" s="14" t="s">
        <v>35</v>
      </c>
      <c r="AX135" s="14" t="s">
        <v>73</v>
      </c>
      <c r="AY135" s="214" t="s">
        <v>171</v>
      </c>
    </row>
    <row r="136" spans="2:51" s="13" customFormat="1" ht="12">
      <c r="B136" s="193"/>
      <c r="C136" s="194"/>
      <c r="D136" s="195" t="s">
        <v>182</v>
      </c>
      <c r="E136" s="196" t="s">
        <v>19</v>
      </c>
      <c r="F136" s="197" t="s">
        <v>200</v>
      </c>
      <c r="G136" s="194"/>
      <c r="H136" s="196" t="s">
        <v>19</v>
      </c>
      <c r="I136" s="198"/>
      <c r="J136" s="194"/>
      <c r="K136" s="194"/>
      <c r="L136" s="199"/>
      <c r="M136" s="200"/>
      <c r="N136" s="201"/>
      <c r="O136" s="201"/>
      <c r="P136" s="201"/>
      <c r="Q136" s="201"/>
      <c r="R136" s="201"/>
      <c r="S136" s="201"/>
      <c r="T136" s="202"/>
      <c r="AT136" s="203" t="s">
        <v>182</v>
      </c>
      <c r="AU136" s="203" t="s">
        <v>83</v>
      </c>
      <c r="AV136" s="13" t="s">
        <v>81</v>
      </c>
      <c r="AW136" s="13" t="s">
        <v>35</v>
      </c>
      <c r="AX136" s="13" t="s">
        <v>73</v>
      </c>
      <c r="AY136" s="203" t="s">
        <v>171</v>
      </c>
    </row>
    <row r="137" spans="2:51" s="14" customFormat="1" ht="12">
      <c r="B137" s="204"/>
      <c r="C137" s="205"/>
      <c r="D137" s="195" t="s">
        <v>182</v>
      </c>
      <c r="E137" s="206" t="s">
        <v>19</v>
      </c>
      <c r="F137" s="207" t="s">
        <v>3518</v>
      </c>
      <c r="G137" s="205"/>
      <c r="H137" s="208">
        <v>56.7</v>
      </c>
      <c r="I137" s="209"/>
      <c r="J137" s="205"/>
      <c r="K137" s="205"/>
      <c r="L137" s="210"/>
      <c r="M137" s="211"/>
      <c r="N137" s="212"/>
      <c r="O137" s="212"/>
      <c r="P137" s="212"/>
      <c r="Q137" s="212"/>
      <c r="R137" s="212"/>
      <c r="S137" s="212"/>
      <c r="T137" s="213"/>
      <c r="AT137" s="214" t="s">
        <v>182</v>
      </c>
      <c r="AU137" s="214" t="s">
        <v>83</v>
      </c>
      <c r="AV137" s="14" t="s">
        <v>83</v>
      </c>
      <c r="AW137" s="14" t="s">
        <v>35</v>
      </c>
      <c r="AX137" s="14" t="s">
        <v>73</v>
      </c>
      <c r="AY137" s="214" t="s">
        <v>171</v>
      </c>
    </row>
    <row r="138" spans="2:51" s="13" customFormat="1" ht="12">
      <c r="B138" s="193"/>
      <c r="C138" s="194"/>
      <c r="D138" s="195" t="s">
        <v>182</v>
      </c>
      <c r="E138" s="196" t="s">
        <v>19</v>
      </c>
      <c r="F138" s="197" t="s">
        <v>342</v>
      </c>
      <c r="G138" s="194"/>
      <c r="H138" s="196" t="s">
        <v>19</v>
      </c>
      <c r="I138" s="198"/>
      <c r="J138" s="194"/>
      <c r="K138" s="194"/>
      <c r="L138" s="199"/>
      <c r="M138" s="200"/>
      <c r="N138" s="201"/>
      <c r="O138" s="201"/>
      <c r="P138" s="201"/>
      <c r="Q138" s="201"/>
      <c r="R138" s="201"/>
      <c r="S138" s="201"/>
      <c r="T138" s="202"/>
      <c r="AT138" s="203" t="s">
        <v>182</v>
      </c>
      <c r="AU138" s="203" t="s">
        <v>83</v>
      </c>
      <c r="AV138" s="13" t="s">
        <v>81</v>
      </c>
      <c r="AW138" s="13" t="s">
        <v>35</v>
      </c>
      <c r="AX138" s="13" t="s">
        <v>73</v>
      </c>
      <c r="AY138" s="203" t="s">
        <v>171</v>
      </c>
    </row>
    <row r="139" spans="2:51" s="14" customFormat="1" ht="12">
      <c r="B139" s="204"/>
      <c r="C139" s="205"/>
      <c r="D139" s="195" t="s">
        <v>182</v>
      </c>
      <c r="E139" s="206" t="s">
        <v>19</v>
      </c>
      <c r="F139" s="207" t="s">
        <v>3519</v>
      </c>
      <c r="G139" s="205"/>
      <c r="H139" s="208">
        <v>12</v>
      </c>
      <c r="I139" s="209"/>
      <c r="J139" s="205"/>
      <c r="K139" s="205"/>
      <c r="L139" s="210"/>
      <c r="M139" s="211"/>
      <c r="N139" s="212"/>
      <c r="O139" s="212"/>
      <c r="P139" s="212"/>
      <c r="Q139" s="212"/>
      <c r="R139" s="212"/>
      <c r="S139" s="212"/>
      <c r="T139" s="213"/>
      <c r="AT139" s="214" t="s">
        <v>182</v>
      </c>
      <c r="AU139" s="214" t="s">
        <v>83</v>
      </c>
      <c r="AV139" s="14" t="s">
        <v>83</v>
      </c>
      <c r="AW139" s="14" t="s">
        <v>35</v>
      </c>
      <c r="AX139" s="14" t="s">
        <v>73</v>
      </c>
      <c r="AY139" s="214" t="s">
        <v>171</v>
      </c>
    </row>
    <row r="140" spans="2:51" s="15" customFormat="1" ht="12">
      <c r="B140" s="215"/>
      <c r="C140" s="216"/>
      <c r="D140" s="195" t="s">
        <v>182</v>
      </c>
      <c r="E140" s="217" t="s">
        <v>19</v>
      </c>
      <c r="F140" s="218" t="s">
        <v>189</v>
      </c>
      <c r="G140" s="216"/>
      <c r="H140" s="219">
        <v>245.10000000000002</v>
      </c>
      <c r="I140" s="220"/>
      <c r="J140" s="216"/>
      <c r="K140" s="216"/>
      <c r="L140" s="221"/>
      <c r="M140" s="222"/>
      <c r="N140" s="223"/>
      <c r="O140" s="223"/>
      <c r="P140" s="223"/>
      <c r="Q140" s="223"/>
      <c r="R140" s="223"/>
      <c r="S140" s="223"/>
      <c r="T140" s="224"/>
      <c r="AT140" s="225" t="s">
        <v>182</v>
      </c>
      <c r="AU140" s="225" t="s">
        <v>83</v>
      </c>
      <c r="AV140" s="15" t="s">
        <v>178</v>
      </c>
      <c r="AW140" s="15" t="s">
        <v>35</v>
      </c>
      <c r="AX140" s="15" t="s">
        <v>81</v>
      </c>
      <c r="AY140" s="225" t="s">
        <v>171</v>
      </c>
    </row>
    <row r="141" spans="1:65" s="2" customFormat="1" ht="33" customHeight="1">
      <c r="A141" s="35"/>
      <c r="B141" s="36"/>
      <c r="C141" s="175" t="s">
        <v>238</v>
      </c>
      <c r="D141" s="175" t="s">
        <v>173</v>
      </c>
      <c r="E141" s="176" t="s">
        <v>3520</v>
      </c>
      <c r="F141" s="177" t="s">
        <v>3521</v>
      </c>
      <c r="G141" s="178" t="s">
        <v>176</v>
      </c>
      <c r="H141" s="179">
        <v>1.05</v>
      </c>
      <c r="I141" s="180"/>
      <c r="J141" s="181">
        <f>ROUND(I141*H141,2)</f>
        <v>0</v>
      </c>
      <c r="K141" s="177" t="s">
        <v>177</v>
      </c>
      <c r="L141" s="40"/>
      <c r="M141" s="182" t="s">
        <v>19</v>
      </c>
      <c r="N141" s="183" t="s">
        <v>44</v>
      </c>
      <c r="O141" s="65"/>
      <c r="P141" s="184">
        <f>O141*H141</f>
        <v>0</v>
      </c>
      <c r="Q141" s="184">
        <v>0.378</v>
      </c>
      <c r="R141" s="184">
        <f>Q141*H141</f>
        <v>0.39690000000000003</v>
      </c>
      <c r="S141" s="184">
        <v>1.95</v>
      </c>
      <c r="T141" s="185">
        <f>S141*H141</f>
        <v>2.0475</v>
      </c>
      <c r="U141" s="35"/>
      <c r="V141" s="35"/>
      <c r="W141" s="35"/>
      <c r="X141" s="35"/>
      <c r="Y141" s="35"/>
      <c r="Z141" s="35"/>
      <c r="AA141" s="35"/>
      <c r="AB141" s="35"/>
      <c r="AC141" s="35"/>
      <c r="AD141" s="35"/>
      <c r="AE141" s="35"/>
      <c r="AR141" s="186" t="s">
        <v>178</v>
      </c>
      <c r="AT141" s="186" t="s">
        <v>173</v>
      </c>
      <c r="AU141" s="186" t="s">
        <v>83</v>
      </c>
      <c r="AY141" s="18" t="s">
        <v>171</v>
      </c>
      <c r="BE141" s="187">
        <f>IF(N141="základní",J141,0)</f>
        <v>0</v>
      </c>
      <c r="BF141" s="187">
        <f>IF(N141="snížená",J141,0)</f>
        <v>0</v>
      </c>
      <c r="BG141" s="187">
        <f>IF(N141="zákl. přenesená",J141,0)</f>
        <v>0</v>
      </c>
      <c r="BH141" s="187">
        <f>IF(N141="sníž. přenesená",J141,0)</f>
        <v>0</v>
      </c>
      <c r="BI141" s="187">
        <f>IF(N141="nulová",J141,0)</f>
        <v>0</v>
      </c>
      <c r="BJ141" s="18" t="s">
        <v>81</v>
      </c>
      <c r="BK141" s="187">
        <f>ROUND(I141*H141,2)</f>
        <v>0</v>
      </c>
      <c r="BL141" s="18" t="s">
        <v>178</v>
      </c>
      <c r="BM141" s="186" t="s">
        <v>3522</v>
      </c>
    </row>
    <row r="142" spans="1:47" s="2" customFormat="1" ht="12">
      <c r="A142" s="35"/>
      <c r="B142" s="36"/>
      <c r="C142" s="37"/>
      <c r="D142" s="188" t="s">
        <v>180</v>
      </c>
      <c r="E142" s="37"/>
      <c r="F142" s="189" t="s">
        <v>3523</v>
      </c>
      <c r="G142" s="37"/>
      <c r="H142" s="37"/>
      <c r="I142" s="190"/>
      <c r="J142" s="37"/>
      <c r="K142" s="37"/>
      <c r="L142" s="40"/>
      <c r="M142" s="191"/>
      <c r="N142" s="192"/>
      <c r="O142" s="65"/>
      <c r="P142" s="65"/>
      <c r="Q142" s="65"/>
      <c r="R142" s="65"/>
      <c r="S142" s="65"/>
      <c r="T142" s="66"/>
      <c r="U142" s="35"/>
      <c r="V142" s="35"/>
      <c r="W142" s="35"/>
      <c r="X142" s="35"/>
      <c r="Y142" s="35"/>
      <c r="Z142" s="35"/>
      <c r="AA142" s="35"/>
      <c r="AB142" s="35"/>
      <c r="AC142" s="35"/>
      <c r="AD142" s="35"/>
      <c r="AE142" s="35"/>
      <c r="AT142" s="18" t="s">
        <v>180</v>
      </c>
      <c r="AU142" s="18" t="s">
        <v>83</v>
      </c>
    </row>
    <row r="143" spans="2:51" s="13" customFormat="1" ht="12">
      <c r="B143" s="193"/>
      <c r="C143" s="194"/>
      <c r="D143" s="195" t="s">
        <v>182</v>
      </c>
      <c r="E143" s="196" t="s">
        <v>19</v>
      </c>
      <c r="F143" s="197" t="s">
        <v>2010</v>
      </c>
      <c r="G143" s="194"/>
      <c r="H143" s="196" t="s">
        <v>19</v>
      </c>
      <c r="I143" s="198"/>
      <c r="J143" s="194"/>
      <c r="K143" s="194"/>
      <c r="L143" s="199"/>
      <c r="M143" s="200"/>
      <c r="N143" s="201"/>
      <c r="O143" s="201"/>
      <c r="P143" s="201"/>
      <c r="Q143" s="201"/>
      <c r="R143" s="201"/>
      <c r="S143" s="201"/>
      <c r="T143" s="202"/>
      <c r="AT143" s="203" t="s">
        <v>182</v>
      </c>
      <c r="AU143" s="203" t="s">
        <v>83</v>
      </c>
      <c r="AV143" s="13" t="s">
        <v>81</v>
      </c>
      <c r="AW143" s="13" t="s">
        <v>35</v>
      </c>
      <c r="AX143" s="13" t="s">
        <v>73</v>
      </c>
      <c r="AY143" s="203" t="s">
        <v>171</v>
      </c>
    </row>
    <row r="144" spans="2:51" s="14" customFormat="1" ht="12">
      <c r="B144" s="204"/>
      <c r="C144" s="205"/>
      <c r="D144" s="195" t="s">
        <v>182</v>
      </c>
      <c r="E144" s="206" t="s">
        <v>19</v>
      </c>
      <c r="F144" s="207" t="s">
        <v>3524</v>
      </c>
      <c r="G144" s="205"/>
      <c r="H144" s="208">
        <v>0.75</v>
      </c>
      <c r="I144" s="209"/>
      <c r="J144" s="205"/>
      <c r="K144" s="205"/>
      <c r="L144" s="210"/>
      <c r="M144" s="211"/>
      <c r="N144" s="212"/>
      <c r="O144" s="212"/>
      <c r="P144" s="212"/>
      <c r="Q144" s="212"/>
      <c r="R144" s="212"/>
      <c r="S144" s="212"/>
      <c r="T144" s="213"/>
      <c r="AT144" s="214" t="s">
        <v>182</v>
      </c>
      <c r="AU144" s="214" t="s">
        <v>83</v>
      </c>
      <c r="AV144" s="14" t="s">
        <v>83</v>
      </c>
      <c r="AW144" s="14" t="s">
        <v>35</v>
      </c>
      <c r="AX144" s="14" t="s">
        <v>73</v>
      </c>
      <c r="AY144" s="214" t="s">
        <v>171</v>
      </c>
    </row>
    <row r="145" spans="2:51" s="13" customFormat="1" ht="12">
      <c r="B145" s="193"/>
      <c r="C145" s="194"/>
      <c r="D145" s="195" t="s">
        <v>182</v>
      </c>
      <c r="E145" s="196" t="s">
        <v>19</v>
      </c>
      <c r="F145" s="197" t="s">
        <v>204</v>
      </c>
      <c r="G145" s="194"/>
      <c r="H145" s="196" t="s">
        <v>19</v>
      </c>
      <c r="I145" s="198"/>
      <c r="J145" s="194"/>
      <c r="K145" s="194"/>
      <c r="L145" s="199"/>
      <c r="M145" s="200"/>
      <c r="N145" s="201"/>
      <c r="O145" s="201"/>
      <c r="P145" s="201"/>
      <c r="Q145" s="201"/>
      <c r="R145" s="201"/>
      <c r="S145" s="201"/>
      <c r="T145" s="202"/>
      <c r="AT145" s="203" t="s">
        <v>182</v>
      </c>
      <c r="AU145" s="203" t="s">
        <v>83</v>
      </c>
      <c r="AV145" s="13" t="s">
        <v>81</v>
      </c>
      <c r="AW145" s="13" t="s">
        <v>35</v>
      </c>
      <c r="AX145" s="13" t="s">
        <v>73</v>
      </c>
      <c r="AY145" s="203" t="s">
        <v>171</v>
      </c>
    </row>
    <row r="146" spans="2:51" s="14" customFormat="1" ht="12">
      <c r="B146" s="204"/>
      <c r="C146" s="205"/>
      <c r="D146" s="195" t="s">
        <v>182</v>
      </c>
      <c r="E146" s="206" t="s">
        <v>19</v>
      </c>
      <c r="F146" s="207" t="s">
        <v>3525</v>
      </c>
      <c r="G146" s="205"/>
      <c r="H146" s="208">
        <v>0.3</v>
      </c>
      <c r="I146" s="209"/>
      <c r="J146" s="205"/>
      <c r="K146" s="205"/>
      <c r="L146" s="210"/>
      <c r="M146" s="211"/>
      <c r="N146" s="212"/>
      <c r="O146" s="212"/>
      <c r="P146" s="212"/>
      <c r="Q146" s="212"/>
      <c r="R146" s="212"/>
      <c r="S146" s="212"/>
      <c r="T146" s="213"/>
      <c r="AT146" s="214" t="s">
        <v>182</v>
      </c>
      <c r="AU146" s="214" t="s">
        <v>83</v>
      </c>
      <c r="AV146" s="14" t="s">
        <v>83</v>
      </c>
      <c r="AW146" s="14" t="s">
        <v>35</v>
      </c>
      <c r="AX146" s="14" t="s">
        <v>73</v>
      </c>
      <c r="AY146" s="214" t="s">
        <v>171</v>
      </c>
    </row>
    <row r="147" spans="2:51" s="15" customFormat="1" ht="12">
      <c r="B147" s="215"/>
      <c r="C147" s="216"/>
      <c r="D147" s="195" t="s">
        <v>182</v>
      </c>
      <c r="E147" s="217" t="s">
        <v>19</v>
      </c>
      <c r="F147" s="218" t="s">
        <v>189</v>
      </c>
      <c r="G147" s="216"/>
      <c r="H147" s="219">
        <v>1.05</v>
      </c>
      <c r="I147" s="220"/>
      <c r="J147" s="216"/>
      <c r="K147" s="216"/>
      <c r="L147" s="221"/>
      <c r="M147" s="222"/>
      <c r="N147" s="223"/>
      <c r="O147" s="223"/>
      <c r="P147" s="223"/>
      <c r="Q147" s="223"/>
      <c r="R147" s="223"/>
      <c r="S147" s="223"/>
      <c r="T147" s="224"/>
      <c r="AT147" s="225" t="s">
        <v>182</v>
      </c>
      <c r="AU147" s="225" t="s">
        <v>83</v>
      </c>
      <c r="AV147" s="15" t="s">
        <v>178</v>
      </c>
      <c r="AW147" s="15" t="s">
        <v>35</v>
      </c>
      <c r="AX147" s="15" t="s">
        <v>81</v>
      </c>
      <c r="AY147" s="225" t="s">
        <v>171</v>
      </c>
    </row>
    <row r="148" spans="1:65" s="2" customFormat="1" ht="16.5" customHeight="1">
      <c r="A148" s="35"/>
      <c r="B148" s="36"/>
      <c r="C148" s="226" t="s">
        <v>245</v>
      </c>
      <c r="D148" s="226" t="s">
        <v>263</v>
      </c>
      <c r="E148" s="227" t="s">
        <v>3526</v>
      </c>
      <c r="F148" s="228" t="s">
        <v>3527</v>
      </c>
      <c r="G148" s="229" t="s">
        <v>402</v>
      </c>
      <c r="H148" s="230">
        <v>336.263</v>
      </c>
      <c r="I148" s="231"/>
      <c r="J148" s="232">
        <f>ROUND(I148*H148,2)</f>
        <v>0</v>
      </c>
      <c r="K148" s="228" t="s">
        <v>177</v>
      </c>
      <c r="L148" s="233"/>
      <c r="M148" s="234" t="s">
        <v>19</v>
      </c>
      <c r="N148" s="235" t="s">
        <v>44</v>
      </c>
      <c r="O148" s="65"/>
      <c r="P148" s="184">
        <f>O148*H148</f>
        <v>0</v>
      </c>
      <c r="Q148" s="184">
        <v>0.0041</v>
      </c>
      <c r="R148" s="184">
        <f>Q148*H148</f>
        <v>1.3786783</v>
      </c>
      <c r="S148" s="184">
        <v>0</v>
      </c>
      <c r="T148" s="185">
        <f>S148*H148</f>
        <v>0</v>
      </c>
      <c r="U148" s="35"/>
      <c r="V148" s="35"/>
      <c r="W148" s="35"/>
      <c r="X148" s="35"/>
      <c r="Y148" s="35"/>
      <c r="Z148" s="35"/>
      <c r="AA148" s="35"/>
      <c r="AB148" s="35"/>
      <c r="AC148" s="35"/>
      <c r="AD148" s="35"/>
      <c r="AE148" s="35"/>
      <c r="AR148" s="186" t="s">
        <v>245</v>
      </c>
      <c r="AT148" s="186" t="s">
        <v>263</v>
      </c>
      <c r="AU148" s="186" t="s">
        <v>83</v>
      </c>
      <c r="AY148" s="18" t="s">
        <v>171</v>
      </c>
      <c r="BE148" s="187">
        <f>IF(N148="základní",J148,0)</f>
        <v>0</v>
      </c>
      <c r="BF148" s="187">
        <f>IF(N148="snížená",J148,0)</f>
        <v>0</v>
      </c>
      <c r="BG148" s="187">
        <f>IF(N148="zákl. přenesená",J148,0)</f>
        <v>0</v>
      </c>
      <c r="BH148" s="187">
        <f>IF(N148="sníž. přenesená",J148,0)</f>
        <v>0</v>
      </c>
      <c r="BI148" s="187">
        <f>IF(N148="nulová",J148,0)</f>
        <v>0</v>
      </c>
      <c r="BJ148" s="18" t="s">
        <v>81</v>
      </c>
      <c r="BK148" s="187">
        <f>ROUND(I148*H148,2)</f>
        <v>0</v>
      </c>
      <c r="BL148" s="18" t="s">
        <v>178</v>
      </c>
      <c r="BM148" s="186" t="s">
        <v>3528</v>
      </c>
    </row>
    <row r="149" spans="2:51" s="14" customFormat="1" ht="12">
      <c r="B149" s="204"/>
      <c r="C149" s="205"/>
      <c r="D149" s="195" t="s">
        <v>182</v>
      </c>
      <c r="E149" s="205"/>
      <c r="F149" s="207" t="s">
        <v>3529</v>
      </c>
      <c r="G149" s="205"/>
      <c r="H149" s="208">
        <v>336.263</v>
      </c>
      <c r="I149" s="209"/>
      <c r="J149" s="205"/>
      <c r="K149" s="205"/>
      <c r="L149" s="210"/>
      <c r="M149" s="211"/>
      <c r="N149" s="212"/>
      <c r="O149" s="212"/>
      <c r="P149" s="212"/>
      <c r="Q149" s="212"/>
      <c r="R149" s="212"/>
      <c r="S149" s="212"/>
      <c r="T149" s="213"/>
      <c r="AT149" s="214" t="s">
        <v>182</v>
      </c>
      <c r="AU149" s="214" t="s">
        <v>83</v>
      </c>
      <c r="AV149" s="14" t="s">
        <v>83</v>
      </c>
      <c r="AW149" s="14" t="s">
        <v>4</v>
      </c>
      <c r="AX149" s="14" t="s">
        <v>81</v>
      </c>
      <c r="AY149" s="214" t="s">
        <v>171</v>
      </c>
    </row>
    <row r="150" spans="1:65" s="2" customFormat="1" ht="55.5" customHeight="1">
      <c r="A150" s="35"/>
      <c r="B150" s="36"/>
      <c r="C150" s="175" t="s">
        <v>254</v>
      </c>
      <c r="D150" s="175" t="s">
        <v>173</v>
      </c>
      <c r="E150" s="176" t="s">
        <v>3530</v>
      </c>
      <c r="F150" s="177" t="s">
        <v>3531</v>
      </c>
      <c r="G150" s="178" t="s">
        <v>328</v>
      </c>
      <c r="H150" s="179">
        <v>245.1</v>
      </c>
      <c r="I150" s="180"/>
      <c r="J150" s="181">
        <f>ROUND(I150*H150,2)</f>
        <v>0</v>
      </c>
      <c r="K150" s="177" t="s">
        <v>177</v>
      </c>
      <c r="L150" s="40"/>
      <c r="M150" s="182" t="s">
        <v>19</v>
      </c>
      <c r="N150" s="183" t="s">
        <v>44</v>
      </c>
      <c r="O150" s="65"/>
      <c r="P150" s="184">
        <f>O150*H150</f>
        <v>0</v>
      </c>
      <c r="Q150" s="184">
        <v>0.00639</v>
      </c>
      <c r="R150" s="184">
        <f>Q150*H150</f>
        <v>1.5661889999999998</v>
      </c>
      <c r="S150" s="184">
        <v>0</v>
      </c>
      <c r="T150" s="185">
        <f>S150*H150</f>
        <v>0</v>
      </c>
      <c r="U150" s="35"/>
      <c r="V150" s="35"/>
      <c r="W150" s="35"/>
      <c r="X150" s="35"/>
      <c r="Y150" s="35"/>
      <c r="Z150" s="35"/>
      <c r="AA150" s="35"/>
      <c r="AB150" s="35"/>
      <c r="AC150" s="35"/>
      <c r="AD150" s="35"/>
      <c r="AE150" s="35"/>
      <c r="AR150" s="186" t="s">
        <v>178</v>
      </c>
      <c r="AT150" s="186" t="s">
        <v>173</v>
      </c>
      <c r="AU150" s="186" t="s">
        <v>83</v>
      </c>
      <c r="AY150" s="18" t="s">
        <v>171</v>
      </c>
      <c r="BE150" s="187">
        <f>IF(N150="základní",J150,0)</f>
        <v>0</v>
      </c>
      <c r="BF150" s="187">
        <f>IF(N150="snížená",J150,0)</f>
        <v>0</v>
      </c>
      <c r="BG150" s="187">
        <f>IF(N150="zákl. přenesená",J150,0)</f>
        <v>0</v>
      </c>
      <c r="BH150" s="187">
        <f>IF(N150="sníž. přenesená",J150,0)</f>
        <v>0</v>
      </c>
      <c r="BI150" s="187">
        <f>IF(N150="nulová",J150,0)</f>
        <v>0</v>
      </c>
      <c r="BJ150" s="18" t="s">
        <v>81</v>
      </c>
      <c r="BK150" s="187">
        <f>ROUND(I150*H150,2)</f>
        <v>0</v>
      </c>
      <c r="BL150" s="18" t="s">
        <v>178</v>
      </c>
      <c r="BM150" s="186" t="s">
        <v>3532</v>
      </c>
    </row>
    <row r="151" spans="1:47" s="2" customFormat="1" ht="12">
      <c r="A151" s="35"/>
      <c r="B151" s="36"/>
      <c r="C151" s="37"/>
      <c r="D151" s="188" t="s">
        <v>180</v>
      </c>
      <c r="E151" s="37"/>
      <c r="F151" s="189" t="s">
        <v>3533</v>
      </c>
      <c r="G151" s="37"/>
      <c r="H151" s="37"/>
      <c r="I151" s="190"/>
      <c r="J151" s="37"/>
      <c r="K151" s="37"/>
      <c r="L151" s="40"/>
      <c r="M151" s="191"/>
      <c r="N151" s="192"/>
      <c r="O151" s="65"/>
      <c r="P151" s="65"/>
      <c r="Q151" s="65"/>
      <c r="R151" s="65"/>
      <c r="S151" s="65"/>
      <c r="T151" s="66"/>
      <c r="U151" s="35"/>
      <c r="V151" s="35"/>
      <c r="W151" s="35"/>
      <c r="X151" s="35"/>
      <c r="Y151" s="35"/>
      <c r="Z151" s="35"/>
      <c r="AA151" s="35"/>
      <c r="AB151" s="35"/>
      <c r="AC151" s="35"/>
      <c r="AD151" s="35"/>
      <c r="AE151" s="35"/>
      <c r="AT151" s="18" t="s">
        <v>180</v>
      </c>
      <c r="AU151" s="18" t="s">
        <v>83</v>
      </c>
    </row>
    <row r="152" spans="1:65" s="2" customFormat="1" ht="49.15" customHeight="1">
      <c r="A152" s="35"/>
      <c r="B152" s="36"/>
      <c r="C152" s="175" t="s">
        <v>262</v>
      </c>
      <c r="D152" s="175" t="s">
        <v>173</v>
      </c>
      <c r="E152" s="176" t="s">
        <v>3534</v>
      </c>
      <c r="F152" s="177" t="s">
        <v>3535</v>
      </c>
      <c r="G152" s="178" t="s">
        <v>328</v>
      </c>
      <c r="H152" s="179">
        <v>735.6</v>
      </c>
      <c r="I152" s="180"/>
      <c r="J152" s="181">
        <f>ROUND(I152*H152,2)</f>
        <v>0</v>
      </c>
      <c r="K152" s="177" t="s">
        <v>177</v>
      </c>
      <c r="L152" s="40"/>
      <c r="M152" s="182" t="s">
        <v>19</v>
      </c>
      <c r="N152" s="183" t="s">
        <v>44</v>
      </c>
      <c r="O152" s="65"/>
      <c r="P152" s="184">
        <f>O152*H152</f>
        <v>0</v>
      </c>
      <c r="Q152" s="184">
        <v>0.00129</v>
      </c>
      <c r="R152" s="184">
        <f>Q152*H152</f>
        <v>0.948924</v>
      </c>
      <c r="S152" s="184">
        <v>0.001</v>
      </c>
      <c r="T152" s="185">
        <f>S152*H152</f>
        <v>0.7356</v>
      </c>
      <c r="U152" s="35"/>
      <c r="V152" s="35"/>
      <c r="W152" s="35"/>
      <c r="X152" s="35"/>
      <c r="Y152" s="35"/>
      <c r="Z152" s="35"/>
      <c r="AA152" s="35"/>
      <c r="AB152" s="35"/>
      <c r="AC152" s="35"/>
      <c r="AD152" s="35"/>
      <c r="AE152" s="35"/>
      <c r="AR152" s="186" t="s">
        <v>178</v>
      </c>
      <c r="AT152" s="186" t="s">
        <v>173</v>
      </c>
      <c r="AU152" s="186" t="s">
        <v>83</v>
      </c>
      <c r="AY152" s="18" t="s">
        <v>171</v>
      </c>
      <c r="BE152" s="187">
        <f>IF(N152="základní",J152,0)</f>
        <v>0</v>
      </c>
      <c r="BF152" s="187">
        <f>IF(N152="snížená",J152,0)</f>
        <v>0</v>
      </c>
      <c r="BG152" s="187">
        <f>IF(N152="zákl. přenesená",J152,0)</f>
        <v>0</v>
      </c>
      <c r="BH152" s="187">
        <f>IF(N152="sníž. přenesená",J152,0)</f>
        <v>0</v>
      </c>
      <c r="BI152" s="187">
        <f>IF(N152="nulová",J152,0)</f>
        <v>0</v>
      </c>
      <c r="BJ152" s="18" t="s">
        <v>81</v>
      </c>
      <c r="BK152" s="187">
        <f>ROUND(I152*H152,2)</f>
        <v>0</v>
      </c>
      <c r="BL152" s="18" t="s">
        <v>178</v>
      </c>
      <c r="BM152" s="186" t="s">
        <v>3536</v>
      </c>
    </row>
    <row r="153" spans="1:47" s="2" customFormat="1" ht="12">
      <c r="A153" s="35"/>
      <c r="B153" s="36"/>
      <c r="C153" s="37"/>
      <c r="D153" s="188" t="s">
        <v>180</v>
      </c>
      <c r="E153" s="37"/>
      <c r="F153" s="189" t="s">
        <v>3537</v>
      </c>
      <c r="G153" s="37"/>
      <c r="H153" s="37"/>
      <c r="I153" s="190"/>
      <c r="J153" s="37"/>
      <c r="K153" s="37"/>
      <c r="L153" s="40"/>
      <c r="M153" s="191"/>
      <c r="N153" s="192"/>
      <c r="O153" s="65"/>
      <c r="P153" s="65"/>
      <c r="Q153" s="65"/>
      <c r="R153" s="65"/>
      <c r="S153" s="65"/>
      <c r="T153" s="66"/>
      <c r="U153" s="35"/>
      <c r="V153" s="35"/>
      <c r="W153" s="35"/>
      <c r="X153" s="35"/>
      <c r="Y153" s="35"/>
      <c r="Z153" s="35"/>
      <c r="AA153" s="35"/>
      <c r="AB153" s="35"/>
      <c r="AC153" s="35"/>
      <c r="AD153" s="35"/>
      <c r="AE153" s="35"/>
      <c r="AT153" s="18" t="s">
        <v>180</v>
      </c>
      <c r="AU153" s="18" t="s">
        <v>83</v>
      </c>
    </row>
    <row r="154" spans="2:51" s="13" customFormat="1" ht="22.5">
      <c r="B154" s="193"/>
      <c r="C154" s="194"/>
      <c r="D154" s="195" t="s">
        <v>182</v>
      </c>
      <c r="E154" s="196" t="s">
        <v>19</v>
      </c>
      <c r="F154" s="197" t="s">
        <v>3538</v>
      </c>
      <c r="G154" s="194"/>
      <c r="H154" s="196" t="s">
        <v>19</v>
      </c>
      <c r="I154" s="198"/>
      <c r="J154" s="194"/>
      <c r="K154" s="194"/>
      <c r="L154" s="199"/>
      <c r="M154" s="200"/>
      <c r="N154" s="201"/>
      <c r="O154" s="201"/>
      <c r="P154" s="201"/>
      <c r="Q154" s="201"/>
      <c r="R154" s="201"/>
      <c r="S154" s="201"/>
      <c r="T154" s="202"/>
      <c r="AT154" s="203" t="s">
        <v>182</v>
      </c>
      <c r="AU154" s="203" t="s">
        <v>83</v>
      </c>
      <c r="AV154" s="13" t="s">
        <v>81</v>
      </c>
      <c r="AW154" s="13" t="s">
        <v>35</v>
      </c>
      <c r="AX154" s="13" t="s">
        <v>73</v>
      </c>
      <c r="AY154" s="203" t="s">
        <v>171</v>
      </c>
    </row>
    <row r="155" spans="2:51" s="13" customFormat="1" ht="12">
      <c r="B155" s="193"/>
      <c r="C155" s="194"/>
      <c r="D155" s="195" t="s">
        <v>182</v>
      </c>
      <c r="E155" s="196" t="s">
        <v>19</v>
      </c>
      <c r="F155" s="197" t="s">
        <v>3539</v>
      </c>
      <c r="G155" s="194"/>
      <c r="H155" s="196" t="s">
        <v>19</v>
      </c>
      <c r="I155" s="198"/>
      <c r="J155" s="194"/>
      <c r="K155" s="194"/>
      <c r="L155" s="199"/>
      <c r="M155" s="200"/>
      <c r="N155" s="201"/>
      <c r="O155" s="201"/>
      <c r="P155" s="201"/>
      <c r="Q155" s="201"/>
      <c r="R155" s="201"/>
      <c r="S155" s="201"/>
      <c r="T155" s="202"/>
      <c r="AT155" s="203" t="s">
        <v>182</v>
      </c>
      <c r="AU155" s="203" t="s">
        <v>83</v>
      </c>
      <c r="AV155" s="13" t="s">
        <v>81</v>
      </c>
      <c r="AW155" s="13" t="s">
        <v>35</v>
      </c>
      <c r="AX155" s="13" t="s">
        <v>73</v>
      </c>
      <c r="AY155" s="203" t="s">
        <v>171</v>
      </c>
    </row>
    <row r="156" spans="2:51" s="14" customFormat="1" ht="12">
      <c r="B156" s="204"/>
      <c r="C156" s="205"/>
      <c r="D156" s="195" t="s">
        <v>182</v>
      </c>
      <c r="E156" s="206" t="s">
        <v>19</v>
      </c>
      <c r="F156" s="207" t="s">
        <v>3540</v>
      </c>
      <c r="G156" s="205"/>
      <c r="H156" s="208">
        <v>735.6</v>
      </c>
      <c r="I156" s="209"/>
      <c r="J156" s="205"/>
      <c r="K156" s="205"/>
      <c r="L156" s="210"/>
      <c r="M156" s="211"/>
      <c r="N156" s="212"/>
      <c r="O156" s="212"/>
      <c r="P156" s="212"/>
      <c r="Q156" s="212"/>
      <c r="R156" s="212"/>
      <c r="S156" s="212"/>
      <c r="T156" s="213"/>
      <c r="AT156" s="214" t="s">
        <v>182</v>
      </c>
      <c r="AU156" s="214" t="s">
        <v>83</v>
      </c>
      <c r="AV156" s="14" t="s">
        <v>83</v>
      </c>
      <c r="AW156" s="14" t="s">
        <v>35</v>
      </c>
      <c r="AX156" s="14" t="s">
        <v>81</v>
      </c>
      <c r="AY156" s="214" t="s">
        <v>171</v>
      </c>
    </row>
    <row r="157" spans="2:63" s="12" customFormat="1" ht="22.9" customHeight="1">
      <c r="B157" s="159"/>
      <c r="C157" s="160"/>
      <c r="D157" s="161" t="s">
        <v>72</v>
      </c>
      <c r="E157" s="173" t="s">
        <v>922</v>
      </c>
      <c r="F157" s="173" t="s">
        <v>923</v>
      </c>
      <c r="G157" s="160"/>
      <c r="H157" s="160"/>
      <c r="I157" s="163"/>
      <c r="J157" s="174">
        <f>BK157</f>
        <v>0</v>
      </c>
      <c r="K157" s="160"/>
      <c r="L157" s="165"/>
      <c r="M157" s="166"/>
      <c r="N157" s="167"/>
      <c r="O157" s="167"/>
      <c r="P157" s="168">
        <f>SUM(P158:P168)</f>
        <v>0</v>
      </c>
      <c r="Q157" s="167"/>
      <c r="R157" s="168">
        <f>SUM(R158:R168)</f>
        <v>0</v>
      </c>
      <c r="S157" s="167"/>
      <c r="T157" s="169">
        <f>SUM(T158:T168)</f>
        <v>0</v>
      </c>
      <c r="AR157" s="170" t="s">
        <v>81</v>
      </c>
      <c r="AT157" s="171" t="s">
        <v>72</v>
      </c>
      <c r="AU157" s="171" t="s">
        <v>81</v>
      </c>
      <c r="AY157" s="170" t="s">
        <v>171</v>
      </c>
      <c r="BK157" s="172">
        <f>SUM(BK158:BK168)</f>
        <v>0</v>
      </c>
    </row>
    <row r="158" spans="1:65" s="2" customFormat="1" ht="37.9" customHeight="1">
      <c r="A158" s="35"/>
      <c r="B158" s="36"/>
      <c r="C158" s="175" t="s">
        <v>269</v>
      </c>
      <c r="D158" s="175" t="s">
        <v>173</v>
      </c>
      <c r="E158" s="176" t="s">
        <v>3541</v>
      </c>
      <c r="F158" s="177" t="s">
        <v>3542</v>
      </c>
      <c r="G158" s="178" t="s">
        <v>266</v>
      </c>
      <c r="H158" s="179">
        <v>2.783</v>
      </c>
      <c r="I158" s="180"/>
      <c r="J158" s="181">
        <f>ROUND(I158*H158,2)</f>
        <v>0</v>
      </c>
      <c r="K158" s="177" t="s">
        <v>177</v>
      </c>
      <c r="L158" s="40"/>
      <c r="M158" s="182" t="s">
        <v>19</v>
      </c>
      <c r="N158" s="183" t="s">
        <v>44</v>
      </c>
      <c r="O158" s="65"/>
      <c r="P158" s="184">
        <f>O158*H158</f>
        <v>0</v>
      </c>
      <c r="Q158" s="184">
        <v>0</v>
      </c>
      <c r="R158" s="184">
        <f>Q158*H158</f>
        <v>0</v>
      </c>
      <c r="S158" s="184">
        <v>0</v>
      </c>
      <c r="T158" s="185">
        <f>S158*H158</f>
        <v>0</v>
      </c>
      <c r="U158" s="35"/>
      <c r="V158" s="35"/>
      <c r="W158" s="35"/>
      <c r="X158" s="35"/>
      <c r="Y158" s="35"/>
      <c r="Z158" s="35"/>
      <c r="AA158" s="35"/>
      <c r="AB158" s="35"/>
      <c r="AC158" s="35"/>
      <c r="AD158" s="35"/>
      <c r="AE158" s="35"/>
      <c r="AR158" s="186" t="s">
        <v>178</v>
      </c>
      <c r="AT158" s="186" t="s">
        <v>173</v>
      </c>
      <c r="AU158" s="186" t="s">
        <v>83</v>
      </c>
      <c r="AY158" s="18" t="s">
        <v>171</v>
      </c>
      <c r="BE158" s="187">
        <f>IF(N158="základní",J158,0)</f>
        <v>0</v>
      </c>
      <c r="BF158" s="187">
        <f>IF(N158="snížená",J158,0)</f>
        <v>0</v>
      </c>
      <c r="BG158" s="187">
        <f>IF(N158="zákl. přenesená",J158,0)</f>
        <v>0</v>
      </c>
      <c r="BH158" s="187">
        <f>IF(N158="sníž. přenesená",J158,0)</f>
        <v>0</v>
      </c>
      <c r="BI158" s="187">
        <f>IF(N158="nulová",J158,0)</f>
        <v>0</v>
      </c>
      <c r="BJ158" s="18" t="s">
        <v>81</v>
      </c>
      <c r="BK158" s="187">
        <f>ROUND(I158*H158,2)</f>
        <v>0</v>
      </c>
      <c r="BL158" s="18" t="s">
        <v>178</v>
      </c>
      <c r="BM158" s="186" t="s">
        <v>3543</v>
      </c>
    </row>
    <row r="159" spans="1:47" s="2" customFormat="1" ht="12">
      <c r="A159" s="35"/>
      <c r="B159" s="36"/>
      <c r="C159" s="37"/>
      <c r="D159" s="188" t="s">
        <v>180</v>
      </c>
      <c r="E159" s="37"/>
      <c r="F159" s="189" t="s">
        <v>3544</v>
      </c>
      <c r="G159" s="37"/>
      <c r="H159" s="37"/>
      <c r="I159" s="190"/>
      <c r="J159" s="37"/>
      <c r="K159" s="37"/>
      <c r="L159" s="40"/>
      <c r="M159" s="191"/>
      <c r="N159" s="192"/>
      <c r="O159" s="65"/>
      <c r="P159" s="65"/>
      <c r="Q159" s="65"/>
      <c r="R159" s="65"/>
      <c r="S159" s="65"/>
      <c r="T159" s="66"/>
      <c r="U159" s="35"/>
      <c r="V159" s="35"/>
      <c r="W159" s="35"/>
      <c r="X159" s="35"/>
      <c r="Y159" s="35"/>
      <c r="Z159" s="35"/>
      <c r="AA159" s="35"/>
      <c r="AB159" s="35"/>
      <c r="AC159" s="35"/>
      <c r="AD159" s="35"/>
      <c r="AE159" s="35"/>
      <c r="AT159" s="18" t="s">
        <v>180</v>
      </c>
      <c r="AU159" s="18" t="s">
        <v>83</v>
      </c>
    </row>
    <row r="160" spans="1:65" s="2" customFormat="1" ht="33" customHeight="1">
      <c r="A160" s="35"/>
      <c r="B160" s="36"/>
      <c r="C160" s="175" t="s">
        <v>278</v>
      </c>
      <c r="D160" s="175" t="s">
        <v>173</v>
      </c>
      <c r="E160" s="176" t="s">
        <v>930</v>
      </c>
      <c r="F160" s="177" t="s">
        <v>931</v>
      </c>
      <c r="G160" s="178" t="s">
        <v>266</v>
      </c>
      <c r="H160" s="179">
        <v>2.783</v>
      </c>
      <c r="I160" s="180"/>
      <c r="J160" s="181">
        <f>ROUND(I160*H160,2)</f>
        <v>0</v>
      </c>
      <c r="K160" s="177" t="s">
        <v>177</v>
      </c>
      <c r="L160" s="40"/>
      <c r="M160" s="182" t="s">
        <v>19</v>
      </c>
      <c r="N160" s="183" t="s">
        <v>44</v>
      </c>
      <c r="O160" s="65"/>
      <c r="P160" s="184">
        <f>O160*H160</f>
        <v>0</v>
      </c>
      <c r="Q160" s="184">
        <v>0</v>
      </c>
      <c r="R160" s="184">
        <f>Q160*H160</f>
        <v>0</v>
      </c>
      <c r="S160" s="184">
        <v>0</v>
      </c>
      <c r="T160" s="185">
        <f>S160*H160</f>
        <v>0</v>
      </c>
      <c r="U160" s="35"/>
      <c r="V160" s="35"/>
      <c r="W160" s="35"/>
      <c r="X160" s="35"/>
      <c r="Y160" s="35"/>
      <c r="Z160" s="35"/>
      <c r="AA160" s="35"/>
      <c r="AB160" s="35"/>
      <c r="AC160" s="35"/>
      <c r="AD160" s="35"/>
      <c r="AE160" s="35"/>
      <c r="AR160" s="186" t="s">
        <v>178</v>
      </c>
      <c r="AT160" s="186" t="s">
        <v>173</v>
      </c>
      <c r="AU160" s="186" t="s">
        <v>83</v>
      </c>
      <c r="AY160" s="18" t="s">
        <v>171</v>
      </c>
      <c r="BE160" s="187">
        <f>IF(N160="základní",J160,0)</f>
        <v>0</v>
      </c>
      <c r="BF160" s="187">
        <f>IF(N160="snížená",J160,0)</f>
        <v>0</v>
      </c>
      <c r="BG160" s="187">
        <f>IF(N160="zákl. přenesená",J160,0)</f>
        <v>0</v>
      </c>
      <c r="BH160" s="187">
        <f>IF(N160="sníž. přenesená",J160,0)</f>
        <v>0</v>
      </c>
      <c r="BI160" s="187">
        <f>IF(N160="nulová",J160,0)</f>
        <v>0</v>
      </c>
      <c r="BJ160" s="18" t="s">
        <v>81</v>
      </c>
      <c r="BK160" s="187">
        <f>ROUND(I160*H160,2)</f>
        <v>0</v>
      </c>
      <c r="BL160" s="18" t="s">
        <v>178</v>
      </c>
      <c r="BM160" s="186" t="s">
        <v>3545</v>
      </c>
    </row>
    <row r="161" spans="1:47" s="2" customFormat="1" ht="12">
      <c r="A161" s="35"/>
      <c r="B161" s="36"/>
      <c r="C161" s="37"/>
      <c r="D161" s="188" t="s">
        <v>180</v>
      </c>
      <c r="E161" s="37"/>
      <c r="F161" s="189" t="s">
        <v>933</v>
      </c>
      <c r="G161" s="37"/>
      <c r="H161" s="37"/>
      <c r="I161" s="190"/>
      <c r="J161" s="37"/>
      <c r="K161" s="37"/>
      <c r="L161" s="40"/>
      <c r="M161" s="191"/>
      <c r="N161" s="192"/>
      <c r="O161" s="65"/>
      <c r="P161" s="65"/>
      <c r="Q161" s="65"/>
      <c r="R161" s="65"/>
      <c r="S161" s="65"/>
      <c r="T161" s="66"/>
      <c r="U161" s="35"/>
      <c r="V161" s="35"/>
      <c r="W161" s="35"/>
      <c r="X161" s="35"/>
      <c r="Y161" s="35"/>
      <c r="Z161" s="35"/>
      <c r="AA161" s="35"/>
      <c r="AB161" s="35"/>
      <c r="AC161" s="35"/>
      <c r="AD161" s="35"/>
      <c r="AE161" s="35"/>
      <c r="AT161" s="18" t="s">
        <v>180</v>
      </c>
      <c r="AU161" s="18" t="s">
        <v>83</v>
      </c>
    </row>
    <row r="162" spans="1:65" s="2" customFormat="1" ht="44.25" customHeight="1">
      <c r="A162" s="35"/>
      <c r="B162" s="36"/>
      <c r="C162" s="175" t="s">
        <v>291</v>
      </c>
      <c r="D162" s="175" t="s">
        <v>173</v>
      </c>
      <c r="E162" s="176" t="s">
        <v>935</v>
      </c>
      <c r="F162" s="177" t="s">
        <v>936</v>
      </c>
      <c r="G162" s="178" t="s">
        <v>266</v>
      </c>
      <c r="H162" s="179">
        <v>55.66</v>
      </c>
      <c r="I162" s="180"/>
      <c r="J162" s="181">
        <f>ROUND(I162*H162,2)</f>
        <v>0</v>
      </c>
      <c r="K162" s="177" t="s">
        <v>177</v>
      </c>
      <c r="L162" s="40"/>
      <c r="M162" s="182" t="s">
        <v>19</v>
      </c>
      <c r="N162" s="183" t="s">
        <v>44</v>
      </c>
      <c r="O162" s="65"/>
      <c r="P162" s="184">
        <f>O162*H162</f>
        <v>0</v>
      </c>
      <c r="Q162" s="184">
        <v>0</v>
      </c>
      <c r="R162" s="184">
        <f>Q162*H162</f>
        <v>0</v>
      </c>
      <c r="S162" s="184">
        <v>0</v>
      </c>
      <c r="T162" s="185">
        <f>S162*H162</f>
        <v>0</v>
      </c>
      <c r="U162" s="35"/>
      <c r="V162" s="35"/>
      <c r="W162" s="35"/>
      <c r="X162" s="35"/>
      <c r="Y162" s="35"/>
      <c r="Z162" s="35"/>
      <c r="AA162" s="35"/>
      <c r="AB162" s="35"/>
      <c r="AC162" s="35"/>
      <c r="AD162" s="35"/>
      <c r="AE162" s="35"/>
      <c r="AR162" s="186" t="s">
        <v>178</v>
      </c>
      <c r="AT162" s="186" t="s">
        <v>173</v>
      </c>
      <c r="AU162" s="186" t="s">
        <v>83</v>
      </c>
      <c r="AY162" s="18" t="s">
        <v>171</v>
      </c>
      <c r="BE162" s="187">
        <f>IF(N162="základní",J162,0)</f>
        <v>0</v>
      </c>
      <c r="BF162" s="187">
        <f>IF(N162="snížená",J162,0)</f>
        <v>0</v>
      </c>
      <c r="BG162" s="187">
        <f>IF(N162="zákl. přenesená",J162,0)</f>
        <v>0</v>
      </c>
      <c r="BH162" s="187">
        <f>IF(N162="sníž. přenesená",J162,0)</f>
        <v>0</v>
      </c>
      <c r="BI162" s="187">
        <f>IF(N162="nulová",J162,0)</f>
        <v>0</v>
      </c>
      <c r="BJ162" s="18" t="s">
        <v>81</v>
      </c>
      <c r="BK162" s="187">
        <f>ROUND(I162*H162,2)</f>
        <v>0</v>
      </c>
      <c r="BL162" s="18" t="s">
        <v>178</v>
      </c>
      <c r="BM162" s="186" t="s">
        <v>3546</v>
      </c>
    </row>
    <row r="163" spans="1:47" s="2" customFormat="1" ht="12">
      <c r="A163" s="35"/>
      <c r="B163" s="36"/>
      <c r="C163" s="37"/>
      <c r="D163" s="188" t="s">
        <v>180</v>
      </c>
      <c r="E163" s="37"/>
      <c r="F163" s="189" t="s">
        <v>938</v>
      </c>
      <c r="G163" s="37"/>
      <c r="H163" s="37"/>
      <c r="I163" s="190"/>
      <c r="J163" s="37"/>
      <c r="K163" s="37"/>
      <c r="L163" s="40"/>
      <c r="M163" s="191"/>
      <c r="N163" s="192"/>
      <c r="O163" s="65"/>
      <c r="P163" s="65"/>
      <c r="Q163" s="65"/>
      <c r="R163" s="65"/>
      <c r="S163" s="65"/>
      <c r="T163" s="66"/>
      <c r="U163" s="35"/>
      <c r="V163" s="35"/>
      <c r="W163" s="35"/>
      <c r="X163" s="35"/>
      <c r="Y163" s="35"/>
      <c r="Z163" s="35"/>
      <c r="AA163" s="35"/>
      <c r="AB163" s="35"/>
      <c r="AC163" s="35"/>
      <c r="AD163" s="35"/>
      <c r="AE163" s="35"/>
      <c r="AT163" s="18" t="s">
        <v>180</v>
      </c>
      <c r="AU163" s="18" t="s">
        <v>83</v>
      </c>
    </row>
    <row r="164" spans="2:51" s="14" customFormat="1" ht="12">
      <c r="B164" s="204"/>
      <c r="C164" s="205"/>
      <c r="D164" s="195" t="s">
        <v>182</v>
      </c>
      <c r="E164" s="205"/>
      <c r="F164" s="207" t="s">
        <v>3547</v>
      </c>
      <c r="G164" s="205"/>
      <c r="H164" s="208">
        <v>55.66</v>
      </c>
      <c r="I164" s="209"/>
      <c r="J164" s="205"/>
      <c r="K164" s="205"/>
      <c r="L164" s="210"/>
      <c r="M164" s="211"/>
      <c r="N164" s="212"/>
      <c r="O164" s="212"/>
      <c r="P164" s="212"/>
      <c r="Q164" s="212"/>
      <c r="R164" s="212"/>
      <c r="S164" s="212"/>
      <c r="T164" s="213"/>
      <c r="AT164" s="214" t="s">
        <v>182</v>
      </c>
      <c r="AU164" s="214" t="s">
        <v>83</v>
      </c>
      <c r="AV164" s="14" t="s">
        <v>83</v>
      </c>
      <c r="AW164" s="14" t="s">
        <v>4</v>
      </c>
      <c r="AX164" s="14" t="s">
        <v>81</v>
      </c>
      <c r="AY164" s="214" t="s">
        <v>171</v>
      </c>
    </row>
    <row r="165" spans="1:65" s="2" customFormat="1" ht="37.9" customHeight="1">
      <c r="A165" s="35"/>
      <c r="B165" s="36"/>
      <c r="C165" s="175" t="s">
        <v>297</v>
      </c>
      <c r="D165" s="175" t="s">
        <v>173</v>
      </c>
      <c r="E165" s="176" t="s">
        <v>3548</v>
      </c>
      <c r="F165" s="177" t="s">
        <v>3549</v>
      </c>
      <c r="G165" s="178" t="s">
        <v>266</v>
      </c>
      <c r="H165" s="179">
        <v>2.783</v>
      </c>
      <c r="I165" s="180"/>
      <c r="J165" s="181">
        <f>ROUND(I165*H165,2)</f>
        <v>0</v>
      </c>
      <c r="K165" s="177" t="s">
        <v>177</v>
      </c>
      <c r="L165" s="40"/>
      <c r="M165" s="182" t="s">
        <v>19</v>
      </c>
      <c r="N165" s="183" t="s">
        <v>44</v>
      </c>
      <c r="O165" s="65"/>
      <c r="P165" s="184">
        <f>O165*H165</f>
        <v>0</v>
      </c>
      <c r="Q165" s="184">
        <v>0</v>
      </c>
      <c r="R165" s="184">
        <f>Q165*H165</f>
        <v>0</v>
      </c>
      <c r="S165" s="184">
        <v>0</v>
      </c>
      <c r="T165" s="185">
        <f>S165*H165</f>
        <v>0</v>
      </c>
      <c r="U165" s="35"/>
      <c r="V165" s="35"/>
      <c r="W165" s="35"/>
      <c r="X165" s="35"/>
      <c r="Y165" s="35"/>
      <c r="Z165" s="35"/>
      <c r="AA165" s="35"/>
      <c r="AB165" s="35"/>
      <c r="AC165" s="35"/>
      <c r="AD165" s="35"/>
      <c r="AE165" s="35"/>
      <c r="AR165" s="186" t="s">
        <v>178</v>
      </c>
      <c r="AT165" s="186" t="s">
        <v>173</v>
      </c>
      <c r="AU165" s="186" t="s">
        <v>83</v>
      </c>
      <c r="AY165" s="18" t="s">
        <v>171</v>
      </c>
      <c r="BE165" s="187">
        <f>IF(N165="základní",J165,0)</f>
        <v>0</v>
      </c>
      <c r="BF165" s="187">
        <f>IF(N165="snížená",J165,0)</f>
        <v>0</v>
      </c>
      <c r="BG165" s="187">
        <f>IF(N165="zákl. přenesená",J165,0)</f>
        <v>0</v>
      </c>
      <c r="BH165" s="187">
        <f>IF(N165="sníž. přenesená",J165,0)</f>
        <v>0</v>
      </c>
      <c r="BI165" s="187">
        <f>IF(N165="nulová",J165,0)</f>
        <v>0</v>
      </c>
      <c r="BJ165" s="18" t="s">
        <v>81</v>
      </c>
      <c r="BK165" s="187">
        <f>ROUND(I165*H165,2)</f>
        <v>0</v>
      </c>
      <c r="BL165" s="18" t="s">
        <v>178</v>
      </c>
      <c r="BM165" s="186" t="s">
        <v>3550</v>
      </c>
    </row>
    <row r="166" spans="1:47" s="2" customFormat="1" ht="12">
      <c r="A166" s="35"/>
      <c r="B166" s="36"/>
      <c r="C166" s="37"/>
      <c r="D166" s="188" t="s">
        <v>180</v>
      </c>
      <c r="E166" s="37"/>
      <c r="F166" s="189" t="s">
        <v>3551</v>
      </c>
      <c r="G166" s="37"/>
      <c r="H166" s="37"/>
      <c r="I166" s="190"/>
      <c r="J166" s="37"/>
      <c r="K166" s="37"/>
      <c r="L166" s="40"/>
      <c r="M166" s="191"/>
      <c r="N166" s="192"/>
      <c r="O166" s="65"/>
      <c r="P166" s="65"/>
      <c r="Q166" s="65"/>
      <c r="R166" s="65"/>
      <c r="S166" s="65"/>
      <c r="T166" s="66"/>
      <c r="U166" s="35"/>
      <c r="V166" s="35"/>
      <c r="W166" s="35"/>
      <c r="X166" s="35"/>
      <c r="Y166" s="35"/>
      <c r="Z166" s="35"/>
      <c r="AA166" s="35"/>
      <c r="AB166" s="35"/>
      <c r="AC166" s="35"/>
      <c r="AD166" s="35"/>
      <c r="AE166" s="35"/>
      <c r="AT166" s="18" t="s">
        <v>180</v>
      </c>
      <c r="AU166" s="18" t="s">
        <v>83</v>
      </c>
    </row>
    <row r="167" spans="1:65" s="2" customFormat="1" ht="44.25" customHeight="1">
      <c r="A167" s="35"/>
      <c r="B167" s="36"/>
      <c r="C167" s="175" t="s">
        <v>8</v>
      </c>
      <c r="D167" s="175" t="s">
        <v>173</v>
      </c>
      <c r="E167" s="176" t="s">
        <v>3552</v>
      </c>
      <c r="F167" s="177" t="s">
        <v>3553</v>
      </c>
      <c r="G167" s="178" t="s">
        <v>266</v>
      </c>
      <c r="H167" s="179">
        <v>2.783</v>
      </c>
      <c r="I167" s="180"/>
      <c r="J167" s="181">
        <f>ROUND(I167*H167,2)</f>
        <v>0</v>
      </c>
      <c r="K167" s="177" t="s">
        <v>177</v>
      </c>
      <c r="L167" s="40"/>
      <c r="M167" s="182" t="s">
        <v>19</v>
      </c>
      <c r="N167" s="183" t="s">
        <v>44</v>
      </c>
      <c r="O167" s="65"/>
      <c r="P167" s="184">
        <f>O167*H167</f>
        <v>0</v>
      </c>
      <c r="Q167" s="184">
        <v>0</v>
      </c>
      <c r="R167" s="184">
        <f>Q167*H167</f>
        <v>0</v>
      </c>
      <c r="S167" s="184">
        <v>0</v>
      </c>
      <c r="T167" s="185">
        <f>S167*H167</f>
        <v>0</v>
      </c>
      <c r="U167" s="35"/>
      <c r="V167" s="35"/>
      <c r="W167" s="35"/>
      <c r="X167" s="35"/>
      <c r="Y167" s="35"/>
      <c r="Z167" s="35"/>
      <c r="AA167" s="35"/>
      <c r="AB167" s="35"/>
      <c r="AC167" s="35"/>
      <c r="AD167" s="35"/>
      <c r="AE167" s="35"/>
      <c r="AR167" s="186" t="s">
        <v>178</v>
      </c>
      <c r="AT167" s="186" t="s">
        <v>173</v>
      </c>
      <c r="AU167" s="186" t="s">
        <v>83</v>
      </c>
      <c r="AY167" s="18" t="s">
        <v>171</v>
      </c>
      <c r="BE167" s="187">
        <f>IF(N167="základní",J167,0)</f>
        <v>0</v>
      </c>
      <c r="BF167" s="187">
        <f>IF(N167="snížená",J167,0)</f>
        <v>0</v>
      </c>
      <c r="BG167" s="187">
        <f>IF(N167="zákl. přenesená",J167,0)</f>
        <v>0</v>
      </c>
      <c r="BH167" s="187">
        <f>IF(N167="sníž. přenesená",J167,0)</f>
        <v>0</v>
      </c>
      <c r="BI167" s="187">
        <f>IF(N167="nulová",J167,0)</f>
        <v>0</v>
      </c>
      <c r="BJ167" s="18" t="s">
        <v>81</v>
      </c>
      <c r="BK167" s="187">
        <f>ROUND(I167*H167,2)</f>
        <v>0</v>
      </c>
      <c r="BL167" s="18" t="s">
        <v>178</v>
      </c>
      <c r="BM167" s="186" t="s">
        <v>3554</v>
      </c>
    </row>
    <row r="168" spans="1:47" s="2" customFormat="1" ht="12">
      <c r="A168" s="35"/>
      <c r="B168" s="36"/>
      <c r="C168" s="37"/>
      <c r="D168" s="188" t="s">
        <v>180</v>
      </c>
      <c r="E168" s="37"/>
      <c r="F168" s="189" t="s">
        <v>3555</v>
      </c>
      <c r="G168" s="37"/>
      <c r="H168" s="37"/>
      <c r="I168" s="190"/>
      <c r="J168" s="37"/>
      <c r="K168" s="37"/>
      <c r="L168" s="40"/>
      <c r="M168" s="191"/>
      <c r="N168" s="192"/>
      <c r="O168" s="65"/>
      <c r="P168" s="65"/>
      <c r="Q168" s="65"/>
      <c r="R168" s="65"/>
      <c r="S168" s="65"/>
      <c r="T168" s="66"/>
      <c r="U168" s="35"/>
      <c r="V168" s="35"/>
      <c r="W168" s="35"/>
      <c r="X168" s="35"/>
      <c r="Y168" s="35"/>
      <c r="Z168" s="35"/>
      <c r="AA168" s="35"/>
      <c r="AB168" s="35"/>
      <c r="AC168" s="35"/>
      <c r="AD168" s="35"/>
      <c r="AE168" s="35"/>
      <c r="AT168" s="18" t="s">
        <v>180</v>
      </c>
      <c r="AU168" s="18" t="s">
        <v>83</v>
      </c>
    </row>
    <row r="169" spans="2:63" s="12" customFormat="1" ht="22.9" customHeight="1">
      <c r="B169" s="159"/>
      <c r="C169" s="160"/>
      <c r="D169" s="161" t="s">
        <v>72</v>
      </c>
      <c r="E169" s="173" t="s">
        <v>945</v>
      </c>
      <c r="F169" s="173" t="s">
        <v>946</v>
      </c>
      <c r="G169" s="160"/>
      <c r="H169" s="160"/>
      <c r="I169" s="163"/>
      <c r="J169" s="174">
        <f>BK169</f>
        <v>0</v>
      </c>
      <c r="K169" s="160"/>
      <c r="L169" s="165"/>
      <c r="M169" s="166"/>
      <c r="N169" s="167"/>
      <c r="O169" s="167"/>
      <c r="P169" s="168">
        <f>SUM(P170:P171)</f>
        <v>0</v>
      </c>
      <c r="Q169" s="167"/>
      <c r="R169" s="168">
        <f>SUM(R170:R171)</f>
        <v>0</v>
      </c>
      <c r="S169" s="167"/>
      <c r="T169" s="169">
        <f>SUM(T170:T171)</f>
        <v>0</v>
      </c>
      <c r="AR169" s="170" t="s">
        <v>81</v>
      </c>
      <c r="AT169" s="171" t="s">
        <v>72</v>
      </c>
      <c r="AU169" s="171" t="s">
        <v>81</v>
      </c>
      <c r="AY169" s="170" t="s">
        <v>171</v>
      </c>
      <c r="BK169" s="172">
        <f>SUM(BK170:BK171)</f>
        <v>0</v>
      </c>
    </row>
    <row r="170" spans="1:65" s="2" customFormat="1" ht="55.5" customHeight="1">
      <c r="A170" s="35"/>
      <c r="B170" s="36"/>
      <c r="C170" s="175" t="s">
        <v>311</v>
      </c>
      <c r="D170" s="175" t="s">
        <v>173</v>
      </c>
      <c r="E170" s="176" t="s">
        <v>2127</v>
      </c>
      <c r="F170" s="177" t="s">
        <v>2128</v>
      </c>
      <c r="G170" s="178" t="s">
        <v>266</v>
      </c>
      <c r="H170" s="179">
        <v>7.164</v>
      </c>
      <c r="I170" s="180"/>
      <c r="J170" s="181">
        <f>ROUND(I170*H170,2)</f>
        <v>0</v>
      </c>
      <c r="K170" s="177" t="s">
        <v>177</v>
      </c>
      <c r="L170" s="40"/>
      <c r="M170" s="182" t="s">
        <v>19</v>
      </c>
      <c r="N170" s="183" t="s">
        <v>44</v>
      </c>
      <c r="O170" s="65"/>
      <c r="P170" s="184">
        <f>O170*H170</f>
        <v>0</v>
      </c>
      <c r="Q170" s="184">
        <v>0</v>
      </c>
      <c r="R170" s="184">
        <f>Q170*H170</f>
        <v>0</v>
      </c>
      <c r="S170" s="184">
        <v>0</v>
      </c>
      <c r="T170" s="185">
        <f>S170*H170</f>
        <v>0</v>
      </c>
      <c r="U170" s="35"/>
      <c r="V170" s="35"/>
      <c r="W170" s="35"/>
      <c r="X170" s="35"/>
      <c r="Y170" s="35"/>
      <c r="Z170" s="35"/>
      <c r="AA170" s="35"/>
      <c r="AB170" s="35"/>
      <c r="AC170" s="35"/>
      <c r="AD170" s="35"/>
      <c r="AE170" s="35"/>
      <c r="AR170" s="186" t="s">
        <v>178</v>
      </c>
      <c r="AT170" s="186" t="s">
        <v>173</v>
      </c>
      <c r="AU170" s="186" t="s">
        <v>83</v>
      </c>
      <c r="AY170" s="18" t="s">
        <v>171</v>
      </c>
      <c r="BE170" s="187">
        <f>IF(N170="základní",J170,0)</f>
        <v>0</v>
      </c>
      <c r="BF170" s="187">
        <f>IF(N170="snížená",J170,0)</f>
        <v>0</v>
      </c>
      <c r="BG170" s="187">
        <f>IF(N170="zákl. přenesená",J170,0)</f>
        <v>0</v>
      </c>
      <c r="BH170" s="187">
        <f>IF(N170="sníž. přenesená",J170,0)</f>
        <v>0</v>
      </c>
      <c r="BI170" s="187">
        <f>IF(N170="nulová",J170,0)</f>
        <v>0</v>
      </c>
      <c r="BJ170" s="18" t="s">
        <v>81</v>
      </c>
      <c r="BK170" s="187">
        <f>ROUND(I170*H170,2)</f>
        <v>0</v>
      </c>
      <c r="BL170" s="18" t="s">
        <v>178</v>
      </c>
      <c r="BM170" s="186" t="s">
        <v>3556</v>
      </c>
    </row>
    <row r="171" spans="1:47" s="2" customFormat="1" ht="12">
      <c r="A171" s="35"/>
      <c r="B171" s="36"/>
      <c r="C171" s="37"/>
      <c r="D171" s="188" t="s">
        <v>180</v>
      </c>
      <c r="E171" s="37"/>
      <c r="F171" s="189" t="s">
        <v>2130</v>
      </c>
      <c r="G171" s="37"/>
      <c r="H171" s="37"/>
      <c r="I171" s="190"/>
      <c r="J171" s="37"/>
      <c r="K171" s="37"/>
      <c r="L171" s="40"/>
      <c r="M171" s="238"/>
      <c r="N171" s="239"/>
      <c r="O171" s="240"/>
      <c r="P171" s="240"/>
      <c r="Q171" s="240"/>
      <c r="R171" s="240"/>
      <c r="S171" s="240"/>
      <c r="T171" s="241"/>
      <c r="U171" s="35"/>
      <c r="V171" s="35"/>
      <c r="W171" s="35"/>
      <c r="X171" s="35"/>
      <c r="Y171" s="35"/>
      <c r="Z171" s="35"/>
      <c r="AA171" s="35"/>
      <c r="AB171" s="35"/>
      <c r="AC171" s="35"/>
      <c r="AD171" s="35"/>
      <c r="AE171" s="35"/>
      <c r="AT171" s="18" t="s">
        <v>180</v>
      </c>
      <c r="AU171" s="18" t="s">
        <v>83</v>
      </c>
    </row>
    <row r="172" spans="1:31" s="2" customFormat="1" ht="6.95" customHeight="1">
      <c r="A172" s="35"/>
      <c r="B172" s="48"/>
      <c r="C172" s="49"/>
      <c r="D172" s="49"/>
      <c r="E172" s="49"/>
      <c r="F172" s="49"/>
      <c r="G172" s="49"/>
      <c r="H172" s="49"/>
      <c r="I172" s="49"/>
      <c r="J172" s="49"/>
      <c r="K172" s="49"/>
      <c r="L172" s="40"/>
      <c r="M172" s="35"/>
      <c r="O172" s="35"/>
      <c r="P172" s="35"/>
      <c r="Q172" s="35"/>
      <c r="R172" s="35"/>
      <c r="S172" s="35"/>
      <c r="T172" s="35"/>
      <c r="U172" s="35"/>
      <c r="V172" s="35"/>
      <c r="W172" s="35"/>
      <c r="X172" s="35"/>
      <c r="Y172" s="35"/>
      <c r="Z172" s="35"/>
      <c r="AA172" s="35"/>
      <c r="AB172" s="35"/>
      <c r="AC172" s="35"/>
      <c r="AD172" s="35"/>
      <c r="AE172" s="35"/>
    </row>
  </sheetData>
  <sheetProtection algorithmName="SHA-512" hashValue="i5LMiIyIWIW8L2qUVu2Phg9tYzm9XV+tspV491SK08IkZptoL3Sxb/rMxrnqB+K3MRgwAXO3/LLOIhCyQRGgVg==" saltValue="bdGxMQ3T6CRolKpc8jc7lllszQcgZ+7X0sWM8lzVsY+VWshXc1VeBxdH05DXfJ/+mrkyGLodCRjPkUuct0drHA==" spinCount="100000" sheet="1" objects="1" scenarios="1" formatColumns="0" formatRows="0" autoFilter="0"/>
  <autoFilter ref="C83:K171"/>
  <mergeCells count="9">
    <mergeCell ref="E50:H50"/>
    <mergeCell ref="E74:H74"/>
    <mergeCell ref="E76:H76"/>
    <mergeCell ref="L2:V2"/>
    <mergeCell ref="E7:H7"/>
    <mergeCell ref="E9:H9"/>
    <mergeCell ref="E18:H18"/>
    <mergeCell ref="E27:H27"/>
    <mergeCell ref="E48:H48"/>
  </mergeCells>
  <hyperlinks>
    <hyperlink ref="F88" r:id="rId1" display="https://podminky.urs.cz/item/CS_URS_2023_02/272321311"/>
    <hyperlink ref="F97" r:id="rId2" display="https://podminky.urs.cz/item/CS_URS_2023_02/272361821"/>
    <hyperlink ref="F108" r:id="rId3" display="https://podminky.urs.cz/item/CS_URS_2023_02/274351121"/>
    <hyperlink ref="F113" r:id="rId4" display="https://podminky.urs.cz/item/CS_URS_2023_02/274351122"/>
    <hyperlink ref="F116" r:id="rId5" display="https://podminky.urs.cz/item/CS_URS_2023_02/975022271"/>
    <hyperlink ref="F123" r:id="rId6" display="https://podminky.urs.cz/item/CS_URS_2023_02/985141111"/>
    <hyperlink ref="F142" r:id="rId7" display="https://podminky.urs.cz/item/CS_URS_2023_02/985223310"/>
    <hyperlink ref="F151" r:id="rId8" display="https://podminky.urs.cz/item/CS_URS_2023_02/985421121"/>
    <hyperlink ref="F153" r:id="rId9" display="https://podminky.urs.cz/item/CS_URS_2023_02/985441113"/>
    <hyperlink ref="F159" r:id="rId10" display="https://podminky.urs.cz/item/CS_URS_2023_02/997013211"/>
    <hyperlink ref="F161" r:id="rId11" display="https://podminky.urs.cz/item/CS_URS_2023_02/997013501"/>
    <hyperlink ref="F163" r:id="rId12" display="https://podminky.urs.cz/item/CS_URS_2023_02/997013509"/>
    <hyperlink ref="F166" r:id="rId13" display="https://podminky.urs.cz/item/CS_URS_2023_02/997013511"/>
    <hyperlink ref="F168" r:id="rId14" display="https://podminky.urs.cz/item/CS_URS_2023_02/997013863"/>
    <hyperlink ref="F171" r:id="rId15" display="https://podminky.urs.cz/item/CS_URS_2023_02/998018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76"/>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03"/>
      <c r="C3" s="104"/>
      <c r="D3" s="104"/>
      <c r="E3" s="104"/>
      <c r="F3" s="104"/>
      <c r="G3" s="104"/>
      <c r="H3" s="21"/>
    </row>
    <row r="4" spans="2:8" s="1" customFormat="1" ht="24.95" customHeight="1">
      <c r="B4" s="21"/>
      <c r="C4" s="105" t="s">
        <v>3557</v>
      </c>
      <c r="H4" s="21"/>
    </row>
    <row r="5" spans="2:8" s="1" customFormat="1" ht="12" customHeight="1">
      <c r="B5" s="21"/>
      <c r="C5" s="246" t="s">
        <v>13</v>
      </c>
      <c r="D5" s="390" t="s">
        <v>14</v>
      </c>
      <c r="E5" s="367"/>
      <c r="F5" s="367"/>
      <c r="H5" s="21"/>
    </row>
    <row r="6" spans="2:8" s="1" customFormat="1" ht="36.95" customHeight="1">
      <c r="B6" s="21"/>
      <c r="C6" s="247" t="s">
        <v>16</v>
      </c>
      <c r="D6" s="391" t="s">
        <v>17</v>
      </c>
      <c r="E6" s="367"/>
      <c r="F6" s="367"/>
      <c r="H6" s="21"/>
    </row>
    <row r="7" spans="2:8" s="1" customFormat="1" ht="24.75" customHeight="1">
      <c r="B7" s="21"/>
      <c r="C7" s="107" t="s">
        <v>23</v>
      </c>
      <c r="D7" s="110" t="str">
        <f>'Rekapitulace stavby'!AN8</f>
        <v>26. 9. 2023</v>
      </c>
      <c r="H7" s="21"/>
    </row>
    <row r="8" spans="1:8" s="2" customFormat="1" ht="10.9" customHeight="1">
      <c r="A8" s="35"/>
      <c r="B8" s="40"/>
      <c r="C8" s="35"/>
      <c r="D8" s="35"/>
      <c r="E8" s="35"/>
      <c r="F8" s="35"/>
      <c r="G8" s="35"/>
      <c r="H8" s="40"/>
    </row>
    <row r="9" spans="1:8" s="11" customFormat="1" ht="29.25" customHeight="1">
      <c r="A9" s="148"/>
      <c r="B9" s="248"/>
      <c r="C9" s="249" t="s">
        <v>54</v>
      </c>
      <c r="D9" s="250" t="s">
        <v>55</v>
      </c>
      <c r="E9" s="250" t="s">
        <v>158</v>
      </c>
      <c r="F9" s="251" t="s">
        <v>3558</v>
      </c>
      <c r="G9" s="148"/>
      <c r="H9" s="248"/>
    </row>
    <row r="10" spans="1:8" s="2" customFormat="1" ht="26.45" customHeight="1">
      <c r="A10" s="35"/>
      <c r="B10" s="40"/>
      <c r="C10" s="252" t="s">
        <v>3559</v>
      </c>
      <c r="D10" s="252" t="s">
        <v>79</v>
      </c>
      <c r="E10" s="35"/>
      <c r="F10" s="35"/>
      <c r="G10" s="35"/>
      <c r="H10" s="40"/>
    </row>
    <row r="11" spans="1:8" s="2" customFormat="1" ht="16.9" customHeight="1">
      <c r="A11" s="35"/>
      <c r="B11" s="40"/>
      <c r="C11" s="253" t="s">
        <v>99</v>
      </c>
      <c r="D11" s="254" t="s">
        <v>100</v>
      </c>
      <c r="E11" s="255" t="s">
        <v>19</v>
      </c>
      <c r="F11" s="256">
        <v>1951.324</v>
      </c>
      <c r="G11" s="35"/>
      <c r="H11" s="40"/>
    </row>
    <row r="12" spans="1:8" s="2" customFormat="1" ht="16.9" customHeight="1">
      <c r="A12" s="35"/>
      <c r="B12" s="40"/>
      <c r="C12" s="257" t="s">
        <v>19</v>
      </c>
      <c r="D12" s="257" t="s">
        <v>3560</v>
      </c>
      <c r="E12" s="18" t="s">
        <v>19</v>
      </c>
      <c r="F12" s="258">
        <v>0</v>
      </c>
      <c r="G12" s="35"/>
      <c r="H12" s="40"/>
    </row>
    <row r="13" spans="1:8" s="2" customFormat="1" ht="16.9" customHeight="1">
      <c r="A13" s="35"/>
      <c r="B13" s="40"/>
      <c r="C13" s="257" t="s">
        <v>19</v>
      </c>
      <c r="D13" s="257" t="s">
        <v>3561</v>
      </c>
      <c r="E13" s="18" t="s">
        <v>19</v>
      </c>
      <c r="F13" s="258">
        <v>79.855</v>
      </c>
      <c r="G13" s="35"/>
      <c r="H13" s="40"/>
    </row>
    <row r="14" spans="1:8" s="2" customFormat="1" ht="16.9" customHeight="1">
      <c r="A14" s="35"/>
      <c r="B14" s="40"/>
      <c r="C14" s="257" t="s">
        <v>19</v>
      </c>
      <c r="D14" s="257" t="s">
        <v>3562</v>
      </c>
      <c r="E14" s="18" t="s">
        <v>19</v>
      </c>
      <c r="F14" s="258">
        <v>5.079</v>
      </c>
      <c r="G14" s="35"/>
      <c r="H14" s="40"/>
    </row>
    <row r="15" spans="1:8" s="2" customFormat="1" ht="16.9" customHeight="1">
      <c r="A15" s="35"/>
      <c r="B15" s="40"/>
      <c r="C15" s="257" t="s">
        <v>19</v>
      </c>
      <c r="D15" s="257" t="s">
        <v>3563</v>
      </c>
      <c r="E15" s="18" t="s">
        <v>19</v>
      </c>
      <c r="F15" s="258">
        <v>0</v>
      </c>
      <c r="G15" s="35"/>
      <c r="H15" s="40"/>
    </row>
    <row r="16" spans="1:8" s="2" customFormat="1" ht="16.9" customHeight="1">
      <c r="A16" s="35"/>
      <c r="B16" s="40"/>
      <c r="C16" s="257" t="s">
        <v>19</v>
      </c>
      <c r="D16" s="257" t="s">
        <v>3564</v>
      </c>
      <c r="E16" s="18" t="s">
        <v>19</v>
      </c>
      <c r="F16" s="258">
        <v>97.825</v>
      </c>
      <c r="G16" s="35"/>
      <c r="H16" s="40"/>
    </row>
    <row r="17" spans="1:8" s="2" customFormat="1" ht="16.9" customHeight="1">
      <c r="A17" s="35"/>
      <c r="B17" s="40"/>
      <c r="C17" s="257" t="s">
        <v>19</v>
      </c>
      <c r="D17" s="257" t="s">
        <v>3565</v>
      </c>
      <c r="E17" s="18" t="s">
        <v>19</v>
      </c>
      <c r="F17" s="258">
        <v>5.102</v>
      </c>
      <c r="G17" s="35"/>
      <c r="H17" s="40"/>
    </row>
    <row r="18" spans="1:8" s="2" customFormat="1" ht="16.9" customHeight="1">
      <c r="A18" s="35"/>
      <c r="B18" s="40"/>
      <c r="C18" s="257" t="s">
        <v>19</v>
      </c>
      <c r="D18" s="257" t="s">
        <v>3566</v>
      </c>
      <c r="E18" s="18" t="s">
        <v>19</v>
      </c>
      <c r="F18" s="258">
        <v>0</v>
      </c>
      <c r="G18" s="35"/>
      <c r="H18" s="40"/>
    </row>
    <row r="19" spans="1:8" s="2" customFormat="1" ht="16.9" customHeight="1">
      <c r="A19" s="35"/>
      <c r="B19" s="40"/>
      <c r="C19" s="257" t="s">
        <v>19</v>
      </c>
      <c r="D19" s="257" t="s">
        <v>3567</v>
      </c>
      <c r="E19" s="18" t="s">
        <v>19</v>
      </c>
      <c r="F19" s="258">
        <v>60.229</v>
      </c>
      <c r="G19" s="35"/>
      <c r="H19" s="40"/>
    </row>
    <row r="20" spans="1:8" s="2" customFormat="1" ht="16.9" customHeight="1">
      <c r="A20" s="35"/>
      <c r="B20" s="40"/>
      <c r="C20" s="257" t="s">
        <v>19</v>
      </c>
      <c r="D20" s="257" t="s">
        <v>3568</v>
      </c>
      <c r="E20" s="18" t="s">
        <v>19</v>
      </c>
      <c r="F20" s="258">
        <v>8.21</v>
      </c>
      <c r="G20" s="35"/>
      <c r="H20" s="40"/>
    </row>
    <row r="21" spans="1:8" s="2" customFormat="1" ht="16.9" customHeight="1">
      <c r="A21" s="35"/>
      <c r="B21" s="40"/>
      <c r="C21" s="257" t="s">
        <v>19</v>
      </c>
      <c r="D21" s="257" t="s">
        <v>3569</v>
      </c>
      <c r="E21" s="18" t="s">
        <v>19</v>
      </c>
      <c r="F21" s="258">
        <v>0.768</v>
      </c>
      <c r="G21" s="35"/>
      <c r="H21" s="40"/>
    </row>
    <row r="22" spans="1:8" s="2" customFormat="1" ht="16.9" customHeight="1">
      <c r="A22" s="35"/>
      <c r="B22" s="40"/>
      <c r="C22" s="257" t="s">
        <v>19</v>
      </c>
      <c r="D22" s="257" t="s">
        <v>3570</v>
      </c>
      <c r="E22" s="18" t="s">
        <v>19</v>
      </c>
      <c r="F22" s="258">
        <v>257.068</v>
      </c>
      <c r="G22" s="35"/>
      <c r="H22" s="40"/>
    </row>
    <row r="23" spans="1:8" s="2" customFormat="1" ht="16.9" customHeight="1">
      <c r="A23" s="35"/>
      <c r="B23" s="40"/>
      <c r="C23" s="257" t="s">
        <v>19</v>
      </c>
      <c r="D23" s="257" t="s">
        <v>3571</v>
      </c>
      <c r="E23" s="18" t="s">
        <v>19</v>
      </c>
      <c r="F23" s="258">
        <v>0</v>
      </c>
      <c r="G23" s="35"/>
      <c r="H23" s="40"/>
    </row>
    <row r="24" spans="1:8" s="2" customFormat="1" ht="16.9" customHeight="1">
      <c r="A24" s="35"/>
      <c r="B24" s="40"/>
      <c r="C24" s="257" t="s">
        <v>19</v>
      </c>
      <c r="D24" s="257" t="s">
        <v>3572</v>
      </c>
      <c r="E24" s="18" t="s">
        <v>19</v>
      </c>
      <c r="F24" s="258">
        <v>297.671</v>
      </c>
      <c r="G24" s="35"/>
      <c r="H24" s="40"/>
    </row>
    <row r="25" spans="1:8" s="2" customFormat="1" ht="16.9" customHeight="1">
      <c r="A25" s="35"/>
      <c r="B25" s="40"/>
      <c r="C25" s="257" t="s">
        <v>19</v>
      </c>
      <c r="D25" s="257" t="s">
        <v>3573</v>
      </c>
      <c r="E25" s="18" t="s">
        <v>19</v>
      </c>
      <c r="F25" s="258">
        <v>23.757</v>
      </c>
      <c r="G25" s="35"/>
      <c r="H25" s="40"/>
    </row>
    <row r="26" spans="1:8" s="2" customFormat="1" ht="16.9" customHeight="1">
      <c r="A26" s="35"/>
      <c r="B26" s="40"/>
      <c r="C26" s="257" t="s">
        <v>19</v>
      </c>
      <c r="D26" s="257" t="s">
        <v>3574</v>
      </c>
      <c r="E26" s="18" t="s">
        <v>19</v>
      </c>
      <c r="F26" s="258">
        <v>0</v>
      </c>
      <c r="G26" s="35"/>
      <c r="H26" s="40"/>
    </row>
    <row r="27" spans="1:8" s="2" customFormat="1" ht="16.9" customHeight="1">
      <c r="A27" s="35"/>
      <c r="B27" s="40"/>
      <c r="C27" s="257" t="s">
        <v>19</v>
      </c>
      <c r="D27" s="257" t="s">
        <v>3575</v>
      </c>
      <c r="E27" s="18" t="s">
        <v>19</v>
      </c>
      <c r="F27" s="258">
        <v>367.647</v>
      </c>
      <c r="G27" s="35"/>
      <c r="H27" s="40"/>
    </row>
    <row r="28" spans="1:8" s="2" customFormat="1" ht="16.9" customHeight="1">
      <c r="A28" s="35"/>
      <c r="B28" s="40"/>
      <c r="C28" s="257" t="s">
        <v>19</v>
      </c>
      <c r="D28" s="257" t="s">
        <v>3576</v>
      </c>
      <c r="E28" s="18" t="s">
        <v>19</v>
      </c>
      <c r="F28" s="258">
        <v>22.54</v>
      </c>
      <c r="G28" s="35"/>
      <c r="H28" s="40"/>
    </row>
    <row r="29" spans="1:8" s="2" customFormat="1" ht="16.9" customHeight="1">
      <c r="A29" s="35"/>
      <c r="B29" s="40"/>
      <c r="C29" s="257" t="s">
        <v>19</v>
      </c>
      <c r="D29" s="257" t="s">
        <v>3577</v>
      </c>
      <c r="E29" s="18" t="s">
        <v>19</v>
      </c>
      <c r="F29" s="258">
        <v>0</v>
      </c>
      <c r="G29" s="35"/>
      <c r="H29" s="40"/>
    </row>
    <row r="30" spans="1:8" s="2" customFormat="1" ht="16.9" customHeight="1">
      <c r="A30" s="35"/>
      <c r="B30" s="40"/>
      <c r="C30" s="257" t="s">
        <v>19</v>
      </c>
      <c r="D30" s="257" t="s">
        <v>3578</v>
      </c>
      <c r="E30" s="18" t="s">
        <v>19</v>
      </c>
      <c r="F30" s="258">
        <v>23.685</v>
      </c>
      <c r="G30" s="35"/>
      <c r="H30" s="40"/>
    </row>
    <row r="31" spans="1:8" s="2" customFormat="1" ht="16.9" customHeight="1">
      <c r="A31" s="35"/>
      <c r="B31" s="40"/>
      <c r="C31" s="257" t="s">
        <v>19</v>
      </c>
      <c r="D31" s="257" t="s">
        <v>3579</v>
      </c>
      <c r="E31" s="18" t="s">
        <v>19</v>
      </c>
      <c r="F31" s="258">
        <v>18.7</v>
      </c>
      <c r="G31" s="35"/>
      <c r="H31" s="40"/>
    </row>
    <row r="32" spans="1:8" s="2" customFormat="1" ht="16.9" customHeight="1">
      <c r="A32" s="35"/>
      <c r="B32" s="40"/>
      <c r="C32" s="257" t="s">
        <v>19</v>
      </c>
      <c r="D32" s="257" t="s">
        <v>3580</v>
      </c>
      <c r="E32" s="18" t="s">
        <v>19</v>
      </c>
      <c r="F32" s="258">
        <v>18.297</v>
      </c>
      <c r="G32" s="35"/>
      <c r="H32" s="40"/>
    </row>
    <row r="33" spans="1:8" s="2" customFormat="1" ht="16.9" customHeight="1">
      <c r="A33" s="35"/>
      <c r="B33" s="40"/>
      <c r="C33" s="257" t="s">
        <v>19</v>
      </c>
      <c r="D33" s="257" t="s">
        <v>3581</v>
      </c>
      <c r="E33" s="18" t="s">
        <v>19</v>
      </c>
      <c r="F33" s="258">
        <v>2.38</v>
      </c>
      <c r="G33" s="35"/>
      <c r="H33" s="40"/>
    </row>
    <row r="34" spans="1:8" s="2" customFormat="1" ht="16.9" customHeight="1">
      <c r="A34" s="35"/>
      <c r="B34" s="40"/>
      <c r="C34" s="257" t="s">
        <v>19</v>
      </c>
      <c r="D34" s="257" t="s">
        <v>3570</v>
      </c>
      <c r="E34" s="18" t="s">
        <v>19</v>
      </c>
      <c r="F34" s="258">
        <v>774.677</v>
      </c>
      <c r="G34" s="35"/>
      <c r="H34" s="40"/>
    </row>
    <row r="35" spans="1:8" s="2" customFormat="1" ht="16.9" customHeight="1">
      <c r="A35" s="35"/>
      <c r="B35" s="40"/>
      <c r="C35" s="257" t="s">
        <v>19</v>
      </c>
      <c r="D35" s="257" t="s">
        <v>3582</v>
      </c>
      <c r="E35" s="18" t="s">
        <v>19</v>
      </c>
      <c r="F35" s="258">
        <v>0</v>
      </c>
      <c r="G35" s="35"/>
      <c r="H35" s="40"/>
    </row>
    <row r="36" spans="1:8" s="2" customFormat="1" ht="16.9" customHeight="1">
      <c r="A36" s="35"/>
      <c r="B36" s="40"/>
      <c r="C36" s="257" t="s">
        <v>19</v>
      </c>
      <c r="D36" s="257" t="s">
        <v>3583</v>
      </c>
      <c r="E36" s="18" t="s">
        <v>19</v>
      </c>
      <c r="F36" s="258">
        <v>339.653</v>
      </c>
      <c r="G36" s="35"/>
      <c r="H36" s="40"/>
    </row>
    <row r="37" spans="1:8" s="2" customFormat="1" ht="16.9" customHeight="1">
      <c r="A37" s="35"/>
      <c r="B37" s="40"/>
      <c r="C37" s="257" t="s">
        <v>19</v>
      </c>
      <c r="D37" s="257" t="s">
        <v>3584</v>
      </c>
      <c r="E37" s="18" t="s">
        <v>19</v>
      </c>
      <c r="F37" s="258">
        <v>0</v>
      </c>
      <c r="G37" s="35"/>
      <c r="H37" s="40"/>
    </row>
    <row r="38" spans="1:8" s="2" customFormat="1" ht="16.9" customHeight="1">
      <c r="A38" s="35"/>
      <c r="B38" s="40"/>
      <c r="C38" s="257" t="s">
        <v>19</v>
      </c>
      <c r="D38" s="257" t="s">
        <v>3585</v>
      </c>
      <c r="E38" s="18" t="s">
        <v>19</v>
      </c>
      <c r="F38" s="258">
        <v>387.054</v>
      </c>
      <c r="G38" s="35"/>
      <c r="H38" s="40"/>
    </row>
    <row r="39" spans="1:8" s="2" customFormat="1" ht="16.9" customHeight="1">
      <c r="A39" s="35"/>
      <c r="B39" s="40"/>
      <c r="C39" s="257" t="s">
        <v>19</v>
      </c>
      <c r="D39" s="257" t="s">
        <v>3586</v>
      </c>
      <c r="E39" s="18" t="s">
        <v>19</v>
      </c>
      <c r="F39" s="258">
        <v>0</v>
      </c>
      <c r="G39" s="35"/>
      <c r="H39" s="40"/>
    </row>
    <row r="40" spans="1:8" s="2" customFormat="1" ht="16.9" customHeight="1">
      <c r="A40" s="35"/>
      <c r="B40" s="40"/>
      <c r="C40" s="257" t="s">
        <v>19</v>
      </c>
      <c r="D40" s="257" t="s">
        <v>3587</v>
      </c>
      <c r="E40" s="18" t="s">
        <v>19</v>
      </c>
      <c r="F40" s="258">
        <v>78.607</v>
      </c>
      <c r="G40" s="35"/>
      <c r="H40" s="40"/>
    </row>
    <row r="41" spans="1:8" s="2" customFormat="1" ht="16.9" customHeight="1">
      <c r="A41" s="35"/>
      <c r="B41" s="40"/>
      <c r="C41" s="257" t="s">
        <v>19</v>
      </c>
      <c r="D41" s="257" t="s">
        <v>3588</v>
      </c>
      <c r="E41" s="18" t="s">
        <v>19</v>
      </c>
      <c r="F41" s="258">
        <v>78.935</v>
      </c>
      <c r="G41" s="35"/>
      <c r="H41" s="40"/>
    </row>
    <row r="42" spans="1:8" s="2" customFormat="1" ht="16.9" customHeight="1">
      <c r="A42" s="35"/>
      <c r="B42" s="40"/>
      <c r="C42" s="257" t="s">
        <v>19</v>
      </c>
      <c r="D42" s="257" t="s">
        <v>3570</v>
      </c>
      <c r="E42" s="18" t="s">
        <v>19</v>
      </c>
      <c r="F42" s="258">
        <v>884.249</v>
      </c>
      <c r="G42" s="35"/>
      <c r="H42" s="40"/>
    </row>
    <row r="43" spans="1:8" s="2" customFormat="1" ht="16.9" customHeight="1">
      <c r="A43" s="35"/>
      <c r="B43" s="40"/>
      <c r="C43" s="257" t="s">
        <v>19</v>
      </c>
      <c r="D43" s="257" t="s">
        <v>3589</v>
      </c>
      <c r="E43" s="18" t="s">
        <v>19</v>
      </c>
      <c r="F43" s="258">
        <v>0</v>
      </c>
      <c r="G43" s="35"/>
      <c r="H43" s="40"/>
    </row>
    <row r="44" spans="1:8" s="2" customFormat="1" ht="16.9" customHeight="1">
      <c r="A44" s="35"/>
      <c r="B44" s="40"/>
      <c r="C44" s="257" t="s">
        <v>19</v>
      </c>
      <c r="D44" s="257" t="s">
        <v>3590</v>
      </c>
      <c r="E44" s="18" t="s">
        <v>19</v>
      </c>
      <c r="F44" s="258">
        <v>11.36</v>
      </c>
      <c r="G44" s="35"/>
      <c r="H44" s="40"/>
    </row>
    <row r="45" spans="1:8" s="2" customFormat="1" ht="16.9" customHeight="1">
      <c r="A45" s="35"/>
      <c r="B45" s="40"/>
      <c r="C45" s="257" t="s">
        <v>19</v>
      </c>
      <c r="D45" s="257" t="s">
        <v>3591</v>
      </c>
      <c r="E45" s="18" t="s">
        <v>19</v>
      </c>
      <c r="F45" s="258">
        <v>0</v>
      </c>
      <c r="G45" s="35"/>
      <c r="H45" s="40"/>
    </row>
    <row r="46" spans="1:8" s="2" customFormat="1" ht="16.9" customHeight="1">
      <c r="A46" s="35"/>
      <c r="B46" s="40"/>
      <c r="C46" s="257" t="s">
        <v>19</v>
      </c>
      <c r="D46" s="257" t="s">
        <v>3592</v>
      </c>
      <c r="E46" s="18" t="s">
        <v>19</v>
      </c>
      <c r="F46" s="258">
        <v>13.26</v>
      </c>
      <c r="G46" s="35"/>
      <c r="H46" s="40"/>
    </row>
    <row r="47" spans="1:8" s="2" customFormat="1" ht="16.9" customHeight="1">
      <c r="A47" s="35"/>
      <c r="B47" s="40"/>
      <c r="C47" s="257" t="s">
        <v>19</v>
      </c>
      <c r="D47" s="257" t="s">
        <v>3593</v>
      </c>
      <c r="E47" s="18" t="s">
        <v>19</v>
      </c>
      <c r="F47" s="258">
        <v>0</v>
      </c>
      <c r="G47" s="35"/>
      <c r="H47" s="40"/>
    </row>
    <row r="48" spans="1:8" s="2" customFormat="1" ht="16.9" customHeight="1">
      <c r="A48" s="35"/>
      <c r="B48" s="40"/>
      <c r="C48" s="257" t="s">
        <v>19</v>
      </c>
      <c r="D48" s="257" t="s">
        <v>3594</v>
      </c>
      <c r="E48" s="18" t="s">
        <v>19</v>
      </c>
      <c r="F48" s="258">
        <v>10.71</v>
      </c>
      <c r="G48" s="35"/>
      <c r="H48" s="40"/>
    </row>
    <row r="49" spans="1:8" s="2" customFormat="1" ht="16.9" customHeight="1">
      <c r="A49" s="35"/>
      <c r="B49" s="40"/>
      <c r="C49" s="257" t="s">
        <v>19</v>
      </c>
      <c r="D49" s="257" t="s">
        <v>189</v>
      </c>
      <c r="E49" s="18" t="s">
        <v>19</v>
      </c>
      <c r="F49" s="258">
        <v>1951.324</v>
      </c>
      <c r="G49" s="35"/>
      <c r="H49" s="40"/>
    </row>
    <row r="50" spans="1:8" s="2" customFormat="1" ht="16.9" customHeight="1">
      <c r="A50" s="35"/>
      <c r="B50" s="40"/>
      <c r="C50" s="259" t="s">
        <v>3595</v>
      </c>
      <c r="D50" s="35"/>
      <c r="E50" s="35"/>
      <c r="F50" s="35"/>
      <c r="G50" s="35"/>
      <c r="H50" s="40"/>
    </row>
    <row r="51" spans="1:8" s="2" customFormat="1" ht="22.5">
      <c r="A51" s="35"/>
      <c r="B51" s="40"/>
      <c r="C51" s="257" t="s">
        <v>585</v>
      </c>
      <c r="D51" s="257" t="s">
        <v>3596</v>
      </c>
      <c r="E51" s="18" t="s">
        <v>272</v>
      </c>
      <c r="F51" s="258">
        <v>1951.324</v>
      </c>
      <c r="G51" s="35"/>
      <c r="H51" s="40"/>
    </row>
    <row r="52" spans="1:8" s="2" customFormat="1" ht="16.9" customHeight="1">
      <c r="A52" s="35"/>
      <c r="B52" s="40"/>
      <c r="C52" s="257" t="s">
        <v>590</v>
      </c>
      <c r="D52" s="257" t="s">
        <v>3597</v>
      </c>
      <c r="E52" s="18" t="s">
        <v>272</v>
      </c>
      <c r="F52" s="258">
        <v>5283.932</v>
      </c>
      <c r="G52" s="35"/>
      <c r="H52" s="40"/>
    </row>
    <row r="53" spans="1:8" s="2" customFormat="1" ht="16.9" customHeight="1">
      <c r="A53" s="35"/>
      <c r="B53" s="40"/>
      <c r="C53" s="257" t="s">
        <v>1141</v>
      </c>
      <c r="D53" s="257" t="s">
        <v>3598</v>
      </c>
      <c r="E53" s="18" t="s">
        <v>272</v>
      </c>
      <c r="F53" s="258">
        <v>2067.091</v>
      </c>
      <c r="G53" s="35"/>
      <c r="H53" s="40"/>
    </row>
    <row r="54" spans="1:8" s="2" customFormat="1" ht="16.9" customHeight="1">
      <c r="A54" s="35"/>
      <c r="B54" s="40"/>
      <c r="C54" s="257" t="s">
        <v>1146</v>
      </c>
      <c r="D54" s="257" t="s">
        <v>3599</v>
      </c>
      <c r="E54" s="18" t="s">
        <v>272</v>
      </c>
      <c r="F54" s="258">
        <v>2067.091</v>
      </c>
      <c r="G54" s="35"/>
      <c r="H54" s="40"/>
    </row>
    <row r="55" spans="1:8" s="2" customFormat="1" ht="16.9" customHeight="1">
      <c r="A55" s="35"/>
      <c r="B55" s="40"/>
      <c r="C55" s="257" t="s">
        <v>1156</v>
      </c>
      <c r="D55" s="257" t="s">
        <v>3600</v>
      </c>
      <c r="E55" s="18" t="s">
        <v>272</v>
      </c>
      <c r="F55" s="258">
        <v>1951.324</v>
      </c>
      <c r="G55" s="35"/>
      <c r="H55" s="40"/>
    </row>
    <row r="56" spans="1:8" s="2" customFormat="1" ht="16.9" customHeight="1">
      <c r="A56" s="35"/>
      <c r="B56" s="40"/>
      <c r="C56" s="257" t="s">
        <v>1166</v>
      </c>
      <c r="D56" s="257" t="s">
        <v>3601</v>
      </c>
      <c r="E56" s="18" t="s">
        <v>272</v>
      </c>
      <c r="F56" s="258">
        <v>1951.324</v>
      </c>
      <c r="G56" s="35"/>
      <c r="H56" s="40"/>
    </row>
    <row r="57" spans="1:8" s="2" customFormat="1" ht="22.5">
      <c r="A57" s="35"/>
      <c r="B57" s="40"/>
      <c r="C57" s="257" t="s">
        <v>874</v>
      </c>
      <c r="D57" s="257" t="s">
        <v>3602</v>
      </c>
      <c r="E57" s="18" t="s">
        <v>272</v>
      </c>
      <c r="F57" s="258">
        <v>1951.324</v>
      </c>
      <c r="G57" s="35"/>
      <c r="H57" s="40"/>
    </row>
    <row r="58" spans="1:8" s="2" customFormat="1" ht="16.9" customHeight="1">
      <c r="A58" s="35"/>
      <c r="B58" s="40"/>
      <c r="C58" s="253" t="s">
        <v>103</v>
      </c>
      <c r="D58" s="254" t="s">
        <v>104</v>
      </c>
      <c r="E58" s="255" t="s">
        <v>19</v>
      </c>
      <c r="F58" s="256">
        <v>115.767</v>
      </c>
      <c r="G58" s="35"/>
      <c r="H58" s="40"/>
    </row>
    <row r="59" spans="1:8" s="2" customFormat="1" ht="16.9" customHeight="1">
      <c r="A59" s="35"/>
      <c r="B59" s="40"/>
      <c r="C59" s="257" t="s">
        <v>19</v>
      </c>
      <c r="D59" s="257" t="s">
        <v>3603</v>
      </c>
      <c r="E59" s="18" t="s">
        <v>19</v>
      </c>
      <c r="F59" s="258">
        <v>0</v>
      </c>
      <c r="G59" s="35"/>
      <c r="H59" s="40"/>
    </row>
    <row r="60" spans="1:8" s="2" customFormat="1" ht="16.9" customHeight="1">
      <c r="A60" s="35"/>
      <c r="B60" s="40"/>
      <c r="C60" s="257" t="s">
        <v>19</v>
      </c>
      <c r="D60" s="257" t="s">
        <v>573</v>
      </c>
      <c r="E60" s="18" t="s">
        <v>19</v>
      </c>
      <c r="F60" s="258">
        <v>18</v>
      </c>
      <c r="G60" s="35"/>
      <c r="H60" s="40"/>
    </row>
    <row r="61" spans="1:8" s="2" customFormat="1" ht="16.9" customHeight="1">
      <c r="A61" s="35"/>
      <c r="B61" s="40"/>
      <c r="C61" s="257" t="s">
        <v>19</v>
      </c>
      <c r="D61" s="257" t="s">
        <v>3604</v>
      </c>
      <c r="E61" s="18" t="s">
        <v>19</v>
      </c>
      <c r="F61" s="258">
        <v>0</v>
      </c>
      <c r="G61" s="35"/>
      <c r="H61" s="40"/>
    </row>
    <row r="62" spans="1:8" s="2" customFormat="1" ht="16.9" customHeight="1">
      <c r="A62" s="35"/>
      <c r="B62" s="40"/>
      <c r="C62" s="257" t="s">
        <v>19</v>
      </c>
      <c r="D62" s="257" t="s">
        <v>3605</v>
      </c>
      <c r="E62" s="18" t="s">
        <v>19</v>
      </c>
      <c r="F62" s="258">
        <v>42.666</v>
      </c>
      <c r="G62" s="35"/>
      <c r="H62" s="40"/>
    </row>
    <row r="63" spans="1:8" s="2" customFormat="1" ht="16.9" customHeight="1">
      <c r="A63" s="35"/>
      <c r="B63" s="40"/>
      <c r="C63" s="257" t="s">
        <v>19</v>
      </c>
      <c r="D63" s="257" t="s">
        <v>3606</v>
      </c>
      <c r="E63" s="18" t="s">
        <v>19</v>
      </c>
      <c r="F63" s="258">
        <v>0</v>
      </c>
      <c r="G63" s="35"/>
      <c r="H63" s="40"/>
    </row>
    <row r="64" spans="1:8" s="2" customFormat="1" ht="16.9" customHeight="1">
      <c r="A64" s="35"/>
      <c r="B64" s="40"/>
      <c r="C64" s="257" t="s">
        <v>19</v>
      </c>
      <c r="D64" s="257" t="s">
        <v>3607</v>
      </c>
      <c r="E64" s="18" t="s">
        <v>19</v>
      </c>
      <c r="F64" s="258">
        <v>55.101</v>
      </c>
      <c r="G64" s="35"/>
      <c r="H64" s="40"/>
    </row>
    <row r="65" spans="1:8" s="2" customFormat="1" ht="16.9" customHeight="1">
      <c r="A65" s="35"/>
      <c r="B65" s="40"/>
      <c r="C65" s="257" t="s">
        <v>19</v>
      </c>
      <c r="D65" s="257" t="s">
        <v>189</v>
      </c>
      <c r="E65" s="18" t="s">
        <v>19</v>
      </c>
      <c r="F65" s="258">
        <v>115.767</v>
      </c>
      <c r="G65" s="35"/>
      <c r="H65" s="40"/>
    </row>
    <row r="66" spans="1:8" s="2" customFormat="1" ht="16.9" customHeight="1">
      <c r="A66" s="35"/>
      <c r="B66" s="40"/>
      <c r="C66" s="259" t="s">
        <v>3595</v>
      </c>
      <c r="D66" s="35"/>
      <c r="E66" s="35"/>
      <c r="F66" s="35"/>
      <c r="G66" s="35"/>
      <c r="H66" s="40"/>
    </row>
    <row r="67" spans="1:8" s="2" customFormat="1" ht="16.9" customHeight="1">
      <c r="A67" s="35"/>
      <c r="B67" s="40"/>
      <c r="C67" s="257" t="s">
        <v>566</v>
      </c>
      <c r="D67" s="257" t="s">
        <v>3608</v>
      </c>
      <c r="E67" s="18" t="s">
        <v>272</v>
      </c>
      <c r="F67" s="258">
        <v>631.716</v>
      </c>
      <c r="G67" s="35"/>
      <c r="H67" s="40"/>
    </row>
    <row r="68" spans="1:8" s="2" customFormat="1" ht="22.5">
      <c r="A68" s="35"/>
      <c r="B68" s="40"/>
      <c r="C68" s="257" t="s">
        <v>580</v>
      </c>
      <c r="D68" s="257" t="s">
        <v>3609</v>
      </c>
      <c r="E68" s="18" t="s">
        <v>272</v>
      </c>
      <c r="F68" s="258">
        <v>115.767</v>
      </c>
      <c r="G68" s="35"/>
      <c r="H68" s="40"/>
    </row>
    <row r="69" spans="1:8" s="2" customFormat="1" ht="16.9" customHeight="1">
      <c r="A69" s="35"/>
      <c r="B69" s="40"/>
      <c r="C69" s="257" t="s">
        <v>590</v>
      </c>
      <c r="D69" s="257" t="s">
        <v>3597</v>
      </c>
      <c r="E69" s="18" t="s">
        <v>272</v>
      </c>
      <c r="F69" s="258">
        <v>5283.932</v>
      </c>
      <c r="G69" s="35"/>
      <c r="H69" s="40"/>
    </row>
    <row r="70" spans="1:8" s="2" customFormat="1" ht="16.9" customHeight="1">
      <c r="A70" s="35"/>
      <c r="B70" s="40"/>
      <c r="C70" s="257" t="s">
        <v>1141</v>
      </c>
      <c r="D70" s="257" t="s">
        <v>3598</v>
      </c>
      <c r="E70" s="18" t="s">
        <v>272</v>
      </c>
      <c r="F70" s="258">
        <v>2067.091</v>
      </c>
      <c r="G70" s="35"/>
      <c r="H70" s="40"/>
    </row>
    <row r="71" spans="1:8" s="2" customFormat="1" ht="16.9" customHeight="1">
      <c r="A71" s="35"/>
      <c r="B71" s="40"/>
      <c r="C71" s="257" t="s">
        <v>1146</v>
      </c>
      <c r="D71" s="257" t="s">
        <v>3599</v>
      </c>
      <c r="E71" s="18" t="s">
        <v>272</v>
      </c>
      <c r="F71" s="258">
        <v>2067.091</v>
      </c>
      <c r="G71" s="35"/>
      <c r="H71" s="40"/>
    </row>
    <row r="72" spans="1:8" s="2" customFormat="1" ht="16.9" customHeight="1">
      <c r="A72" s="35"/>
      <c r="B72" s="40"/>
      <c r="C72" s="257" t="s">
        <v>1151</v>
      </c>
      <c r="D72" s="257" t="s">
        <v>3610</v>
      </c>
      <c r="E72" s="18" t="s">
        <v>272</v>
      </c>
      <c r="F72" s="258">
        <v>115.767</v>
      </c>
      <c r="G72" s="35"/>
      <c r="H72" s="40"/>
    </row>
    <row r="73" spans="1:8" s="2" customFormat="1" ht="16.9" customHeight="1">
      <c r="A73" s="35"/>
      <c r="B73" s="40"/>
      <c r="C73" s="257" t="s">
        <v>1161</v>
      </c>
      <c r="D73" s="257" t="s">
        <v>3611</v>
      </c>
      <c r="E73" s="18" t="s">
        <v>272</v>
      </c>
      <c r="F73" s="258">
        <v>115.767</v>
      </c>
      <c r="G73" s="35"/>
      <c r="H73" s="40"/>
    </row>
    <row r="74" spans="1:8" s="2" customFormat="1" ht="22.5">
      <c r="A74" s="35"/>
      <c r="B74" s="40"/>
      <c r="C74" s="257" t="s">
        <v>879</v>
      </c>
      <c r="D74" s="257" t="s">
        <v>3612</v>
      </c>
      <c r="E74" s="18" t="s">
        <v>272</v>
      </c>
      <c r="F74" s="258">
        <v>115.767</v>
      </c>
      <c r="G74" s="35"/>
      <c r="H74" s="40"/>
    </row>
    <row r="75" spans="1:8" s="2" customFormat="1" ht="7.35" customHeight="1">
      <c r="A75" s="35"/>
      <c r="B75" s="128"/>
      <c r="C75" s="129"/>
      <c r="D75" s="129"/>
      <c r="E75" s="129"/>
      <c r="F75" s="129"/>
      <c r="G75" s="129"/>
      <c r="H75" s="40"/>
    </row>
    <row r="76" spans="1:8" s="2" customFormat="1" ht="12">
      <c r="A76" s="35"/>
      <c r="B76" s="35"/>
      <c r="C76" s="35"/>
      <c r="D76" s="35"/>
      <c r="E76" s="35"/>
      <c r="F76" s="35"/>
      <c r="G76" s="35"/>
      <c r="H76" s="35"/>
    </row>
  </sheetData>
  <sheetProtection algorithmName="SHA-512" hashValue="hesgA+sNH1dU5a09tubZz5PUGbI8CKJNUi0NHfWuoYZIjcBEfI1GvXwT+0eSuBNbOvlct9Lx3lK3tmHuryp5ZA==" saltValue="QlY1kWzi/tFtRwgSbBafvcMTzrCQE2mriG+ciZ5xO2H7rRr/oAx+2OjZJYmDRiANYO3ox3M2mt7Gs4HJkvztNQ=="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0" customWidth="1"/>
    <col min="2" max="2" width="1.7109375" style="260" customWidth="1"/>
    <col min="3" max="4" width="5.00390625" style="260" customWidth="1"/>
    <col min="5" max="5" width="11.7109375" style="260" customWidth="1"/>
    <col min="6" max="6" width="9.140625" style="260" customWidth="1"/>
    <col min="7" max="7" width="5.00390625" style="260" customWidth="1"/>
    <col min="8" max="8" width="77.8515625" style="260" customWidth="1"/>
    <col min="9" max="10" width="20.00390625" style="260" customWidth="1"/>
    <col min="11" max="11" width="1.7109375" style="260" customWidth="1"/>
  </cols>
  <sheetData>
    <row r="1" s="1" customFormat="1" ht="37.5" customHeight="1"/>
    <row r="2" spans="2:11" s="1" customFormat="1" ht="7.5" customHeight="1">
      <c r="B2" s="261"/>
      <c r="C2" s="262"/>
      <c r="D2" s="262"/>
      <c r="E2" s="262"/>
      <c r="F2" s="262"/>
      <c r="G2" s="262"/>
      <c r="H2" s="262"/>
      <c r="I2" s="262"/>
      <c r="J2" s="262"/>
      <c r="K2" s="263"/>
    </row>
    <row r="3" spans="2:11" s="16" customFormat="1" ht="45" customHeight="1">
      <c r="B3" s="264"/>
      <c r="C3" s="393" t="s">
        <v>3613</v>
      </c>
      <c r="D3" s="393"/>
      <c r="E3" s="393"/>
      <c r="F3" s="393"/>
      <c r="G3" s="393"/>
      <c r="H3" s="393"/>
      <c r="I3" s="393"/>
      <c r="J3" s="393"/>
      <c r="K3" s="265"/>
    </row>
    <row r="4" spans="2:11" s="1" customFormat="1" ht="25.5" customHeight="1">
      <c r="B4" s="266"/>
      <c r="C4" s="398" t="s">
        <v>3614</v>
      </c>
      <c r="D4" s="398"/>
      <c r="E4" s="398"/>
      <c r="F4" s="398"/>
      <c r="G4" s="398"/>
      <c r="H4" s="398"/>
      <c r="I4" s="398"/>
      <c r="J4" s="398"/>
      <c r="K4" s="267"/>
    </row>
    <row r="5" spans="2:11" s="1" customFormat="1" ht="5.25" customHeight="1">
      <c r="B5" s="266"/>
      <c r="C5" s="268"/>
      <c r="D5" s="268"/>
      <c r="E5" s="268"/>
      <c r="F5" s="268"/>
      <c r="G5" s="268"/>
      <c r="H5" s="268"/>
      <c r="I5" s="268"/>
      <c r="J5" s="268"/>
      <c r="K5" s="267"/>
    </row>
    <row r="6" spans="2:11" s="1" customFormat="1" ht="15" customHeight="1">
      <c r="B6" s="266"/>
      <c r="C6" s="397" t="s">
        <v>3615</v>
      </c>
      <c r="D6" s="397"/>
      <c r="E6" s="397"/>
      <c r="F6" s="397"/>
      <c r="G6" s="397"/>
      <c r="H6" s="397"/>
      <c r="I6" s="397"/>
      <c r="J6" s="397"/>
      <c r="K6" s="267"/>
    </row>
    <row r="7" spans="2:11" s="1" customFormat="1" ht="15" customHeight="1">
      <c r="B7" s="270"/>
      <c r="C7" s="397" t="s">
        <v>3616</v>
      </c>
      <c r="D7" s="397"/>
      <c r="E7" s="397"/>
      <c r="F7" s="397"/>
      <c r="G7" s="397"/>
      <c r="H7" s="397"/>
      <c r="I7" s="397"/>
      <c r="J7" s="397"/>
      <c r="K7" s="267"/>
    </row>
    <row r="8" spans="2:11" s="1" customFormat="1" ht="12.75" customHeight="1">
      <c r="B8" s="270"/>
      <c r="C8" s="269"/>
      <c r="D8" s="269"/>
      <c r="E8" s="269"/>
      <c r="F8" s="269"/>
      <c r="G8" s="269"/>
      <c r="H8" s="269"/>
      <c r="I8" s="269"/>
      <c r="J8" s="269"/>
      <c r="K8" s="267"/>
    </row>
    <row r="9" spans="2:11" s="1" customFormat="1" ht="15" customHeight="1">
      <c r="B9" s="270"/>
      <c r="C9" s="397" t="s">
        <v>3617</v>
      </c>
      <c r="D9" s="397"/>
      <c r="E9" s="397"/>
      <c r="F9" s="397"/>
      <c r="G9" s="397"/>
      <c r="H9" s="397"/>
      <c r="I9" s="397"/>
      <c r="J9" s="397"/>
      <c r="K9" s="267"/>
    </row>
    <row r="10" spans="2:11" s="1" customFormat="1" ht="15" customHeight="1">
      <c r="B10" s="270"/>
      <c r="C10" s="269"/>
      <c r="D10" s="397" t="s">
        <v>3618</v>
      </c>
      <c r="E10" s="397"/>
      <c r="F10" s="397"/>
      <c r="G10" s="397"/>
      <c r="H10" s="397"/>
      <c r="I10" s="397"/>
      <c r="J10" s="397"/>
      <c r="K10" s="267"/>
    </row>
    <row r="11" spans="2:11" s="1" customFormat="1" ht="15" customHeight="1">
      <c r="B11" s="270"/>
      <c r="C11" s="271"/>
      <c r="D11" s="397" t="s">
        <v>3619</v>
      </c>
      <c r="E11" s="397"/>
      <c r="F11" s="397"/>
      <c r="G11" s="397"/>
      <c r="H11" s="397"/>
      <c r="I11" s="397"/>
      <c r="J11" s="397"/>
      <c r="K11" s="267"/>
    </row>
    <row r="12" spans="2:11" s="1" customFormat="1" ht="15" customHeight="1">
      <c r="B12" s="270"/>
      <c r="C12" s="271"/>
      <c r="D12" s="269"/>
      <c r="E12" s="269"/>
      <c r="F12" s="269"/>
      <c r="G12" s="269"/>
      <c r="H12" s="269"/>
      <c r="I12" s="269"/>
      <c r="J12" s="269"/>
      <c r="K12" s="267"/>
    </row>
    <row r="13" spans="2:11" s="1" customFormat="1" ht="15" customHeight="1">
      <c r="B13" s="270"/>
      <c r="C13" s="271"/>
      <c r="D13" s="272" t="s">
        <v>3620</v>
      </c>
      <c r="E13" s="269"/>
      <c r="F13" s="269"/>
      <c r="G13" s="269"/>
      <c r="H13" s="269"/>
      <c r="I13" s="269"/>
      <c r="J13" s="269"/>
      <c r="K13" s="267"/>
    </row>
    <row r="14" spans="2:11" s="1" customFormat="1" ht="12.75" customHeight="1">
      <c r="B14" s="270"/>
      <c r="C14" s="271"/>
      <c r="D14" s="271"/>
      <c r="E14" s="271"/>
      <c r="F14" s="271"/>
      <c r="G14" s="271"/>
      <c r="H14" s="271"/>
      <c r="I14" s="271"/>
      <c r="J14" s="271"/>
      <c r="K14" s="267"/>
    </row>
    <row r="15" spans="2:11" s="1" customFormat="1" ht="15" customHeight="1">
      <c r="B15" s="270"/>
      <c r="C15" s="271"/>
      <c r="D15" s="397" t="s">
        <v>3621</v>
      </c>
      <c r="E15" s="397"/>
      <c r="F15" s="397"/>
      <c r="G15" s="397"/>
      <c r="H15" s="397"/>
      <c r="I15" s="397"/>
      <c r="J15" s="397"/>
      <c r="K15" s="267"/>
    </row>
    <row r="16" spans="2:11" s="1" customFormat="1" ht="15" customHeight="1">
      <c r="B16" s="270"/>
      <c r="C16" s="271"/>
      <c r="D16" s="397" t="s">
        <v>3622</v>
      </c>
      <c r="E16" s="397"/>
      <c r="F16" s="397"/>
      <c r="G16" s="397"/>
      <c r="H16" s="397"/>
      <c r="I16" s="397"/>
      <c r="J16" s="397"/>
      <c r="K16" s="267"/>
    </row>
    <row r="17" spans="2:11" s="1" customFormat="1" ht="15" customHeight="1">
      <c r="B17" s="270"/>
      <c r="C17" s="271"/>
      <c r="D17" s="397" t="s">
        <v>3623</v>
      </c>
      <c r="E17" s="397"/>
      <c r="F17" s="397"/>
      <c r="G17" s="397"/>
      <c r="H17" s="397"/>
      <c r="I17" s="397"/>
      <c r="J17" s="397"/>
      <c r="K17" s="267"/>
    </row>
    <row r="18" spans="2:11" s="1" customFormat="1" ht="15" customHeight="1">
      <c r="B18" s="270"/>
      <c r="C18" s="271"/>
      <c r="D18" s="271"/>
      <c r="E18" s="273" t="s">
        <v>80</v>
      </c>
      <c r="F18" s="397" t="s">
        <v>3624</v>
      </c>
      <c r="G18" s="397"/>
      <c r="H18" s="397"/>
      <c r="I18" s="397"/>
      <c r="J18" s="397"/>
      <c r="K18" s="267"/>
    </row>
    <row r="19" spans="2:11" s="1" customFormat="1" ht="15" customHeight="1">
      <c r="B19" s="270"/>
      <c r="C19" s="271"/>
      <c r="D19" s="271"/>
      <c r="E19" s="273" t="s">
        <v>3625</v>
      </c>
      <c r="F19" s="397" t="s">
        <v>3626</v>
      </c>
      <c r="G19" s="397"/>
      <c r="H19" s="397"/>
      <c r="I19" s="397"/>
      <c r="J19" s="397"/>
      <c r="K19" s="267"/>
    </row>
    <row r="20" spans="2:11" s="1" customFormat="1" ht="15" customHeight="1">
      <c r="B20" s="270"/>
      <c r="C20" s="271"/>
      <c r="D20" s="271"/>
      <c r="E20" s="273" t="s">
        <v>3627</v>
      </c>
      <c r="F20" s="397" t="s">
        <v>3628</v>
      </c>
      <c r="G20" s="397"/>
      <c r="H20" s="397"/>
      <c r="I20" s="397"/>
      <c r="J20" s="397"/>
      <c r="K20" s="267"/>
    </row>
    <row r="21" spans="2:11" s="1" customFormat="1" ht="15" customHeight="1">
      <c r="B21" s="270"/>
      <c r="C21" s="271"/>
      <c r="D21" s="271"/>
      <c r="E21" s="273" t="s">
        <v>3629</v>
      </c>
      <c r="F21" s="397" t="s">
        <v>3630</v>
      </c>
      <c r="G21" s="397"/>
      <c r="H21" s="397"/>
      <c r="I21" s="397"/>
      <c r="J21" s="397"/>
      <c r="K21" s="267"/>
    </row>
    <row r="22" spans="2:11" s="1" customFormat="1" ht="15" customHeight="1">
      <c r="B22" s="270"/>
      <c r="C22" s="271"/>
      <c r="D22" s="271"/>
      <c r="E22" s="273" t="s">
        <v>3631</v>
      </c>
      <c r="F22" s="397" t="s">
        <v>3632</v>
      </c>
      <c r="G22" s="397"/>
      <c r="H22" s="397"/>
      <c r="I22" s="397"/>
      <c r="J22" s="397"/>
      <c r="K22" s="267"/>
    </row>
    <row r="23" spans="2:11" s="1" customFormat="1" ht="15" customHeight="1">
      <c r="B23" s="270"/>
      <c r="C23" s="271"/>
      <c r="D23" s="271"/>
      <c r="E23" s="273" t="s">
        <v>3633</v>
      </c>
      <c r="F23" s="397" t="s">
        <v>3634</v>
      </c>
      <c r="G23" s="397"/>
      <c r="H23" s="397"/>
      <c r="I23" s="397"/>
      <c r="J23" s="397"/>
      <c r="K23" s="267"/>
    </row>
    <row r="24" spans="2:11" s="1" customFormat="1" ht="12.75" customHeight="1">
      <c r="B24" s="270"/>
      <c r="C24" s="271"/>
      <c r="D24" s="271"/>
      <c r="E24" s="271"/>
      <c r="F24" s="271"/>
      <c r="G24" s="271"/>
      <c r="H24" s="271"/>
      <c r="I24" s="271"/>
      <c r="J24" s="271"/>
      <c r="K24" s="267"/>
    </row>
    <row r="25" spans="2:11" s="1" customFormat="1" ht="15" customHeight="1">
      <c r="B25" s="270"/>
      <c r="C25" s="397" t="s">
        <v>3635</v>
      </c>
      <c r="D25" s="397"/>
      <c r="E25" s="397"/>
      <c r="F25" s="397"/>
      <c r="G25" s="397"/>
      <c r="H25" s="397"/>
      <c r="I25" s="397"/>
      <c r="J25" s="397"/>
      <c r="K25" s="267"/>
    </row>
    <row r="26" spans="2:11" s="1" customFormat="1" ht="15" customHeight="1">
      <c r="B26" s="270"/>
      <c r="C26" s="397" t="s">
        <v>3636</v>
      </c>
      <c r="D26" s="397"/>
      <c r="E26" s="397"/>
      <c r="F26" s="397"/>
      <c r="G26" s="397"/>
      <c r="H26" s="397"/>
      <c r="I26" s="397"/>
      <c r="J26" s="397"/>
      <c r="K26" s="267"/>
    </row>
    <row r="27" spans="2:11" s="1" customFormat="1" ht="15" customHeight="1">
      <c r="B27" s="270"/>
      <c r="C27" s="269"/>
      <c r="D27" s="397" t="s">
        <v>3637</v>
      </c>
      <c r="E27" s="397"/>
      <c r="F27" s="397"/>
      <c r="G27" s="397"/>
      <c r="H27" s="397"/>
      <c r="I27" s="397"/>
      <c r="J27" s="397"/>
      <c r="K27" s="267"/>
    </row>
    <row r="28" spans="2:11" s="1" customFormat="1" ht="15" customHeight="1">
      <c r="B28" s="270"/>
      <c r="C28" s="271"/>
      <c r="D28" s="397" t="s">
        <v>3638</v>
      </c>
      <c r="E28" s="397"/>
      <c r="F28" s="397"/>
      <c r="G28" s="397"/>
      <c r="H28" s="397"/>
      <c r="I28" s="397"/>
      <c r="J28" s="397"/>
      <c r="K28" s="267"/>
    </row>
    <row r="29" spans="2:11" s="1" customFormat="1" ht="12.75" customHeight="1">
      <c r="B29" s="270"/>
      <c r="C29" s="271"/>
      <c r="D29" s="271"/>
      <c r="E29" s="271"/>
      <c r="F29" s="271"/>
      <c r="G29" s="271"/>
      <c r="H29" s="271"/>
      <c r="I29" s="271"/>
      <c r="J29" s="271"/>
      <c r="K29" s="267"/>
    </row>
    <row r="30" spans="2:11" s="1" customFormat="1" ht="15" customHeight="1">
      <c r="B30" s="270"/>
      <c r="C30" s="271"/>
      <c r="D30" s="397" t="s">
        <v>3639</v>
      </c>
      <c r="E30" s="397"/>
      <c r="F30" s="397"/>
      <c r="G30" s="397"/>
      <c r="H30" s="397"/>
      <c r="I30" s="397"/>
      <c r="J30" s="397"/>
      <c r="K30" s="267"/>
    </row>
    <row r="31" spans="2:11" s="1" customFormat="1" ht="15" customHeight="1">
      <c r="B31" s="270"/>
      <c r="C31" s="271"/>
      <c r="D31" s="397" t="s">
        <v>3640</v>
      </c>
      <c r="E31" s="397"/>
      <c r="F31" s="397"/>
      <c r="G31" s="397"/>
      <c r="H31" s="397"/>
      <c r="I31" s="397"/>
      <c r="J31" s="397"/>
      <c r="K31" s="267"/>
    </row>
    <row r="32" spans="2:11" s="1" customFormat="1" ht="12.75" customHeight="1">
      <c r="B32" s="270"/>
      <c r="C32" s="271"/>
      <c r="D32" s="271"/>
      <c r="E32" s="271"/>
      <c r="F32" s="271"/>
      <c r="G32" s="271"/>
      <c r="H32" s="271"/>
      <c r="I32" s="271"/>
      <c r="J32" s="271"/>
      <c r="K32" s="267"/>
    </row>
    <row r="33" spans="2:11" s="1" customFormat="1" ht="15" customHeight="1">
      <c r="B33" s="270"/>
      <c r="C33" s="271"/>
      <c r="D33" s="397" t="s">
        <v>3641</v>
      </c>
      <c r="E33" s="397"/>
      <c r="F33" s="397"/>
      <c r="G33" s="397"/>
      <c r="H33" s="397"/>
      <c r="I33" s="397"/>
      <c r="J33" s="397"/>
      <c r="K33" s="267"/>
    </row>
    <row r="34" spans="2:11" s="1" customFormat="1" ht="15" customHeight="1">
      <c r="B34" s="270"/>
      <c r="C34" s="271"/>
      <c r="D34" s="397" t="s">
        <v>3642</v>
      </c>
      <c r="E34" s="397"/>
      <c r="F34" s="397"/>
      <c r="G34" s="397"/>
      <c r="H34" s="397"/>
      <c r="I34" s="397"/>
      <c r="J34" s="397"/>
      <c r="K34" s="267"/>
    </row>
    <row r="35" spans="2:11" s="1" customFormat="1" ht="15" customHeight="1">
      <c r="B35" s="270"/>
      <c r="C35" s="271"/>
      <c r="D35" s="397" t="s">
        <v>3643</v>
      </c>
      <c r="E35" s="397"/>
      <c r="F35" s="397"/>
      <c r="G35" s="397"/>
      <c r="H35" s="397"/>
      <c r="I35" s="397"/>
      <c r="J35" s="397"/>
      <c r="K35" s="267"/>
    </row>
    <row r="36" spans="2:11" s="1" customFormat="1" ht="15" customHeight="1">
      <c r="B36" s="270"/>
      <c r="C36" s="271"/>
      <c r="D36" s="269"/>
      <c r="E36" s="272" t="s">
        <v>157</v>
      </c>
      <c r="F36" s="269"/>
      <c r="G36" s="397" t="s">
        <v>3644</v>
      </c>
      <c r="H36" s="397"/>
      <c r="I36" s="397"/>
      <c r="J36" s="397"/>
      <c r="K36" s="267"/>
    </row>
    <row r="37" spans="2:11" s="1" customFormat="1" ht="30.75" customHeight="1">
      <c r="B37" s="270"/>
      <c r="C37" s="271"/>
      <c r="D37" s="269"/>
      <c r="E37" s="272" t="s">
        <v>3645</v>
      </c>
      <c r="F37" s="269"/>
      <c r="G37" s="397" t="s">
        <v>3646</v>
      </c>
      <c r="H37" s="397"/>
      <c r="I37" s="397"/>
      <c r="J37" s="397"/>
      <c r="K37" s="267"/>
    </row>
    <row r="38" spans="2:11" s="1" customFormat="1" ht="15" customHeight="1">
      <c r="B38" s="270"/>
      <c r="C38" s="271"/>
      <c r="D38" s="269"/>
      <c r="E38" s="272" t="s">
        <v>54</v>
      </c>
      <c r="F38" s="269"/>
      <c r="G38" s="397" t="s">
        <v>3647</v>
      </c>
      <c r="H38" s="397"/>
      <c r="I38" s="397"/>
      <c r="J38" s="397"/>
      <c r="K38" s="267"/>
    </row>
    <row r="39" spans="2:11" s="1" customFormat="1" ht="15" customHeight="1">
      <c r="B39" s="270"/>
      <c r="C39" s="271"/>
      <c r="D39" s="269"/>
      <c r="E39" s="272" t="s">
        <v>55</v>
      </c>
      <c r="F39" s="269"/>
      <c r="G39" s="397" t="s">
        <v>3648</v>
      </c>
      <c r="H39" s="397"/>
      <c r="I39" s="397"/>
      <c r="J39" s="397"/>
      <c r="K39" s="267"/>
    </row>
    <row r="40" spans="2:11" s="1" customFormat="1" ht="15" customHeight="1">
      <c r="B40" s="270"/>
      <c r="C40" s="271"/>
      <c r="D40" s="269"/>
      <c r="E40" s="272" t="s">
        <v>158</v>
      </c>
      <c r="F40" s="269"/>
      <c r="G40" s="397" t="s">
        <v>3649</v>
      </c>
      <c r="H40" s="397"/>
      <c r="I40" s="397"/>
      <c r="J40" s="397"/>
      <c r="K40" s="267"/>
    </row>
    <row r="41" spans="2:11" s="1" customFormat="1" ht="15" customHeight="1">
      <c r="B41" s="270"/>
      <c r="C41" s="271"/>
      <c r="D41" s="269"/>
      <c r="E41" s="272" t="s">
        <v>159</v>
      </c>
      <c r="F41" s="269"/>
      <c r="G41" s="397" t="s">
        <v>3650</v>
      </c>
      <c r="H41" s="397"/>
      <c r="I41" s="397"/>
      <c r="J41" s="397"/>
      <c r="K41" s="267"/>
    </row>
    <row r="42" spans="2:11" s="1" customFormat="1" ht="15" customHeight="1">
      <c r="B42" s="270"/>
      <c r="C42" s="271"/>
      <c r="D42" s="269"/>
      <c r="E42" s="272" t="s">
        <v>3651</v>
      </c>
      <c r="F42" s="269"/>
      <c r="G42" s="397" t="s">
        <v>3652</v>
      </c>
      <c r="H42" s="397"/>
      <c r="I42" s="397"/>
      <c r="J42" s="397"/>
      <c r="K42" s="267"/>
    </row>
    <row r="43" spans="2:11" s="1" customFormat="1" ht="15" customHeight="1">
      <c r="B43" s="270"/>
      <c r="C43" s="271"/>
      <c r="D43" s="269"/>
      <c r="E43" s="272"/>
      <c r="F43" s="269"/>
      <c r="G43" s="397" t="s">
        <v>3653</v>
      </c>
      <c r="H43" s="397"/>
      <c r="I43" s="397"/>
      <c r="J43" s="397"/>
      <c r="K43" s="267"/>
    </row>
    <row r="44" spans="2:11" s="1" customFormat="1" ht="15" customHeight="1">
      <c r="B44" s="270"/>
      <c r="C44" s="271"/>
      <c r="D44" s="269"/>
      <c r="E44" s="272" t="s">
        <v>3654</v>
      </c>
      <c r="F44" s="269"/>
      <c r="G44" s="397" t="s">
        <v>3655</v>
      </c>
      <c r="H44" s="397"/>
      <c r="I44" s="397"/>
      <c r="J44" s="397"/>
      <c r="K44" s="267"/>
    </row>
    <row r="45" spans="2:11" s="1" customFormat="1" ht="15" customHeight="1">
      <c r="B45" s="270"/>
      <c r="C45" s="271"/>
      <c r="D45" s="269"/>
      <c r="E45" s="272" t="s">
        <v>161</v>
      </c>
      <c r="F45" s="269"/>
      <c r="G45" s="397" t="s">
        <v>3656</v>
      </c>
      <c r="H45" s="397"/>
      <c r="I45" s="397"/>
      <c r="J45" s="397"/>
      <c r="K45" s="267"/>
    </row>
    <row r="46" spans="2:11" s="1" customFormat="1" ht="12.75" customHeight="1">
      <c r="B46" s="270"/>
      <c r="C46" s="271"/>
      <c r="D46" s="269"/>
      <c r="E46" s="269"/>
      <c r="F46" s="269"/>
      <c r="G46" s="269"/>
      <c r="H46" s="269"/>
      <c r="I46" s="269"/>
      <c r="J46" s="269"/>
      <c r="K46" s="267"/>
    </row>
    <row r="47" spans="2:11" s="1" customFormat="1" ht="15" customHeight="1">
      <c r="B47" s="270"/>
      <c r="C47" s="271"/>
      <c r="D47" s="397" t="s">
        <v>3657</v>
      </c>
      <c r="E47" s="397"/>
      <c r="F47" s="397"/>
      <c r="G47" s="397"/>
      <c r="H47" s="397"/>
      <c r="I47" s="397"/>
      <c r="J47" s="397"/>
      <c r="K47" s="267"/>
    </row>
    <row r="48" spans="2:11" s="1" customFormat="1" ht="15" customHeight="1">
      <c r="B48" s="270"/>
      <c r="C48" s="271"/>
      <c r="D48" s="271"/>
      <c r="E48" s="397" t="s">
        <v>3658</v>
      </c>
      <c r="F48" s="397"/>
      <c r="G48" s="397"/>
      <c r="H48" s="397"/>
      <c r="I48" s="397"/>
      <c r="J48" s="397"/>
      <c r="K48" s="267"/>
    </row>
    <row r="49" spans="2:11" s="1" customFormat="1" ht="15" customHeight="1">
      <c r="B49" s="270"/>
      <c r="C49" s="271"/>
      <c r="D49" s="271"/>
      <c r="E49" s="397" t="s">
        <v>3659</v>
      </c>
      <c r="F49" s="397"/>
      <c r="G49" s="397"/>
      <c r="H49" s="397"/>
      <c r="I49" s="397"/>
      <c r="J49" s="397"/>
      <c r="K49" s="267"/>
    </row>
    <row r="50" spans="2:11" s="1" customFormat="1" ht="15" customHeight="1">
      <c r="B50" s="270"/>
      <c r="C50" s="271"/>
      <c r="D50" s="271"/>
      <c r="E50" s="397" t="s">
        <v>3660</v>
      </c>
      <c r="F50" s="397"/>
      <c r="G50" s="397"/>
      <c r="H50" s="397"/>
      <c r="I50" s="397"/>
      <c r="J50" s="397"/>
      <c r="K50" s="267"/>
    </row>
    <row r="51" spans="2:11" s="1" customFormat="1" ht="15" customHeight="1">
      <c r="B51" s="270"/>
      <c r="C51" s="271"/>
      <c r="D51" s="397" t="s">
        <v>3661</v>
      </c>
      <c r="E51" s="397"/>
      <c r="F51" s="397"/>
      <c r="G51" s="397"/>
      <c r="H51" s="397"/>
      <c r="I51" s="397"/>
      <c r="J51" s="397"/>
      <c r="K51" s="267"/>
    </row>
    <row r="52" spans="2:11" s="1" customFormat="1" ht="25.5" customHeight="1">
      <c r="B52" s="266"/>
      <c r="C52" s="398" t="s">
        <v>3662</v>
      </c>
      <c r="D52" s="398"/>
      <c r="E52" s="398"/>
      <c r="F52" s="398"/>
      <c r="G52" s="398"/>
      <c r="H52" s="398"/>
      <c r="I52" s="398"/>
      <c r="J52" s="398"/>
      <c r="K52" s="267"/>
    </row>
    <row r="53" spans="2:11" s="1" customFormat="1" ht="5.25" customHeight="1">
      <c r="B53" s="266"/>
      <c r="C53" s="268"/>
      <c r="D53" s="268"/>
      <c r="E53" s="268"/>
      <c r="F53" s="268"/>
      <c r="G53" s="268"/>
      <c r="H53" s="268"/>
      <c r="I53" s="268"/>
      <c r="J53" s="268"/>
      <c r="K53" s="267"/>
    </row>
    <row r="54" spans="2:11" s="1" customFormat="1" ht="15" customHeight="1">
      <c r="B54" s="266"/>
      <c r="C54" s="397" t="s">
        <v>3663</v>
      </c>
      <c r="D54" s="397"/>
      <c r="E54" s="397"/>
      <c r="F54" s="397"/>
      <c r="G54" s="397"/>
      <c r="H54" s="397"/>
      <c r="I54" s="397"/>
      <c r="J54" s="397"/>
      <c r="K54" s="267"/>
    </row>
    <row r="55" spans="2:11" s="1" customFormat="1" ht="15" customHeight="1">
      <c r="B55" s="266"/>
      <c r="C55" s="397" t="s">
        <v>3664</v>
      </c>
      <c r="D55" s="397"/>
      <c r="E55" s="397"/>
      <c r="F55" s="397"/>
      <c r="G55" s="397"/>
      <c r="H55" s="397"/>
      <c r="I55" s="397"/>
      <c r="J55" s="397"/>
      <c r="K55" s="267"/>
    </row>
    <row r="56" spans="2:11" s="1" customFormat="1" ht="12.75" customHeight="1">
      <c r="B56" s="266"/>
      <c r="C56" s="269"/>
      <c r="D56" s="269"/>
      <c r="E56" s="269"/>
      <c r="F56" s="269"/>
      <c r="G56" s="269"/>
      <c r="H56" s="269"/>
      <c r="I56" s="269"/>
      <c r="J56" s="269"/>
      <c r="K56" s="267"/>
    </row>
    <row r="57" spans="2:11" s="1" customFormat="1" ht="15" customHeight="1">
      <c r="B57" s="266"/>
      <c r="C57" s="397" t="s">
        <v>3665</v>
      </c>
      <c r="D57" s="397"/>
      <c r="E57" s="397"/>
      <c r="F57" s="397"/>
      <c r="G57" s="397"/>
      <c r="H57" s="397"/>
      <c r="I57" s="397"/>
      <c r="J57" s="397"/>
      <c r="K57" s="267"/>
    </row>
    <row r="58" spans="2:11" s="1" customFormat="1" ht="15" customHeight="1">
      <c r="B58" s="266"/>
      <c r="C58" s="271"/>
      <c r="D58" s="397" t="s">
        <v>3666</v>
      </c>
      <c r="E58" s="397"/>
      <c r="F58" s="397"/>
      <c r="G58" s="397"/>
      <c r="H58" s="397"/>
      <c r="I58" s="397"/>
      <c r="J58" s="397"/>
      <c r="K58" s="267"/>
    </row>
    <row r="59" spans="2:11" s="1" customFormat="1" ht="15" customHeight="1">
      <c r="B59" s="266"/>
      <c r="C59" s="271"/>
      <c r="D59" s="397" t="s">
        <v>3667</v>
      </c>
      <c r="E59" s="397"/>
      <c r="F59" s="397"/>
      <c r="G59" s="397"/>
      <c r="H59" s="397"/>
      <c r="I59" s="397"/>
      <c r="J59" s="397"/>
      <c r="K59" s="267"/>
    </row>
    <row r="60" spans="2:11" s="1" customFormat="1" ht="15" customHeight="1">
      <c r="B60" s="266"/>
      <c r="C60" s="271"/>
      <c r="D60" s="397" t="s">
        <v>3668</v>
      </c>
      <c r="E60" s="397"/>
      <c r="F60" s="397"/>
      <c r="G60" s="397"/>
      <c r="H60" s="397"/>
      <c r="I60" s="397"/>
      <c r="J60" s="397"/>
      <c r="K60" s="267"/>
    </row>
    <row r="61" spans="2:11" s="1" customFormat="1" ht="15" customHeight="1">
      <c r="B61" s="266"/>
      <c r="C61" s="271"/>
      <c r="D61" s="397" t="s">
        <v>3669</v>
      </c>
      <c r="E61" s="397"/>
      <c r="F61" s="397"/>
      <c r="G61" s="397"/>
      <c r="H61" s="397"/>
      <c r="I61" s="397"/>
      <c r="J61" s="397"/>
      <c r="K61" s="267"/>
    </row>
    <row r="62" spans="2:11" s="1" customFormat="1" ht="15" customHeight="1">
      <c r="B62" s="266"/>
      <c r="C62" s="271"/>
      <c r="D62" s="399" t="s">
        <v>3670</v>
      </c>
      <c r="E62" s="399"/>
      <c r="F62" s="399"/>
      <c r="G62" s="399"/>
      <c r="H62" s="399"/>
      <c r="I62" s="399"/>
      <c r="J62" s="399"/>
      <c r="K62" s="267"/>
    </row>
    <row r="63" spans="2:11" s="1" customFormat="1" ht="15" customHeight="1">
      <c r="B63" s="266"/>
      <c r="C63" s="271"/>
      <c r="D63" s="397" t="s">
        <v>3671</v>
      </c>
      <c r="E63" s="397"/>
      <c r="F63" s="397"/>
      <c r="G63" s="397"/>
      <c r="H63" s="397"/>
      <c r="I63" s="397"/>
      <c r="J63" s="397"/>
      <c r="K63" s="267"/>
    </row>
    <row r="64" spans="2:11" s="1" customFormat="1" ht="12.75" customHeight="1">
      <c r="B64" s="266"/>
      <c r="C64" s="271"/>
      <c r="D64" s="271"/>
      <c r="E64" s="274"/>
      <c r="F64" s="271"/>
      <c r="G64" s="271"/>
      <c r="H64" s="271"/>
      <c r="I64" s="271"/>
      <c r="J64" s="271"/>
      <c r="K64" s="267"/>
    </row>
    <row r="65" spans="2:11" s="1" customFormat="1" ht="15" customHeight="1">
      <c r="B65" s="266"/>
      <c r="C65" s="271"/>
      <c r="D65" s="397" t="s">
        <v>3672</v>
      </c>
      <c r="E65" s="397"/>
      <c r="F65" s="397"/>
      <c r="G65" s="397"/>
      <c r="H65" s="397"/>
      <c r="I65" s="397"/>
      <c r="J65" s="397"/>
      <c r="K65" s="267"/>
    </row>
    <row r="66" spans="2:11" s="1" customFormat="1" ht="15" customHeight="1">
      <c r="B66" s="266"/>
      <c r="C66" s="271"/>
      <c r="D66" s="399" t="s">
        <v>3673</v>
      </c>
      <c r="E66" s="399"/>
      <c r="F66" s="399"/>
      <c r="G66" s="399"/>
      <c r="H66" s="399"/>
      <c r="I66" s="399"/>
      <c r="J66" s="399"/>
      <c r="K66" s="267"/>
    </row>
    <row r="67" spans="2:11" s="1" customFormat="1" ht="15" customHeight="1">
      <c r="B67" s="266"/>
      <c r="C67" s="271"/>
      <c r="D67" s="397" t="s">
        <v>3674</v>
      </c>
      <c r="E67" s="397"/>
      <c r="F67" s="397"/>
      <c r="G67" s="397"/>
      <c r="H67" s="397"/>
      <c r="I67" s="397"/>
      <c r="J67" s="397"/>
      <c r="K67" s="267"/>
    </row>
    <row r="68" spans="2:11" s="1" customFormat="1" ht="15" customHeight="1">
      <c r="B68" s="266"/>
      <c r="C68" s="271"/>
      <c r="D68" s="397" t="s">
        <v>3675</v>
      </c>
      <c r="E68" s="397"/>
      <c r="F68" s="397"/>
      <c r="G68" s="397"/>
      <c r="H68" s="397"/>
      <c r="I68" s="397"/>
      <c r="J68" s="397"/>
      <c r="K68" s="267"/>
    </row>
    <row r="69" spans="2:11" s="1" customFormat="1" ht="15" customHeight="1">
      <c r="B69" s="266"/>
      <c r="C69" s="271"/>
      <c r="D69" s="397" t="s">
        <v>3676</v>
      </c>
      <c r="E69" s="397"/>
      <c r="F69" s="397"/>
      <c r="G69" s="397"/>
      <c r="H69" s="397"/>
      <c r="I69" s="397"/>
      <c r="J69" s="397"/>
      <c r="K69" s="267"/>
    </row>
    <row r="70" spans="2:11" s="1" customFormat="1" ht="15" customHeight="1">
      <c r="B70" s="266"/>
      <c r="C70" s="271"/>
      <c r="D70" s="397" t="s">
        <v>3677</v>
      </c>
      <c r="E70" s="397"/>
      <c r="F70" s="397"/>
      <c r="G70" s="397"/>
      <c r="H70" s="397"/>
      <c r="I70" s="397"/>
      <c r="J70" s="397"/>
      <c r="K70" s="267"/>
    </row>
    <row r="71" spans="2:11" s="1" customFormat="1" ht="12.75" customHeight="1">
      <c r="B71" s="275"/>
      <c r="C71" s="276"/>
      <c r="D71" s="276"/>
      <c r="E71" s="276"/>
      <c r="F71" s="276"/>
      <c r="G71" s="276"/>
      <c r="H71" s="276"/>
      <c r="I71" s="276"/>
      <c r="J71" s="276"/>
      <c r="K71" s="277"/>
    </row>
    <row r="72" spans="2:11" s="1" customFormat="1" ht="18.75" customHeight="1">
      <c r="B72" s="278"/>
      <c r="C72" s="278"/>
      <c r="D72" s="278"/>
      <c r="E72" s="278"/>
      <c r="F72" s="278"/>
      <c r="G72" s="278"/>
      <c r="H72" s="278"/>
      <c r="I72" s="278"/>
      <c r="J72" s="278"/>
      <c r="K72" s="279"/>
    </row>
    <row r="73" spans="2:11" s="1" customFormat="1" ht="18.75" customHeight="1">
      <c r="B73" s="279"/>
      <c r="C73" s="279"/>
      <c r="D73" s="279"/>
      <c r="E73" s="279"/>
      <c r="F73" s="279"/>
      <c r="G73" s="279"/>
      <c r="H73" s="279"/>
      <c r="I73" s="279"/>
      <c r="J73" s="279"/>
      <c r="K73" s="279"/>
    </row>
    <row r="74" spans="2:11" s="1" customFormat="1" ht="7.5" customHeight="1">
      <c r="B74" s="280"/>
      <c r="C74" s="281"/>
      <c r="D74" s="281"/>
      <c r="E74" s="281"/>
      <c r="F74" s="281"/>
      <c r="G74" s="281"/>
      <c r="H74" s="281"/>
      <c r="I74" s="281"/>
      <c r="J74" s="281"/>
      <c r="K74" s="282"/>
    </row>
    <row r="75" spans="2:11" s="1" customFormat="1" ht="45" customHeight="1">
      <c r="B75" s="283"/>
      <c r="C75" s="392" t="s">
        <v>3678</v>
      </c>
      <c r="D75" s="392"/>
      <c r="E75" s="392"/>
      <c r="F75" s="392"/>
      <c r="G75" s="392"/>
      <c r="H75" s="392"/>
      <c r="I75" s="392"/>
      <c r="J75" s="392"/>
      <c r="K75" s="284"/>
    </row>
    <row r="76" spans="2:11" s="1" customFormat="1" ht="17.25" customHeight="1">
      <c r="B76" s="283"/>
      <c r="C76" s="285" t="s">
        <v>3679</v>
      </c>
      <c r="D76" s="285"/>
      <c r="E76" s="285"/>
      <c r="F76" s="285" t="s">
        <v>3680</v>
      </c>
      <c r="G76" s="286"/>
      <c r="H76" s="285" t="s">
        <v>55</v>
      </c>
      <c r="I76" s="285" t="s">
        <v>58</v>
      </c>
      <c r="J76" s="285" t="s">
        <v>3681</v>
      </c>
      <c r="K76" s="284"/>
    </row>
    <row r="77" spans="2:11" s="1" customFormat="1" ht="17.25" customHeight="1">
      <c r="B77" s="283"/>
      <c r="C77" s="287" t="s">
        <v>3682</v>
      </c>
      <c r="D77" s="287"/>
      <c r="E77" s="287"/>
      <c r="F77" s="288" t="s">
        <v>3683</v>
      </c>
      <c r="G77" s="289"/>
      <c r="H77" s="287"/>
      <c r="I77" s="287"/>
      <c r="J77" s="287" t="s">
        <v>3684</v>
      </c>
      <c r="K77" s="284"/>
    </row>
    <row r="78" spans="2:11" s="1" customFormat="1" ht="5.25" customHeight="1">
      <c r="B78" s="283"/>
      <c r="C78" s="290"/>
      <c r="D78" s="290"/>
      <c r="E78" s="290"/>
      <c r="F78" s="290"/>
      <c r="G78" s="291"/>
      <c r="H78" s="290"/>
      <c r="I78" s="290"/>
      <c r="J78" s="290"/>
      <c r="K78" s="284"/>
    </row>
    <row r="79" spans="2:11" s="1" customFormat="1" ht="15" customHeight="1">
      <c r="B79" s="283"/>
      <c r="C79" s="272" t="s">
        <v>54</v>
      </c>
      <c r="D79" s="292"/>
      <c r="E79" s="292"/>
      <c r="F79" s="293" t="s">
        <v>99</v>
      </c>
      <c r="G79" s="294"/>
      <c r="H79" s="272" t="s">
        <v>3685</v>
      </c>
      <c r="I79" s="272" t="s">
        <v>3686</v>
      </c>
      <c r="J79" s="272">
        <v>20</v>
      </c>
      <c r="K79" s="284"/>
    </row>
    <row r="80" spans="2:11" s="1" customFormat="1" ht="15" customHeight="1">
      <c r="B80" s="283"/>
      <c r="C80" s="272" t="s">
        <v>3687</v>
      </c>
      <c r="D80" s="272"/>
      <c r="E80" s="272"/>
      <c r="F80" s="293" t="s">
        <v>99</v>
      </c>
      <c r="G80" s="294"/>
      <c r="H80" s="272" t="s">
        <v>3688</v>
      </c>
      <c r="I80" s="272" t="s">
        <v>3686</v>
      </c>
      <c r="J80" s="272">
        <v>120</v>
      </c>
      <c r="K80" s="284"/>
    </row>
    <row r="81" spans="2:11" s="1" customFormat="1" ht="15" customHeight="1">
      <c r="B81" s="295"/>
      <c r="C81" s="272" t="s">
        <v>3689</v>
      </c>
      <c r="D81" s="272"/>
      <c r="E81" s="272"/>
      <c r="F81" s="293" t="s">
        <v>3690</v>
      </c>
      <c r="G81" s="294"/>
      <c r="H81" s="272" t="s">
        <v>3691</v>
      </c>
      <c r="I81" s="272" t="s">
        <v>3686</v>
      </c>
      <c r="J81" s="272">
        <v>50</v>
      </c>
      <c r="K81" s="284"/>
    </row>
    <row r="82" spans="2:11" s="1" customFormat="1" ht="15" customHeight="1">
      <c r="B82" s="295"/>
      <c r="C82" s="272" t="s">
        <v>3692</v>
      </c>
      <c r="D82" s="272"/>
      <c r="E82" s="272"/>
      <c r="F82" s="293" t="s">
        <v>99</v>
      </c>
      <c r="G82" s="294"/>
      <c r="H82" s="272" t="s">
        <v>3693</v>
      </c>
      <c r="I82" s="272" t="s">
        <v>3694</v>
      </c>
      <c r="J82" s="272"/>
      <c r="K82" s="284"/>
    </row>
    <row r="83" spans="2:11" s="1" customFormat="1" ht="15" customHeight="1">
      <c r="B83" s="295"/>
      <c r="C83" s="296" t="s">
        <v>3695</v>
      </c>
      <c r="D83" s="296"/>
      <c r="E83" s="296"/>
      <c r="F83" s="297" t="s">
        <v>3690</v>
      </c>
      <c r="G83" s="296"/>
      <c r="H83" s="296" t="s">
        <v>3696</v>
      </c>
      <c r="I83" s="296" t="s">
        <v>3686</v>
      </c>
      <c r="J83" s="296">
        <v>15</v>
      </c>
      <c r="K83" s="284"/>
    </row>
    <row r="84" spans="2:11" s="1" customFormat="1" ht="15" customHeight="1">
      <c r="B84" s="295"/>
      <c r="C84" s="296" t="s">
        <v>3697</v>
      </c>
      <c r="D84" s="296"/>
      <c r="E84" s="296"/>
      <c r="F84" s="297" t="s">
        <v>3690</v>
      </c>
      <c r="G84" s="296"/>
      <c r="H84" s="296" t="s">
        <v>3698</v>
      </c>
      <c r="I84" s="296" t="s">
        <v>3686</v>
      </c>
      <c r="J84" s="296">
        <v>15</v>
      </c>
      <c r="K84" s="284"/>
    </row>
    <row r="85" spans="2:11" s="1" customFormat="1" ht="15" customHeight="1">
      <c r="B85" s="295"/>
      <c r="C85" s="296" t="s">
        <v>3699</v>
      </c>
      <c r="D85" s="296"/>
      <c r="E85" s="296"/>
      <c r="F85" s="297" t="s">
        <v>3690</v>
      </c>
      <c r="G85" s="296"/>
      <c r="H85" s="296" t="s">
        <v>3700</v>
      </c>
      <c r="I85" s="296" t="s">
        <v>3686</v>
      </c>
      <c r="J85" s="296">
        <v>20</v>
      </c>
      <c r="K85" s="284"/>
    </row>
    <row r="86" spans="2:11" s="1" customFormat="1" ht="15" customHeight="1">
      <c r="B86" s="295"/>
      <c r="C86" s="296" t="s">
        <v>3701</v>
      </c>
      <c r="D86" s="296"/>
      <c r="E86" s="296"/>
      <c r="F86" s="297" t="s">
        <v>3690</v>
      </c>
      <c r="G86" s="296"/>
      <c r="H86" s="296" t="s">
        <v>3702</v>
      </c>
      <c r="I86" s="296" t="s">
        <v>3686</v>
      </c>
      <c r="J86" s="296">
        <v>20</v>
      </c>
      <c r="K86" s="284"/>
    </row>
    <row r="87" spans="2:11" s="1" customFormat="1" ht="15" customHeight="1">
      <c r="B87" s="295"/>
      <c r="C87" s="272" t="s">
        <v>3703</v>
      </c>
      <c r="D87" s="272"/>
      <c r="E87" s="272"/>
      <c r="F87" s="293" t="s">
        <v>3690</v>
      </c>
      <c r="G87" s="294"/>
      <c r="H87" s="272" t="s">
        <v>3704</v>
      </c>
      <c r="I87" s="272" t="s">
        <v>3686</v>
      </c>
      <c r="J87" s="272">
        <v>50</v>
      </c>
      <c r="K87" s="284"/>
    </row>
    <row r="88" spans="2:11" s="1" customFormat="1" ht="15" customHeight="1">
      <c r="B88" s="295"/>
      <c r="C88" s="272" t="s">
        <v>3705</v>
      </c>
      <c r="D88" s="272"/>
      <c r="E88" s="272"/>
      <c r="F88" s="293" t="s">
        <v>3690</v>
      </c>
      <c r="G88" s="294"/>
      <c r="H88" s="272" t="s">
        <v>3706</v>
      </c>
      <c r="I88" s="272" t="s">
        <v>3686</v>
      </c>
      <c r="J88" s="272">
        <v>20</v>
      </c>
      <c r="K88" s="284"/>
    </row>
    <row r="89" spans="2:11" s="1" customFormat="1" ht="15" customHeight="1">
      <c r="B89" s="295"/>
      <c r="C89" s="272" t="s">
        <v>3707</v>
      </c>
      <c r="D89" s="272"/>
      <c r="E89" s="272"/>
      <c r="F89" s="293" t="s">
        <v>3690</v>
      </c>
      <c r="G89" s="294"/>
      <c r="H89" s="272" t="s">
        <v>3708</v>
      </c>
      <c r="I89" s="272" t="s">
        <v>3686</v>
      </c>
      <c r="J89" s="272">
        <v>20</v>
      </c>
      <c r="K89" s="284"/>
    </row>
    <row r="90" spans="2:11" s="1" customFormat="1" ht="15" customHeight="1">
      <c r="B90" s="295"/>
      <c r="C90" s="272" t="s">
        <v>3709</v>
      </c>
      <c r="D90" s="272"/>
      <c r="E90" s="272"/>
      <c r="F90" s="293" t="s">
        <v>3690</v>
      </c>
      <c r="G90" s="294"/>
      <c r="H90" s="272" t="s">
        <v>3710</v>
      </c>
      <c r="I90" s="272" t="s">
        <v>3686</v>
      </c>
      <c r="J90" s="272">
        <v>50</v>
      </c>
      <c r="K90" s="284"/>
    </row>
    <row r="91" spans="2:11" s="1" customFormat="1" ht="15" customHeight="1">
      <c r="B91" s="295"/>
      <c r="C91" s="272" t="s">
        <v>3711</v>
      </c>
      <c r="D91" s="272"/>
      <c r="E91" s="272"/>
      <c r="F91" s="293" t="s">
        <v>3690</v>
      </c>
      <c r="G91" s="294"/>
      <c r="H91" s="272" t="s">
        <v>3711</v>
      </c>
      <c r="I91" s="272" t="s">
        <v>3686</v>
      </c>
      <c r="J91" s="272">
        <v>50</v>
      </c>
      <c r="K91" s="284"/>
    </row>
    <row r="92" spans="2:11" s="1" customFormat="1" ht="15" customHeight="1">
      <c r="B92" s="295"/>
      <c r="C92" s="272" t="s">
        <v>3712</v>
      </c>
      <c r="D92" s="272"/>
      <c r="E92" s="272"/>
      <c r="F92" s="293" t="s">
        <v>3690</v>
      </c>
      <c r="G92" s="294"/>
      <c r="H92" s="272" t="s">
        <v>3713</v>
      </c>
      <c r="I92" s="272" t="s">
        <v>3686</v>
      </c>
      <c r="J92" s="272">
        <v>255</v>
      </c>
      <c r="K92" s="284"/>
    </row>
    <row r="93" spans="2:11" s="1" customFormat="1" ht="15" customHeight="1">
      <c r="B93" s="295"/>
      <c r="C93" s="272" t="s">
        <v>3714</v>
      </c>
      <c r="D93" s="272"/>
      <c r="E93" s="272"/>
      <c r="F93" s="293" t="s">
        <v>99</v>
      </c>
      <c r="G93" s="294"/>
      <c r="H93" s="272" t="s">
        <v>3715</v>
      </c>
      <c r="I93" s="272" t="s">
        <v>3716</v>
      </c>
      <c r="J93" s="272"/>
      <c r="K93" s="284"/>
    </row>
    <row r="94" spans="2:11" s="1" customFormat="1" ht="15" customHeight="1">
      <c r="B94" s="295"/>
      <c r="C94" s="272" t="s">
        <v>3717</v>
      </c>
      <c r="D94" s="272"/>
      <c r="E94" s="272"/>
      <c r="F94" s="293" t="s">
        <v>99</v>
      </c>
      <c r="G94" s="294"/>
      <c r="H94" s="272" t="s">
        <v>3718</v>
      </c>
      <c r="I94" s="272" t="s">
        <v>3719</v>
      </c>
      <c r="J94" s="272"/>
      <c r="K94" s="284"/>
    </row>
    <row r="95" spans="2:11" s="1" customFormat="1" ht="15" customHeight="1">
      <c r="B95" s="295"/>
      <c r="C95" s="272" t="s">
        <v>3720</v>
      </c>
      <c r="D95" s="272"/>
      <c r="E95" s="272"/>
      <c r="F95" s="293" t="s">
        <v>99</v>
      </c>
      <c r="G95" s="294"/>
      <c r="H95" s="272" t="s">
        <v>3720</v>
      </c>
      <c r="I95" s="272" t="s">
        <v>3719</v>
      </c>
      <c r="J95" s="272"/>
      <c r="K95" s="284"/>
    </row>
    <row r="96" spans="2:11" s="1" customFormat="1" ht="15" customHeight="1">
      <c r="B96" s="295"/>
      <c r="C96" s="272" t="s">
        <v>39</v>
      </c>
      <c r="D96" s="272"/>
      <c r="E96" s="272"/>
      <c r="F96" s="293" t="s">
        <v>99</v>
      </c>
      <c r="G96" s="294"/>
      <c r="H96" s="272" t="s">
        <v>3721</v>
      </c>
      <c r="I96" s="272" t="s">
        <v>3719</v>
      </c>
      <c r="J96" s="272"/>
      <c r="K96" s="284"/>
    </row>
    <row r="97" spans="2:11" s="1" customFormat="1" ht="15" customHeight="1">
      <c r="B97" s="295"/>
      <c r="C97" s="272" t="s">
        <v>49</v>
      </c>
      <c r="D97" s="272"/>
      <c r="E97" s="272"/>
      <c r="F97" s="293" t="s">
        <v>99</v>
      </c>
      <c r="G97" s="294"/>
      <c r="H97" s="272" t="s">
        <v>3722</v>
      </c>
      <c r="I97" s="272" t="s">
        <v>3719</v>
      </c>
      <c r="J97" s="272"/>
      <c r="K97" s="284"/>
    </row>
    <row r="98" spans="2:11" s="1" customFormat="1" ht="15" customHeight="1">
      <c r="B98" s="298"/>
      <c r="C98" s="299"/>
      <c r="D98" s="299"/>
      <c r="E98" s="299"/>
      <c r="F98" s="299"/>
      <c r="G98" s="299"/>
      <c r="H98" s="299"/>
      <c r="I98" s="299"/>
      <c r="J98" s="299"/>
      <c r="K98" s="300"/>
    </row>
    <row r="99" spans="2:11" s="1" customFormat="1" ht="18.75" customHeight="1">
      <c r="B99" s="301"/>
      <c r="C99" s="302"/>
      <c r="D99" s="302"/>
      <c r="E99" s="302"/>
      <c r="F99" s="302"/>
      <c r="G99" s="302"/>
      <c r="H99" s="302"/>
      <c r="I99" s="302"/>
      <c r="J99" s="302"/>
      <c r="K99" s="301"/>
    </row>
    <row r="100" spans="2:11" s="1" customFormat="1" ht="18.75" customHeight="1">
      <c r="B100" s="279"/>
      <c r="C100" s="279"/>
      <c r="D100" s="279"/>
      <c r="E100" s="279"/>
      <c r="F100" s="279"/>
      <c r="G100" s="279"/>
      <c r="H100" s="279"/>
      <c r="I100" s="279"/>
      <c r="J100" s="279"/>
      <c r="K100" s="279"/>
    </row>
    <row r="101" spans="2:11" s="1" customFormat="1" ht="7.5" customHeight="1">
      <c r="B101" s="280"/>
      <c r="C101" s="281"/>
      <c r="D101" s="281"/>
      <c r="E101" s="281"/>
      <c r="F101" s="281"/>
      <c r="G101" s="281"/>
      <c r="H101" s="281"/>
      <c r="I101" s="281"/>
      <c r="J101" s="281"/>
      <c r="K101" s="282"/>
    </row>
    <row r="102" spans="2:11" s="1" customFormat="1" ht="45" customHeight="1">
      <c r="B102" s="283"/>
      <c r="C102" s="392" t="s">
        <v>3723</v>
      </c>
      <c r="D102" s="392"/>
      <c r="E102" s="392"/>
      <c r="F102" s="392"/>
      <c r="G102" s="392"/>
      <c r="H102" s="392"/>
      <c r="I102" s="392"/>
      <c r="J102" s="392"/>
      <c r="K102" s="284"/>
    </row>
    <row r="103" spans="2:11" s="1" customFormat="1" ht="17.25" customHeight="1">
      <c r="B103" s="283"/>
      <c r="C103" s="285" t="s">
        <v>3679</v>
      </c>
      <c r="D103" s="285"/>
      <c r="E103" s="285"/>
      <c r="F103" s="285" t="s">
        <v>3680</v>
      </c>
      <c r="G103" s="286"/>
      <c r="H103" s="285" t="s">
        <v>55</v>
      </c>
      <c r="I103" s="285" t="s">
        <v>58</v>
      </c>
      <c r="J103" s="285" t="s">
        <v>3681</v>
      </c>
      <c r="K103" s="284"/>
    </row>
    <row r="104" spans="2:11" s="1" customFormat="1" ht="17.25" customHeight="1">
      <c r="B104" s="283"/>
      <c r="C104" s="287" t="s">
        <v>3682</v>
      </c>
      <c r="D104" s="287"/>
      <c r="E104" s="287"/>
      <c r="F104" s="288" t="s">
        <v>3683</v>
      </c>
      <c r="G104" s="289"/>
      <c r="H104" s="287"/>
      <c r="I104" s="287"/>
      <c r="J104" s="287" t="s">
        <v>3684</v>
      </c>
      <c r="K104" s="284"/>
    </row>
    <row r="105" spans="2:11" s="1" customFormat="1" ht="5.25" customHeight="1">
      <c r="B105" s="283"/>
      <c r="C105" s="285"/>
      <c r="D105" s="285"/>
      <c r="E105" s="285"/>
      <c r="F105" s="285"/>
      <c r="G105" s="303"/>
      <c r="H105" s="285"/>
      <c r="I105" s="285"/>
      <c r="J105" s="285"/>
      <c r="K105" s="284"/>
    </row>
    <row r="106" spans="2:11" s="1" customFormat="1" ht="15" customHeight="1">
      <c r="B106" s="283"/>
      <c r="C106" s="272" t="s">
        <v>54</v>
      </c>
      <c r="D106" s="292"/>
      <c r="E106" s="292"/>
      <c r="F106" s="293" t="s">
        <v>99</v>
      </c>
      <c r="G106" s="272"/>
      <c r="H106" s="272" t="s">
        <v>3724</v>
      </c>
      <c r="I106" s="272" t="s">
        <v>3686</v>
      </c>
      <c r="J106" s="272">
        <v>20</v>
      </c>
      <c r="K106" s="284"/>
    </row>
    <row r="107" spans="2:11" s="1" customFormat="1" ht="15" customHeight="1">
      <c r="B107" s="283"/>
      <c r="C107" s="272" t="s">
        <v>3687</v>
      </c>
      <c r="D107" s="272"/>
      <c r="E107" s="272"/>
      <c r="F107" s="293" t="s">
        <v>99</v>
      </c>
      <c r="G107" s="272"/>
      <c r="H107" s="272" t="s">
        <v>3724</v>
      </c>
      <c r="I107" s="272" t="s">
        <v>3686</v>
      </c>
      <c r="J107" s="272">
        <v>120</v>
      </c>
      <c r="K107" s="284"/>
    </row>
    <row r="108" spans="2:11" s="1" customFormat="1" ht="15" customHeight="1">
      <c r="B108" s="295"/>
      <c r="C108" s="272" t="s">
        <v>3689</v>
      </c>
      <c r="D108" s="272"/>
      <c r="E108" s="272"/>
      <c r="F108" s="293" t="s">
        <v>3690</v>
      </c>
      <c r="G108" s="272"/>
      <c r="H108" s="272" t="s">
        <v>3724</v>
      </c>
      <c r="I108" s="272" t="s">
        <v>3686</v>
      </c>
      <c r="J108" s="272">
        <v>50</v>
      </c>
      <c r="K108" s="284"/>
    </row>
    <row r="109" spans="2:11" s="1" customFormat="1" ht="15" customHeight="1">
      <c r="B109" s="295"/>
      <c r="C109" s="272" t="s">
        <v>3692</v>
      </c>
      <c r="D109" s="272"/>
      <c r="E109" s="272"/>
      <c r="F109" s="293" t="s">
        <v>99</v>
      </c>
      <c r="G109" s="272"/>
      <c r="H109" s="272" t="s">
        <v>3724</v>
      </c>
      <c r="I109" s="272" t="s">
        <v>3694</v>
      </c>
      <c r="J109" s="272"/>
      <c r="K109" s="284"/>
    </row>
    <row r="110" spans="2:11" s="1" customFormat="1" ht="15" customHeight="1">
      <c r="B110" s="295"/>
      <c r="C110" s="272" t="s">
        <v>3703</v>
      </c>
      <c r="D110" s="272"/>
      <c r="E110" s="272"/>
      <c r="F110" s="293" t="s">
        <v>3690</v>
      </c>
      <c r="G110" s="272"/>
      <c r="H110" s="272" t="s">
        <v>3724</v>
      </c>
      <c r="I110" s="272" t="s">
        <v>3686</v>
      </c>
      <c r="J110" s="272">
        <v>50</v>
      </c>
      <c r="K110" s="284"/>
    </row>
    <row r="111" spans="2:11" s="1" customFormat="1" ht="15" customHeight="1">
      <c r="B111" s="295"/>
      <c r="C111" s="272" t="s">
        <v>3711</v>
      </c>
      <c r="D111" s="272"/>
      <c r="E111" s="272"/>
      <c r="F111" s="293" t="s">
        <v>3690</v>
      </c>
      <c r="G111" s="272"/>
      <c r="H111" s="272" t="s">
        <v>3724</v>
      </c>
      <c r="I111" s="272" t="s">
        <v>3686</v>
      </c>
      <c r="J111" s="272">
        <v>50</v>
      </c>
      <c r="K111" s="284"/>
    </row>
    <row r="112" spans="2:11" s="1" customFormat="1" ht="15" customHeight="1">
      <c r="B112" s="295"/>
      <c r="C112" s="272" t="s">
        <v>3709</v>
      </c>
      <c r="D112" s="272"/>
      <c r="E112" s="272"/>
      <c r="F112" s="293" t="s">
        <v>3690</v>
      </c>
      <c r="G112" s="272"/>
      <c r="H112" s="272" t="s">
        <v>3724</v>
      </c>
      <c r="I112" s="272" t="s">
        <v>3686</v>
      </c>
      <c r="J112" s="272">
        <v>50</v>
      </c>
      <c r="K112" s="284"/>
    </row>
    <row r="113" spans="2:11" s="1" customFormat="1" ht="15" customHeight="1">
      <c r="B113" s="295"/>
      <c r="C113" s="272" t="s">
        <v>54</v>
      </c>
      <c r="D113" s="272"/>
      <c r="E113" s="272"/>
      <c r="F113" s="293" t="s">
        <v>99</v>
      </c>
      <c r="G113" s="272"/>
      <c r="H113" s="272" t="s">
        <v>3725</v>
      </c>
      <c r="I113" s="272" t="s">
        <v>3686</v>
      </c>
      <c r="J113" s="272">
        <v>20</v>
      </c>
      <c r="K113" s="284"/>
    </row>
    <row r="114" spans="2:11" s="1" customFormat="1" ht="15" customHeight="1">
      <c r="B114" s="295"/>
      <c r="C114" s="272" t="s">
        <v>3726</v>
      </c>
      <c r="D114" s="272"/>
      <c r="E114" s="272"/>
      <c r="F114" s="293" t="s">
        <v>99</v>
      </c>
      <c r="G114" s="272"/>
      <c r="H114" s="272" t="s">
        <v>3727</v>
      </c>
      <c r="I114" s="272" t="s">
        <v>3686</v>
      </c>
      <c r="J114" s="272">
        <v>120</v>
      </c>
      <c r="K114" s="284"/>
    </row>
    <row r="115" spans="2:11" s="1" customFormat="1" ht="15" customHeight="1">
      <c r="B115" s="295"/>
      <c r="C115" s="272" t="s">
        <v>39</v>
      </c>
      <c r="D115" s="272"/>
      <c r="E115" s="272"/>
      <c r="F115" s="293" t="s">
        <v>99</v>
      </c>
      <c r="G115" s="272"/>
      <c r="H115" s="272" t="s">
        <v>3728</v>
      </c>
      <c r="I115" s="272" t="s">
        <v>3719</v>
      </c>
      <c r="J115" s="272"/>
      <c r="K115" s="284"/>
    </row>
    <row r="116" spans="2:11" s="1" customFormat="1" ht="15" customHeight="1">
      <c r="B116" s="295"/>
      <c r="C116" s="272" t="s">
        <v>49</v>
      </c>
      <c r="D116" s="272"/>
      <c r="E116" s="272"/>
      <c r="F116" s="293" t="s">
        <v>99</v>
      </c>
      <c r="G116" s="272"/>
      <c r="H116" s="272" t="s">
        <v>3729</v>
      </c>
      <c r="I116" s="272" t="s">
        <v>3719</v>
      </c>
      <c r="J116" s="272"/>
      <c r="K116" s="284"/>
    </row>
    <row r="117" spans="2:11" s="1" customFormat="1" ht="15" customHeight="1">
      <c r="B117" s="295"/>
      <c r="C117" s="272" t="s">
        <v>58</v>
      </c>
      <c r="D117" s="272"/>
      <c r="E117" s="272"/>
      <c r="F117" s="293" t="s">
        <v>99</v>
      </c>
      <c r="G117" s="272"/>
      <c r="H117" s="272" t="s">
        <v>3730</v>
      </c>
      <c r="I117" s="272" t="s">
        <v>3731</v>
      </c>
      <c r="J117" s="272"/>
      <c r="K117" s="284"/>
    </row>
    <row r="118" spans="2:11" s="1" customFormat="1" ht="15" customHeight="1">
      <c r="B118" s="298"/>
      <c r="C118" s="304"/>
      <c r="D118" s="304"/>
      <c r="E118" s="304"/>
      <c r="F118" s="304"/>
      <c r="G118" s="304"/>
      <c r="H118" s="304"/>
      <c r="I118" s="304"/>
      <c r="J118" s="304"/>
      <c r="K118" s="300"/>
    </row>
    <row r="119" spans="2:11" s="1" customFormat="1" ht="18.75" customHeight="1">
      <c r="B119" s="305"/>
      <c r="C119" s="306"/>
      <c r="D119" s="306"/>
      <c r="E119" s="306"/>
      <c r="F119" s="307"/>
      <c r="G119" s="306"/>
      <c r="H119" s="306"/>
      <c r="I119" s="306"/>
      <c r="J119" s="306"/>
      <c r="K119" s="305"/>
    </row>
    <row r="120" spans="2:11" s="1" customFormat="1" ht="18.75" customHeight="1">
      <c r="B120" s="279"/>
      <c r="C120" s="279"/>
      <c r="D120" s="279"/>
      <c r="E120" s="279"/>
      <c r="F120" s="279"/>
      <c r="G120" s="279"/>
      <c r="H120" s="279"/>
      <c r="I120" s="279"/>
      <c r="J120" s="279"/>
      <c r="K120" s="279"/>
    </row>
    <row r="121" spans="2:11" s="1" customFormat="1" ht="7.5" customHeight="1">
      <c r="B121" s="308"/>
      <c r="C121" s="309"/>
      <c r="D121" s="309"/>
      <c r="E121" s="309"/>
      <c r="F121" s="309"/>
      <c r="G121" s="309"/>
      <c r="H121" s="309"/>
      <c r="I121" s="309"/>
      <c r="J121" s="309"/>
      <c r="K121" s="310"/>
    </row>
    <row r="122" spans="2:11" s="1" customFormat="1" ht="45" customHeight="1">
      <c r="B122" s="311"/>
      <c r="C122" s="393" t="s">
        <v>3732</v>
      </c>
      <c r="D122" s="393"/>
      <c r="E122" s="393"/>
      <c r="F122" s="393"/>
      <c r="G122" s="393"/>
      <c r="H122" s="393"/>
      <c r="I122" s="393"/>
      <c r="J122" s="393"/>
      <c r="K122" s="312"/>
    </row>
    <row r="123" spans="2:11" s="1" customFormat="1" ht="17.25" customHeight="1">
      <c r="B123" s="313"/>
      <c r="C123" s="285" t="s">
        <v>3679</v>
      </c>
      <c r="D123" s="285"/>
      <c r="E123" s="285"/>
      <c r="F123" s="285" t="s">
        <v>3680</v>
      </c>
      <c r="G123" s="286"/>
      <c r="H123" s="285" t="s">
        <v>55</v>
      </c>
      <c r="I123" s="285" t="s">
        <v>58</v>
      </c>
      <c r="J123" s="285" t="s">
        <v>3681</v>
      </c>
      <c r="K123" s="314"/>
    </row>
    <row r="124" spans="2:11" s="1" customFormat="1" ht="17.25" customHeight="1">
      <c r="B124" s="313"/>
      <c r="C124" s="287" t="s">
        <v>3682</v>
      </c>
      <c r="D124" s="287"/>
      <c r="E124" s="287"/>
      <c r="F124" s="288" t="s">
        <v>3683</v>
      </c>
      <c r="G124" s="289"/>
      <c r="H124" s="287"/>
      <c r="I124" s="287"/>
      <c r="J124" s="287" t="s">
        <v>3684</v>
      </c>
      <c r="K124" s="314"/>
    </row>
    <row r="125" spans="2:11" s="1" customFormat="1" ht="5.25" customHeight="1">
      <c r="B125" s="315"/>
      <c r="C125" s="290"/>
      <c r="D125" s="290"/>
      <c r="E125" s="290"/>
      <c r="F125" s="290"/>
      <c r="G125" s="316"/>
      <c r="H125" s="290"/>
      <c r="I125" s="290"/>
      <c r="J125" s="290"/>
      <c r="K125" s="317"/>
    </row>
    <row r="126" spans="2:11" s="1" customFormat="1" ht="15" customHeight="1">
      <c r="B126" s="315"/>
      <c r="C126" s="272" t="s">
        <v>3687</v>
      </c>
      <c r="D126" s="292"/>
      <c r="E126" s="292"/>
      <c r="F126" s="293" t="s">
        <v>99</v>
      </c>
      <c r="G126" s="272"/>
      <c r="H126" s="272" t="s">
        <v>3724</v>
      </c>
      <c r="I126" s="272" t="s">
        <v>3686</v>
      </c>
      <c r="J126" s="272">
        <v>120</v>
      </c>
      <c r="K126" s="318"/>
    </row>
    <row r="127" spans="2:11" s="1" customFormat="1" ht="15" customHeight="1">
      <c r="B127" s="315"/>
      <c r="C127" s="272" t="s">
        <v>3733</v>
      </c>
      <c r="D127" s="272"/>
      <c r="E127" s="272"/>
      <c r="F127" s="293" t="s">
        <v>99</v>
      </c>
      <c r="G127" s="272"/>
      <c r="H127" s="272" t="s">
        <v>3734</v>
      </c>
      <c r="I127" s="272" t="s">
        <v>3686</v>
      </c>
      <c r="J127" s="272" t="s">
        <v>3735</v>
      </c>
      <c r="K127" s="318"/>
    </row>
    <row r="128" spans="2:11" s="1" customFormat="1" ht="15" customHeight="1">
      <c r="B128" s="315"/>
      <c r="C128" s="272" t="s">
        <v>3633</v>
      </c>
      <c r="D128" s="272"/>
      <c r="E128" s="272"/>
      <c r="F128" s="293" t="s">
        <v>99</v>
      </c>
      <c r="G128" s="272"/>
      <c r="H128" s="272" t="s">
        <v>3736</v>
      </c>
      <c r="I128" s="272" t="s">
        <v>3686</v>
      </c>
      <c r="J128" s="272" t="s">
        <v>3735</v>
      </c>
      <c r="K128" s="318"/>
    </row>
    <row r="129" spans="2:11" s="1" customFormat="1" ht="15" customHeight="1">
      <c r="B129" s="315"/>
      <c r="C129" s="272" t="s">
        <v>3695</v>
      </c>
      <c r="D129" s="272"/>
      <c r="E129" s="272"/>
      <c r="F129" s="293" t="s">
        <v>3690</v>
      </c>
      <c r="G129" s="272"/>
      <c r="H129" s="272" t="s">
        <v>3696</v>
      </c>
      <c r="I129" s="272" t="s">
        <v>3686</v>
      </c>
      <c r="J129" s="272">
        <v>15</v>
      </c>
      <c r="K129" s="318"/>
    </row>
    <row r="130" spans="2:11" s="1" customFormat="1" ht="15" customHeight="1">
      <c r="B130" s="315"/>
      <c r="C130" s="296" t="s">
        <v>3697</v>
      </c>
      <c r="D130" s="296"/>
      <c r="E130" s="296"/>
      <c r="F130" s="297" t="s">
        <v>3690</v>
      </c>
      <c r="G130" s="296"/>
      <c r="H130" s="296" t="s">
        <v>3698</v>
      </c>
      <c r="I130" s="296" t="s">
        <v>3686</v>
      </c>
      <c r="J130" s="296">
        <v>15</v>
      </c>
      <c r="K130" s="318"/>
    </row>
    <row r="131" spans="2:11" s="1" customFormat="1" ht="15" customHeight="1">
      <c r="B131" s="315"/>
      <c r="C131" s="296" t="s">
        <v>3699</v>
      </c>
      <c r="D131" s="296"/>
      <c r="E131" s="296"/>
      <c r="F131" s="297" t="s">
        <v>3690</v>
      </c>
      <c r="G131" s="296"/>
      <c r="H131" s="296" t="s">
        <v>3700</v>
      </c>
      <c r="I131" s="296" t="s">
        <v>3686</v>
      </c>
      <c r="J131" s="296">
        <v>20</v>
      </c>
      <c r="K131" s="318"/>
    </row>
    <row r="132" spans="2:11" s="1" customFormat="1" ht="15" customHeight="1">
      <c r="B132" s="315"/>
      <c r="C132" s="296" t="s">
        <v>3701</v>
      </c>
      <c r="D132" s="296"/>
      <c r="E132" s="296"/>
      <c r="F132" s="297" t="s">
        <v>3690</v>
      </c>
      <c r="G132" s="296"/>
      <c r="H132" s="296" t="s">
        <v>3702</v>
      </c>
      <c r="I132" s="296" t="s">
        <v>3686</v>
      </c>
      <c r="J132" s="296">
        <v>20</v>
      </c>
      <c r="K132" s="318"/>
    </row>
    <row r="133" spans="2:11" s="1" customFormat="1" ht="15" customHeight="1">
      <c r="B133" s="315"/>
      <c r="C133" s="272" t="s">
        <v>3689</v>
      </c>
      <c r="D133" s="272"/>
      <c r="E133" s="272"/>
      <c r="F133" s="293" t="s">
        <v>3690</v>
      </c>
      <c r="G133" s="272"/>
      <c r="H133" s="272" t="s">
        <v>3724</v>
      </c>
      <c r="I133" s="272" t="s">
        <v>3686</v>
      </c>
      <c r="J133" s="272">
        <v>50</v>
      </c>
      <c r="K133" s="318"/>
    </row>
    <row r="134" spans="2:11" s="1" customFormat="1" ht="15" customHeight="1">
      <c r="B134" s="315"/>
      <c r="C134" s="272" t="s">
        <v>3703</v>
      </c>
      <c r="D134" s="272"/>
      <c r="E134" s="272"/>
      <c r="F134" s="293" t="s">
        <v>3690</v>
      </c>
      <c r="G134" s="272"/>
      <c r="H134" s="272" t="s">
        <v>3724</v>
      </c>
      <c r="I134" s="272" t="s">
        <v>3686</v>
      </c>
      <c r="J134" s="272">
        <v>50</v>
      </c>
      <c r="K134" s="318"/>
    </row>
    <row r="135" spans="2:11" s="1" customFormat="1" ht="15" customHeight="1">
      <c r="B135" s="315"/>
      <c r="C135" s="272" t="s">
        <v>3709</v>
      </c>
      <c r="D135" s="272"/>
      <c r="E135" s="272"/>
      <c r="F135" s="293" t="s">
        <v>3690</v>
      </c>
      <c r="G135" s="272"/>
      <c r="H135" s="272" t="s">
        <v>3724</v>
      </c>
      <c r="I135" s="272" t="s">
        <v>3686</v>
      </c>
      <c r="J135" s="272">
        <v>50</v>
      </c>
      <c r="K135" s="318"/>
    </row>
    <row r="136" spans="2:11" s="1" customFormat="1" ht="15" customHeight="1">
      <c r="B136" s="315"/>
      <c r="C136" s="272" t="s">
        <v>3711</v>
      </c>
      <c r="D136" s="272"/>
      <c r="E136" s="272"/>
      <c r="F136" s="293" t="s">
        <v>3690</v>
      </c>
      <c r="G136" s="272"/>
      <c r="H136" s="272" t="s">
        <v>3724</v>
      </c>
      <c r="I136" s="272" t="s">
        <v>3686</v>
      </c>
      <c r="J136" s="272">
        <v>50</v>
      </c>
      <c r="K136" s="318"/>
    </row>
    <row r="137" spans="2:11" s="1" customFormat="1" ht="15" customHeight="1">
      <c r="B137" s="315"/>
      <c r="C137" s="272" t="s">
        <v>3712</v>
      </c>
      <c r="D137" s="272"/>
      <c r="E137" s="272"/>
      <c r="F137" s="293" t="s">
        <v>3690</v>
      </c>
      <c r="G137" s="272"/>
      <c r="H137" s="272" t="s">
        <v>3737</v>
      </c>
      <c r="I137" s="272" t="s">
        <v>3686</v>
      </c>
      <c r="J137" s="272">
        <v>255</v>
      </c>
      <c r="K137" s="318"/>
    </row>
    <row r="138" spans="2:11" s="1" customFormat="1" ht="15" customHeight="1">
      <c r="B138" s="315"/>
      <c r="C138" s="272" t="s">
        <v>3714</v>
      </c>
      <c r="D138" s="272"/>
      <c r="E138" s="272"/>
      <c r="F138" s="293" t="s">
        <v>99</v>
      </c>
      <c r="G138" s="272"/>
      <c r="H138" s="272" t="s">
        <v>3738</v>
      </c>
      <c r="I138" s="272" t="s">
        <v>3716</v>
      </c>
      <c r="J138" s="272"/>
      <c r="K138" s="318"/>
    </row>
    <row r="139" spans="2:11" s="1" customFormat="1" ht="15" customHeight="1">
      <c r="B139" s="315"/>
      <c r="C139" s="272" t="s">
        <v>3717</v>
      </c>
      <c r="D139" s="272"/>
      <c r="E139" s="272"/>
      <c r="F139" s="293" t="s">
        <v>99</v>
      </c>
      <c r="G139" s="272"/>
      <c r="H139" s="272" t="s">
        <v>3739</v>
      </c>
      <c r="I139" s="272" t="s">
        <v>3719</v>
      </c>
      <c r="J139" s="272"/>
      <c r="K139" s="318"/>
    </row>
    <row r="140" spans="2:11" s="1" customFormat="1" ht="15" customHeight="1">
      <c r="B140" s="315"/>
      <c r="C140" s="272" t="s">
        <v>3720</v>
      </c>
      <c r="D140" s="272"/>
      <c r="E140" s="272"/>
      <c r="F140" s="293" t="s">
        <v>99</v>
      </c>
      <c r="G140" s="272"/>
      <c r="H140" s="272" t="s">
        <v>3720</v>
      </c>
      <c r="I140" s="272" t="s">
        <v>3719</v>
      </c>
      <c r="J140" s="272"/>
      <c r="K140" s="318"/>
    </row>
    <row r="141" spans="2:11" s="1" customFormat="1" ht="15" customHeight="1">
      <c r="B141" s="315"/>
      <c r="C141" s="272" t="s">
        <v>39</v>
      </c>
      <c r="D141" s="272"/>
      <c r="E141" s="272"/>
      <c r="F141" s="293" t="s">
        <v>99</v>
      </c>
      <c r="G141" s="272"/>
      <c r="H141" s="272" t="s">
        <v>3740</v>
      </c>
      <c r="I141" s="272" t="s">
        <v>3719</v>
      </c>
      <c r="J141" s="272"/>
      <c r="K141" s="318"/>
    </row>
    <row r="142" spans="2:11" s="1" customFormat="1" ht="15" customHeight="1">
      <c r="B142" s="315"/>
      <c r="C142" s="272" t="s">
        <v>3741</v>
      </c>
      <c r="D142" s="272"/>
      <c r="E142" s="272"/>
      <c r="F142" s="293" t="s">
        <v>99</v>
      </c>
      <c r="G142" s="272"/>
      <c r="H142" s="272" t="s">
        <v>3742</v>
      </c>
      <c r="I142" s="272" t="s">
        <v>3719</v>
      </c>
      <c r="J142" s="272"/>
      <c r="K142" s="318"/>
    </row>
    <row r="143" spans="2:11" s="1" customFormat="1" ht="15" customHeight="1">
      <c r="B143" s="319"/>
      <c r="C143" s="320"/>
      <c r="D143" s="320"/>
      <c r="E143" s="320"/>
      <c r="F143" s="320"/>
      <c r="G143" s="320"/>
      <c r="H143" s="320"/>
      <c r="I143" s="320"/>
      <c r="J143" s="320"/>
      <c r="K143" s="321"/>
    </row>
    <row r="144" spans="2:11" s="1" customFormat="1" ht="18.75" customHeight="1">
      <c r="B144" s="306"/>
      <c r="C144" s="306"/>
      <c r="D144" s="306"/>
      <c r="E144" s="306"/>
      <c r="F144" s="307"/>
      <c r="G144" s="306"/>
      <c r="H144" s="306"/>
      <c r="I144" s="306"/>
      <c r="J144" s="306"/>
      <c r="K144" s="306"/>
    </row>
    <row r="145" spans="2:11" s="1" customFormat="1" ht="18.75" customHeight="1">
      <c r="B145" s="279"/>
      <c r="C145" s="279"/>
      <c r="D145" s="279"/>
      <c r="E145" s="279"/>
      <c r="F145" s="279"/>
      <c r="G145" s="279"/>
      <c r="H145" s="279"/>
      <c r="I145" s="279"/>
      <c r="J145" s="279"/>
      <c r="K145" s="279"/>
    </row>
    <row r="146" spans="2:11" s="1" customFormat="1" ht="7.5" customHeight="1">
      <c r="B146" s="280"/>
      <c r="C146" s="281"/>
      <c r="D146" s="281"/>
      <c r="E146" s="281"/>
      <c r="F146" s="281"/>
      <c r="G146" s="281"/>
      <c r="H146" s="281"/>
      <c r="I146" s="281"/>
      <c r="J146" s="281"/>
      <c r="K146" s="282"/>
    </row>
    <row r="147" spans="2:11" s="1" customFormat="1" ht="45" customHeight="1">
      <c r="B147" s="283"/>
      <c r="C147" s="392" t="s">
        <v>3743</v>
      </c>
      <c r="D147" s="392"/>
      <c r="E147" s="392"/>
      <c r="F147" s="392"/>
      <c r="G147" s="392"/>
      <c r="H147" s="392"/>
      <c r="I147" s="392"/>
      <c r="J147" s="392"/>
      <c r="K147" s="284"/>
    </row>
    <row r="148" spans="2:11" s="1" customFormat="1" ht="17.25" customHeight="1">
      <c r="B148" s="283"/>
      <c r="C148" s="285" t="s">
        <v>3679</v>
      </c>
      <c r="D148" s="285"/>
      <c r="E148" s="285"/>
      <c r="F148" s="285" t="s">
        <v>3680</v>
      </c>
      <c r="G148" s="286"/>
      <c r="H148" s="285" t="s">
        <v>55</v>
      </c>
      <c r="I148" s="285" t="s">
        <v>58</v>
      </c>
      <c r="J148" s="285" t="s">
        <v>3681</v>
      </c>
      <c r="K148" s="284"/>
    </row>
    <row r="149" spans="2:11" s="1" customFormat="1" ht="17.25" customHeight="1">
      <c r="B149" s="283"/>
      <c r="C149" s="287" t="s">
        <v>3682</v>
      </c>
      <c r="D149" s="287"/>
      <c r="E149" s="287"/>
      <c r="F149" s="288" t="s">
        <v>3683</v>
      </c>
      <c r="G149" s="289"/>
      <c r="H149" s="287"/>
      <c r="I149" s="287"/>
      <c r="J149" s="287" t="s">
        <v>3684</v>
      </c>
      <c r="K149" s="284"/>
    </row>
    <row r="150" spans="2:11" s="1" customFormat="1" ht="5.25" customHeight="1">
      <c r="B150" s="295"/>
      <c r="C150" s="290"/>
      <c r="D150" s="290"/>
      <c r="E150" s="290"/>
      <c r="F150" s="290"/>
      <c r="G150" s="291"/>
      <c r="H150" s="290"/>
      <c r="I150" s="290"/>
      <c r="J150" s="290"/>
      <c r="K150" s="318"/>
    </row>
    <row r="151" spans="2:11" s="1" customFormat="1" ht="15" customHeight="1">
      <c r="B151" s="295"/>
      <c r="C151" s="322" t="s">
        <v>3687</v>
      </c>
      <c r="D151" s="272"/>
      <c r="E151" s="272"/>
      <c r="F151" s="323" t="s">
        <v>99</v>
      </c>
      <c r="G151" s="272"/>
      <c r="H151" s="322" t="s">
        <v>3724</v>
      </c>
      <c r="I151" s="322" t="s">
        <v>3686</v>
      </c>
      <c r="J151" s="322">
        <v>120</v>
      </c>
      <c r="K151" s="318"/>
    </row>
    <row r="152" spans="2:11" s="1" customFormat="1" ht="15" customHeight="1">
      <c r="B152" s="295"/>
      <c r="C152" s="322" t="s">
        <v>3733</v>
      </c>
      <c r="D152" s="272"/>
      <c r="E152" s="272"/>
      <c r="F152" s="323" t="s">
        <v>99</v>
      </c>
      <c r="G152" s="272"/>
      <c r="H152" s="322" t="s">
        <v>3744</v>
      </c>
      <c r="I152" s="322" t="s">
        <v>3686</v>
      </c>
      <c r="J152" s="322" t="s">
        <v>3735</v>
      </c>
      <c r="K152" s="318"/>
    </row>
    <row r="153" spans="2:11" s="1" customFormat="1" ht="15" customHeight="1">
      <c r="B153" s="295"/>
      <c r="C153" s="322" t="s">
        <v>3633</v>
      </c>
      <c r="D153" s="272"/>
      <c r="E153" s="272"/>
      <c r="F153" s="323" t="s">
        <v>99</v>
      </c>
      <c r="G153" s="272"/>
      <c r="H153" s="322" t="s">
        <v>3745</v>
      </c>
      <c r="I153" s="322" t="s">
        <v>3686</v>
      </c>
      <c r="J153" s="322" t="s">
        <v>3735</v>
      </c>
      <c r="K153" s="318"/>
    </row>
    <row r="154" spans="2:11" s="1" customFormat="1" ht="15" customHeight="1">
      <c r="B154" s="295"/>
      <c r="C154" s="322" t="s">
        <v>3689</v>
      </c>
      <c r="D154" s="272"/>
      <c r="E154" s="272"/>
      <c r="F154" s="323" t="s">
        <v>3690</v>
      </c>
      <c r="G154" s="272"/>
      <c r="H154" s="322" t="s">
        <v>3724</v>
      </c>
      <c r="I154" s="322" t="s">
        <v>3686</v>
      </c>
      <c r="J154" s="322">
        <v>50</v>
      </c>
      <c r="K154" s="318"/>
    </row>
    <row r="155" spans="2:11" s="1" customFormat="1" ht="15" customHeight="1">
      <c r="B155" s="295"/>
      <c r="C155" s="322" t="s">
        <v>3692</v>
      </c>
      <c r="D155" s="272"/>
      <c r="E155" s="272"/>
      <c r="F155" s="323" t="s">
        <v>99</v>
      </c>
      <c r="G155" s="272"/>
      <c r="H155" s="322" t="s">
        <v>3724</v>
      </c>
      <c r="I155" s="322" t="s">
        <v>3694</v>
      </c>
      <c r="J155" s="322"/>
      <c r="K155" s="318"/>
    </row>
    <row r="156" spans="2:11" s="1" customFormat="1" ht="15" customHeight="1">
      <c r="B156" s="295"/>
      <c r="C156" s="322" t="s">
        <v>3703</v>
      </c>
      <c r="D156" s="272"/>
      <c r="E156" s="272"/>
      <c r="F156" s="323" t="s">
        <v>3690</v>
      </c>
      <c r="G156" s="272"/>
      <c r="H156" s="322" t="s">
        <v>3724</v>
      </c>
      <c r="I156" s="322" t="s">
        <v>3686</v>
      </c>
      <c r="J156" s="322">
        <v>50</v>
      </c>
      <c r="K156" s="318"/>
    </row>
    <row r="157" spans="2:11" s="1" customFormat="1" ht="15" customHeight="1">
      <c r="B157" s="295"/>
      <c r="C157" s="322" t="s">
        <v>3711</v>
      </c>
      <c r="D157" s="272"/>
      <c r="E157" s="272"/>
      <c r="F157" s="323" t="s">
        <v>3690</v>
      </c>
      <c r="G157" s="272"/>
      <c r="H157" s="322" t="s">
        <v>3724</v>
      </c>
      <c r="I157" s="322" t="s">
        <v>3686</v>
      </c>
      <c r="J157" s="322">
        <v>50</v>
      </c>
      <c r="K157" s="318"/>
    </row>
    <row r="158" spans="2:11" s="1" customFormat="1" ht="15" customHeight="1">
      <c r="B158" s="295"/>
      <c r="C158" s="322" t="s">
        <v>3709</v>
      </c>
      <c r="D158" s="272"/>
      <c r="E158" s="272"/>
      <c r="F158" s="323" t="s">
        <v>3690</v>
      </c>
      <c r="G158" s="272"/>
      <c r="H158" s="322" t="s">
        <v>3724</v>
      </c>
      <c r="I158" s="322" t="s">
        <v>3686</v>
      </c>
      <c r="J158" s="322">
        <v>50</v>
      </c>
      <c r="K158" s="318"/>
    </row>
    <row r="159" spans="2:11" s="1" customFormat="1" ht="15" customHeight="1">
      <c r="B159" s="295"/>
      <c r="C159" s="322" t="s">
        <v>111</v>
      </c>
      <c r="D159" s="272"/>
      <c r="E159" s="272"/>
      <c r="F159" s="323" t="s">
        <v>99</v>
      </c>
      <c r="G159" s="272"/>
      <c r="H159" s="322" t="s">
        <v>3746</v>
      </c>
      <c r="I159" s="322" t="s">
        <v>3686</v>
      </c>
      <c r="J159" s="322" t="s">
        <v>3747</v>
      </c>
      <c r="K159" s="318"/>
    </row>
    <row r="160" spans="2:11" s="1" customFormat="1" ht="15" customHeight="1">
      <c r="B160" s="295"/>
      <c r="C160" s="322" t="s">
        <v>3748</v>
      </c>
      <c r="D160" s="272"/>
      <c r="E160" s="272"/>
      <c r="F160" s="323" t="s">
        <v>99</v>
      </c>
      <c r="G160" s="272"/>
      <c r="H160" s="322" t="s">
        <v>3749</v>
      </c>
      <c r="I160" s="322" t="s">
        <v>3719</v>
      </c>
      <c r="J160" s="322"/>
      <c r="K160" s="318"/>
    </row>
    <row r="161" spans="2:11" s="1" customFormat="1" ht="15" customHeight="1">
      <c r="B161" s="324"/>
      <c r="C161" s="304"/>
      <c r="D161" s="304"/>
      <c r="E161" s="304"/>
      <c r="F161" s="304"/>
      <c r="G161" s="304"/>
      <c r="H161" s="304"/>
      <c r="I161" s="304"/>
      <c r="J161" s="304"/>
      <c r="K161" s="325"/>
    </row>
    <row r="162" spans="2:11" s="1" customFormat="1" ht="18.75" customHeight="1">
      <c r="B162" s="306"/>
      <c r="C162" s="316"/>
      <c r="D162" s="316"/>
      <c r="E162" s="316"/>
      <c r="F162" s="326"/>
      <c r="G162" s="316"/>
      <c r="H162" s="316"/>
      <c r="I162" s="316"/>
      <c r="J162" s="316"/>
      <c r="K162" s="306"/>
    </row>
    <row r="163" spans="2:11" s="1" customFormat="1" ht="18.75" customHeight="1">
      <c r="B163" s="279"/>
      <c r="C163" s="279"/>
      <c r="D163" s="279"/>
      <c r="E163" s="279"/>
      <c r="F163" s="279"/>
      <c r="G163" s="279"/>
      <c r="H163" s="279"/>
      <c r="I163" s="279"/>
      <c r="J163" s="279"/>
      <c r="K163" s="279"/>
    </row>
    <row r="164" spans="2:11" s="1" customFormat="1" ht="7.5" customHeight="1">
      <c r="B164" s="261"/>
      <c r="C164" s="262"/>
      <c r="D164" s="262"/>
      <c r="E164" s="262"/>
      <c r="F164" s="262"/>
      <c r="G164" s="262"/>
      <c r="H164" s="262"/>
      <c r="I164" s="262"/>
      <c r="J164" s="262"/>
      <c r="K164" s="263"/>
    </row>
    <row r="165" spans="2:11" s="1" customFormat="1" ht="45" customHeight="1">
      <c r="B165" s="264"/>
      <c r="C165" s="393" t="s">
        <v>3750</v>
      </c>
      <c r="D165" s="393"/>
      <c r="E165" s="393"/>
      <c r="F165" s="393"/>
      <c r="G165" s="393"/>
      <c r="H165" s="393"/>
      <c r="I165" s="393"/>
      <c r="J165" s="393"/>
      <c r="K165" s="265"/>
    </row>
    <row r="166" spans="2:11" s="1" customFormat="1" ht="17.25" customHeight="1">
      <c r="B166" s="264"/>
      <c r="C166" s="285" t="s">
        <v>3679</v>
      </c>
      <c r="D166" s="285"/>
      <c r="E166" s="285"/>
      <c r="F166" s="285" t="s">
        <v>3680</v>
      </c>
      <c r="G166" s="327"/>
      <c r="H166" s="328" t="s">
        <v>55</v>
      </c>
      <c r="I166" s="328" t="s">
        <v>58</v>
      </c>
      <c r="J166" s="285" t="s">
        <v>3681</v>
      </c>
      <c r="K166" s="265"/>
    </row>
    <row r="167" spans="2:11" s="1" customFormat="1" ht="17.25" customHeight="1">
      <c r="B167" s="266"/>
      <c r="C167" s="287" t="s">
        <v>3682</v>
      </c>
      <c r="D167" s="287"/>
      <c r="E167" s="287"/>
      <c r="F167" s="288" t="s">
        <v>3683</v>
      </c>
      <c r="G167" s="329"/>
      <c r="H167" s="330"/>
      <c r="I167" s="330"/>
      <c r="J167" s="287" t="s">
        <v>3684</v>
      </c>
      <c r="K167" s="267"/>
    </row>
    <row r="168" spans="2:11" s="1" customFormat="1" ht="5.25" customHeight="1">
      <c r="B168" s="295"/>
      <c r="C168" s="290"/>
      <c r="D168" s="290"/>
      <c r="E168" s="290"/>
      <c r="F168" s="290"/>
      <c r="G168" s="291"/>
      <c r="H168" s="290"/>
      <c r="I168" s="290"/>
      <c r="J168" s="290"/>
      <c r="K168" s="318"/>
    </row>
    <row r="169" spans="2:11" s="1" customFormat="1" ht="15" customHeight="1">
      <c r="B169" s="295"/>
      <c r="C169" s="272" t="s">
        <v>3687</v>
      </c>
      <c r="D169" s="272"/>
      <c r="E169" s="272"/>
      <c r="F169" s="293" t="s">
        <v>99</v>
      </c>
      <c r="G169" s="272"/>
      <c r="H169" s="272" t="s">
        <v>3724</v>
      </c>
      <c r="I169" s="272" t="s">
        <v>3686</v>
      </c>
      <c r="J169" s="272">
        <v>120</v>
      </c>
      <c r="K169" s="318"/>
    </row>
    <row r="170" spans="2:11" s="1" customFormat="1" ht="15" customHeight="1">
      <c r="B170" s="295"/>
      <c r="C170" s="272" t="s">
        <v>3733</v>
      </c>
      <c r="D170" s="272"/>
      <c r="E170" s="272"/>
      <c r="F170" s="293" t="s">
        <v>99</v>
      </c>
      <c r="G170" s="272"/>
      <c r="H170" s="272" t="s">
        <v>3734</v>
      </c>
      <c r="I170" s="272" t="s">
        <v>3686</v>
      </c>
      <c r="J170" s="272" t="s">
        <v>3735</v>
      </c>
      <c r="K170" s="318"/>
    </row>
    <row r="171" spans="2:11" s="1" customFormat="1" ht="15" customHeight="1">
      <c r="B171" s="295"/>
      <c r="C171" s="272" t="s">
        <v>3633</v>
      </c>
      <c r="D171" s="272"/>
      <c r="E171" s="272"/>
      <c r="F171" s="293" t="s">
        <v>99</v>
      </c>
      <c r="G171" s="272"/>
      <c r="H171" s="272" t="s">
        <v>3751</v>
      </c>
      <c r="I171" s="272" t="s">
        <v>3686</v>
      </c>
      <c r="J171" s="272" t="s">
        <v>3735</v>
      </c>
      <c r="K171" s="318"/>
    </row>
    <row r="172" spans="2:11" s="1" customFormat="1" ht="15" customHeight="1">
      <c r="B172" s="295"/>
      <c r="C172" s="272" t="s">
        <v>3689</v>
      </c>
      <c r="D172" s="272"/>
      <c r="E172" s="272"/>
      <c r="F172" s="293" t="s">
        <v>3690</v>
      </c>
      <c r="G172" s="272"/>
      <c r="H172" s="272" t="s">
        <v>3751</v>
      </c>
      <c r="I172" s="272" t="s">
        <v>3686</v>
      </c>
      <c r="J172" s="272">
        <v>50</v>
      </c>
      <c r="K172" s="318"/>
    </row>
    <row r="173" spans="2:11" s="1" customFormat="1" ht="15" customHeight="1">
      <c r="B173" s="295"/>
      <c r="C173" s="272" t="s">
        <v>3692</v>
      </c>
      <c r="D173" s="272"/>
      <c r="E173" s="272"/>
      <c r="F173" s="293" t="s">
        <v>99</v>
      </c>
      <c r="G173" s="272"/>
      <c r="H173" s="272" t="s">
        <v>3751</v>
      </c>
      <c r="I173" s="272" t="s">
        <v>3694</v>
      </c>
      <c r="J173" s="272"/>
      <c r="K173" s="318"/>
    </row>
    <row r="174" spans="2:11" s="1" customFormat="1" ht="15" customHeight="1">
      <c r="B174" s="295"/>
      <c r="C174" s="272" t="s">
        <v>3703</v>
      </c>
      <c r="D174" s="272"/>
      <c r="E174" s="272"/>
      <c r="F174" s="293" t="s">
        <v>3690</v>
      </c>
      <c r="G174" s="272"/>
      <c r="H174" s="272" t="s">
        <v>3751</v>
      </c>
      <c r="I174" s="272" t="s">
        <v>3686</v>
      </c>
      <c r="J174" s="272">
        <v>50</v>
      </c>
      <c r="K174" s="318"/>
    </row>
    <row r="175" spans="2:11" s="1" customFormat="1" ht="15" customHeight="1">
      <c r="B175" s="295"/>
      <c r="C175" s="272" t="s">
        <v>3711</v>
      </c>
      <c r="D175" s="272"/>
      <c r="E175" s="272"/>
      <c r="F175" s="293" t="s">
        <v>3690</v>
      </c>
      <c r="G175" s="272"/>
      <c r="H175" s="272" t="s">
        <v>3751</v>
      </c>
      <c r="I175" s="272" t="s">
        <v>3686</v>
      </c>
      <c r="J175" s="272">
        <v>50</v>
      </c>
      <c r="K175" s="318"/>
    </row>
    <row r="176" spans="2:11" s="1" customFormat="1" ht="15" customHeight="1">
      <c r="B176" s="295"/>
      <c r="C176" s="272" t="s">
        <v>3709</v>
      </c>
      <c r="D176" s="272"/>
      <c r="E176" s="272"/>
      <c r="F176" s="293" t="s">
        <v>3690</v>
      </c>
      <c r="G176" s="272"/>
      <c r="H176" s="272" t="s">
        <v>3751</v>
      </c>
      <c r="I176" s="272" t="s">
        <v>3686</v>
      </c>
      <c r="J176" s="272">
        <v>50</v>
      </c>
      <c r="K176" s="318"/>
    </row>
    <row r="177" spans="2:11" s="1" customFormat="1" ht="15" customHeight="1">
      <c r="B177" s="295"/>
      <c r="C177" s="272" t="s">
        <v>157</v>
      </c>
      <c r="D177" s="272"/>
      <c r="E177" s="272"/>
      <c r="F177" s="293" t="s">
        <v>99</v>
      </c>
      <c r="G177" s="272"/>
      <c r="H177" s="272" t="s">
        <v>3752</v>
      </c>
      <c r="I177" s="272" t="s">
        <v>3753</v>
      </c>
      <c r="J177" s="272"/>
      <c r="K177" s="318"/>
    </row>
    <row r="178" spans="2:11" s="1" customFormat="1" ht="15" customHeight="1">
      <c r="B178" s="295"/>
      <c r="C178" s="272" t="s">
        <v>58</v>
      </c>
      <c r="D178" s="272"/>
      <c r="E178" s="272"/>
      <c r="F178" s="293" t="s">
        <v>99</v>
      </c>
      <c r="G178" s="272"/>
      <c r="H178" s="272" t="s">
        <v>3754</v>
      </c>
      <c r="I178" s="272" t="s">
        <v>3755</v>
      </c>
      <c r="J178" s="272">
        <v>1</v>
      </c>
      <c r="K178" s="318"/>
    </row>
    <row r="179" spans="2:11" s="1" customFormat="1" ht="15" customHeight="1">
      <c r="B179" s="295"/>
      <c r="C179" s="272" t="s">
        <v>54</v>
      </c>
      <c r="D179" s="272"/>
      <c r="E179" s="272"/>
      <c r="F179" s="293" t="s">
        <v>99</v>
      </c>
      <c r="G179" s="272"/>
      <c r="H179" s="272" t="s">
        <v>3756</v>
      </c>
      <c r="I179" s="272" t="s">
        <v>3686</v>
      </c>
      <c r="J179" s="272">
        <v>20</v>
      </c>
      <c r="K179" s="318"/>
    </row>
    <row r="180" spans="2:11" s="1" customFormat="1" ht="15" customHeight="1">
      <c r="B180" s="295"/>
      <c r="C180" s="272" t="s">
        <v>55</v>
      </c>
      <c r="D180" s="272"/>
      <c r="E180" s="272"/>
      <c r="F180" s="293" t="s">
        <v>99</v>
      </c>
      <c r="G180" s="272"/>
      <c r="H180" s="272" t="s">
        <v>3757</v>
      </c>
      <c r="I180" s="272" t="s">
        <v>3686</v>
      </c>
      <c r="J180" s="272">
        <v>255</v>
      </c>
      <c r="K180" s="318"/>
    </row>
    <row r="181" spans="2:11" s="1" customFormat="1" ht="15" customHeight="1">
      <c r="B181" s="295"/>
      <c r="C181" s="272" t="s">
        <v>158</v>
      </c>
      <c r="D181" s="272"/>
      <c r="E181" s="272"/>
      <c r="F181" s="293" t="s">
        <v>99</v>
      </c>
      <c r="G181" s="272"/>
      <c r="H181" s="272" t="s">
        <v>3649</v>
      </c>
      <c r="I181" s="272" t="s">
        <v>3686</v>
      </c>
      <c r="J181" s="272">
        <v>10</v>
      </c>
      <c r="K181" s="318"/>
    </row>
    <row r="182" spans="2:11" s="1" customFormat="1" ht="15" customHeight="1">
      <c r="B182" s="295"/>
      <c r="C182" s="272" t="s">
        <v>159</v>
      </c>
      <c r="D182" s="272"/>
      <c r="E182" s="272"/>
      <c r="F182" s="293" t="s">
        <v>99</v>
      </c>
      <c r="G182" s="272"/>
      <c r="H182" s="272" t="s">
        <v>3758</v>
      </c>
      <c r="I182" s="272" t="s">
        <v>3719</v>
      </c>
      <c r="J182" s="272"/>
      <c r="K182" s="318"/>
    </row>
    <row r="183" spans="2:11" s="1" customFormat="1" ht="15" customHeight="1">
      <c r="B183" s="295"/>
      <c r="C183" s="272" t="s">
        <v>3759</v>
      </c>
      <c r="D183" s="272"/>
      <c r="E183" s="272"/>
      <c r="F183" s="293" t="s">
        <v>99</v>
      </c>
      <c r="G183" s="272"/>
      <c r="H183" s="272" t="s">
        <v>3760</v>
      </c>
      <c r="I183" s="272" t="s">
        <v>3719</v>
      </c>
      <c r="J183" s="272"/>
      <c r="K183" s="318"/>
    </row>
    <row r="184" spans="2:11" s="1" customFormat="1" ht="15" customHeight="1">
      <c r="B184" s="295"/>
      <c r="C184" s="272" t="s">
        <v>3748</v>
      </c>
      <c r="D184" s="272"/>
      <c r="E184" s="272"/>
      <c r="F184" s="293" t="s">
        <v>99</v>
      </c>
      <c r="G184" s="272"/>
      <c r="H184" s="272" t="s">
        <v>3761</v>
      </c>
      <c r="I184" s="272" t="s">
        <v>3719</v>
      </c>
      <c r="J184" s="272"/>
      <c r="K184" s="318"/>
    </row>
    <row r="185" spans="2:11" s="1" customFormat="1" ht="15" customHeight="1">
      <c r="B185" s="295"/>
      <c r="C185" s="272" t="s">
        <v>161</v>
      </c>
      <c r="D185" s="272"/>
      <c r="E185" s="272"/>
      <c r="F185" s="293" t="s">
        <v>3690</v>
      </c>
      <c r="G185" s="272"/>
      <c r="H185" s="272" t="s">
        <v>3762</v>
      </c>
      <c r="I185" s="272" t="s">
        <v>3686</v>
      </c>
      <c r="J185" s="272">
        <v>50</v>
      </c>
      <c r="K185" s="318"/>
    </row>
    <row r="186" spans="2:11" s="1" customFormat="1" ht="15" customHeight="1">
      <c r="B186" s="295"/>
      <c r="C186" s="272" t="s">
        <v>3763</v>
      </c>
      <c r="D186" s="272"/>
      <c r="E186" s="272"/>
      <c r="F186" s="293" t="s">
        <v>3690</v>
      </c>
      <c r="G186" s="272"/>
      <c r="H186" s="272" t="s">
        <v>3764</v>
      </c>
      <c r="I186" s="272" t="s">
        <v>3765</v>
      </c>
      <c r="J186" s="272"/>
      <c r="K186" s="318"/>
    </row>
    <row r="187" spans="2:11" s="1" customFormat="1" ht="15" customHeight="1">
      <c r="B187" s="295"/>
      <c r="C187" s="272" t="s">
        <v>3766</v>
      </c>
      <c r="D187" s="272"/>
      <c r="E187" s="272"/>
      <c r="F187" s="293" t="s">
        <v>3690</v>
      </c>
      <c r="G187" s="272"/>
      <c r="H187" s="272" t="s">
        <v>3767</v>
      </c>
      <c r="I187" s="272" t="s">
        <v>3765</v>
      </c>
      <c r="J187" s="272"/>
      <c r="K187" s="318"/>
    </row>
    <row r="188" spans="2:11" s="1" customFormat="1" ht="15" customHeight="1">
      <c r="B188" s="295"/>
      <c r="C188" s="272" t="s">
        <v>3768</v>
      </c>
      <c r="D188" s="272"/>
      <c r="E188" s="272"/>
      <c r="F188" s="293" t="s">
        <v>3690</v>
      </c>
      <c r="G188" s="272"/>
      <c r="H188" s="272" t="s">
        <v>3769</v>
      </c>
      <c r="I188" s="272" t="s">
        <v>3765</v>
      </c>
      <c r="J188" s="272"/>
      <c r="K188" s="318"/>
    </row>
    <row r="189" spans="2:11" s="1" customFormat="1" ht="15" customHeight="1">
      <c r="B189" s="295"/>
      <c r="C189" s="331" t="s">
        <v>3770</v>
      </c>
      <c r="D189" s="272"/>
      <c r="E189" s="272"/>
      <c r="F189" s="293" t="s">
        <v>3690</v>
      </c>
      <c r="G189" s="272"/>
      <c r="H189" s="272" t="s">
        <v>3771</v>
      </c>
      <c r="I189" s="272" t="s">
        <v>3772</v>
      </c>
      <c r="J189" s="332" t="s">
        <v>3773</v>
      </c>
      <c r="K189" s="318"/>
    </row>
    <row r="190" spans="2:11" s="1" customFormat="1" ht="15" customHeight="1">
      <c r="B190" s="295"/>
      <c r="C190" s="331" t="s">
        <v>43</v>
      </c>
      <c r="D190" s="272"/>
      <c r="E190" s="272"/>
      <c r="F190" s="293" t="s">
        <v>99</v>
      </c>
      <c r="G190" s="272"/>
      <c r="H190" s="269" t="s">
        <v>3774</v>
      </c>
      <c r="I190" s="272" t="s">
        <v>3775</v>
      </c>
      <c r="J190" s="272"/>
      <c r="K190" s="318"/>
    </row>
    <row r="191" spans="2:11" s="1" customFormat="1" ht="15" customHeight="1">
      <c r="B191" s="295"/>
      <c r="C191" s="331" t="s">
        <v>3776</v>
      </c>
      <c r="D191" s="272"/>
      <c r="E191" s="272"/>
      <c r="F191" s="293" t="s">
        <v>99</v>
      </c>
      <c r="G191" s="272"/>
      <c r="H191" s="272" t="s">
        <v>3777</v>
      </c>
      <c r="I191" s="272" t="s">
        <v>3719</v>
      </c>
      <c r="J191" s="272"/>
      <c r="K191" s="318"/>
    </row>
    <row r="192" spans="2:11" s="1" customFormat="1" ht="15" customHeight="1">
      <c r="B192" s="295"/>
      <c r="C192" s="331" t="s">
        <v>3778</v>
      </c>
      <c r="D192" s="272"/>
      <c r="E192" s="272"/>
      <c r="F192" s="293" t="s">
        <v>99</v>
      </c>
      <c r="G192" s="272"/>
      <c r="H192" s="272" t="s">
        <v>3779</v>
      </c>
      <c r="I192" s="272" t="s">
        <v>3719</v>
      </c>
      <c r="J192" s="272"/>
      <c r="K192" s="318"/>
    </row>
    <row r="193" spans="2:11" s="1" customFormat="1" ht="15" customHeight="1">
      <c r="B193" s="295"/>
      <c r="C193" s="331" t="s">
        <v>3780</v>
      </c>
      <c r="D193" s="272"/>
      <c r="E193" s="272"/>
      <c r="F193" s="293" t="s">
        <v>3690</v>
      </c>
      <c r="G193" s="272"/>
      <c r="H193" s="272" t="s">
        <v>3781</v>
      </c>
      <c r="I193" s="272" t="s">
        <v>3719</v>
      </c>
      <c r="J193" s="272"/>
      <c r="K193" s="318"/>
    </row>
    <row r="194" spans="2:11" s="1" customFormat="1" ht="15" customHeight="1">
      <c r="B194" s="324"/>
      <c r="C194" s="333"/>
      <c r="D194" s="304"/>
      <c r="E194" s="304"/>
      <c r="F194" s="304"/>
      <c r="G194" s="304"/>
      <c r="H194" s="304"/>
      <c r="I194" s="304"/>
      <c r="J194" s="304"/>
      <c r="K194" s="325"/>
    </row>
    <row r="195" spans="2:11" s="1" customFormat="1" ht="18.75" customHeight="1">
      <c r="B195" s="306"/>
      <c r="C195" s="316"/>
      <c r="D195" s="316"/>
      <c r="E195" s="316"/>
      <c r="F195" s="326"/>
      <c r="G195" s="316"/>
      <c r="H195" s="316"/>
      <c r="I195" s="316"/>
      <c r="J195" s="316"/>
      <c r="K195" s="306"/>
    </row>
    <row r="196" spans="2:11" s="1" customFormat="1" ht="18.75" customHeight="1">
      <c r="B196" s="306"/>
      <c r="C196" s="316"/>
      <c r="D196" s="316"/>
      <c r="E196" s="316"/>
      <c r="F196" s="326"/>
      <c r="G196" s="316"/>
      <c r="H196" s="316"/>
      <c r="I196" s="316"/>
      <c r="J196" s="316"/>
      <c r="K196" s="306"/>
    </row>
    <row r="197" spans="2:11" s="1" customFormat="1" ht="18.75" customHeight="1">
      <c r="B197" s="279"/>
      <c r="C197" s="279"/>
      <c r="D197" s="279"/>
      <c r="E197" s="279"/>
      <c r="F197" s="279"/>
      <c r="G197" s="279"/>
      <c r="H197" s="279"/>
      <c r="I197" s="279"/>
      <c r="J197" s="279"/>
      <c r="K197" s="279"/>
    </row>
    <row r="198" spans="2:11" s="1" customFormat="1" ht="13.5">
      <c r="B198" s="261"/>
      <c r="C198" s="262"/>
      <c r="D198" s="262"/>
      <c r="E198" s="262"/>
      <c r="F198" s="262"/>
      <c r="G198" s="262"/>
      <c r="H198" s="262"/>
      <c r="I198" s="262"/>
      <c r="J198" s="262"/>
      <c r="K198" s="263"/>
    </row>
    <row r="199" spans="2:11" s="1" customFormat="1" ht="21">
      <c r="B199" s="264"/>
      <c r="C199" s="393" t="s">
        <v>3782</v>
      </c>
      <c r="D199" s="393"/>
      <c r="E199" s="393"/>
      <c r="F199" s="393"/>
      <c r="G199" s="393"/>
      <c r="H199" s="393"/>
      <c r="I199" s="393"/>
      <c r="J199" s="393"/>
      <c r="K199" s="265"/>
    </row>
    <row r="200" spans="2:11" s="1" customFormat="1" ht="25.5" customHeight="1">
      <c r="B200" s="264"/>
      <c r="C200" s="334" t="s">
        <v>3783</v>
      </c>
      <c r="D200" s="334"/>
      <c r="E200" s="334"/>
      <c r="F200" s="334" t="s">
        <v>3784</v>
      </c>
      <c r="G200" s="335"/>
      <c r="H200" s="394" t="s">
        <v>3785</v>
      </c>
      <c r="I200" s="394"/>
      <c r="J200" s="394"/>
      <c r="K200" s="265"/>
    </row>
    <row r="201" spans="2:11" s="1" customFormat="1" ht="5.25" customHeight="1">
      <c r="B201" s="295"/>
      <c r="C201" s="290"/>
      <c r="D201" s="290"/>
      <c r="E201" s="290"/>
      <c r="F201" s="290"/>
      <c r="G201" s="316"/>
      <c r="H201" s="290"/>
      <c r="I201" s="290"/>
      <c r="J201" s="290"/>
      <c r="K201" s="318"/>
    </row>
    <row r="202" spans="2:11" s="1" customFormat="1" ht="15" customHeight="1">
      <c r="B202" s="295"/>
      <c r="C202" s="272" t="s">
        <v>3775</v>
      </c>
      <c r="D202" s="272"/>
      <c r="E202" s="272"/>
      <c r="F202" s="293" t="s">
        <v>44</v>
      </c>
      <c r="G202" s="272"/>
      <c r="H202" s="395" t="s">
        <v>3786</v>
      </c>
      <c r="I202" s="395"/>
      <c r="J202" s="395"/>
      <c r="K202" s="318"/>
    </row>
    <row r="203" spans="2:11" s="1" customFormat="1" ht="15" customHeight="1">
      <c r="B203" s="295"/>
      <c r="C203" s="272"/>
      <c r="D203" s="272"/>
      <c r="E203" s="272"/>
      <c r="F203" s="293" t="s">
        <v>45</v>
      </c>
      <c r="G203" s="272"/>
      <c r="H203" s="395" t="s">
        <v>3787</v>
      </c>
      <c r="I203" s="395"/>
      <c r="J203" s="395"/>
      <c r="K203" s="318"/>
    </row>
    <row r="204" spans="2:11" s="1" customFormat="1" ht="15" customHeight="1">
      <c r="B204" s="295"/>
      <c r="C204" s="272"/>
      <c r="D204" s="272"/>
      <c r="E204" s="272"/>
      <c r="F204" s="293" t="s">
        <v>48</v>
      </c>
      <c r="G204" s="272"/>
      <c r="H204" s="395" t="s">
        <v>3788</v>
      </c>
      <c r="I204" s="395"/>
      <c r="J204" s="395"/>
      <c r="K204" s="318"/>
    </row>
    <row r="205" spans="2:11" s="1" customFormat="1" ht="15" customHeight="1">
      <c r="B205" s="295"/>
      <c r="C205" s="272"/>
      <c r="D205" s="272"/>
      <c r="E205" s="272"/>
      <c r="F205" s="293" t="s">
        <v>46</v>
      </c>
      <c r="G205" s="272"/>
      <c r="H205" s="395" t="s">
        <v>3789</v>
      </c>
      <c r="I205" s="395"/>
      <c r="J205" s="395"/>
      <c r="K205" s="318"/>
    </row>
    <row r="206" spans="2:11" s="1" customFormat="1" ht="15" customHeight="1">
      <c r="B206" s="295"/>
      <c r="C206" s="272"/>
      <c r="D206" s="272"/>
      <c r="E206" s="272"/>
      <c r="F206" s="293" t="s">
        <v>47</v>
      </c>
      <c r="G206" s="272"/>
      <c r="H206" s="395" t="s">
        <v>3790</v>
      </c>
      <c r="I206" s="395"/>
      <c r="J206" s="395"/>
      <c r="K206" s="318"/>
    </row>
    <row r="207" spans="2:11" s="1" customFormat="1" ht="15" customHeight="1">
      <c r="B207" s="295"/>
      <c r="C207" s="272"/>
      <c r="D207" s="272"/>
      <c r="E207" s="272"/>
      <c r="F207" s="293"/>
      <c r="G207" s="272"/>
      <c r="H207" s="272"/>
      <c r="I207" s="272"/>
      <c r="J207" s="272"/>
      <c r="K207" s="318"/>
    </row>
    <row r="208" spans="2:11" s="1" customFormat="1" ht="15" customHeight="1">
      <c r="B208" s="295"/>
      <c r="C208" s="272" t="s">
        <v>3731</v>
      </c>
      <c r="D208" s="272"/>
      <c r="E208" s="272"/>
      <c r="F208" s="293" t="s">
        <v>80</v>
      </c>
      <c r="G208" s="272"/>
      <c r="H208" s="395" t="s">
        <v>3791</v>
      </c>
      <c r="I208" s="395"/>
      <c r="J208" s="395"/>
      <c r="K208" s="318"/>
    </row>
    <row r="209" spans="2:11" s="1" customFormat="1" ht="15" customHeight="1">
      <c r="B209" s="295"/>
      <c r="C209" s="272"/>
      <c r="D209" s="272"/>
      <c r="E209" s="272"/>
      <c r="F209" s="293" t="s">
        <v>3627</v>
      </c>
      <c r="G209" s="272"/>
      <c r="H209" s="395" t="s">
        <v>3628</v>
      </c>
      <c r="I209" s="395"/>
      <c r="J209" s="395"/>
      <c r="K209" s="318"/>
    </row>
    <row r="210" spans="2:11" s="1" customFormat="1" ht="15" customHeight="1">
      <c r="B210" s="295"/>
      <c r="C210" s="272"/>
      <c r="D210" s="272"/>
      <c r="E210" s="272"/>
      <c r="F210" s="293" t="s">
        <v>3625</v>
      </c>
      <c r="G210" s="272"/>
      <c r="H210" s="395" t="s">
        <v>3792</v>
      </c>
      <c r="I210" s="395"/>
      <c r="J210" s="395"/>
      <c r="K210" s="318"/>
    </row>
    <row r="211" spans="2:11" s="1" customFormat="1" ht="15" customHeight="1">
      <c r="B211" s="336"/>
      <c r="C211" s="272"/>
      <c r="D211" s="272"/>
      <c r="E211" s="272"/>
      <c r="F211" s="293" t="s">
        <v>3629</v>
      </c>
      <c r="G211" s="331"/>
      <c r="H211" s="396" t="s">
        <v>3630</v>
      </c>
      <c r="I211" s="396"/>
      <c r="J211" s="396"/>
      <c r="K211" s="337"/>
    </row>
    <row r="212" spans="2:11" s="1" customFormat="1" ht="15" customHeight="1">
      <c r="B212" s="336"/>
      <c r="C212" s="272"/>
      <c r="D212" s="272"/>
      <c r="E212" s="272"/>
      <c r="F212" s="293" t="s">
        <v>3631</v>
      </c>
      <c r="G212" s="331"/>
      <c r="H212" s="396" t="s">
        <v>2663</v>
      </c>
      <c r="I212" s="396"/>
      <c r="J212" s="396"/>
      <c r="K212" s="337"/>
    </row>
    <row r="213" spans="2:11" s="1" customFormat="1" ht="15" customHeight="1">
      <c r="B213" s="336"/>
      <c r="C213" s="272"/>
      <c r="D213" s="272"/>
      <c r="E213" s="272"/>
      <c r="F213" s="293"/>
      <c r="G213" s="331"/>
      <c r="H213" s="322"/>
      <c r="I213" s="322"/>
      <c r="J213" s="322"/>
      <c r="K213" s="337"/>
    </row>
    <row r="214" spans="2:11" s="1" customFormat="1" ht="15" customHeight="1">
      <c r="B214" s="336"/>
      <c r="C214" s="272" t="s">
        <v>3755</v>
      </c>
      <c r="D214" s="272"/>
      <c r="E214" s="272"/>
      <c r="F214" s="293">
        <v>1</v>
      </c>
      <c r="G214" s="331"/>
      <c r="H214" s="396" t="s">
        <v>3793</v>
      </c>
      <c r="I214" s="396"/>
      <c r="J214" s="396"/>
      <c r="K214" s="337"/>
    </row>
    <row r="215" spans="2:11" s="1" customFormat="1" ht="15" customHeight="1">
      <c r="B215" s="336"/>
      <c r="C215" s="272"/>
      <c r="D215" s="272"/>
      <c r="E215" s="272"/>
      <c r="F215" s="293">
        <v>2</v>
      </c>
      <c r="G215" s="331"/>
      <c r="H215" s="396" t="s">
        <v>3794</v>
      </c>
      <c r="I215" s="396"/>
      <c r="J215" s="396"/>
      <c r="K215" s="337"/>
    </row>
    <row r="216" spans="2:11" s="1" customFormat="1" ht="15" customHeight="1">
      <c r="B216" s="336"/>
      <c r="C216" s="272"/>
      <c r="D216" s="272"/>
      <c r="E216" s="272"/>
      <c r="F216" s="293">
        <v>3</v>
      </c>
      <c r="G216" s="331"/>
      <c r="H216" s="396" t="s">
        <v>3795</v>
      </c>
      <c r="I216" s="396"/>
      <c r="J216" s="396"/>
      <c r="K216" s="337"/>
    </row>
    <row r="217" spans="2:11" s="1" customFormat="1" ht="15" customHeight="1">
      <c r="B217" s="336"/>
      <c r="C217" s="272"/>
      <c r="D217" s="272"/>
      <c r="E217" s="272"/>
      <c r="F217" s="293">
        <v>4</v>
      </c>
      <c r="G217" s="331"/>
      <c r="H217" s="396" t="s">
        <v>3796</v>
      </c>
      <c r="I217" s="396"/>
      <c r="J217" s="396"/>
      <c r="K217" s="337"/>
    </row>
    <row r="218" spans="2:11" s="1" customFormat="1" ht="12.75" customHeight="1">
      <c r="B218" s="338"/>
      <c r="C218" s="339"/>
      <c r="D218" s="339"/>
      <c r="E218" s="339"/>
      <c r="F218" s="339"/>
      <c r="G218" s="339"/>
      <c r="H218" s="339"/>
      <c r="I218" s="339"/>
      <c r="J218" s="339"/>
      <c r="K218" s="34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nx79536imox6440</dc:creator>
  <cp:keywords/>
  <dc:description/>
  <cp:lastModifiedBy>Karel Leupold</cp:lastModifiedBy>
  <dcterms:created xsi:type="dcterms:W3CDTF">2023-11-09T18:02:05Z</dcterms:created>
  <dcterms:modified xsi:type="dcterms:W3CDTF">2023-11-13T09:14:40Z</dcterms:modified>
  <cp:category/>
  <cp:version/>
  <cp:contentType/>
  <cp:contentStatus/>
</cp:coreProperties>
</file>