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70" yWindow="615" windowWidth="24615" windowHeight="13995" activeTab="0"/>
  </bookViews>
  <sheets>
    <sheet name="Rekapitulace stavby" sheetId="1" r:id="rId1"/>
    <sheet name="SO-01-1 - ČOV - spodní st..." sheetId="2" r:id="rId2"/>
    <sheet name="SO-01-2 - ČOV - vrchní st..." sheetId="3" r:id="rId3"/>
    <sheet name="SO-01-3 - Odtokové potrubí" sheetId="4" r:id="rId4"/>
    <sheet name="SO-01-4 - Přípojka NN" sheetId="5" r:id="rId5"/>
    <sheet name="SO-01-5 - Zásobení vodou" sheetId="6" r:id="rId6"/>
    <sheet name="SO-01-6 - Zpevněné plochy" sheetId="7" r:id="rId7"/>
    <sheet name="SO-01-7 - Terénní a sadov..." sheetId="8" r:id="rId8"/>
    <sheet name="PS-01 - Strojní část ČOV" sheetId="9" r:id="rId9"/>
    <sheet name="PS-02 - Elektro část ČOV" sheetId="10" r:id="rId10"/>
    <sheet name="SO-02-1a - Čerpací jímka ..." sheetId="11" r:id="rId11"/>
    <sheet name="SO-02-1b - Výtlačný řad ČS-1" sheetId="12" r:id="rId12"/>
    <sheet name="SO-02-1c - Elektroinstala..." sheetId="13" r:id="rId13"/>
    <sheet name="PS-02-1 - Technologická č..." sheetId="14" r:id="rId14"/>
    <sheet name="SO-02-2a - Čerpací jímka ..." sheetId="15" r:id="rId15"/>
    <sheet name="SO-02-2b - Výtlačný řad ČS-2" sheetId="16" r:id="rId16"/>
    <sheet name="SO-02-2c - Elektroinstala..." sheetId="17" r:id="rId17"/>
    <sheet name="PS-02-2 - Technologická č..." sheetId="18" r:id="rId18"/>
    <sheet name="SO-03 - Splašková kanalizace" sheetId="19" r:id="rId19"/>
    <sheet name="V O N - Vedlejší a ostatn..." sheetId="20" r:id="rId20"/>
    <sheet name="Pokyny pro vyplnění" sheetId="21" r:id="rId21"/>
  </sheets>
  <definedNames>
    <definedName name="_xlnm._FilterDatabase" localSheetId="8" hidden="1">'PS-01 - Strojní část ČOV'!$C$83:$K$100</definedName>
    <definedName name="_xlnm._FilterDatabase" localSheetId="9" hidden="1">'PS-02 - Elektro část ČOV'!$C$83:$K$95</definedName>
    <definedName name="_xlnm._FilterDatabase" localSheetId="13" hidden="1">'PS-02-1 - Technologická č...'!$C$89:$K$176</definedName>
    <definedName name="_xlnm._FilterDatabase" localSheetId="17" hidden="1">'PS-02-2 - Technologická č...'!$C$89:$K$177</definedName>
    <definedName name="_xlnm._FilterDatabase" localSheetId="1" hidden="1">'SO-01-1 - ČOV - spodní st...'!$C$89:$K$217</definedName>
    <definedName name="_xlnm._FilterDatabase" localSheetId="2" hidden="1">'SO-01-2 - ČOV - vrchní st...'!$C$106:$K$636</definedName>
    <definedName name="_xlnm._FilterDatabase" localSheetId="3" hidden="1">'SO-01-3 - Odtokové potrubí'!$C$86:$K$225</definedName>
    <definedName name="_xlnm._FilterDatabase" localSheetId="4" hidden="1">'SO-01-4 - Přípojka NN'!$C$83:$K$96</definedName>
    <definedName name="_xlnm._FilterDatabase" localSheetId="5" hidden="1">'SO-01-5 - Zásobení vodou'!$C$92:$K$234</definedName>
    <definedName name="_xlnm._FilterDatabase" localSheetId="6" hidden="1">'SO-01-6 - Zpevněné plochy'!$C$86:$K$132</definedName>
    <definedName name="_xlnm._FilterDatabase" localSheetId="7" hidden="1">'SO-01-7 - Terénní a sadov...'!$C$86:$K$195</definedName>
    <definedName name="_xlnm._FilterDatabase" localSheetId="10" hidden="1">'SO-02-1a - Čerpací jímka ...'!$C$95:$K$198</definedName>
    <definedName name="_xlnm._FilterDatabase" localSheetId="11" hidden="1">'SO-02-1b - Výtlačný řad ČS-1'!$C$93:$K$201</definedName>
    <definedName name="_xlnm._FilterDatabase" localSheetId="12" hidden="1">'SO-02-1c - Elektroinstala...'!$C$89:$K$104</definedName>
    <definedName name="_xlnm._FilterDatabase" localSheetId="14" hidden="1">'SO-02-2a - Čerpací jímka ...'!$C$94:$K$195</definedName>
    <definedName name="_xlnm._FilterDatabase" localSheetId="15" hidden="1">'SO-02-2b - Výtlačný řad ČS-2'!$C$94:$K$268</definedName>
    <definedName name="_xlnm._FilterDatabase" localSheetId="16" hidden="1">'SO-02-2c - Elektroinstala...'!$C$89:$K$104</definedName>
    <definedName name="_xlnm._FilterDatabase" localSheetId="18" hidden="1">'SO-03 - Splašková kanalizace'!$C$87:$K$528</definedName>
    <definedName name="_xlnm._FilterDatabase" localSheetId="19" hidden="1">'V O N - Vedlejší a ostatn...'!$C$76:$K$114</definedName>
    <definedName name="_xlnm.Print_Area" localSheetId="20">'Pokyny pro vyplnění'!$B$2:$K$69,'Pokyny pro vyplnění'!$B$72:$K$116,'Pokyny pro vyplnění'!$B$119:$K$188,'Pokyny pro vyplnění'!$B$196:$K$216</definedName>
    <definedName name="_xlnm.Print_Area" localSheetId="8">'PS-01 - Strojní část ČOV'!$C$4:$J$38,'PS-01 - Strojní část ČOV'!$C$44:$J$63,'PS-01 - Strojní část ČOV'!$C$69:$K$100</definedName>
    <definedName name="_xlnm.Print_Area" localSheetId="9">'PS-02 - Elektro část ČOV'!$C$4:$J$38,'PS-02 - Elektro část ČOV'!$C$44:$J$63,'PS-02 - Elektro část ČOV'!$C$69:$K$95</definedName>
    <definedName name="_xlnm.Print_Area" localSheetId="13">'PS-02-1 - Technologická č...'!$C$4:$J$40,'PS-02-1 - Technologická č...'!$C$46:$J$67,'PS-02-1 - Technologická č...'!$C$73:$K$176</definedName>
    <definedName name="_xlnm.Print_Area" localSheetId="17">'PS-02-2 - Technologická č...'!$C$4:$J$40,'PS-02-2 - Technologická č...'!$C$46:$J$67,'PS-02-2 - Technologická č...'!$C$73:$K$177</definedName>
    <definedName name="_xlnm.Print_Area" localSheetId="0">'Rekapitulace stavby'!$D$4:$AO$33,'Rekapitulace stavby'!$C$39:$AQ$75</definedName>
    <definedName name="_xlnm.Print_Area" localSheetId="1">'SO-01-1 - ČOV - spodní st...'!$C$4:$J$38,'SO-01-1 - ČOV - spodní st...'!$C$44:$J$69,'SO-01-1 - ČOV - spodní st...'!$C$75:$K$217</definedName>
    <definedName name="_xlnm.Print_Area" localSheetId="2">'SO-01-2 - ČOV - vrchní st...'!$C$4:$J$38,'SO-01-2 - ČOV - vrchní st...'!$C$44:$J$86,'SO-01-2 - ČOV - vrchní st...'!$C$92:$K$636</definedName>
    <definedName name="_xlnm.Print_Area" localSheetId="3">'SO-01-3 - Odtokové potrubí'!$C$4:$J$38,'SO-01-3 - Odtokové potrubí'!$C$44:$J$66,'SO-01-3 - Odtokové potrubí'!$C$72:$K$225</definedName>
    <definedName name="_xlnm.Print_Area" localSheetId="4">'SO-01-4 - Přípojka NN'!$C$4:$J$38,'SO-01-4 - Přípojka NN'!$C$44:$J$63,'SO-01-4 - Přípojka NN'!$C$69:$K$96</definedName>
    <definedName name="_xlnm.Print_Area" localSheetId="5">'SO-01-5 - Zásobení vodou'!$C$4:$J$38,'SO-01-5 - Zásobení vodou'!$C$44:$J$72,'SO-01-5 - Zásobení vodou'!$C$78:$K$234</definedName>
    <definedName name="_xlnm.Print_Area" localSheetId="6">'SO-01-6 - Zpevněné plochy'!$C$4:$J$38,'SO-01-6 - Zpevněné plochy'!$C$44:$J$66,'SO-01-6 - Zpevněné plochy'!$C$72:$K$132</definedName>
    <definedName name="_xlnm.Print_Area" localSheetId="7">'SO-01-7 - Terénní a sadov...'!$C$4:$J$38,'SO-01-7 - Terénní a sadov...'!$C$44:$J$66,'SO-01-7 - Terénní a sadov...'!$C$72:$K$195</definedName>
    <definedName name="_xlnm.Print_Area" localSheetId="10">'SO-02-1a - Čerpací jímka ...'!$C$4:$J$40,'SO-02-1a - Čerpací jímka ...'!$C$46:$J$73,'SO-02-1a - Čerpací jímka ...'!$C$79:$K$198</definedName>
    <definedName name="_xlnm.Print_Area" localSheetId="11">'SO-02-1b - Výtlačný řad ČS-1'!$C$4:$J$40,'SO-02-1b - Výtlačný řad ČS-1'!$C$46:$J$71,'SO-02-1b - Výtlačný řad ČS-1'!$C$77:$K$201</definedName>
    <definedName name="_xlnm.Print_Area" localSheetId="12">'SO-02-1c - Elektroinstala...'!$C$4:$J$40,'SO-02-1c - Elektroinstala...'!$C$46:$J$67,'SO-02-1c - Elektroinstala...'!$C$73:$K$104</definedName>
    <definedName name="_xlnm.Print_Area" localSheetId="14">'SO-02-2a - Čerpací jímka ...'!$C$4:$J$40,'SO-02-2a - Čerpací jímka ...'!$C$46:$J$72,'SO-02-2a - Čerpací jímka ...'!$C$78:$K$195</definedName>
    <definedName name="_xlnm.Print_Area" localSheetId="15">'SO-02-2b - Výtlačný řad ČS-2'!$C$4:$J$40,'SO-02-2b - Výtlačný řad ČS-2'!$C$46:$J$72,'SO-02-2b - Výtlačný řad ČS-2'!$C$78:$K$268</definedName>
    <definedName name="_xlnm.Print_Area" localSheetId="16">'SO-02-2c - Elektroinstala...'!$C$4:$J$40,'SO-02-2c - Elektroinstala...'!$C$46:$J$67,'SO-02-2c - Elektroinstala...'!$C$73:$K$104</definedName>
    <definedName name="_xlnm.Print_Area" localSheetId="18">'SO-03 - Splašková kanalizace'!$C$4:$J$36,'SO-03 - Splašková kanalizace'!$C$42:$J$69,'SO-03 - Splašková kanalizace'!$C$75:$K$528</definedName>
    <definedName name="_xlnm.Print_Area" localSheetId="19">'V O N - Vedlejší a ostatn...'!$C$4:$J$36,'V O N - Vedlejší a ostatn...'!$C$42:$J$58,'V O N - Vedlejší a ostatn...'!$C$64:$K$114</definedName>
    <definedName name="_xlnm.Print_Titles" localSheetId="0">'Rekapitulace stavby'!$49:$49</definedName>
    <definedName name="_xlnm.Print_Titles" localSheetId="1">'SO-01-1 - ČOV - spodní st...'!$89:$89</definedName>
    <definedName name="_xlnm.Print_Titles" localSheetId="2">'SO-01-2 - ČOV - vrchní st...'!$106:$106</definedName>
    <definedName name="_xlnm.Print_Titles" localSheetId="3">'SO-01-3 - Odtokové potrubí'!$86:$86</definedName>
    <definedName name="_xlnm.Print_Titles" localSheetId="4">'SO-01-4 - Přípojka NN'!$83:$83</definedName>
    <definedName name="_xlnm.Print_Titles" localSheetId="5">'SO-01-5 - Zásobení vodou'!$92:$92</definedName>
    <definedName name="_xlnm.Print_Titles" localSheetId="6">'SO-01-6 - Zpevněné plochy'!$86:$86</definedName>
    <definedName name="_xlnm.Print_Titles" localSheetId="7">'SO-01-7 - Terénní a sadov...'!$86:$86</definedName>
    <definedName name="_xlnm.Print_Titles" localSheetId="8">'PS-01 - Strojní část ČOV'!$83:$83</definedName>
    <definedName name="_xlnm.Print_Titles" localSheetId="9">'PS-02 - Elektro část ČOV'!$83:$83</definedName>
    <definedName name="_xlnm.Print_Titles" localSheetId="10">'SO-02-1a - Čerpací jímka ...'!$95:$95</definedName>
    <definedName name="_xlnm.Print_Titles" localSheetId="11">'SO-02-1b - Výtlačný řad ČS-1'!$93:$93</definedName>
    <definedName name="_xlnm.Print_Titles" localSheetId="12">'SO-02-1c - Elektroinstala...'!$89:$89</definedName>
    <definedName name="_xlnm.Print_Titles" localSheetId="13">'PS-02-1 - Technologická č...'!$89:$89</definedName>
    <definedName name="_xlnm.Print_Titles" localSheetId="14">'SO-02-2a - Čerpací jímka ...'!$94:$94</definedName>
    <definedName name="_xlnm.Print_Titles" localSheetId="15">'SO-02-2b - Výtlačný řad ČS-2'!$94:$94</definedName>
    <definedName name="_xlnm.Print_Titles" localSheetId="16">'SO-02-2c - Elektroinstala...'!$89:$89</definedName>
    <definedName name="_xlnm.Print_Titles" localSheetId="17">'PS-02-2 - Technologická č...'!$89:$89</definedName>
    <definedName name="_xlnm.Print_Titles" localSheetId="18">'SO-03 - Splašková kanalizace'!$87:$87</definedName>
    <definedName name="_xlnm.Print_Titles" localSheetId="19">'V O N - Vedlejší a ostatn...'!$76:$76</definedName>
  </definedNames>
  <calcPr calcId="125725"/>
</workbook>
</file>

<file path=xl/sharedStrings.xml><?xml version="1.0" encoding="utf-8"?>
<sst xmlns="http://schemas.openxmlformats.org/spreadsheetml/2006/main" count="24442" uniqueCount="3584">
  <si>
    <t>Export VZ</t>
  </si>
  <si>
    <t>List obsahuje:</t>
  </si>
  <si>
    <t>1) Rekapitulace stavby</t>
  </si>
  <si>
    <t>2) Rekapitulace objektů stavby a soupisů prací</t>
  </si>
  <si>
    <t>3.0</t>
  </si>
  <si>
    <t>ZAMOK</t>
  </si>
  <si>
    <t>False</t>
  </si>
  <si>
    <t>{f0590f85-90d9-4d38-8539-87c857efe2eb}</t>
  </si>
  <si>
    <t>0,01</t>
  </si>
  <si>
    <t>21</t>
  </si>
  <si>
    <t>15</t>
  </si>
  <si>
    <t>REKAPITULACE STAVBY</t>
  </si>
  <si>
    <t>v ---  níže se nacházejí doplnkové a pomocné údaje k sestavám  --- v</t>
  </si>
  <si>
    <t>Návod na vyplnění</t>
  </si>
  <si>
    <t>0,001</t>
  </si>
  <si>
    <t>Kód:</t>
  </si>
  <si>
    <t>16059A</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</si>
  <si>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</si>
  <si>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</si>
  <si>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Splašková kanalizace a ČOV Drhovy</t>
  </si>
  <si>
    <t>0,1</t>
  </si>
  <si>
    <t>KSO:</t>
  </si>
  <si>
    <t/>
  </si>
  <si>
    <t>CC-CZ:</t>
  </si>
  <si>
    <t>1</t>
  </si>
  <si>
    <t>Místo:</t>
  </si>
  <si>
    <t>Drhovy</t>
  </si>
  <si>
    <t>Datum:</t>
  </si>
  <si>
    <t>23.8.2016</t>
  </si>
  <si>
    <t>10</t>
  </si>
  <si>
    <t>100</t>
  </si>
  <si>
    <t>Zadavatel:</t>
  </si>
  <si>
    <t>IČ:</t>
  </si>
  <si>
    <t>Obec Drhovy, Drhovy 65, 263 01 Dobříš</t>
  </si>
  <si>
    <t>DIČ:</t>
  </si>
  <si>
    <t>Uchazeč:</t>
  </si>
  <si>
    <t>Vyplň údaj</t>
  </si>
  <si>
    <t>Projektant:</t>
  </si>
  <si>
    <t>261 36 717</t>
  </si>
  <si>
    <t>UREŠ vhprojekt s.r.o.</t>
  </si>
  <si>
    <t>CZ29136717</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</si>
  <si>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</si>
  <si>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</si>
  <si>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U podkladů a konstrukcí z kameniva a štěrkopísku, u betonových podkladů a povrchů a živičných povrchů komunikací je uvažováno dodání materiálu přímo na místo zabudování nebo do prostoru technologické manipulace. U těchto položek není hmotnost materiálu  započítána do výpočtu přesunu hmot.</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</si>
  <si>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</si>
  <si>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</si>
  <si>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</si>
  <si>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</si>
  <si>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</si>
  <si>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</si>
  <si>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</si>
  <si>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</si>
  <si>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</si>
  <si>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</si>
  <si>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</si>
  <si>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</si>
  <si>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</si>
  <si>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</si>
  <si>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</si>
  <si>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</si>
  <si>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</si>
  <si>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</si>
  <si>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</si>
  <si>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</si>
  <si>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</si>
  <si>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</si>
  <si>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</si>
  <si>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</si>
  <si>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</si>
  <si>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</si>
  <si>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</si>
  <si>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</si>
  <si>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</si>
  <si>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</si>
  <si>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</si>
  <si>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</si>
  <si>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</si>
  <si>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</si>
  <si>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</si>
  <si>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</si>
  <si>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</si>
  <si>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</si>
  <si>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</si>
  <si>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Čistírna odpadních vod</t>
  </si>
  <si>
    <t>ING</t>
  </si>
  <si>
    <t>{377f4561-3ed1-48f8-ac60-6b4be4cc7638}</t>
  </si>
  <si>
    <t>2</t>
  </si>
  <si>
    <t>/</t>
  </si>
  <si>
    <t>SO-01-1</t>
  </si>
  <si>
    <t>ČOV - spodní stavba</t>
  </si>
  <si>
    <t>Soupis</t>
  </si>
  <si>
    <t>{6df6648a-e886-473c-8622-c3c365c7cf5b}</t>
  </si>
  <si>
    <t>SO-01-2</t>
  </si>
  <si>
    <t>ČOV - vrchní stavba</t>
  </si>
  <si>
    <t>{5c00c34b-4ad2-4221-9748-291174e775fb}</t>
  </si>
  <si>
    <t>SO-01-3</t>
  </si>
  <si>
    <t>Odtokové potrubí</t>
  </si>
  <si>
    <t>{495f0fcc-9fef-4215-92c5-82b9944b30aa}</t>
  </si>
  <si>
    <t>SO-01-4</t>
  </si>
  <si>
    <t>Přípojka NN</t>
  </si>
  <si>
    <t>{827b5586-9604-4e82-889b-d71e9578a58f}</t>
  </si>
  <si>
    <t>SO-01-5</t>
  </si>
  <si>
    <t>Zásobení vodou</t>
  </si>
  <si>
    <t>{29232300-22ee-42ab-bffe-29665b5ab148}</t>
  </si>
  <si>
    <t>SO-01-6</t>
  </si>
  <si>
    <t>Zpevněné plochy</t>
  </si>
  <si>
    <t>{e85f65ff-6e47-4897-8d83-c53511b40fc1}</t>
  </si>
  <si>
    <t>SO-01-7</t>
  </si>
  <si>
    <t>Terénní a sadové úpravy, oplocení</t>
  </si>
  <si>
    <t>{2dd06932-2394-4379-9f50-828330b7dc93}</t>
  </si>
  <si>
    <t>PS-01</t>
  </si>
  <si>
    <t>Strojní část ČOV</t>
  </si>
  <si>
    <t>{a0f23ae1-8121-4af7-be62-082e1a914aab}</t>
  </si>
  <si>
    <t>PS-02</t>
  </si>
  <si>
    <t>Elektro část ČOV</t>
  </si>
  <si>
    <t>{ca456f25-b389-4120-a76a-8bf53335afcc}</t>
  </si>
  <si>
    <t>SO-02</t>
  </si>
  <si>
    <t>Čerpací stanice a výtlačné řady</t>
  </si>
  <si>
    <t>{532c042f-4fe1-4f9d-8458-21a07326a102}</t>
  </si>
  <si>
    <t>SO-02-1</t>
  </si>
  <si>
    <t>Čerpací stanice ČS-1</t>
  </si>
  <si>
    <t>{575add9a-9a89-497d-928d-80a056d0943b}</t>
  </si>
  <si>
    <t>SO-02-1a</t>
  </si>
  <si>
    <t>Čerpací jímka ČS-1</t>
  </si>
  <si>
    <t>3</t>
  </si>
  <si>
    <t>{18c3b92c-79e9-4091-aa85-652b456a4c3c}</t>
  </si>
  <si>
    <t>SO-02-1b</t>
  </si>
  <si>
    <t>Výtlačný řad ČS-1</t>
  </si>
  <si>
    <t>{c6693710-6895-4b80-baf1-3eeaac0f48bd}</t>
  </si>
  <si>
    <t>SO-02-1c</t>
  </si>
  <si>
    <t>Elektroinstalace ČS-1</t>
  </si>
  <si>
    <t>{ee8f43fa-d96f-466d-864c-93971a93bd2d}</t>
  </si>
  <si>
    <t>PS-02-1</t>
  </si>
  <si>
    <t>Technologická část ČS-1</t>
  </si>
  <si>
    <t>{81b780ac-b0b7-4e39-9ff2-897c75d71f01}</t>
  </si>
  <si>
    <t>SO-02-2</t>
  </si>
  <si>
    <t>Čerpací stanice ČS-2</t>
  </si>
  <si>
    <t>{90f0ad49-d58f-4065-8660-df156b0d9a04}</t>
  </si>
  <si>
    <t>SO-02-2a</t>
  </si>
  <si>
    <t>Čerpací jímka ČS-2</t>
  </si>
  <si>
    <t>{de56452e-db7d-4bcb-95ad-156b74c3a689}</t>
  </si>
  <si>
    <t>SO-02-2b</t>
  </si>
  <si>
    <t>Výtlačný řad ČS-2</t>
  </si>
  <si>
    <t>{a6a9a2b2-08a2-4e37-81db-07bd9083d790}</t>
  </si>
  <si>
    <t>SO-02-2c</t>
  </si>
  <si>
    <t>Elektroinstalace ČS-2</t>
  </si>
  <si>
    <t>{7983fb64-b667-43aa-aa96-83e76b1fba6b}</t>
  </si>
  <si>
    <t>PS-02-2</t>
  </si>
  <si>
    <t>Technologická část ČS-2</t>
  </si>
  <si>
    <t>{bb5bfd94-1c2f-43f6-9f92-23105ec177e6}</t>
  </si>
  <si>
    <t>SO-03</t>
  </si>
  <si>
    <t>Splašková kanalizace</t>
  </si>
  <si>
    <t>{54e0557c-d4fa-4f6a-92d3-c8f1cc298583}</t>
  </si>
  <si>
    <t>V O N</t>
  </si>
  <si>
    <t>Vedlejší a ostatní náklady</t>
  </si>
  <si>
    <t>STA</t>
  </si>
  <si>
    <t>{8303668b-938d-45d5-b1eb-2d32119f1192}</t>
  </si>
  <si>
    <t>1) Krycí list soupisu</t>
  </si>
  <si>
    <t>2) Rekapitulace</t>
  </si>
  <si>
    <t>3) Soupis prací</t>
  </si>
  <si>
    <t>Zpět na list:</t>
  </si>
  <si>
    <t>Rekapitulace stavby</t>
  </si>
  <si>
    <t>a</t>
  </si>
  <si>
    <t>55,797</t>
  </si>
  <si>
    <t>b</t>
  </si>
  <si>
    <t>197,666</t>
  </si>
  <si>
    <t>KRYCÍ LIST SOUPISU</t>
  </si>
  <si>
    <t>J</t>
  </si>
  <si>
    <t>412,49</t>
  </si>
  <si>
    <t>J3</t>
  </si>
  <si>
    <t>164,996</t>
  </si>
  <si>
    <t>J4</t>
  </si>
  <si>
    <t>206,245</t>
  </si>
  <si>
    <t>J5</t>
  </si>
  <si>
    <t>41,249</t>
  </si>
  <si>
    <t>Objekt:</t>
  </si>
  <si>
    <t>L</t>
  </si>
  <si>
    <t>14,36</t>
  </si>
  <si>
    <t>SO-01 - Čistírna odpadních vod</t>
  </si>
  <si>
    <t>M</t>
  </si>
  <si>
    <t>9,777</t>
  </si>
  <si>
    <t>Soupis:</t>
  </si>
  <si>
    <t>Z</t>
  </si>
  <si>
    <t>190,687</t>
  </si>
  <si>
    <t>SO-01-1 - ČOV - spodní stavba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</si>
  <si>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</si>
  <si>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</si>
  <si>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</si>
  <si>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</si>
  <si>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</si>
  <si>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</si>
  <si>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</si>
  <si>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</si>
  <si>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</si>
  <si>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</si>
  <si>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</si>
  <si>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</si>
  <si>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</si>
  <si>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</si>
  <si>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</si>
  <si>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</si>
  <si>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</si>
  <si>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</si>
  <si>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</si>
  <si>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</si>
  <si>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</si>
  <si>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</si>
  <si>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</si>
  <si>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</si>
  <si>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</si>
  <si>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</si>
  <si>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</si>
  <si>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</si>
  <si>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</si>
  <si>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</si>
  <si>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</si>
  <si>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</si>
  <si>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115101201</t>
  </si>
  <si>
    <t>Čerpání vody na dopravní výšku do 10 m průměrný přítok do 500 l/min</t>
  </si>
  <si>
    <t>hod</t>
  </si>
  <si>
    <t>CS ÚRS 2013 01</t>
  </si>
  <si>
    <t>4</t>
  </si>
  <si>
    <t>-1436962345</t>
  </si>
  <si>
    <t>PP</t>
  </si>
  <si>
    <t>VV</t>
  </si>
  <si>
    <t>"TZ" 480</t>
  </si>
  <si>
    <t>115101301</t>
  </si>
  <si>
    <t>Pohotovost čerpací soupravy pro dopravní výšku do 10 m přítok do 500 l/min</t>
  </si>
  <si>
    <t>den</t>
  </si>
  <si>
    <t>-505874382</t>
  </si>
  <si>
    <t>"TZ" 60</t>
  </si>
  <si>
    <t>131201102</t>
  </si>
  <si>
    <t>Hloubení jam nezapažených v hornině tř. 3 objemu do 1000 m3</t>
  </si>
  <si>
    <t>m3</t>
  </si>
  <si>
    <t>CS ÚRS 2015 01</t>
  </si>
  <si>
    <t>-242563560</t>
  </si>
  <si>
    <t>Hloubení nezapažených jam a zářezů s urovnáním dna do předepsaného profilu a spádu v hornině tř. 3 přes 100 do 1 000 m3</t>
  </si>
  <si>
    <t>"vč.06 jáma celkem" ((3,2-1,75)/3*(11,795*17,2+sqrt(11,795*17,2*8,9*14,3)+8,9*14,3))+((4,8-3,2)/3*(8,9*14,3+sqrt(8,9*14,3*7,3*12,7)+7,3*12,7))</t>
  </si>
  <si>
    <t>"h.3 - 40%" J*0,4</t>
  </si>
  <si>
    <t>131201109</t>
  </si>
  <si>
    <t>Příplatek za lepivost u hloubení jam nezapažených v hornině tř. 3</t>
  </si>
  <si>
    <t>-959028583</t>
  </si>
  <si>
    <t>Hloubení nezapažených jam a zářezů kromě zářezů se šikmými stěnami pro podzemní vedení s urovnáním dna do předepsaného profilu a spádu Příplatek k cenám za lepivost horniny tř. 3</t>
  </si>
  <si>
    <t>"TZ 50%" J3*0,5</t>
  </si>
  <si>
    <t>5</t>
  </si>
  <si>
    <t>131301102</t>
  </si>
  <si>
    <t>Hloubení jam nezapažených v hornině tř. 4 objemu do 1000 m3</t>
  </si>
  <si>
    <t>2057377644</t>
  </si>
  <si>
    <t>Hloubení nezapažených jam a zářezů s urovnáním dna do předepsaného profilu a spádu v hornině tř. 4 přes 100 do 1 000 m3</t>
  </si>
  <si>
    <t>"h.4 - 50%" J*0,5</t>
  </si>
  <si>
    <t>6</t>
  </si>
  <si>
    <t>131301109</t>
  </si>
  <si>
    <t>Příplatek za lepivost u hloubení jam nezapažených v hornině tř. 4</t>
  </si>
  <si>
    <t>39063230</t>
  </si>
  <si>
    <t>Hloubení nezapažených jam a zářezů kromě zářezů se šikmými stěnami pro podzemní vedení s urovnáním dna do předepsaného profilu a spádu Příplatek k cenám za lepivost horniny tř. 4</t>
  </si>
  <si>
    <t>"TZ 50%" J4*0,5</t>
  </si>
  <si>
    <t>7</t>
  </si>
  <si>
    <t>131401102</t>
  </si>
  <si>
    <t>Hloubení jam nezapažených v hornině tř. 5 objemu do 1000 m3</t>
  </si>
  <si>
    <t>549844113</t>
  </si>
  <si>
    <t>Hloubení nezapažených jam a zářezů s urovnáním dna do předepsaného profilu a spádu v hornině tř. 5 přes 100 do 1 000 m3</t>
  </si>
  <si>
    <t>"h.5 - 10%" J*0,1</t>
  </si>
  <si>
    <t>8</t>
  </si>
  <si>
    <t>161101102</t>
  </si>
  <si>
    <t>Svislé přemístění výkopku z horniny tř. 1 až 4 hl výkopu do 4 m</t>
  </si>
  <si>
    <t>-1487800472</t>
  </si>
  <si>
    <t>Svislé přemístění výkopku bez naložení do dopravní nádoby avšak s vyprázdněním dopravní nádoby na hromadu nebo do dopravního prostředku z horniny tř. 1 až 4, při hloubce výkopu přes 2,5 do 4 m</t>
  </si>
  <si>
    <t>"průměrná hloubka" J/202,87</t>
  </si>
  <si>
    <t>"střední hloubka" (3,05+2,033)/2</t>
  </si>
  <si>
    <t>"16% Z h.3,4" (J3+J4)*0,16</t>
  </si>
  <si>
    <t>9</t>
  </si>
  <si>
    <t>161101152</t>
  </si>
  <si>
    <t>Svislé přemístění výkopku z horniny tř. 5 až 7 hl výkopu do 4 m</t>
  </si>
  <si>
    <t>-1843887991</t>
  </si>
  <si>
    <t>Svislé přemístění výkopku bez naložení do dopravní nádoby avšak s vyprázdněním dopravní nádoby na hromadu nebo do dopravního prostředku z horniny tř. 5 až 7, při hloubce výkopu přes 2,5 do 4 m</t>
  </si>
  <si>
    <t>"16% Z h.5" J5*0,16</t>
  </si>
  <si>
    <t>162301101</t>
  </si>
  <si>
    <t>Vodorovné přemístění do 500 m výkopku/sypaniny z horniny tř. 1 až 4</t>
  </si>
  <si>
    <t>1993502153</t>
  </si>
  <si>
    <t>Vodorovné přemístění výkopku nebo sypaniny po suchu na obvyklém dopravním prostředku, bez naložení výkopku, avšak se složením bez rozhrnutí z horniny tř. 1 až 4 na vzdálenost přes 50 do 500 m</t>
  </si>
  <si>
    <t>"příl.27 přebytek h.3-4 pro násypy HTÚ SO-01-7" J-Z</t>
  </si>
  <si>
    <t>"výkopek bude použit pro zásyp jámy a pro násypy HTÚ SO-01-7" J3+J4+Z</t>
  </si>
  <si>
    <t>11</t>
  </si>
  <si>
    <t>162301151</t>
  </si>
  <si>
    <t>Vodorovné přemístění výkopku/sypaniny z hornin tř. 5 až 7 do 500 m</t>
  </si>
  <si>
    <t>1321807937</t>
  </si>
  <si>
    <t>Vodorovné přemístění výkopku nebo sypaniny po suchu na obvyklém dopravním prostředku, bez naložení výkopku, avšak se složením bez rozhrnutí z horniny tř. 5 až 7 na vzdálenost přes 50 do 500 m</t>
  </si>
  <si>
    <t>"výkopek bude použit pro násypy HTÚ SO-01-7" J5</t>
  </si>
  <si>
    <t>12</t>
  </si>
  <si>
    <t>167101102</t>
  </si>
  <si>
    <t>Nakládání výkopku z hornin tř. 1 až 4 přes 100 m3</t>
  </si>
  <si>
    <t>-583049195</t>
  </si>
  <si>
    <t>"Z mezidep na zásyp" Z</t>
  </si>
  <si>
    <t>13</t>
  </si>
  <si>
    <t>171201201</t>
  </si>
  <si>
    <t>Uložení sypaniny na skládky</t>
  </si>
  <si>
    <t>2027043420</t>
  </si>
  <si>
    <t>"vše" J</t>
  </si>
  <si>
    <t>14</t>
  </si>
  <si>
    <t>174101101</t>
  </si>
  <si>
    <t>Zásyp jam, šachet rýh nebo kolem objektů sypaninou se zhutněním</t>
  </si>
  <si>
    <t>-2016649337</t>
  </si>
  <si>
    <t>"vytl.kubatura konstrukcí" 0,35*11,7*6,3+2,45*11,5*6,1</t>
  </si>
  <si>
    <t>"zásyp do úrovně -1,75" J-L-M-b</t>
  </si>
  <si>
    <t>Zakládání</t>
  </si>
  <si>
    <t>242111113</t>
  </si>
  <si>
    <t>Osazení pláště kopané studny z betonových skruží celokruhových DN 1 m</t>
  </si>
  <si>
    <t>m</t>
  </si>
  <si>
    <t>-1792925703</t>
  </si>
  <si>
    <t>"TZ" 3</t>
  </si>
  <si>
    <t>16</t>
  </si>
  <si>
    <t>592240020</t>
  </si>
  <si>
    <t>dílec betonový pro vstupní šachty SR-F PS 100x100x9 cm</t>
  </si>
  <si>
    <t>kus</t>
  </si>
  <si>
    <t>1099776584</t>
  </si>
  <si>
    <t>prefabrikáty pro vstupní šachty a drenážní šachtice (betonové a železobetonové) dílce pro kanalizační šachty skruže,        100 x 100 x 9</t>
  </si>
  <si>
    <t>3*1,01</t>
  </si>
  <si>
    <t>17</t>
  </si>
  <si>
    <t>271532213</t>
  </si>
  <si>
    <t>Podsyp pod základové konstrukce se zhutněním z hrubého kameniva frakce 8 až 16 mm</t>
  </si>
  <si>
    <t>-1389643523</t>
  </si>
  <si>
    <t>Podsyp pod základové konstrukce se zhutněním a urovnáním povrchu z kameniva hrubého, frakce 8 - 16 mm</t>
  </si>
  <si>
    <t>"pod dno skl.A" 0,15*7,45*12,85</t>
  </si>
  <si>
    <t>Svislé a kompletní konstrukce</t>
  </si>
  <si>
    <t>18</t>
  </si>
  <si>
    <t>311101212</t>
  </si>
  <si>
    <t>Vytvoření prostupů do 0,05 m2 ve zdech nosných osazením vložek</t>
  </si>
  <si>
    <t>1166840172</t>
  </si>
  <si>
    <t>Vytvoření prostupů nebo suchých kanálků v betonových zdech nosných vodorovných, šikmých, obloukových, zalomených, svislých z monolitického betonu a železobetonu, trvale osazenými vložkami na sraz z dutinových tvarovek, trub, prefabrikovaných dílců apod., bez jejich dodání, včetně polohového zajištění v bednění při betonáž, vnější průřezové plochy přes 0,02 do 0,05 m2</t>
  </si>
  <si>
    <t>"TZ"0,3*2</t>
  </si>
  <si>
    <t>19</t>
  </si>
  <si>
    <t>286174810</t>
  </si>
  <si>
    <t>vložka šachtová 10, DN 200</t>
  </si>
  <si>
    <t>-2054582434</t>
  </si>
  <si>
    <t>trubky z polypropylénu a kombinované potrubí kanalizační podzemní systém kanalizační 10 vložka šachtová DN 200</t>
  </si>
  <si>
    <t>P</t>
  </si>
  <si>
    <t>Poznámka k položce:
Těsnění není zahrnuto v ceně tvarovek, nutno objednat zvlášt.</t>
  </si>
  <si>
    <t>20</t>
  </si>
  <si>
    <t>286174800</t>
  </si>
  <si>
    <t>prostupka  D-90</t>
  </si>
  <si>
    <t>1645565249</t>
  </si>
  <si>
    <t>trubky z polypropylénu a kombinované potrubí kanalizační podzemní systém kanalizační PRAGMA+ID 10 vložka šachtová DN 150</t>
  </si>
  <si>
    <t>380326242</t>
  </si>
  <si>
    <t>Kompletní konstrukce ČOV, nádrží nebo vodojemů ze ŽB mrazuvzdorného tř. C 30/37 FX4 tl do 300 mm</t>
  </si>
  <si>
    <t>1611757099</t>
  </si>
  <si>
    <t>Kompletní konstrukce čistíren odpadních vod, nádrží, vodojemů, kanálů z betonu železového bez výztuže a bednění pro prostředí s mrazovými cykly C 30/37 XF4, tl. přes 150 do 300 mm</t>
  </si>
  <si>
    <t>vč.01</t>
  </si>
  <si>
    <t>"stěny" 0,3*(4,13*(11,5*2+5,5*3+6,1+3,2+2,0))</t>
  </si>
  <si>
    <t>"strop" 0,2*(6,1*5,5-(0,6*0,9*3+0,65*0,85+0,9*3,2))</t>
  </si>
  <si>
    <t>Součet</t>
  </si>
  <si>
    <t>22</t>
  </si>
  <si>
    <t>380326243</t>
  </si>
  <si>
    <t>Kompletní konstrukce ČOV, nádrží nebo vodojemů ze ŽB mrazuvzdorného tř. C 30/37 FX4 tl nad 300 mm</t>
  </si>
  <si>
    <t>-1394579248</t>
  </si>
  <si>
    <t>Kompletní konstrukce čistíren odpadních vod, nádrží, vodojemů, kanálů z betonu železového bez výztuže a bednění pro prostředí s mrazovými cykly C 30/37 XF4, tl. přes 300 mm</t>
  </si>
  <si>
    <t>"dno" 0,35*11,7*6,3</t>
  </si>
  <si>
    <t>23</t>
  </si>
  <si>
    <t>380356231</t>
  </si>
  <si>
    <t>Bednění kompletních konstrukcí ČOV, nádrží nebo vodojemů neomítaných ploch rovinných zřízení</t>
  </si>
  <si>
    <t>m2</t>
  </si>
  <si>
    <t>-1942939014</t>
  </si>
  <si>
    <t>Bednění kompletních konstrukcí čistíren odpadních vod, nádrží, vodojemů, kanálů konstrukcí neomítaných z betonu prostého nebo železového ploch rovinných zřízení</t>
  </si>
  <si>
    <t>"dno" 0,35*(11,7+6,3)*2+0,1*0,3*4*4</t>
  </si>
  <si>
    <t>"stěny" 4,13*(11,5+6,1+4,5+5,5)*2+3,93*((1,5+4,3)*2+3,2+2,0)*2</t>
  </si>
  <si>
    <t>"strop" (1,5+4,3)*(3,2+2,0)+0,2*((0,6+0,9)*2*4+(0,65+0,85+0,9+3,2)*2)</t>
  </si>
  <si>
    <t>24</t>
  </si>
  <si>
    <t>380356232</t>
  </si>
  <si>
    <t>Bednění kompletních konstrukcí ČOV, nádrží nebo vodojemů neomítaných ploch rovinných odstranění</t>
  </si>
  <si>
    <t>843311017</t>
  </si>
  <si>
    <t>Bednění kompletních konstrukcí čistíren odpadních vod, nádrží, vodojemů, kanálů konstrukcí neomítaných z betonu prostého nebo železového ploch rovinných odstranění</t>
  </si>
  <si>
    <t>25</t>
  </si>
  <si>
    <t>380361006</t>
  </si>
  <si>
    <t>Výztuž kompletních konstrukcí ČOV, nádrží nebo vodojemů z betonářské oceli 10 505</t>
  </si>
  <si>
    <t>t</t>
  </si>
  <si>
    <t>1661617737</t>
  </si>
  <si>
    <t>Výztuž kompletních konstrukcí čistíren odpadních vod, nádrží, vodojemů, kanálů z oceli 10 505 (R) nebo BSt 500</t>
  </si>
  <si>
    <t>"v.č.02" 10,421*1,05</t>
  </si>
  <si>
    <t>Vodorovné konstrukce</t>
  </si>
  <si>
    <t>26</t>
  </si>
  <si>
    <t>413941123</t>
  </si>
  <si>
    <t>Osazování ocelových válcovaných nosníků stropů I, IE, U, UE nebo L do č. 22</t>
  </si>
  <si>
    <t>-143204509</t>
  </si>
  <si>
    <t>Osazování ocelových válcovaných nosníků ve stropech I nebo IE nebo U nebo UE nebo L č. 14 až 22 nebo výšky do 220 mm</t>
  </si>
  <si>
    <t>"vč.01" 15,8*6,0*2/1000</t>
  </si>
  <si>
    <t>27</t>
  </si>
  <si>
    <t>130107480</t>
  </si>
  <si>
    <t>ocel profilová IPE, v jakosti 11 375, h=160 mm</t>
  </si>
  <si>
    <t>1709878556</t>
  </si>
  <si>
    <t>ocel profilová v jakosti 11 375 ocel profilová I IPE h=160 mm</t>
  </si>
  <si>
    <t>Poznámka k položce:
Hmotnost: 16,20 kg/m</t>
  </si>
  <si>
    <t>"vč.01" 15,8*6,0*2/1000*1,08</t>
  </si>
  <si>
    <t>28</t>
  </si>
  <si>
    <t>457311118</t>
  </si>
  <si>
    <t>Vyrovnávací nebo spádový beton C 30/37 včetně úpravy povrchu</t>
  </si>
  <si>
    <t>1276422016</t>
  </si>
  <si>
    <t>Vyrovnávací nebo spádový beton včetně úpravy povrchu C 30/37</t>
  </si>
  <si>
    <t>"spádová mazanina v SJ" 0,2*3,2*1,5</t>
  </si>
  <si>
    <t>Úpravy povrchů, podlahy a osazování výplní</t>
  </si>
  <si>
    <t>29</t>
  </si>
  <si>
    <t>631311123</t>
  </si>
  <si>
    <t>Mazanina tl do 120 mm z betonu prostého tř. C 12/15</t>
  </si>
  <si>
    <t>622364871</t>
  </si>
  <si>
    <t>Mazanina z betonu prostého tl. přes 80 do 120 mm tř. C 12/15</t>
  </si>
  <si>
    <t>"pod dno skl.A" 0,1*7,55*12,95</t>
  </si>
  <si>
    <t>Ostatní konstrukce a práce-bourání</t>
  </si>
  <si>
    <t>30</t>
  </si>
  <si>
    <t>931991112</t>
  </si>
  <si>
    <t>Zřízení těsnění dilatační spáry gumovým nebo PVC pásem ve stěně</t>
  </si>
  <si>
    <t>2109318719</t>
  </si>
  <si>
    <t>Zřízení těsnění dilatační spáry pásem gumovým profilovým nebo z PVC ve stěně</t>
  </si>
  <si>
    <t>"TZ  vč.01" 11,5*2+6,1*7+6,7*3</t>
  </si>
  <si>
    <t>31</t>
  </si>
  <si>
    <t>9inf.01</t>
  </si>
  <si>
    <t>Kombinovaný pás pro těsnění pracovních spár s bobtnavým těsněním KOB-125</t>
  </si>
  <si>
    <t>-502916039</t>
  </si>
  <si>
    <t xml:space="preserve">pás pro těsnění pracovních spár s bobtnavým těsněním, šířka 125 a 150 mm, kotvení pomocí třmenů </t>
  </si>
  <si>
    <t>32</t>
  </si>
  <si>
    <t>933901111</t>
  </si>
  <si>
    <t>Provedení zkoušky vodotěsnosti nádrže do 1000 m3</t>
  </si>
  <si>
    <t>700550666</t>
  </si>
  <si>
    <t>3,5*((1,5+4,3)*(3,2+2,0)+4,5*5,5)</t>
  </si>
  <si>
    <t>33</t>
  </si>
  <si>
    <t>949101112</t>
  </si>
  <si>
    <t>Lešení pomocné pro objekty pozemních staveb s lešeňovou podlahou v do 3,5 m zatížení do 150 kg/m2</t>
  </si>
  <si>
    <t>-838757666</t>
  </si>
  <si>
    <t>Lešení pomocné pracovní pro objekty pozemních staveb pro zatížení do 150 kg/m2, o výšce lešeňové podlahy přes 1,9 do 3,5 m</t>
  </si>
  <si>
    <t>(1,5+4,3)*(3,2+2,0)+4,5*5,5</t>
  </si>
  <si>
    <t>34</t>
  </si>
  <si>
    <t>952903112</t>
  </si>
  <si>
    <t>Vyčištění objektů ČOV, nádrží, žlabů a kanálů při v do 3,5 m</t>
  </si>
  <si>
    <t>1497338671</t>
  </si>
  <si>
    <t>Vyčištění objektů čistíren odpadních vod, nádrží, žlabů nebo kanálů světlé výšky prostoru do 3,5 m</t>
  </si>
  <si>
    <t>11,5*6,1</t>
  </si>
  <si>
    <t>35</t>
  </si>
  <si>
    <t>952903119</t>
  </si>
  <si>
    <t>Příplatek za vyčištění prostor v nad 3,5 m u čištění objektů ČOV, nádrží, žlabů a kanálů</t>
  </si>
  <si>
    <t>-880956428</t>
  </si>
  <si>
    <t>Vyčištění objektů čistíren odpadních vod, nádrží, žlabů nebo kanálů Příplatek k ceně za vyčištění prostorů v přes 3,5 m</t>
  </si>
  <si>
    <t>36</t>
  </si>
  <si>
    <t>9prop01</t>
  </si>
  <si>
    <t>Prostup pro vodovod PE-32 z PE-50 dl. 1,5m</t>
  </si>
  <si>
    <t>kpl</t>
  </si>
  <si>
    <t>1728913507</t>
  </si>
  <si>
    <t>"TZ " 1</t>
  </si>
  <si>
    <t>99</t>
  </si>
  <si>
    <t>Přesun hmot</t>
  </si>
  <si>
    <t>37</t>
  </si>
  <si>
    <t>998142251</t>
  </si>
  <si>
    <t>Přesun hmot pro nádrže, jímky, zásobníky a jámy betonové monolitické v do 25 m</t>
  </si>
  <si>
    <t>1469348794</t>
  </si>
  <si>
    <t>0,641</t>
  </si>
  <si>
    <t>b_1</t>
  </si>
  <si>
    <t>c</t>
  </si>
  <si>
    <t>0,809</t>
  </si>
  <si>
    <t>dl</t>
  </si>
  <si>
    <t>24,948</t>
  </si>
  <si>
    <t>e</t>
  </si>
  <si>
    <t>3,187</t>
  </si>
  <si>
    <t>g</t>
  </si>
  <si>
    <t>2,211</t>
  </si>
  <si>
    <t>h</t>
  </si>
  <si>
    <t>0,335</t>
  </si>
  <si>
    <t>izv</t>
  </si>
  <si>
    <t>38,698</t>
  </si>
  <si>
    <t>ker</t>
  </si>
  <si>
    <t>23,085</t>
  </si>
  <si>
    <t>SO-01-2 - ČOV - vrchní stavba</t>
  </si>
  <si>
    <t>kero</t>
  </si>
  <si>
    <t>19,1</t>
  </si>
  <si>
    <t>Kry</t>
  </si>
  <si>
    <t>111,219</t>
  </si>
  <si>
    <t>Obs</t>
  </si>
  <si>
    <t>23,4</t>
  </si>
  <si>
    <t>Of</t>
  </si>
  <si>
    <t>103,709</t>
  </si>
  <si>
    <t>Omš</t>
  </si>
  <si>
    <t>113,262</t>
  </si>
  <si>
    <t>Os</t>
  </si>
  <si>
    <t>6,923</t>
  </si>
  <si>
    <t>Pal</t>
  </si>
  <si>
    <t>72,2</t>
  </si>
  <si>
    <t xml:space="preserve">    94 - Lešení a stavební výtahy</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</si>
  <si>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</si>
  <si>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</si>
  <si>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</si>
  <si>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</si>
  <si>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</si>
  <si>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724 - Zdravotechnika - strojní vybavení</t>
  </si>
  <si>
    <t xml:space="preserve">    725 - Zdravotechnika - zařizovací předměty</t>
  </si>
  <si>
    <t xml:space="preserve">    762 - Konstrukce tesařské</t>
  </si>
  <si>
    <t xml:space="preserve">    764 - Konstrukce klempířské</t>
  </si>
  <si>
    <t xml:space="preserve">    765 - Konstrukce pokrývačské</t>
  </si>
  <si>
    <t xml:space="preserve">    766 - Konstrukce truhlářské</t>
  </si>
  <si>
    <t xml:space="preserve">    771 - Podlahy z dlaždic</t>
  </si>
  <si>
    <t xml:space="preserve">    781 - Dokončovací práce - obklady keramické</t>
  </si>
  <si>
    <t xml:space="preserve">    783 - Dokončovací práce - nátěry</t>
  </si>
  <si>
    <t xml:space="preserve">    784 - Dokončovací práce - malby a tapety</t>
  </si>
  <si>
    <t>M - Práce a dodávky M</t>
  </si>
  <si>
    <t xml:space="preserve">    21-M - Elektromontáže</t>
  </si>
  <si>
    <t xml:space="preserve">    24-M - Montáže vzduchotechnických zařízení</t>
  </si>
  <si>
    <t>311238144</t>
  </si>
  <si>
    <t>Zdivo nosné vnitřní z cihel broušených tl 300 mm pevnosti P10 lepených tenkovrstvou maltou</t>
  </si>
  <si>
    <t>-1372192284</t>
  </si>
  <si>
    <t>Zdivo nosné jednovrstvé z cihel děrovaných vnitřní broušené, spojené na pero a drážku, lepené tenkovrstvou maltou, pevnost cihel P10, tl. zdiva 300 mm</t>
  </si>
  <si>
    <t>"vč.01,03,04,05" 2,5*(5,0*2+5,5)+1,68*6,1/2*3</t>
  </si>
  <si>
    <t>"odpočet otvorů" -(1,0*0,7*2+1,6*0,7+1,1*2,18)</t>
  </si>
  <si>
    <t>311238242</t>
  </si>
  <si>
    <t>Zdivo nosné vnější z cihel broušených tl 365 mm pevnosti P10 lepených tenkovrstvou malto</t>
  </si>
  <si>
    <t>-1678367130</t>
  </si>
  <si>
    <t>Zdivo nosné jednovrstvé z cihel děrovaných vnější broušené, spojené na pero a drážku, lepené tenkovrstvou maltou, pevnost cihel P8, P10, tl. zdiva 365 mm</t>
  </si>
  <si>
    <t>"vč.01,03,04,05" 2,5*(5,5+5,35)*2</t>
  </si>
  <si>
    <t>"odpočet otvorů" -(1,1*2,18)</t>
  </si>
  <si>
    <t>311238314</t>
  </si>
  <si>
    <t>Zdivo nosné vnitřní tl 200 mm pevnosti P 10 na MVC</t>
  </si>
  <si>
    <t>689680520</t>
  </si>
  <si>
    <t>Zdivo nosné jednovrstvé z cihel děrovaných vnitřní, spojené na pero a drážku klasické na maltu MVC, pevnost cihel P8, P10, tl. zdiva 200 mm</t>
  </si>
  <si>
    <t>"vč.01,03,04,05" 2,82*5,35</t>
  </si>
  <si>
    <t>"odpočet otvorů" -(1,1*2,18*2)</t>
  </si>
  <si>
    <t>317168112</t>
  </si>
  <si>
    <t>Překlad keramický plochý š 11,5 cm dl 125 cm</t>
  </si>
  <si>
    <t>-709279027</t>
  </si>
  <si>
    <t>Překlady keramické (POROTHERM, HELUZ) ploché osazené do maltového lože, výšky překladu 7,1 cm šířky 11,5 cm, délky 125 cm</t>
  </si>
  <si>
    <t>"vč.01" 2</t>
  </si>
  <si>
    <t>317168131</t>
  </si>
  <si>
    <t>Překlad keramický vysoký v 23,8 cm dl 125 cm</t>
  </si>
  <si>
    <t>-1183743180</t>
  </si>
  <si>
    <t>Překlady keramické (POROTHERM, HELUZ) vysoké osazené do maltového lože, šířky překladu 7 cm výšky 23,8 cm, délky 125 cm</t>
  </si>
  <si>
    <t>"vč.01" 10</t>
  </si>
  <si>
    <t>317168132</t>
  </si>
  <si>
    <t>Překlad keramický vysoký v 23,8 cm dl 150 cm</t>
  </si>
  <si>
    <t>-654529842</t>
  </si>
  <si>
    <t>Překlady keramické (POROTHERM, HELUZ) vysoké osazené do maltového lože, šířky překladu 7 cm výšky 23,8 cm, délky 150 cm</t>
  </si>
  <si>
    <t>"vč.01" 14</t>
  </si>
  <si>
    <t>317168134</t>
  </si>
  <si>
    <t>Překlad keramický vysoký v 23,8 cm dl 200 cm</t>
  </si>
  <si>
    <t>1828715983</t>
  </si>
  <si>
    <t>Překlady keramické (POROTHERM, HELUZ) vysoké osazené do maltového lože, šířky překladu 7 cm výšky 23,8 cm, délky 200 cm</t>
  </si>
  <si>
    <t>"vč.01" 4</t>
  </si>
  <si>
    <t>317998110</t>
  </si>
  <si>
    <t>Tepelná izolace mezi překlady v 24 cm z polystyrénu tl do 30 mm</t>
  </si>
  <si>
    <t>-977139671</t>
  </si>
  <si>
    <t>Izolace tepelná mezi překlady z pěnového polystyrénu výšky 24 cm, tloušťky do 30 mm</t>
  </si>
  <si>
    <t>"vč.01,03,04,05" 1,5*2</t>
  </si>
  <si>
    <t>317998112</t>
  </si>
  <si>
    <t>Tepelná izolace mezi překlady v 24 cm z polystyrénu tl 70 mm</t>
  </si>
  <si>
    <t>-1062619603</t>
  </si>
  <si>
    <t>Izolace tepelná mezi překlady z pěnového polystyrénu výšky 24 cm, tloušťky 70 mm</t>
  </si>
  <si>
    <t>"vč.01,03,04,05" 1,25*2+1,6+2,0</t>
  </si>
  <si>
    <t>317998124</t>
  </si>
  <si>
    <t>Tepelná izolace mezi překlady jakékoliv výšky z polystyrénu tl 90 mm</t>
  </si>
  <si>
    <t>-1382296068</t>
  </si>
  <si>
    <t>Izolace tepelná mezi překlady z pěnového polystyrénu jakékoliv výšky, tloušťky 90 mm</t>
  </si>
  <si>
    <t>"věnec" 0,32*(5,5*2+6,1)</t>
  </si>
  <si>
    <t>342248140</t>
  </si>
  <si>
    <t>Příčky z cihel broušených tl 80 mm pevnosti P10 s lepenými žebry</t>
  </si>
  <si>
    <t>2124995097</t>
  </si>
  <si>
    <t>Příčky jednoduché z cihel děrovaných spojených na pero a drážku broušených, lepených tenkovrstvou maltou, pevnost cihel P8, P10, tl. příčky 80 mm</t>
  </si>
  <si>
    <t>"vč.01,03,04,05" 2,82*(1,1+2,0+1,425)-0,85*2,18*2</t>
  </si>
  <si>
    <t>342248142</t>
  </si>
  <si>
    <t>Příčky z cihel broušených tl 140 mm pevnosti P10 s lepenými žebry</t>
  </si>
  <si>
    <t>919500895</t>
  </si>
  <si>
    <t>Příčky jednoduché z cihel děrovaných spojených na pero a drážku broušených, lepených tenkovrstvou maltou, pevnost cihel P8, P10, tl. příčky 140 mm</t>
  </si>
  <si>
    <t>"vč.01,03,04,05" 2,82*3,125</t>
  </si>
  <si>
    <t>346244341</t>
  </si>
  <si>
    <t>Obezdívka pozednice z plných pálených cihel dl 290 mm na SMS 5 MPa</t>
  </si>
  <si>
    <t>-1785709352</t>
  </si>
  <si>
    <t>Obezdívka pozednice z pálených cihel dl. 290 mm, na maltu ze suché směsi 5 MPa tl. 65 mm</t>
  </si>
  <si>
    <t>"věnce" 0,32*(5,5*2+5,1*3)</t>
  </si>
  <si>
    <t>346244342</t>
  </si>
  <si>
    <t>Obezdívka pozednice z plných pálených cihel dl 290 mm na SMS 5 MPa včetně izolace tl 40 mm</t>
  </si>
  <si>
    <t>-1808553190</t>
  </si>
  <si>
    <t>Obezdívka pozednice z pálených cihel dl. 290 mm, na maltu ze suché směsi 5 MPa tl. 65 mm včetně izolace tl. 40 mm</t>
  </si>
  <si>
    <t>"věnec aktivace" 0,42*6,0*2+0,32*6,1</t>
  </si>
  <si>
    <t>417321414</t>
  </si>
  <si>
    <t>Ztužující pásy a věnce ze ŽB tř. C 20/25</t>
  </si>
  <si>
    <t>-1855137056</t>
  </si>
  <si>
    <t>Ztužující pásy a věnce z betonu železového (bez výztuže) tř. C 20/25</t>
  </si>
  <si>
    <t>"v.č.03" 0,225*0,32*22,0+0,2*0,32*17,6</t>
  </si>
  <si>
    <t>417351115</t>
  </si>
  <si>
    <t>Zřízení bednění ztužujících věnců</t>
  </si>
  <si>
    <t>-1926167210</t>
  </si>
  <si>
    <t>Bednění bočnic ztužujících pásů a věnců včetně vzpěr zřízení</t>
  </si>
  <si>
    <t>"v.č.03" 2*0,32*(22,0+17,6)</t>
  </si>
  <si>
    <t>417351116</t>
  </si>
  <si>
    <t>Odstranění bednění ztužujících věnců</t>
  </si>
  <si>
    <t>-1928718376</t>
  </si>
  <si>
    <t>Bednění bočnic ztužujících pásů a věnců včetně vzpěr odstranění</t>
  </si>
  <si>
    <t>417361821</t>
  </si>
  <si>
    <t>Výztuž ztužujících pásů a věnců betonářskou ocelí 10 505</t>
  </si>
  <si>
    <t>-433033406</t>
  </si>
  <si>
    <t>Výztuž ztužujících pásů a věnců z betonářské oceli 10 505 (R) nebo BSt 500</t>
  </si>
  <si>
    <t>"v.č.03" 236,4/1000*1,05</t>
  </si>
  <si>
    <t>430321414</t>
  </si>
  <si>
    <t>Schodišťová konstrukce a rampa ze ŽB tř. C 25/30</t>
  </si>
  <si>
    <t>668799071</t>
  </si>
  <si>
    <t>Schodišťové konstrukce a rampy z betonu železového (bez výztuže) stupně, schodnice, ramena, podesty s nosníky tř. C 25/30</t>
  </si>
  <si>
    <t>"vč.05"0,3*1,2*0,83</t>
  </si>
  <si>
    <t>434311113</t>
  </si>
  <si>
    <t>Schodišťové stupně dusané na terén z betonu tř. C 12/15 bez potěru</t>
  </si>
  <si>
    <t>2027693551</t>
  </si>
  <si>
    <t>Stupně dusané z betonu prostého nebo prokládaného kamenem na terén nebo na desku bez potěru, se zahlazením povrchu tř. C 12/15</t>
  </si>
  <si>
    <t>1,2</t>
  </si>
  <si>
    <t>434351141</t>
  </si>
  <si>
    <t>Zřízení bednění stupňů přímočarých schodišť</t>
  </si>
  <si>
    <t>-1822637549</t>
  </si>
  <si>
    <t>Bednění stupňů betonovaných na podstupňové desce nebo na terénu půdorysně přímočarých zřízení</t>
  </si>
  <si>
    <t>0,83*(1,2+0,3*2)</t>
  </si>
  <si>
    <t>434351142</t>
  </si>
  <si>
    <t>Odstranění bednění stupňů přímočarých schodišť</t>
  </si>
  <si>
    <t>1601137680</t>
  </si>
  <si>
    <t>Bednění stupňů betonovaných na podstupňové desce nebo na terénu půdorysně přímočarých odstranění</t>
  </si>
  <si>
    <t>612311141</t>
  </si>
  <si>
    <t>Vápenná omítka štuková dvouvrstvá vnitřních stěn nanášená ručně</t>
  </si>
  <si>
    <t>1284098261</t>
  </si>
  <si>
    <t>Omítka vápenná vnitřních ploch nanášená ručně dvouvrstvá, tloušťky jádrové omítky do 10 mm štuková svislých konstrukcí stěn</t>
  </si>
  <si>
    <t>"vč.01,03,04,05" 2,58*(3,125*2+1,45+3,25+1,0+1,9*2+1,425*2+3,35)*2</t>
  </si>
  <si>
    <t>"ostění" 0,20*(1,0*2+1,1*2+0,75*2+(0,7*4+2,18*2)*2)+0,15*(1,1+2,18*2)</t>
  </si>
  <si>
    <t>"odpočet otvorů" -(1,0*0,7*2+0,75*0,7*2+1,1*2,18*4+1,0*2,18*2+0,85*2,18*2)</t>
  </si>
  <si>
    <t>"odpočet obkladů" -Ker</t>
  </si>
  <si>
    <t>612331141</t>
  </si>
  <si>
    <t>Cementová omítka štuková dvouvrstvá vnitřních stěn nanášená ručně</t>
  </si>
  <si>
    <t>1047676147</t>
  </si>
  <si>
    <t>Omítka cementová vnitřních ploch nanášená ručně dvouvrstvá, tloušťky jádrové omítky do 10 mm a tloušťky štuku do 3 mm štuková plstí hlazená svislých konstrukcí stěn</t>
  </si>
  <si>
    <t>"vč.01,03,04,05 pod obklad" ker</t>
  </si>
  <si>
    <t>"aktivace,rampa" 2,78*(5,7+5,5)*2+1,68*6,1/2*2</t>
  </si>
  <si>
    <t>"aktivace ostění" 0,15*(1,0+1,1+2,18*4)</t>
  </si>
  <si>
    <t>"odpočet otvorů" -(1,1*2,18+1,0*2,18)</t>
  </si>
  <si>
    <t>622321121</t>
  </si>
  <si>
    <t>Vápenocementová omítka hladká jednovrstvá vnějších stěn nanášená ručně</t>
  </si>
  <si>
    <t>-71422025</t>
  </si>
  <si>
    <t>Omítka vápenocementová vnějších ploch nanášená ručně jednovrstvá, tloušťky do 15 mm hladká stěn</t>
  </si>
  <si>
    <t>"vč.01,03,04,05 A" 2,71*(11,5+6,1)*2+(1,4/2+0,32)*6,1*2</t>
  </si>
  <si>
    <t>"ostění" 0,15*(1,0*3+1,1+1,6+(0,7*3+2,18*2)*2)</t>
  </si>
  <si>
    <t>"odpočet otvorů" -(1,0*0,7*2+1,6*0,7+1,1*2,018+1,0*2,18)</t>
  </si>
  <si>
    <t>622331121</t>
  </si>
  <si>
    <t>Cementová omítka hladká jednovrstvá vnějších stěn nanášená ručně</t>
  </si>
  <si>
    <t>-896989792</t>
  </si>
  <si>
    <t>Omítka cementová vnějších ploch nanášená ručně jednovrstvá, tloušťky do 15 mm hladká stěn</t>
  </si>
  <si>
    <t>"sokl" (0,2+0,15)*11,5+(0,175+0,3)*6,1</t>
  </si>
  <si>
    <t>622531021</t>
  </si>
  <si>
    <t>Tenkovrstvá silikonová zrnitá omítka tl. 2,0 mm včetně penetrace vnějších stěn</t>
  </si>
  <si>
    <t>805212654</t>
  </si>
  <si>
    <t>Omítka tenkovrstvá silikonová vnějších ploch probarvená, včetně penetrace podkladu zrnitá, tloušťky 2,0 mm stěn</t>
  </si>
  <si>
    <t>622532021</t>
  </si>
  <si>
    <t>Tenkovrstvá silikonová hydrofilní zrnitá omítka tl. 2,0 mm včetně penetrace vnějších stěn</t>
  </si>
  <si>
    <t>1903603347</t>
  </si>
  <si>
    <t>Omítka tenkovrstvá silikonová vnějších ploch probarvená, včetně penetrace podkladu hydrofilní, s regulací vlhkosti na povrchu a se zvýšenou ochranou proti mikroorganismům zrnitá, tloušťky 2,0 mm stěn</t>
  </si>
  <si>
    <t>631311114</t>
  </si>
  <si>
    <t>Mazanina tl do 80 mm z betonu prostého tř. C 16/20</t>
  </si>
  <si>
    <t>-2076049516</t>
  </si>
  <si>
    <t>Mazanina z betonu prostého tl. přes 50 do 80 mm tř. C 16/20</t>
  </si>
  <si>
    <t>"vč.01,03,04,05 C" 0,05*dl</t>
  </si>
  <si>
    <t>631319171</t>
  </si>
  <si>
    <t>Příplatek k mazanině tl do 80 mm za stržení povrchu spodní vrstvy před vložením výztuže</t>
  </si>
  <si>
    <t>-234076212</t>
  </si>
  <si>
    <t>Příplatek k cenám mazanin za stržení povrchu spodní vrstvy mazaniny latí před vložením výztuže nebo pletiva pro tl. obou vrstev mazaniny přes 50 do 80 mm</t>
  </si>
  <si>
    <t>631362021</t>
  </si>
  <si>
    <t>Výztuž mazanin svařovanými sítěmi Kari</t>
  </si>
  <si>
    <t>2023329412</t>
  </si>
  <si>
    <t>Výztuž mazanin ze svařovaných sítí z drátů typu KARI</t>
  </si>
  <si>
    <t>"skl.D" dl*1,35*1,05/1000</t>
  </si>
  <si>
    <t>635111115</t>
  </si>
  <si>
    <t>Násyp pod podlahy ze štěrkopísku s udusáním</t>
  </si>
  <si>
    <t>-573277291</t>
  </si>
  <si>
    <t>Násyp ze štěrkopísku, písku nebo kameniva pod podlahy s udusáním a urovnáním povrchu ze štěrkopísku</t>
  </si>
  <si>
    <t>637211411</t>
  </si>
  <si>
    <t>Okapový chodník z betonových zámkových dlaždic tl 60 mm do kameniva</t>
  </si>
  <si>
    <t>1492939935</t>
  </si>
  <si>
    <t>Okapový chodník z dlaždic betonových zámkových s vyplněním spár drobným kamenivem do kameniva těženého nebo drceného, tl. dlaždic 60 mm</t>
  </si>
  <si>
    <t>"zaměřeno digitálně z vč.6.2" 16,04</t>
  </si>
  <si>
    <t>916231213</t>
  </si>
  <si>
    <t>Osazení chodníkového obrubníku betonového stojatého s boční opěrou do lože z betonu prostého</t>
  </si>
  <si>
    <t>-486259468</t>
  </si>
  <si>
    <t>Osazení chodníkového obrubníku betonového se zřízením lože, s vyplněním a zatřením spár cementovou maltou stojatého s boční opěrou z betonu prostého tř. C 12/15, do lože z betonu prostého téže značky</t>
  </si>
  <si>
    <t>"digitálně zaměřeno" 30</t>
  </si>
  <si>
    <t>592174100</t>
  </si>
  <si>
    <t>obrubník betonový chodníkový ABO 100/10/25 II nat 100x10x25 cm</t>
  </si>
  <si>
    <t>462593045</t>
  </si>
  <si>
    <t>obrubníky betonové a železobetonové chodníkové ABO   100/10/25 II   100 x 10 x 25</t>
  </si>
  <si>
    <t>1,01*b_1</t>
  </si>
  <si>
    <t>952901221</t>
  </si>
  <si>
    <t>Vyčištění budov průmyslových objektů při jakékoliv výšce podlaží</t>
  </si>
  <si>
    <t>132052857</t>
  </si>
  <si>
    <t>Vyčištění budov nebo objektů před předáním do užívání průmyslových budov a objektů výrobních, skladovacích, garáží, dílen nebo hal apod. s nespalnou podlahou-zametení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jakékoliv výšky podlaží</t>
  </si>
  <si>
    <t>953942121</t>
  </si>
  <si>
    <t>Osazování ochranných úhelníků bez jejich dodání</t>
  </si>
  <si>
    <t>713833905</t>
  </si>
  <si>
    <t>Osazování drobných kovových předmětů se zalitím maltou cementovou, do vysekaných kapes nebo připravených otvorů ochranných úhelníků, za každé zalití</t>
  </si>
  <si>
    <t>Poznámka k položce:
Ocelový poklop s rámem 900x3200 je dodávkou technologie.</t>
  </si>
  <si>
    <t>"vč.2 zalití kotev rámu" 10</t>
  </si>
  <si>
    <t>38</t>
  </si>
  <si>
    <t>953942421</t>
  </si>
  <si>
    <t>Osazování ocelových rámů do 1m2 plochy bez jejich dodání</t>
  </si>
  <si>
    <t>986859714</t>
  </si>
  <si>
    <t>Osazování drobných kovových předmětů se zalitím maltou cementovou, do vysekaných kapes nebo připravených otvorů ocelového čtvercového rámu velikosti do 1m2 plochy, s podlitím rámu</t>
  </si>
  <si>
    <t>Poznámka k položce:
Ocelové poklopy s rámem jsou dodávkou technologie.</t>
  </si>
  <si>
    <t>"vč.2" 4</t>
  </si>
  <si>
    <t>39</t>
  </si>
  <si>
    <t>953965123</t>
  </si>
  <si>
    <t>Kotevní šroub pro chemické kotvy M 12 dl 260 mm</t>
  </si>
  <si>
    <t>-1684683363</t>
  </si>
  <si>
    <t>Kotvy chemické s vyvrtáním otvoru kotevní šrouby pro chemické kotvy, velikost M 12, délka 260 mm</t>
  </si>
  <si>
    <t>"pozednice" 12</t>
  </si>
  <si>
    <t>40</t>
  </si>
  <si>
    <t>prop.jben1</t>
  </si>
  <si>
    <t>Žlab pro napouštění a sání kalu</t>
  </si>
  <si>
    <t>-1285768402</t>
  </si>
  <si>
    <t>dle v.č.07 a 09 - vč. odpadní trubky PVC-50</t>
  </si>
  <si>
    <t>"vč.11" 1</t>
  </si>
  <si>
    <t>94</t>
  </si>
  <si>
    <t>Lešení a stavební výtahy</t>
  </si>
  <si>
    <t>41</t>
  </si>
  <si>
    <t>941111111</t>
  </si>
  <si>
    <t>Montáž lešení řadového trubkového lehkého s podlahami zatížení do 200 kg/m2 š do 0,9 m v do 10 m</t>
  </si>
  <si>
    <t>-779884586</t>
  </si>
  <si>
    <t>Montáž lešení řadového trubkového lehkého pracovního s podlahami s provozním zatížením tř. 3 do 200 kg/m2 šířky tř. W06 od 0,6 do 0,9 m, výšky do 10 m</t>
  </si>
  <si>
    <t>2,5*(7,9+13,3)*2</t>
  </si>
  <si>
    <t>42</t>
  </si>
  <si>
    <t>941111211</t>
  </si>
  <si>
    <t>Příplatek k lešení řadovému trubkovému lehkému s podlahami š 0,9 m v 10 m za první a ZKD den použití</t>
  </si>
  <si>
    <t>-561156513</t>
  </si>
  <si>
    <t>Montáž lešení řadového trubkového lehkého pracovního s podlahami s provozním zatížením tř. 3 do 200 kg/m2 Příplatek za první a každý další den použití lešení k ceně -1111</t>
  </si>
  <si>
    <t>Poznámka k položce:
20 dnů</t>
  </si>
  <si>
    <t>106*30 'Přepočtené koeficientem množství</t>
  </si>
  <si>
    <t>43</t>
  </si>
  <si>
    <t>941111811</t>
  </si>
  <si>
    <t>Demontáž lešení řadového trubkového lehkého s podlahami zatížení do 200 kg/m2 š do 0,9 m v do 10 m</t>
  </si>
  <si>
    <t>1262477825</t>
  </si>
  <si>
    <t>Demontáž lešení řadového trubkového lehkého pracovního s podlahami s provozním zatížením tř. 3 do 200 kg/m2 šířky tř. W06 od 0,6 do 0,9 m, výšky do 10 m</t>
  </si>
  <si>
    <t>44</t>
  </si>
  <si>
    <t>949101111</t>
  </si>
  <si>
    <t>Lešení pomocné pro objekty pozemních staveb s lešeňovou podlahou v do 1,9 m zatížení do 150 kg/m2</t>
  </si>
  <si>
    <t>-1224773434</t>
  </si>
  <si>
    <t>Lešení pomocné pracovní pro objekty pozemních staveb pro zatížení do 150 kg/m2, o výšce lešeňové podlahy do 1,9 m</t>
  </si>
  <si>
    <t>6,1*11,5*2</t>
  </si>
  <si>
    <t>45</t>
  </si>
  <si>
    <t>998011001</t>
  </si>
  <si>
    <t>Přesun hmot pro budovy zděné v do 6 m</t>
  </si>
  <si>
    <t>1524002863</t>
  </si>
  <si>
    <t>Přesun hmot pro budovy občanské výstavby, bydlení, výrobu a služby s nosnou svislou konstrukcí zděnou z cihel, tvárnic nebo kamene vodorovná dopravní vzdálenost do 100 m pro budovy výšky do 6 m</t>
  </si>
  <si>
    <t>PSV</t>
  </si>
  <si>
    <t>Práce a dodávky PSV</t>
  </si>
  <si>
    <t>711</t>
  </si>
  <si>
    <t>Izolace proti vodě, vlhkosti a plynům</t>
  </si>
  <si>
    <t>46</t>
  </si>
  <si>
    <t>711111001</t>
  </si>
  <si>
    <t>Provedení izolace proti zemní vlhkosti vodorovné za studena nátěrem penetračním</t>
  </si>
  <si>
    <t>1670298236</t>
  </si>
  <si>
    <t>Provedení izolace proti zemní vlhkosti natěradly a tmely za studena na ploše vodorovné V nátěrem penetračním</t>
  </si>
  <si>
    <t>"vč.02 skl.B" 11,5*6,1-4,8*5,5-(0,9*3,2+0,65*0,85+0,6*0,9*3)</t>
  </si>
  <si>
    <t>47</t>
  </si>
  <si>
    <t>111631500</t>
  </si>
  <si>
    <t>lak asfaltový ALP/9 bal 9 kg</t>
  </si>
  <si>
    <t>-1408623121</t>
  </si>
  <si>
    <t>výrobky asfaltové izolační a zálivkové hmoty asfalty oxidované stavebně-izolační k penetraci suchých a očištěných podkladů pod asfaltové izolační krytiny a izolace ALP/9 bal 9 kg</t>
  </si>
  <si>
    <t>Poznámka k položce:
Spotřeba 0,3-0,4kg/m2 dle povrchu, ředidlo technický benzín</t>
  </si>
  <si>
    <t>38,698*0,0003 'Přepočtené koeficientem množství</t>
  </si>
  <si>
    <t>48</t>
  </si>
  <si>
    <t>711141559</t>
  </si>
  <si>
    <t>Provedení izolace proti zemní vlhkosti pásy přitavením vodorovné NAIP</t>
  </si>
  <si>
    <t>397407983</t>
  </si>
  <si>
    <t>Provedení izolace proti zemní vlhkosti pásy přitavením NAIP na ploše vodorovné V</t>
  </si>
  <si>
    <t>"skl.b" izv</t>
  </si>
  <si>
    <t>49</t>
  </si>
  <si>
    <t>628321340</t>
  </si>
  <si>
    <t xml:space="preserve">pás těžký asfaltovaný </t>
  </si>
  <si>
    <t>269971189</t>
  </si>
  <si>
    <t>pásy asfaltované těžké vložka skleněná rohož  (V 60 S 40)</t>
  </si>
  <si>
    <t>38,698*1,15 'Přepočtené koeficientem množství</t>
  </si>
  <si>
    <t>50</t>
  </si>
  <si>
    <t>998711101</t>
  </si>
  <si>
    <t>Přesun hmot tonážní pro izolace proti vodě, vlhkosti a plynům v objektech výšky do 6 m</t>
  </si>
  <si>
    <t>834789879</t>
  </si>
  <si>
    <t>Přesun hmot pro izolace proti vodě, vlhkosti a plynům stanovený z hmotnosti přesunovaného materiálu vodorovná dopravní vzdálenost do 50 m v objektech výšky do 6 m</t>
  </si>
  <si>
    <t>713</t>
  </si>
  <si>
    <t>Izolace tepelné</t>
  </si>
  <si>
    <t>51</t>
  </si>
  <si>
    <t>713111111</t>
  </si>
  <si>
    <t>Montáž izolace tepelné vrchem stropů volně kladenými rohožemi, pásy, dílci, deskami</t>
  </si>
  <si>
    <t>-1059585696</t>
  </si>
  <si>
    <t>Montáž tepelné izolace stropů rohožemi, pásy, dílci, deskami, bloky (izolační materiál ve specifikaci) vrchem bez překrytí lepenkou kladenými volně</t>
  </si>
  <si>
    <t>"vč.03.07 skl.C"  4,9*6,1*2</t>
  </si>
  <si>
    <t>52</t>
  </si>
  <si>
    <t>631481120</t>
  </si>
  <si>
    <t>deska minerální izolační 600x1200 mm tl.100 mm</t>
  </si>
  <si>
    <t>-1834056146</t>
  </si>
  <si>
    <t>vlákna skleněná izolační - strop pod nevytápěným prostorem deska izolace trámových stropů, podhledů a nepochůz.půd, rozměr 600x1200 mm, la = 0,041 W/mK tl.100 mm</t>
  </si>
  <si>
    <t>59,78*1,02 'Přepočtené koeficientem množství</t>
  </si>
  <si>
    <t>53</t>
  </si>
  <si>
    <t>713291132</t>
  </si>
  <si>
    <t>Montáž izolace tepelné parotěsné zábrany stropů vrchem fólií</t>
  </si>
  <si>
    <t>-257113955</t>
  </si>
  <si>
    <t>Montáž tepelné izolace chlazených a temperovaných místností - doplňky a konstrukční součásti parotěsné zábrany stropů vrchem fólií</t>
  </si>
  <si>
    <t>"vč.03,07 skl.C"  4,9*6,1</t>
  </si>
  <si>
    <t>54</t>
  </si>
  <si>
    <t>283292060</t>
  </si>
  <si>
    <t>folie izolační podstřešní HP 150 role 1,5 x 50 m</t>
  </si>
  <si>
    <t>-950176931</t>
  </si>
  <si>
    <t>fólie z plastů ostatních a speciálně upravené podstřešní a parotěsné folie podstřešní izolační folie (polyetylen zpevněný) pro šikmé střechy, rozměr - role 1,5 x 50 m HP 150</t>
  </si>
  <si>
    <t>29,89*1,5 'Přepočtené koeficientem množství</t>
  </si>
  <si>
    <t>55</t>
  </si>
  <si>
    <t>998713101</t>
  </si>
  <si>
    <t>Přesun hmot tonážní tonážní pro izolace tepelné v objektech v do 6 m</t>
  </si>
  <si>
    <t>627976553</t>
  </si>
  <si>
    <t>Přesun hmot pro izolace tepelné stanovený z hmotnosti přesunovaného materiálu vodorovná dopravní vzdálenost do 50 m v objektech výšky do 6 m</t>
  </si>
  <si>
    <t>721</t>
  </si>
  <si>
    <t>Zdravotechnika - vnitřní kanalizace</t>
  </si>
  <si>
    <t>56</t>
  </si>
  <si>
    <t>721174025</t>
  </si>
  <si>
    <t>Potrubí kanalizační z PP odpadní systém HT DN 100</t>
  </si>
  <si>
    <t>-1361853189</t>
  </si>
  <si>
    <t>Potrubí z plastových trub HT Systém (polypropylenové PPs) odpadní (svislé) DN 100</t>
  </si>
  <si>
    <t>"ZI" 5</t>
  </si>
  <si>
    <t>57</t>
  </si>
  <si>
    <t>721174043</t>
  </si>
  <si>
    <t>Potrubí kanalizační z PP připojovací systém HT DN 50</t>
  </si>
  <si>
    <t>237488510</t>
  </si>
  <si>
    <t>Potrubí z plastových trub HT Systém (polypropylenové PPs) připojovací DN 50</t>
  </si>
  <si>
    <t>"ZI"  2</t>
  </si>
  <si>
    <t>58</t>
  </si>
  <si>
    <t>721174063</t>
  </si>
  <si>
    <t>Potrubí kanalizační z PP větrací systém HT DN 110</t>
  </si>
  <si>
    <t>1237993430</t>
  </si>
  <si>
    <t>Potrubí z plastových trub HT Systém (polypropylenové PPs) větrací DN 110</t>
  </si>
  <si>
    <t>"VZT,ZI" 4,5+4,0*4</t>
  </si>
  <si>
    <t>59</t>
  </si>
  <si>
    <t>721194104</t>
  </si>
  <si>
    <t>Vyvedení a upevnění odpadních výpustek DN 40</t>
  </si>
  <si>
    <t>-964880281</t>
  </si>
  <si>
    <t>Zřízení přípojek na potrubí vyvedení a upevnění odpadních výpustek DN 40</t>
  </si>
  <si>
    <t>"ZI" 2</t>
  </si>
  <si>
    <t>60</t>
  </si>
  <si>
    <t>721273153</t>
  </si>
  <si>
    <t>Hlavice ventilační polypropylen PP DN 110</t>
  </si>
  <si>
    <t>-283263170</t>
  </si>
  <si>
    <t>Ventilační hlavice z polypropylenu (PP) DN 110 (HL 810)</t>
  </si>
  <si>
    <t>"ZI"  1</t>
  </si>
  <si>
    <t>61</t>
  </si>
  <si>
    <t>998721101</t>
  </si>
  <si>
    <t>Přesun hmot tonážní pro vnitřní kanalizace v objektech v do 6 m</t>
  </si>
  <si>
    <t>-1730014290</t>
  </si>
  <si>
    <t>Přesun hmot pro vnitřní kanalizace stanovený z hmotnosti přesunovaného materiálu vodorovná dopravní vzdálenost do 50 m v objektech výšky do 6 m</t>
  </si>
  <si>
    <t>722</t>
  </si>
  <si>
    <t>Zdravotechnika - vnitřní vodovod</t>
  </si>
  <si>
    <t>62</t>
  </si>
  <si>
    <t>722174002</t>
  </si>
  <si>
    <t>Potrubí vodovodní plastové PPR svar polyfuze PN 16 D 20 x 2,8 mm</t>
  </si>
  <si>
    <t>1478572224</t>
  </si>
  <si>
    <t>Potrubí z plastových trubek z polypropylenu (PPR) svařovaných polyfuzně PN 16 (SDR 7,4) D 20 x 2,8</t>
  </si>
  <si>
    <t>"ZI"  3</t>
  </si>
  <si>
    <t>63</t>
  </si>
  <si>
    <t>722174003</t>
  </si>
  <si>
    <t>Potrubí vodovodní plastové PPR svar polyfuze PN 16 D 25 x 3,5 mm</t>
  </si>
  <si>
    <t>-536795773</t>
  </si>
  <si>
    <t>Potrubí z plastových trubek z polypropylenu (PPR) svařovaných polyfuzně PN 16 (SDR 7,4) D 25 x 3,5</t>
  </si>
  <si>
    <t>"ZI"  7</t>
  </si>
  <si>
    <t>64</t>
  </si>
  <si>
    <t>722174004</t>
  </si>
  <si>
    <t>Potrubí vodovodní plastové PPR svar polyfuze PN 16 D 32 x 4,4 mm</t>
  </si>
  <si>
    <t>-961350969</t>
  </si>
  <si>
    <t>Potrubí z plastových trubek z polypropylenu (PPR) svařovaných polyfuzně PN 16 (SDR 7,4) D 32 x 4,4</t>
  </si>
  <si>
    <t>65</t>
  </si>
  <si>
    <t>722174022</t>
  </si>
  <si>
    <t>Potrubí vodovodní plastové PPR svar polyfuze PN 20 D 20 x 3,4 mm</t>
  </si>
  <si>
    <t>783924938</t>
  </si>
  <si>
    <t>Potrubí z plastových trubek z polypropylenu (PPR) svařovaných polyfuzně PN 20 (SDR 6) D 20 x 3,4</t>
  </si>
  <si>
    <t>66</t>
  </si>
  <si>
    <t>722179191</t>
  </si>
  <si>
    <t>Příplatek k rozvodu vody z plastů za malý rozsah prací na zakázce do 20 m</t>
  </si>
  <si>
    <t>soubor</t>
  </si>
  <si>
    <t>-1795540041</t>
  </si>
  <si>
    <t>Příplatek k ceně rozvody vody z plastů za práce malého rozsahu na zakázce do 20 m rozvodu</t>
  </si>
  <si>
    <t>67</t>
  </si>
  <si>
    <t>722181211</t>
  </si>
  <si>
    <t>Ochrana vodovodního potrubí přilepenými tepelně izolačními trubicemi z PE tl do 6 mm DN do 22 mm</t>
  </si>
  <si>
    <t>-904320562</t>
  </si>
  <si>
    <t>Ochrana potrubí tepelně izolačními trubicemi z pěnového polyetylenu PE přilepenými v příčných a podélných spojích, tloušťky izolace do 6 mm, vnitřního průměru DN do 22 mm</t>
  </si>
  <si>
    <t>68</t>
  </si>
  <si>
    <t>722181212</t>
  </si>
  <si>
    <t>Ochrana vodovodního potrubí přilepenými tepelně izolačními trubicemi z PE tl do 6 mm DN do 32 mm</t>
  </si>
  <si>
    <t>868512716</t>
  </si>
  <si>
    <t>Ochrana potrubí tepelně izolačními trubicemi z pěnového polyetylenu PE přilepenými v příčných a podélných spojích, tloušťky izolace do 6 mm, vnitřního průměru DN přes 22 do 32 mm</t>
  </si>
  <si>
    <t>69</t>
  </si>
  <si>
    <t>722190401</t>
  </si>
  <si>
    <t>Vyvedení a upevnění výpustku do DN 25</t>
  </si>
  <si>
    <t>-2145075496</t>
  </si>
  <si>
    <t>Zřízení přípojek na potrubí vyvedení a upevnění výpustek do DN 25</t>
  </si>
  <si>
    <t>70</t>
  </si>
  <si>
    <t>722220111</t>
  </si>
  <si>
    <t>Nástěnka pro výtokový ventil G 1/2 s jedním závitem</t>
  </si>
  <si>
    <t>-1855960029</t>
  </si>
  <si>
    <t>Armatury s jedním závitem nástěnky pro výtokový ventil G 1/2</t>
  </si>
  <si>
    <t>71</t>
  </si>
  <si>
    <t>722221135</t>
  </si>
  <si>
    <t>Ventil výtokový G 3/4 s jedním závitem</t>
  </si>
  <si>
    <t>-2136921961</t>
  </si>
  <si>
    <t>Armatury s jedním závitem ventily výtokové G 3/4 (1 Ke3T)</t>
  </si>
  <si>
    <t>72</t>
  </si>
  <si>
    <t>722224111</t>
  </si>
  <si>
    <t>Kohout plnicí nebo vypouštěcí G 1/2 PN 6 s jedním závitem</t>
  </si>
  <si>
    <t>132745213</t>
  </si>
  <si>
    <t>Armatury s jedním závitem kohouty plnicí a vypouštěcí PN 6 G 1/2</t>
  </si>
  <si>
    <t>73</t>
  </si>
  <si>
    <t>722231074</t>
  </si>
  <si>
    <t>Ventil zpětný G 1 PN 10 do 110°C se dvěma závity</t>
  </si>
  <si>
    <t>568438381</t>
  </si>
  <si>
    <t>Armatury se dvěma závity ventily zpětné (R 60) PN 10 do 110 st.C G 1</t>
  </si>
  <si>
    <t>74</t>
  </si>
  <si>
    <t>722232063</t>
  </si>
  <si>
    <t>Kohout kulový přímý G 1 PN 42 do 185°C vnitřní závit s vypouštěním</t>
  </si>
  <si>
    <t>-333960381</t>
  </si>
  <si>
    <t>Armatury se dvěma závity kulové kohouty PN 42 do 185  st.C přímé vnitřní závit s vypouštěním (R 250 DS Giacomini) G 1</t>
  </si>
  <si>
    <t>75</t>
  </si>
  <si>
    <t>722251112</t>
  </si>
  <si>
    <t>Hadice pryžové D 20/28</t>
  </si>
  <si>
    <t>-1031527367</t>
  </si>
  <si>
    <t>Požární příslušenství a armatury hadice pryžové D 20/28</t>
  </si>
  <si>
    <t>76</t>
  </si>
  <si>
    <t>722290226</t>
  </si>
  <si>
    <t>Zkouška těsnosti vodovodního potrubí závitového do DN 50</t>
  </si>
  <si>
    <t>155871834</t>
  </si>
  <si>
    <t>Zkoušky, proplach a desinfekce vodovodního potrubí zkoušky těsnosti vodovodního potrubí závitového do DN 50</t>
  </si>
  <si>
    <t>3+7+2+1</t>
  </si>
  <si>
    <t>77</t>
  </si>
  <si>
    <t>722290234</t>
  </si>
  <si>
    <t>Proplach a dezinfekce vodovodního potrubí do DN 80</t>
  </si>
  <si>
    <t>-889196174</t>
  </si>
  <si>
    <t>Zkoušky, proplach a desinfekce vodovodního potrubí proplach a desinfekce vodovodního potrubí do DN 80</t>
  </si>
  <si>
    <t>78</t>
  </si>
  <si>
    <t>998722101</t>
  </si>
  <si>
    <t>Přesun hmot tonážní tonážní pro vnitřní vodovod v objektech v do 6 m</t>
  </si>
  <si>
    <t>-127603277</t>
  </si>
  <si>
    <t>Přesun hmot pro vnitřní vodovod stanovený z hmotnosti přesunovaného materiálu vodorovná dopravní vzdálenost do 50 m v objektech výšky do 6 m</t>
  </si>
  <si>
    <t>724</t>
  </si>
  <si>
    <t>Zdravotechnika - strojní vybavení</t>
  </si>
  <si>
    <t>79</t>
  </si>
  <si>
    <t>724231127</t>
  </si>
  <si>
    <t>Příslušenství domovních vodáren měřící manometr s membránou typ 1593</t>
  </si>
  <si>
    <t>1063698913</t>
  </si>
  <si>
    <t>Příslušenství domovních vodáren měřicí manometr s membránou typ 1593</t>
  </si>
  <si>
    <t>80</t>
  </si>
  <si>
    <t>724232121</t>
  </si>
  <si>
    <t>Domovní vodárna ovládací spínač tlakový a průtokový se zapínacím tlakem 2,2 barů pro napětí 230 V</t>
  </si>
  <si>
    <t>-2119337383</t>
  </si>
  <si>
    <t>Příslušenství domovních vodáren ovládací spínač tlakový a průtokový napětí U 230V zapínací tlak 2,2 bar</t>
  </si>
  <si>
    <t>81</t>
  </si>
  <si>
    <t>724234109</t>
  </si>
  <si>
    <t>Domovní vodárna nádoba tlaková objemu 33 l s pryžovým vakem vertikálním</t>
  </si>
  <si>
    <t>-1361560420</t>
  </si>
  <si>
    <t>Příslušenství domovních vodáren nádoby tlakové s pryžovým vakem vertikální (DE) objemu 33 l</t>
  </si>
  <si>
    <t>82</t>
  </si>
  <si>
    <t>998724101</t>
  </si>
  <si>
    <t>Přesun hmot tonážní pro strojní vybavení v objektech v do 6 m</t>
  </si>
  <si>
    <t>-1439427282</t>
  </si>
  <si>
    <t>Přesun hmot pro strojní vybavení stanovený z hmotnosti přesunovaného materiálu vodorovná dopravní vzdálenost do 50 m v objektech, výšky do 6 m</t>
  </si>
  <si>
    <t>725</t>
  </si>
  <si>
    <t>Zdravotechnika - zařizovací předměty</t>
  </si>
  <si>
    <t>83</t>
  </si>
  <si>
    <t>725112171</t>
  </si>
  <si>
    <t>Kombi klozet s hlubokým splachováním odpad vodorovný</t>
  </si>
  <si>
    <t>1917068747</t>
  </si>
  <si>
    <t>Zařízení záchodů kombi klozety s hlubokým splachováním odpad vodorovný</t>
  </si>
  <si>
    <t>84</t>
  </si>
  <si>
    <t>725211701</t>
  </si>
  <si>
    <t>Umývátko keramické stěnové 400 mm</t>
  </si>
  <si>
    <t>-1003305120</t>
  </si>
  <si>
    <t>Umyvadla umývátka keramická se zápachovou uzávěrkou stěnová 400 mm</t>
  </si>
  <si>
    <t>85</t>
  </si>
  <si>
    <t>725532111</t>
  </si>
  <si>
    <t>Elektrický ohřívač zásobníkový akumulační závěsný svislý 20 l / 2 kW</t>
  </si>
  <si>
    <t>1023848349</t>
  </si>
  <si>
    <t>Elektrické ohřívače zásobníkové beztlakové přepadové akumulační s pojistným ventilem závěsné svislé objem nádrže (příkon) 30 l (2,0 kW)</t>
  </si>
  <si>
    <t>86</t>
  </si>
  <si>
    <t>725813111</t>
  </si>
  <si>
    <t>Ventil rohový bez připojovací trubičky nebo flexi hadičky G 1/2</t>
  </si>
  <si>
    <t>1767144913</t>
  </si>
  <si>
    <t>Ventily rohové bez připojovací trubičky nebo flexi hadičky G 1/2</t>
  </si>
  <si>
    <t>87</t>
  </si>
  <si>
    <t>725822631</t>
  </si>
  <si>
    <t>Baterie umyvadlové stojánkové klasické s otáčivým kulatým ústím a délkou ramínka 150 mm</t>
  </si>
  <si>
    <t>167236068</t>
  </si>
  <si>
    <t>Baterie umyvadlové stojánkové klasické bez výpusti s otáčivým ústím 150 mm</t>
  </si>
  <si>
    <t>88</t>
  </si>
  <si>
    <t>998725101</t>
  </si>
  <si>
    <t>Přesun hmot tonážní pro zařizovací předměty v objektech v do 6 m</t>
  </si>
  <si>
    <t>1612377016</t>
  </si>
  <si>
    <t>Přesun hmot pro zařizovací předměty stanovený z hmotnosti přesunovaného materiálu vodorovná dopravní vzdálenost do 50 m v objektech výšky do 6 m</t>
  </si>
  <si>
    <t>762</t>
  </si>
  <si>
    <t>Konstrukce tesařské</t>
  </si>
  <si>
    <t>89</t>
  </si>
  <si>
    <t>762082220</t>
  </si>
  <si>
    <t>Provedení tesařského profilování zhlaví trámu jednoduchým seříznutím dvěma řezy plochy do 160 cm2</t>
  </si>
  <si>
    <t>837909494</t>
  </si>
  <si>
    <t>Práce společné pro tesařské konstrukce profilování zhlaví trámů a ozdobných konců jednoduché seříznutí dvěma řezy, plochy do 160 cm2</t>
  </si>
  <si>
    <t>"v.č.08  vrchol vaznice" 2</t>
  </si>
  <si>
    <t>90</t>
  </si>
  <si>
    <t>762083122</t>
  </si>
  <si>
    <t>Impregnace řeziva proti dřevokaznému hmyzu, houbám a plísním máčením třída ohrožení 3 a 4</t>
  </si>
  <si>
    <t>-1679259607</t>
  </si>
  <si>
    <t>Práce společné pro tesařské konstrukce impregnace řeziva máčením proti dřevokaznému hmyzu, houbám a plísním, třída ohrožení 3 a 4 (dřevo v exteriéru)</t>
  </si>
  <si>
    <t>a+g+h</t>
  </si>
  <si>
    <t>Mezisoučet</t>
  </si>
  <si>
    <t>"ztratné 10%" e*1,1</t>
  </si>
  <si>
    <t>91</t>
  </si>
  <si>
    <t>762332131</t>
  </si>
  <si>
    <t>Montáž vázaných kcí krovů pravidelných z hraněného řeziva průřezové plochy do 120 cm2</t>
  </si>
  <si>
    <t>473195702</t>
  </si>
  <si>
    <t>Montáž vázaných konstrukcí krovů střech pultových, sedlových, valbových, stanových čtvercového nebo obdélníkového půdorysu, z řeziva hraněného průřezové plochy do 120 cm2</t>
  </si>
  <si>
    <t>dle vč.08</t>
  </si>
  <si>
    <t>"poz.3 kleštiny 80/140 " 2,2*19</t>
  </si>
  <si>
    <t>"poz.7 pozednice 120/100 " 3,6*4</t>
  </si>
  <si>
    <t>92</t>
  </si>
  <si>
    <t>605120030</t>
  </si>
  <si>
    <t>řezivo jehličnaté hranol jakost II do 120 cm2</t>
  </si>
  <si>
    <t>2110444422</t>
  </si>
  <si>
    <t>řezivo jehličnaté hraněné, neopracované (hranolky, hranoly) řezivo jehličnaté - hranoly do 120 cm2 hranoly jakost II</t>
  </si>
  <si>
    <t>"poz.3 kleštiny 80/140 " 0,08*0,14*2,2*19</t>
  </si>
  <si>
    <t>"poz.7 pozednice 120/100 " 0,12*0,1*3,6*4</t>
  </si>
  <si>
    <t>"ztratné  10%" a*1,1</t>
  </si>
  <si>
    <t>93</t>
  </si>
  <si>
    <t>762332132</t>
  </si>
  <si>
    <t>Montáž vázaných kcí krovů pravidelných z hraněného řeziva průřezové plochy do 224 cm2</t>
  </si>
  <si>
    <t>-216613830</t>
  </si>
  <si>
    <t>Montáž vázaných konstrukcí krovů střech pultových, sedlových, valbových, stanových čtvercového nebo obdélníkového půdorysu, z řeziva hraněného průřezové plochy přes 120 do 224 cm2</t>
  </si>
  <si>
    <t>Poznámka k položce:
specifikace u pol. 762332133</t>
  </si>
  <si>
    <t>"poz.2 kleštiny 80/160 " 6,3*17</t>
  </si>
  <si>
    <t>"poz.1 krokve 100/160" 4,2*30</t>
  </si>
  <si>
    <t>"poz.6 pozednice 140/100" 6,15*2</t>
  </si>
  <si>
    <t>"poz. 4 sloupek 120/120" 1,2*4</t>
  </si>
  <si>
    <t>605121230</t>
  </si>
  <si>
    <t>řezivo jehličnaté hranol jakost II délka 4 - 5 m</t>
  </si>
  <si>
    <t>149808461</t>
  </si>
  <si>
    <t>řezivo jehličnaté hraněné, neopracované (hranolky, hranoly) řezivo jehličnaté - hranoly délka 4 - 5 m hranoly jakost II</t>
  </si>
  <si>
    <t>"poz.2 krokve 80/160" 0,08*0,16*4,6*28</t>
  </si>
  <si>
    <t>"poz.1 pozednice 140/120" 0,14*0,12*10,8*2</t>
  </si>
  <si>
    <t>"poz. 4 sloupek 120/120" 0,12*0,12*1,65*2</t>
  </si>
  <si>
    <t>"poz. 6 pozednice 140/100" 0,14*0,1*10,8</t>
  </si>
  <si>
    <t>"ztratné 10%" g*1,1</t>
  </si>
  <si>
    <t>95</t>
  </si>
  <si>
    <t>762332133</t>
  </si>
  <si>
    <t>Montáž vázaných kcí krovů pravidelných z hraněného řeziva průřezové plochy do 288 cm2</t>
  </si>
  <si>
    <t>608318420</t>
  </si>
  <si>
    <t>Montáž vázaných konstrukcí krovů střech pultových, sedlových, valbových, stanových čtvercového nebo obdélníkového půdorysu, z řeziva hraněného průřezové plochy přes 224 do 288 cm2</t>
  </si>
  <si>
    <t>"poz.4 vaznice 140/180" 3,1*3</t>
  </si>
  <si>
    <t>"poz.5 vaznice 140/180" 4,0*1</t>
  </si>
  <si>
    <t>96</t>
  </si>
  <si>
    <t>508406187</t>
  </si>
  <si>
    <t>"poz.4 vaznice 140/180" 0,14*0,18*3,1*3</t>
  </si>
  <si>
    <t>"poz.5 vaznice 140/180" 0,14*0,18*4,0*1</t>
  </si>
  <si>
    <t>"ztratné 10%" h*1,1</t>
  </si>
  <si>
    <t>97</t>
  </si>
  <si>
    <t>762342214</t>
  </si>
  <si>
    <t>Montáž laťování na střechách jednoduchých sklonu do 60° osové vzdálenosti do 360 mm</t>
  </si>
  <si>
    <t>-936513374</t>
  </si>
  <si>
    <t>Bednění a laťování montáž laťování střech jednoduchých sklonu do 60 st. při osové vzdálenosti latí přes 150 do 360 mm</t>
  </si>
  <si>
    <t>Poznámka k položce:
specifikace u pol. 762342441</t>
  </si>
  <si>
    <t>"skl.D+D*" 111,219</t>
  </si>
  <si>
    <t>98</t>
  </si>
  <si>
    <t>605141140</t>
  </si>
  <si>
    <t>řezivo jehličnaté,střešní latě impregnované dl 4 - 5 m</t>
  </si>
  <si>
    <t>1780284388</t>
  </si>
  <si>
    <t>řezivo jehličnaté drobné, neopracované (lišty a latě), (ČSN 49 1503, ČSN 49 2100) řezivo jehličnaté - latě střešní latě délka 4 - 5 m latě  impregnované</t>
  </si>
  <si>
    <t>"latě" 0,06*0,04*111,219/0,33</t>
  </si>
  <si>
    <t>"ztratné 10%" c*1,1</t>
  </si>
  <si>
    <t>762395000</t>
  </si>
  <si>
    <t>Spojovací prostředky pro montáž krovu, bednění, laťování, světlíky, klíny</t>
  </si>
  <si>
    <t>1625300587</t>
  </si>
  <si>
    <t>Spojovací prostředky krovů, bednění a laťování, nadstřešních konstrukcí svory, prkna, hřebíky, pásová ocel, vruty</t>
  </si>
  <si>
    <t>998762101</t>
  </si>
  <si>
    <t>Přesun hmot tonážní pro kce tesařské v objektech v do 6 m</t>
  </si>
  <si>
    <t>-1203842311</t>
  </si>
  <si>
    <t>Přesun hmot pro konstrukce tesařské stanovený z hmotnosti přesunovaného materiálu vodorovná dopravní vzdálenost do 50 m v objektech výšky do 6 m</t>
  </si>
  <si>
    <t>764</t>
  </si>
  <si>
    <t>Konstrukce klempířské</t>
  </si>
  <si>
    <t>101</t>
  </si>
  <si>
    <t>764246404</t>
  </si>
  <si>
    <t>Oplechování parapetů rovných mechanicky kotvené z TiZn předzvětralého plechu  rš 330 mm</t>
  </si>
  <si>
    <t>451363238</t>
  </si>
  <si>
    <t>Oplechování parapetů z titanzinkového předzvětralého plechu rovných mechanicky kotvené, bez rohů rš 330 mm</t>
  </si>
  <si>
    <t>"vč.12 výpis prvků" 1,65+1,05*2</t>
  </si>
  <si>
    <t>102</t>
  </si>
  <si>
    <t>764541405</t>
  </si>
  <si>
    <t>Žlab podokapní půlkruhový z TiZn předzvětralého plechu rš 330 mm</t>
  </si>
  <si>
    <t>-1882464747</t>
  </si>
  <si>
    <t>Žlab podokapní z titanzinkového předzvětralého plechu včetně háků a čel půlkruhový rš 330 mm</t>
  </si>
  <si>
    <t>"vč.12 výpis prvků" 27</t>
  </si>
  <si>
    <t>103</t>
  </si>
  <si>
    <t>764541446</t>
  </si>
  <si>
    <t>Kotlík oválný (trychtýřový) pro podokapní žlaby z TiZn předzvětralého plechu 330/100 mm</t>
  </si>
  <si>
    <t>872813719</t>
  </si>
  <si>
    <t>Žlab podokapní z titanzinkového předzvětralého plechu včetně háků a čel kotlík oválný (trychtýřový), rš žlabu/průměr svodu 330/100 mm</t>
  </si>
  <si>
    <t>"vč.12 výpis prvků" 2</t>
  </si>
  <si>
    <t>104</t>
  </si>
  <si>
    <t>764548423</t>
  </si>
  <si>
    <t>Svody kruhové včetně objímek, kolen, odskoků z TiZn předzvětralého plechu průměru 100 mm</t>
  </si>
  <si>
    <t>2012941237</t>
  </si>
  <si>
    <t>Svod z titanzinkového předzvětralého plechu včetně objímek, kolen a odskoků kruhový, průměru 100 mm</t>
  </si>
  <si>
    <t>"vč.12 výpis prvků" 7</t>
  </si>
  <si>
    <t>105</t>
  </si>
  <si>
    <t>998764101</t>
  </si>
  <si>
    <t>Přesun hmot tonážní pro konstrukce klempířské v objektech v do 6 m</t>
  </si>
  <si>
    <t>1819981494</t>
  </si>
  <si>
    <t>Přesun hmot pro konstrukce klempířské stanovený z hmotnosti přesunovaného materiálu vodorovná dopravní vzdálenost do 50 m v objektech výšky do 6 m</t>
  </si>
  <si>
    <t>765</t>
  </si>
  <si>
    <t>Konstrukce pokrývačské</t>
  </si>
  <si>
    <t>106</t>
  </si>
  <si>
    <t>765121014</t>
  </si>
  <si>
    <t>Montáž krytiny betonové sklonu do 30° na sucho přes 8 do 10 ks/m2</t>
  </si>
  <si>
    <t>-1702504722</t>
  </si>
  <si>
    <t>Montáž krytiny betonové sklonu do 30 st. drážkové na sucho, počet kusů přes 8 do 10 ks/m2</t>
  </si>
  <si>
    <t>"skl.D,D*" 4,245*13,1*2</t>
  </si>
  <si>
    <t>107</t>
  </si>
  <si>
    <t>592444650</t>
  </si>
  <si>
    <t>taška základní 1/1 33,5x42cm</t>
  </si>
  <si>
    <t>-941222458</t>
  </si>
  <si>
    <t>tašky betonové tašky  r materiál: vysoce kvalitní probarvený beton povrch: hladký s povrchovou úpravou krycí šíře 30 cm spotřeba 1m2 =10 kusů bezpečný sklon: 22° minimální sklon: 12° (nutná doplňková opatření) taška základní  33 x 42 cm</t>
  </si>
  <si>
    <t>Poznámka k položce:
Spotřeba: 10 kus/m2</t>
  </si>
  <si>
    <t>Kry*10-20*2</t>
  </si>
  <si>
    <t>108</t>
  </si>
  <si>
    <t>765121203</t>
  </si>
  <si>
    <t>Montáž krytiny betonové okapní větrací mřížka univerzální</t>
  </si>
  <si>
    <t>757172113</t>
  </si>
  <si>
    <t>Montáž krytiny betonové okapové hrany s větrací mřížkou univerzální</t>
  </si>
  <si>
    <t>13,1*2</t>
  </si>
  <si>
    <t>109</t>
  </si>
  <si>
    <t>592443030</t>
  </si>
  <si>
    <t>taška betonová bobrovka okapní s povrchovou úpravou</t>
  </si>
  <si>
    <t>-734941345</t>
  </si>
  <si>
    <t>13,1*2/0,168</t>
  </si>
  <si>
    <t>110</t>
  </si>
  <si>
    <t>592441190</t>
  </si>
  <si>
    <t>mřížka větrací univerzální dl. 100 cm</t>
  </si>
  <si>
    <t>393621921</t>
  </si>
  <si>
    <t>13*2</t>
  </si>
  <si>
    <t>111</t>
  </si>
  <si>
    <t>765121251</t>
  </si>
  <si>
    <t>Montáž krytiny betonové hřeben na sucho s větracím pásem</t>
  </si>
  <si>
    <t>547613286</t>
  </si>
  <si>
    <t>Montáž krytiny betonové hřebene na sucho vkládaným větracím pásem</t>
  </si>
  <si>
    <t>13,1</t>
  </si>
  <si>
    <t>112</t>
  </si>
  <si>
    <t>592444720</t>
  </si>
  <si>
    <t>taška hřebenáč s jednou příchytkou</t>
  </si>
  <si>
    <t>-683542523</t>
  </si>
  <si>
    <t>tašky betonové tašky   materiál: vysoce kvalitní probarvený beton povrch: hladký s povrchovou úpravou krycí šíře 30 cm spotřeba 1m2 =10 kusů bezpečný sklon: 22° minimální sklon: 12° (nutná doplňková opatření) hřebenáč s jednou příchytkou</t>
  </si>
  <si>
    <t>Poznámka k položce:
Spotřeba: cca 2,5 kus/m</t>
  </si>
  <si>
    <t>13,1*3-2</t>
  </si>
  <si>
    <t>113</t>
  </si>
  <si>
    <t>592444730</t>
  </si>
  <si>
    <t>taška hřebenáč koncový s 1 vrutem</t>
  </si>
  <si>
    <t>1308459679</t>
  </si>
  <si>
    <t>tašky betonové tašky  materiál: vysoce kvalitní probarvený beton povrch: hladký s povrchovou úpravou krycí šíře 30 cm spotřeba 1m2 =10 kusů bezpečný sklon: 22° minimální sklon: 12° (nutná doplňková opatření) hřebenáč koncový s 1 vrutem</t>
  </si>
  <si>
    <t>Poznámka k položce:
Spotřeba: 1 kus/zakončení nároží</t>
  </si>
  <si>
    <t>114</t>
  </si>
  <si>
    <t>592444780</t>
  </si>
  <si>
    <t>taška uzávěra hřebene betonová</t>
  </si>
  <si>
    <t>-1860777369</t>
  </si>
  <si>
    <t>tašky betonové tašky  materiál: vysoce kvalitní probarvený beton povrch: hladký s povrchovou úpravou krycí šíře 30 cm spotřeba 1m2 =10 kusů bezpečný sklon: 22° minimální sklon: 12° (nutná doplňková opatření) uzávěra hřebene betonová</t>
  </si>
  <si>
    <t>Poznámka k položce:
Spotřeba: 1 kus pro zakončení hřebene</t>
  </si>
  <si>
    <t>115</t>
  </si>
  <si>
    <t>592440260</t>
  </si>
  <si>
    <t>pás větrací hřebene a nároží - 1 role/5 m</t>
  </si>
  <si>
    <t>-947645942</t>
  </si>
  <si>
    <t>13,1/5</t>
  </si>
  <si>
    <t>116</t>
  </si>
  <si>
    <t>765121341</t>
  </si>
  <si>
    <t>Montáž krytiny betonové štítové hrany na sucho okrajovými taškami</t>
  </si>
  <si>
    <t>-1443798025</t>
  </si>
  <si>
    <t>"skl.D,D*" 4,1*4</t>
  </si>
  <si>
    <t>117</t>
  </si>
  <si>
    <t>592444670</t>
  </si>
  <si>
    <t>taškar krajní levá, pravá</t>
  </si>
  <si>
    <t>-1948132995</t>
  </si>
  <si>
    <t>tašky betonové tašky  materiál: vysoce kvalitní probarvený beton povrch: hladký s povrchovou úpravou krycí šíře 30 cm spotřeba 1m2 =10 kusů bezpečný sklon: 22° minimální sklon: 12° (nutná doplňková opatření) taška krajní levá, pravá</t>
  </si>
  <si>
    <t>Poznámka k položce:
Spotřeba: cca 3 kus/m</t>
  </si>
  <si>
    <t>4,1*4*3</t>
  </si>
  <si>
    <t>118</t>
  </si>
  <si>
    <t>765125011</t>
  </si>
  <si>
    <t>Montáž betonové speciální tašky (větrací, protisněhové, prostupové) drážkové na sucho</t>
  </si>
  <si>
    <t>962299790</t>
  </si>
  <si>
    <t>Montáž střešních doplňků krytiny betonové speciálních tašek na sucho větracích, protisněhových, prosvětlovacích, hromosvodových, prostupových, nosných pro stoupací plošinu drážkových</t>
  </si>
  <si>
    <t>119</t>
  </si>
  <si>
    <t>592444790</t>
  </si>
  <si>
    <t>taška odvětrávací</t>
  </si>
  <si>
    <t>892411022</t>
  </si>
  <si>
    <t>tašky betonové tašky  materiál: vysoce kvalitní probarvený beton povrch: hladký s povrchovou úpravou krycí šíře 30 cm spotřeba 1m2 =10 kusů bezpečný sklon: 22° minimální sklon: 12° (nutná doplňková opatření) taška odvětrávací</t>
  </si>
  <si>
    <t>Poznámka k položce:
Spotřeba: 10 kus/100 m2 střechy</t>
  </si>
  <si>
    <t>"TZ" 20</t>
  </si>
  <si>
    <t>120</t>
  </si>
  <si>
    <t>592444850</t>
  </si>
  <si>
    <t>taška prosvětlovací</t>
  </si>
  <si>
    <t>-1837852292</t>
  </si>
  <si>
    <t>121</t>
  </si>
  <si>
    <t>765191021</t>
  </si>
  <si>
    <t>Montáž pojistné hydroizolační fólie kladené ve sklonu přes 20° s lepenými spoji na krokve</t>
  </si>
  <si>
    <t>-1930057382</t>
  </si>
  <si>
    <t>Montáž pojistné hydroizolační fólie kladené ve sklonu přes 20 st. s lepenými přesahy na krokve</t>
  </si>
  <si>
    <t>"skl.D" 4,245*4,9*2</t>
  </si>
  <si>
    <t>122</t>
  </si>
  <si>
    <t>283292950</t>
  </si>
  <si>
    <t>membrána podstřešní 150 g/m2 s aplikovanou spojovací páskou</t>
  </si>
  <si>
    <t>1390169387</t>
  </si>
  <si>
    <t>fólie z plastů ostatních a speciálně upravené podstřešní a parotěsné folie 150 AP netkaná hydroizol.podstřešní membrána, se spojovací páskou, rozměr role: 1,5 x 50 m 150 g/m2</t>
  </si>
  <si>
    <t>41,601*1,15 'Přepočtené koeficientem množství</t>
  </si>
  <si>
    <t>123</t>
  </si>
  <si>
    <t>998765101</t>
  </si>
  <si>
    <t>Přesun hmot tonážní pro krytiny skládané v objektech v do 6 m</t>
  </si>
  <si>
    <t>-1324470194</t>
  </si>
  <si>
    <t>Přesun hmot pro krytiny skládané stanovený z hmotnosti přesunovaného materiálu vodorovná dopravní vzdálenost do 50 m na objektech výšky do 6m</t>
  </si>
  <si>
    <t>766</t>
  </si>
  <si>
    <t>Konstrukce truhlářské</t>
  </si>
  <si>
    <t>124</t>
  </si>
  <si>
    <t>766421213</t>
  </si>
  <si>
    <t>Montáž obložení podhledů jednoduchých palubkami z měkkého dřeva š do 100 mm</t>
  </si>
  <si>
    <t>68105772</t>
  </si>
  <si>
    <t>Montáž obložení podhledů jednoduchých palubkami na pero a drážku z měkkého dřeva, šířky přes 80 do 100 mm</t>
  </si>
  <si>
    <t>"TZ římsy okapní a štítové" 1,2*11,5*2*2+1,0*4,25*4</t>
  </si>
  <si>
    <t>125</t>
  </si>
  <si>
    <t>611911550</t>
  </si>
  <si>
    <t>palubky obkladové SM profil klasický 19 x 116 mm A/B</t>
  </si>
  <si>
    <t>-1855761042</t>
  </si>
  <si>
    <t>obložení dřevěné palubky obkladové - bez povrchové úpravy - provedení na pero a drážku - cena za m2 vč. pera - délka 2,4 - 5 m - balené ve fólii dřevina smrk profil klasický tl. x š (mm)      jakost 19 x 116               A/B</t>
  </si>
  <si>
    <t>72,2*1,04 'Přepočtené koeficientem množství</t>
  </si>
  <si>
    <t>126</t>
  </si>
  <si>
    <t>766422342</t>
  </si>
  <si>
    <t>Montáž obložení podhledů jednoduchých panely aglomerovanými do 1,50 m2</t>
  </si>
  <si>
    <t>1288198182</t>
  </si>
  <si>
    <t>Montáž obložení podhledů jednoduchých panely obkladovými z aglomerovaných desek, plochy přes 0,60 do 1,50 m2</t>
  </si>
  <si>
    <t>"skl.C" 7,95+1,9+2,7+4,75+6,1</t>
  </si>
  <si>
    <t>127</t>
  </si>
  <si>
    <t>595907380</t>
  </si>
  <si>
    <t>deska cementotřísková 125x335 cm tl.1,4 cm</t>
  </si>
  <si>
    <t>1602881479</t>
  </si>
  <si>
    <t>desky zdicí nepálené ostatní desky cementotřískové - CETRIS BASIC tloušťka  1,4   125 x 335 cm</t>
  </si>
  <si>
    <t>1,04*23,4</t>
  </si>
  <si>
    <t>128</t>
  </si>
  <si>
    <t>766427112</t>
  </si>
  <si>
    <t>Montáž obložení podhledů podkladového roštu</t>
  </si>
  <si>
    <t>1644027797</t>
  </si>
  <si>
    <t>Montáž obložení podhledů rošt podkladový</t>
  </si>
  <si>
    <t>Obs*4</t>
  </si>
  <si>
    <t>129</t>
  </si>
  <si>
    <t>605141130</t>
  </si>
  <si>
    <t>řezivo jehličnaté,střešní latě impregnované dl 2 - 3,5 m</t>
  </si>
  <si>
    <t>-887245457</t>
  </si>
  <si>
    <t>řezivo jehličnaté drobné, neopracované (lišty a latě), (ČSN 49 1503, ČSN 49 2100) řezivo jehličnaté - latě střešní latě délka 2 - 3,5 m latě impregnované</t>
  </si>
  <si>
    <t>0,06*0,04*Obs*4*1,04</t>
  </si>
  <si>
    <t>130</t>
  </si>
  <si>
    <t>766622131</t>
  </si>
  <si>
    <t>Montáž plastových oken plochy přes 1 m2 otevíravých výšky do 1,5 m s rámem do zdiva</t>
  </si>
  <si>
    <t>-345163513</t>
  </si>
  <si>
    <t>Montáž oken plastových včetně montáže rámu na polyuretanovou pěnu plochy přes 1 m2 otevíravých nebo sklápěcích do zdiva, výšky do 1,5 m</t>
  </si>
  <si>
    <t>"vč.12 Výpis prvků" 4</t>
  </si>
  <si>
    <t>131</t>
  </si>
  <si>
    <t>611inf.P1</t>
  </si>
  <si>
    <t>okno plast sklop a otev dvousklo 800x700 vč kování</t>
  </si>
  <si>
    <t>306799255</t>
  </si>
  <si>
    <t>132</t>
  </si>
  <si>
    <t>611inf.P2</t>
  </si>
  <si>
    <t>okno plast sklop a otev dvouisklo 1000x700 vč kování</t>
  </si>
  <si>
    <t>2044031620</t>
  </si>
  <si>
    <t>133</t>
  </si>
  <si>
    <t>766641131</t>
  </si>
  <si>
    <t>Montáž plastových dveří zdvojených 1křídlových bez nadsvětlíku včetně rámu do zdiva</t>
  </si>
  <si>
    <t>-1793503706</t>
  </si>
  <si>
    <t>"vč.12 Výpis prvků" 3+2+1</t>
  </si>
  <si>
    <t>134</t>
  </si>
  <si>
    <t>611inf.P3</t>
  </si>
  <si>
    <t>dveře plast jednokř plné s rámem 1100x2180 vč kování</t>
  </si>
  <si>
    <t>1005474645</t>
  </si>
  <si>
    <t>135</t>
  </si>
  <si>
    <t>611inf.P4</t>
  </si>
  <si>
    <t>dveře plast jednokř plné s rámem 1000x2180 vč kování</t>
  </si>
  <si>
    <t>602911602</t>
  </si>
  <si>
    <t>136</t>
  </si>
  <si>
    <t>611inf.P5</t>
  </si>
  <si>
    <t>dveře plast jednokř plné s rámem 850x2180 vč kování</t>
  </si>
  <si>
    <t>-1142506616</t>
  </si>
  <si>
    <t>137</t>
  </si>
  <si>
    <t>998766101</t>
  </si>
  <si>
    <t>Přesun hmot tonážní pro konstrukce truhlářské v objektech v do 6 m</t>
  </si>
  <si>
    <t>-1029978689</t>
  </si>
  <si>
    <t>Přesun hmot pro konstrukce truhlářské stanovený z hmotnosti přesunovaného materiálu vodorovná dopravní vzdálenost do 50 m v objektech výšky do 6 m</t>
  </si>
  <si>
    <t>771</t>
  </si>
  <si>
    <t>Podlahy z dlaždic</t>
  </si>
  <si>
    <t>138</t>
  </si>
  <si>
    <t>771473112</t>
  </si>
  <si>
    <t>Montáž soklíků z dlaždic keramických lepených rovných v do 90 mm</t>
  </si>
  <si>
    <t>1319528714</t>
  </si>
  <si>
    <t>Montáž soklíků z dlaždic keramických lepených standardním lepidlem rovných výšky přes 65 do 90 mm</t>
  </si>
  <si>
    <t>"vč.01" 1,425+1,9+3,125*2+1,45+3,25-0,7*3</t>
  </si>
  <si>
    <t>139</t>
  </si>
  <si>
    <t>597613350</t>
  </si>
  <si>
    <t>sokl 44,5 x 8,5 x 1 cm I</t>
  </si>
  <si>
    <t>1741637004</t>
  </si>
  <si>
    <t>12,175*1,1 'Přepočtené koeficientem množství</t>
  </si>
  <si>
    <t>140</t>
  </si>
  <si>
    <t>771571116</t>
  </si>
  <si>
    <t>Montáž podlah z keramických dlaždic režných hladkých do malty do 25 ks/m2</t>
  </si>
  <si>
    <t>9367778</t>
  </si>
  <si>
    <t>Montáž podlah z dlaždic keramických kladených do malty režných nebo glazovaných hladkých přes 22 do 25 ks/ m2</t>
  </si>
  <si>
    <t>"vč.01" 6,6+7,95+1,9+2,7+4,75+6,1-(0,9*3,2+0,65*0,85+0,6*0,9*3)</t>
  </si>
  <si>
    <t>141</t>
  </si>
  <si>
    <t>597614310</t>
  </si>
  <si>
    <t xml:space="preserve">dlaždice keramické slinuté mrazuvzdorné protiskl </t>
  </si>
  <si>
    <t>1308467929</t>
  </si>
  <si>
    <t>dl*1,04</t>
  </si>
  <si>
    <t>142</t>
  </si>
  <si>
    <t>998771101</t>
  </si>
  <si>
    <t>Přesun hmot tonážní pro podlahy z dlaždic v objektech v do 6 m</t>
  </si>
  <si>
    <t>379681766</t>
  </si>
  <si>
    <t>Přesun hmot pro podlahy z dlaždic stanovený z hmotnosti přesunovaného materiálu vodorovná dopravní vzdálenost do 50 m v objektech výšky do 6 m</t>
  </si>
  <si>
    <t>781</t>
  </si>
  <si>
    <t>Dokončovací práce - obklady keramické</t>
  </si>
  <si>
    <t>143</t>
  </si>
  <si>
    <t>781473117</t>
  </si>
  <si>
    <t>Montáž obkladů vnitřních keramických hladkých do 45 ks/m2 lepených standardním lepidlem</t>
  </si>
  <si>
    <t>-719364831</t>
  </si>
  <si>
    <t>Montáž obkladů vnitřních stěn z dlaždic keramických lepených standardním lepidlem režných nebo glazovaných hladkých přes 35 do 45 ks/m2</t>
  </si>
  <si>
    <t>"mč.01.04,05" 2,0*((1,0+2,0+1,425+3,35)*2-1,1*2-1,0-0,85*2)</t>
  </si>
  <si>
    <t>"ostění" (0,2+0,15)*(1,1+2,0*2)</t>
  </si>
  <si>
    <t>"rampa 1.01,2 vč podstupnice" 2,0*(1,2+3,2)+2,2*5,5-0,9*2,0</t>
  </si>
  <si>
    <t>144</t>
  </si>
  <si>
    <t>597611 inf</t>
  </si>
  <si>
    <t xml:space="preserve">obkladačky keramické bílé </t>
  </si>
  <si>
    <t>976113588</t>
  </si>
  <si>
    <t>kero*1,1</t>
  </si>
  <si>
    <t>145</t>
  </si>
  <si>
    <t>998781101</t>
  </si>
  <si>
    <t>Přesun hmot tonážní pro obklady keramické v objektech v do 6 m</t>
  </si>
  <si>
    <t>-88123487</t>
  </si>
  <si>
    <t>Přesun hmot pro obklady keramické stanovený z hmotnosti přesunovaného materiálu vodorovná dopravní vzdálenost do 50 m v objektech výšky do 6 m</t>
  </si>
  <si>
    <t>783</t>
  </si>
  <si>
    <t>Dokončovací práce - nátěry</t>
  </si>
  <si>
    <t>146</t>
  </si>
  <si>
    <t>783695133</t>
  </si>
  <si>
    <t>Nátěry vodou ředitelné truhlářských konstrukcí barva standardní lazurovacím lakem 3x lakování</t>
  </si>
  <si>
    <t>492704146</t>
  </si>
  <si>
    <t>Nátěry truhlářských výrobků ostatní vodou ředitelné standardními barvami (např. Tebas, …) lazurovacím lakem 3x lakování</t>
  </si>
  <si>
    <t>"římsy okapní a štítové" Pal</t>
  </si>
  <si>
    <t>"kleštiny, vaznice" (0,08+0,14)*2*2,2*2+(0,14+0,18)*2*1,0*2</t>
  </si>
  <si>
    <t>147</t>
  </si>
  <si>
    <t>783831120</t>
  </si>
  <si>
    <t>Nátěry chlorkaučukové stropů jednonásobné a 2x email a 1x plné tmelení</t>
  </si>
  <si>
    <t>-195553756</t>
  </si>
  <si>
    <t>148</t>
  </si>
  <si>
    <t>783831170</t>
  </si>
  <si>
    <t>Nátěry chlorkaučukové stropů napuštění</t>
  </si>
  <si>
    <t>429914046</t>
  </si>
  <si>
    <t>149</t>
  </si>
  <si>
    <t>783832110</t>
  </si>
  <si>
    <t>Nátěry chlorkaučukové omítek stěn jednonásobné a 2x email</t>
  </si>
  <si>
    <t>-540160666</t>
  </si>
  <si>
    <t>Nátěry omítek a betonových povrchů chlorkaučukové omítek stěn jednonásobné a 2x email</t>
  </si>
  <si>
    <t>"aktivace" 2,0*(4,5+5,5+2,5-0,7)</t>
  </si>
  <si>
    <t>150</t>
  </si>
  <si>
    <t>783832170</t>
  </si>
  <si>
    <t>Nátěry chlorkaučukové omítek stěn napuštění</t>
  </si>
  <si>
    <t>-766903360</t>
  </si>
  <si>
    <t>Nátěry omítek a betonových povrchů chlorkaučukové omítek stěn napuštění</t>
  </si>
  <si>
    <t>784</t>
  </si>
  <si>
    <t>Dokončovací práce - malby a tapety</t>
  </si>
  <si>
    <t>151</t>
  </si>
  <si>
    <t>784181011</t>
  </si>
  <si>
    <t>Dvojnásobné pačokování v místnostech výšky do 3,80 m</t>
  </si>
  <si>
    <t>821836588</t>
  </si>
  <si>
    <t>Pačokování dvojnásobné v místnostech výšky do 3,80 m</t>
  </si>
  <si>
    <t>"akticvace" 0,75*(5,7+5,5)*2</t>
  </si>
  <si>
    <t>152</t>
  </si>
  <si>
    <t>784211001</t>
  </si>
  <si>
    <t>Jednonásobné bílé malby ze směsí za mokra výborně otěruvzdorných v místnostech výšky do 3,80 m</t>
  </si>
  <si>
    <t>1426528478</t>
  </si>
  <si>
    <t>Malby z malířských směsí otěruvzdorných za mokra jednonásobné, bílé za mokra otěruvzdorné výborně v místnostech výšky do 3,80 m</t>
  </si>
  <si>
    <t>"stěny" Omš-Ker</t>
  </si>
  <si>
    <t>Práce a dodávky M</t>
  </si>
  <si>
    <t>21-M</t>
  </si>
  <si>
    <t>Elektromontáže</t>
  </si>
  <si>
    <t>153</t>
  </si>
  <si>
    <t>1.1</t>
  </si>
  <si>
    <t>Elektro - montáže - položkový soupis viz samostatná příloha</t>
  </si>
  <si>
    <t>249771538</t>
  </si>
  <si>
    <t xml:space="preserve">Elektro - montáže - položkový soupis viz samostatná příloha SO-01-2 EL </t>
  </si>
  <si>
    <t>154</t>
  </si>
  <si>
    <t>1.2</t>
  </si>
  <si>
    <t>Elektro - nosný materiál - viz samostatná příloha</t>
  </si>
  <si>
    <t>1399523441</t>
  </si>
  <si>
    <t xml:space="preserve">Elektro - nosný materiál - položkový soupis viz samostatná příloha SO-01-2 EL 
</t>
  </si>
  <si>
    <t>155</t>
  </si>
  <si>
    <t>1.3</t>
  </si>
  <si>
    <t>Elektro - rozvaděč RO - viz samostatná příloha</t>
  </si>
  <si>
    <t>-594027618</t>
  </si>
  <si>
    <t xml:space="preserve">Elektro - rozvaděč RO - viz samostatná příloha SO-01-2 EL 
</t>
  </si>
  <si>
    <t>156</t>
  </si>
  <si>
    <t>1.4</t>
  </si>
  <si>
    <t>Elektro - zemní práce - viz samostatná příloha</t>
  </si>
  <si>
    <t>-1279784211</t>
  </si>
  <si>
    <t xml:space="preserve">Elektro - zemní práce - viz samostatná příloha SO-01-2 EL 
</t>
  </si>
  <si>
    <t>157</t>
  </si>
  <si>
    <t>2.1</t>
  </si>
  <si>
    <t>Hromosvod - montáž - viz samostatná příloha</t>
  </si>
  <si>
    <t>-1024132256</t>
  </si>
  <si>
    <t>158</t>
  </si>
  <si>
    <t>2.2</t>
  </si>
  <si>
    <t>Hromosvod - nosný materiál - viz samostatná příloha</t>
  </si>
  <si>
    <t>575553559</t>
  </si>
  <si>
    <t xml:space="preserve">Hromosvod - nosný materiál - viz samostatná příloha SO-01-2 EL 
</t>
  </si>
  <si>
    <t>159</t>
  </si>
  <si>
    <t>2.3</t>
  </si>
  <si>
    <t>Hromosvod - zemní práce - viz samostatná příloha</t>
  </si>
  <si>
    <t>-261462776</t>
  </si>
  <si>
    <t xml:space="preserve">Hromosvod - nosný materiál - viz samostatná příloha SO-01-2 EL 
</t>
  </si>
  <si>
    <t>160</t>
  </si>
  <si>
    <t>3.1</t>
  </si>
  <si>
    <t>Elektro - ostatní - viz samostatná příloha</t>
  </si>
  <si>
    <t>-1990812542</t>
  </si>
  <si>
    <t xml:space="preserve">Elektro - ostatní - viz samostatná příloha SO-01-2 EL 
</t>
  </si>
  <si>
    <t>24-M</t>
  </si>
  <si>
    <t>Montáže vzduchotechnických zařízení</t>
  </si>
  <si>
    <t>161</t>
  </si>
  <si>
    <t>inf.01</t>
  </si>
  <si>
    <t>Montáž rozvodů a zařízení</t>
  </si>
  <si>
    <t>-2100207168</t>
  </si>
  <si>
    <t>Montáž rozvodů a zařízení vč. drobného a spotřebního materiálu, dopravného, režie</t>
  </si>
  <si>
    <t>Poznámka k položce:
Ostatní a vedlejší náklady (dokumentace skutečného provedení. koordinace, záruky, servis) - viz samostatný objekt VON</t>
  </si>
  <si>
    <t>162</t>
  </si>
  <si>
    <t>inf.03</t>
  </si>
  <si>
    <t>Protidešťová žaluzie komfortní plastová pevné listy nebo nekorozivní s okapničkou pro kruhové potrubí d200, povrchová úprava RAL dle autor.dozoru, vč.příslušenství</t>
  </si>
  <si>
    <t>256</t>
  </si>
  <si>
    <t>-1156724093</t>
  </si>
  <si>
    <t>163</t>
  </si>
  <si>
    <t>inf.04</t>
  </si>
  <si>
    <t>Ochranné síto plastové nebo nekorozivní komfortní pro potrubí d200, povrchová úprava RAL vč.příslušenství</t>
  </si>
  <si>
    <t>-264461155</t>
  </si>
  <si>
    <t>164</t>
  </si>
  <si>
    <t>inf.05</t>
  </si>
  <si>
    <t>Potrubí kruhové plastové chemicky odolné PVC těsné vč.přirážky na tvarovky D200, 10% tvarovek</t>
  </si>
  <si>
    <t>1505825083</t>
  </si>
  <si>
    <t>165</t>
  </si>
  <si>
    <t>inf.06</t>
  </si>
  <si>
    <t>Protidešťová žaluzie komfortní plastová pevné listy nebo nekorozivní s okapničkou pro kruhové potrubí d400 , povrchová úprava RAL povrchová úprava RAL dle autor.dozoru vč.příslušenství</t>
  </si>
  <si>
    <t>-1057104442</t>
  </si>
  <si>
    <t>166</t>
  </si>
  <si>
    <t>inf.07</t>
  </si>
  <si>
    <t>Ochranné síto plastové nebo nekorozivní komfortní pro potrubí d400, povrchová úprava RAL vč.příslušenství</t>
  </si>
  <si>
    <t>2081008895</t>
  </si>
  <si>
    <t>167</t>
  </si>
  <si>
    <t>inf.08</t>
  </si>
  <si>
    <t>Potrubí kruhové plastové chemicky odolné PVC těsné vč.přirážky na tvarovky D400, 10% tvarovek</t>
  </si>
  <si>
    <t>-2115034382</t>
  </si>
  <si>
    <t>168</t>
  </si>
  <si>
    <t>inf.09</t>
  </si>
  <si>
    <t>Ochranné síto plastové nebo nekorozivní komfortní pro potrubí d150, povrchová úprava RAL vč.příslušenství</t>
  </si>
  <si>
    <t>1687292158</t>
  </si>
  <si>
    <t>169</t>
  </si>
  <si>
    <t>inf.10</t>
  </si>
  <si>
    <t>Protidešťová stříška komfortní plastová se sítem proti hmyzu pro kruh.potrubí d150-PVC chemicky odolné nebo nekorozivní, povrchová úprava RAL povrchová úprava RAL dle autor.dozoru, vč.příslušenství</t>
  </si>
  <si>
    <t>233154791</t>
  </si>
  <si>
    <t>170</t>
  </si>
  <si>
    <t>inf.11</t>
  </si>
  <si>
    <t>Potrubí kruhové plastové chemicky odolné PVC těsné vč.přirážky na tvarovky D100, 10% tvarovek</t>
  </si>
  <si>
    <t>-912232689</t>
  </si>
  <si>
    <t>171</t>
  </si>
  <si>
    <t>inf.12</t>
  </si>
  <si>
    <t>PD žaluzie nekorozivní s okapničkou pro kruhové potrubí 300/300, vč.přísl.</t>
  </si>
  <si>
    <t>775774245</t>
  </si>
  <si>
    <t>172</t>
  </si>
  <si>
    <t>inf.13</t>
  </si>
  <si>
    <t>Ochranné síto nekorozivní pro potrubí d250, vč. příslušenství</t>
  </si>
  <si>
    <t>721586510</t>
  </si>
  <si>
    <t>173</t>
  </si>
  <si>
    <t>inf.14</t>
  </si>
  <si>
    <t>Potrubí kruhové plastové chemicky odolné PVC těsné vč.přirážky na tvarovky D250, 10% tvarovek</t>
  </si>
  <si>
    <t>124420237</t>
  </si>
  <si>
    <t>174</t>
  </si>
  <si>
    <t>inf.15</t>
  </si>
  <si>
    <t xml:space="preserve">Protihlukový labyrint sání </t>
  </si>
  <si>
    <t>-2097227103</t>
  </si>
  <si>
    <t>175</t>
  </si>
  <si>
    <t>inf.16</t>
  </si>
  <si>
    <t>Protidešťová žaluzie plastová nebo nekorozivní 250/250</t>
  </si>
  <si>
    <t>-731872848</t>
  </si>
  <si>
    <t>176</t>
  </si>
  <si>
    <t>inf.17</t>
  </si>
  <si>
    <t>Tepelná izolace potrubí - miner.vata s AL folií tl.40mm</t>
  </si>
  <si>
    <t>-1426684442</t>
  </si>
  <si>
    <t>177</t>
  </si>
  <si>
    <t>inf.18</t>
  </si>
  <si>
    <t>Nátěry potrubí dle vzorníku RAL (nekorozivní, protipovětrnostní,..)</t>
  </si>
  <si>
    <t>2118971502</t>
  </si>
  <si>
    <t>178</t>
  </si>
  <si>
    <t>inf.19</t>
  </si>
  <si>
    <t>Drobný montážní materiál (spojky, uchyty, páska, konzoly,…)</t>
  </si>
  <si>
    <t>kg</t>
  </si>
  <si>
    <t>1377249509</t>
  </si>
  <si>
    <t>179</t>
  </si>
  <si>
    <t>inf.20</t>
  </si>
  <si>
    <t>Stavební přípomoce</t>
  </si>
  <si>
    <t>1860669591</t>
  </si>
  <si>
    <t>Poznámka k položce:
Ostatní a vedlejší náklady vyčíslit v samostatném objektu VON (dokumentace skutečného provedení, koordinace, záruky, servis)</t>
  </si>
  <si>
    <t>25,99</t>
  </si>
  <si>
    <t>25,84</t>
  </si>
  <si>
    <t>5,183</t>
  </si>
  <si>
    <t>Ob</t>
  </si>
  <si>
    <t>18,525</t>
  </si>
  <si>
    <t>Přeb</t>
  </si>
  <si>
    <t>23,708</t>
  </si>
  <si>
    <t>R</t>
  </si>
  <si>
    <t>60,177</t>
  </si>
  <si>
    <t>zásyp</t>
  </si>
  <si>
    <t>36,469</t>
  </si>
  <si>
    <t>SO-01-3 - Odtokové potrubí</t>
  </si>
  <si>
    <t xml:space="preserve">    8 - Trubní vedení</t>
  </si>
  <si>
    <t>132201201</t>
  </si>
  <si>
    <t>Hloubení rýh š do 2000 mm v hornině tř. 3 objemu do 100 m3</t>
  </si>
  <si>
    <t>-1136738101</t>
  </si>
  <si>
    <t>Hloubení zapažených i nezapažených rýh šířky přes 600 do 2 000 mm s urovnáním dna do předepsaného profilu a spádu v hornině tř. 3 do 100 m3</t>
  </si>
  <si>
    <t>"vč.3.3.1+3.4" 0,8*0,7*8,25+1,1*(1,3*14,09+1,07*3,5)</t>
  </si>
  <si>
    <t>"vč.3.3.2" 1,1*(1,29*3,4+1,065*14,24+1,065*8,35)</t>
  </si>
  <si>
    <t>151101101</t>
  </si>
  <si>
    <t>Zřízení příložného pažení a rozepření stěn rýh hl do 2 m</t>
  </si>
  <si>
    <t>-1592918020</t>
  </si>
  <si>
    <t>Zřízení pažení a rozepření stěn rýh pro podzemní vedení pro všechny šířky rýhy příložné pro jakoukoliv mezerovitost, hloubky do 2 m</t>
  </si>
  <si>
    <t>"vč.3.3.1+3.4" 2*(1,3*14,09+1,07*3,5)</t>
  </si>
  <si>
    <t>"vč.3.3.2" 2*(1,29*3,4+1,065*14,24+1,065*8,35)</t>
  </si>
  <si>
    <t>151101111</t>
  </si>
  <si>
    <t>Odstranění příložného pažení a rozepření stěn rýh hl do 2 m</t>
  </si>
  <si>
    <t>1143693620</t>
  </si>
  <si>
    <t>Odstranění pažení a rozepření stěn rýh pro podzemní vedení s uložením materiálu na vzdálenost do 3 m od kraje výkopu příložné, hloubky do 2 m</t>
  </si>
  <si>
    <t>161101101</t>
  </si>
  <si>
    <t>Svislé přemístění výkopku z horniny tř. 1 až 4 hl výkopu do 2,5 m</t>
  </si>
  <si>
    <t>685842017</t>
  </si>
  <si>
    <t>Svislé přemístění výkopku bez naložení do dopravní nádoby avšak s vyprázdněním dopravní nádoby na hromadu nebo do dopravního prostředku z horniny tř. 1 až 4, při hloubce výkopu přes 1 do 2,5 m</t>
  </si>
  <si>
    <t>"100% " R</t>
  </si>
  <si>
    <t>-1168076713</t>
  </si>
  <si>
    <t>"na MDP a zpět" Z*2</t>
  </si>
  <si>
    <t>162701105</t>
  </si>
  <si>
    <t>Vodorovné přemístění do 10000 m výkopku/sypaniny z horniny tř. 1 až 4</t>
  </si>
  <si>
    <t>-166754154</t>
  </si>
  <si>
    <t>Vodorovné přemístění výkopku nebo sypaniny po suchu na obvyklém dopravním prostředku, bez naložení výkopku, avšak se složením bez rozhrnutí z horniny tř. 1 až 4 na vzdálenost přes 9 000 do 10 000 m</t>
  </si>
  <si>
    <t>"přebytek"  R-Z</t>
  </si>
  <si>
    <t>162701109</t>
  </si>
  <si>
    <t>Příplatek k vodorovnému přemístění výkopku/sypaniny z horniny tř. 1 až 4 ZKD 1000 m přes 10000 m</t>
  </si>
  <si>
    <t>1641264776</t>
  </si>
  <si>
    <t>Vodorovné přemístění výkopku nebo sypaniny po suchu na obvyklém dopravním prostředku, bez naložení výkopku, avšak se složením bez rozhrnutí z horniny tř. 1 až 4 na vzdálenost Příplatek k ceně za každých dalších i započatých 1 000 m</t>
  </si>
  <si>
    <t>Poznámka k položce:
TKO Bytíz - 21km - příplatek 11x</t>
  </si>
  <si>
    <t>23,708*11 'Přepočtené koeficientem množství</t>
  </si>
  <si>
    <t>167101101</t>
  </si>
  <si>
    <t>Nakládání výkopku z hornin tř. 1 až 4 do 100 m3</t>
  </si>
  <si>
    <t>-46688756</t>
  </si>
  <si>
    <t>Nakládání, skládání a překládání neulehlého výkopku nebo sypaniny nakládání, množství do 100 m3, z hornin tř. 1 až 4</t>
  </si>
  <si>
    <t>967973788</t>
  </si>
  <si>
    <t>171201211</t>
  </si>
  <si>
    <t>Poplatek za uložení odpadu ze sypaniny na skládce (skládkovné)</t>
  </si>
  <si>
    <t>2135324911</t>
  </si>
  <si>
    <t>Uložení sypaniny poplatek za uložení sypaniny na skládce ( skládkovné )</t>
  </si>
  <si>
    <t>"2t/m3" 2*Přeb</t>
  </si>
  <si>
    <t>-451402079</t>
  </si>
  <si>
    <t>Zásyp sypaninou z jakékoliv horniny s uložením výkopku ve vrstvách se zhutněním jam, šachet, rýh nebo kolem objektů v těchto vykopávkách</t>
  </si>
  <si>
    <t>R-L-Ob</t>
  </si>
  <si>
    <t>175111101</t>
  </si>
  <si>
    <t>Obsypání potrubí ručně sypaninou bez prohození, uloženou do 3 m</t>
  </si>
  <si>
    <t>-545648214</t>
  </si>
  <si>
    <t>Obsypání potrubí ručně sypaninou z vhodných hornin tř. 1 až 4 nebo materiálem připraveným podél výkopu ve vzdálenosti do 3 m od jeho kraje, pro jakoukoliv hloubku výkopu a míru zhutnění bez prohození sypaniny</t>
  </si>
  <si>
    <t>" vč.3.4"  1,1*(0,3*a +0,35*b)</t>
  </si>
  <si>
    <t>583438120</t>
  </si>
  <si>
    <t>kamenivo drcené hrubé horninová směs frakce 4-8</t>
  </si>
  <si>
    <t>355328354</t>
  </si>
  <si>
    <t>"2t/m3" Ob*2</t>
  </si>
  <si>
    <t>"odpočet objemu potrubí" -a*3,46/100</t>
  </si>
  <si>
    <t>451311111</t>
  </si>
  <si>
    <t>Podklad pod dlažbu z betonu prostého tř. B7,5 tl do 100 mm</t>
  </si>
  <si>
    <t>1468466804</t>
  </si>
  <si>
    <t>Podklad pod dlažbu z betonu prostého tl. do 100 mm</t>
  </si>
  <si>
    <t>"vč.3.5.6" 2,4*2,0</t>
  </si>
  <si>
    <t>451572111</t>
  </si>
  <si>
    <t>Lože pod potrubí otevřený výkop z kameniva drobného těženého</t>
  </si>
  <si>
    <t>-735638378</t>
  </si>
  <si>
    <t>Lože pod potrubí, stoky a drobné objekty v otevřeném výkopu z kameniva drobného těženého 0 až 4 mm</t>
  </si>
  <si>
    <t>"vč.3.4" 0,1*(a+b)</t>
  </si>
  <si>
    <t>452112121</t>
  </si>
  <si>
    <t>Osazení betonových prstenců nebo rámů v do 200 mm</t>
  </si>
  <si>
    <t>-2006074052</t>
  </si>
  <si>
    <t>"vč.3.5.3" 1</t>
  </si>
  <si>
    <t>inf 212</t>
  </si>
  <si>
    <t>vyrovnávací prstenec TBW-Q 120/ 625/ 120</t>
  </si>
  <si>
    <t>-183106748</t>
  </si>
  <si>
    <t>1,01*1</t>
  </si>
  <si>
    <t>461211721</t>
  </si>
  <si>
    <t>Patka z lomového kamene pro dlažbu na sucho s vyspárováním cementovou maltou</t>
  </si>
  <si>
    <t>-951161903</t>
  </si>
  <si>
    <t>Patka z lomového kamene lomařsky upraveného pro dlažbu zděná na sucho s vyspárováním cementovou maltou</t>
  </si>
  <si>
    <t>"vč.3.5.6" 0,65*0,75*2,0</t>
  </si>
  <si>
    <t>463211141</t>
  </si>
  <si>
    <t>Rovnanina objemu do 3 m3 z lomového kamene tříděného hmotnosti do 80 kg s urovnáním líce</t>
  </si>
  <si>
    <t>-727125710</t>
  </si>
  <si>
    <t>Rovnanina z lomového kamene neupraveného pro podélné i příčné objekty objemu do 3 m3 z kamene tříděného, s urovnáním líce a vyklínováním spár úlomky kamene hmotnost jednotlivých kamenů do 80 kg</t>
  </si>
  <si>
    <t>"vč.3.5.6" 0,4*1,0*2,0</t>
  </si>
  <si>
    <t>465511512</t>
  </si>
  <si>
    <t>Dlažba z lomového kamene do malty s vyplněním spár maltou a vyspárováním plocha do 20 m2 tl 250 mm</t>
  </si>
  <si>
    <t>79059935</t>
  </si>
  <si>
    <t>Dlažba z lomového kamene upraveného vodorovná nebo ve sklonu do 1:2 s dodáním hmot do malty MC 10, s vyplněním spár maltou MC 10 a s vyspárováním maltou MCS v ploše do 20 m2, tl. 250 mm</t>
  </si>
  <si>
    <t>Trubní vedení</t>
  </si>
  <si>
    <t>721242115</t>
  </si>
  <si>
    <t>Lapač střešních splavenin z PP se zápachovou klapkou a lapacím košem DN 110</t>
  </si>
  <si>
    <t>2143293942</t>
  </si>
  <si>
    <t>Lapače střešních splavenin z polypropylenu (PP) DN 110 (HL 600)</t>
  </si>
  <si>
    <t>"vč.3.3.2" 2</t>
  </si>
  <si>
    <t>871prop01</t>
  </si>
  <si>
    <t>Propojení lapače splavenin na potrubí PVC SN-12 DN-150</t>
  </si>
  <si>
    <t>-1397723791</t>
  </si>
  <si>
    <t>871313121</t>
  </si>
  <si>
    <t>Montáž kanalizačního potrubí z PVC těsněné gumovým kroužkem otevřený výkop sklon do 20 % DN 150</t>
  </si>
  <si>
    <t>505693963</t>
  </si>
  <si>
    <t>Montáž kanalizačního potrubí z plastů z tvrdého PVC těsněných gumovým kroužkem v otevřeném výkopu ve sklonu do 20 % DN 150</t>
  </si>
  <si>
    <t>"vč.3.3.2" 17,64+8,35</t>
  </si>
  <si>
    <t>Q12-150</t>
  </si>
  <si>
    <t>TRUBKA SN12 DN150</t>
  </si>
  <si>
    <t>1905754492</t>
  </si>
  <si>
    <t>TRUBKA SN12 DN-200
Použití:  Potrubí pro gravitační splaškovou nebo dešťovou kanalizaci 
Materiál: PVC 
Kruhová tuhost:  Min. 12 kN/m2 
Konstrukce stěny:  Třívrstvá hladká plnostěnná (nepěněná), vnitřní vrstva světle šedá (umožňuje kvalitnější kamerovou revizi), vysoce odolná abrazi, od DN500 (včetně) - možno s hladkým vnějším povrchem a strukturovanou stěnou
Pro budoucí přípojky budou vysazeny tvarovky, kompatibilní s navrženým potrubím</t>
  </si>
  <si>
    <t>1,03*a</t>
  </si>
  <si>
    <t>871353121</t>
  </si>
  <si>
    <t>Montáž kanalizačního potrubí z PVC těsněné gumovým kroužkem otevřený výkop sklon do 20 % DN 200</t>
  </si>
  <si>
    <t>-573738486</t>
  </si>
  <si>
    <t>Montáž kanalizačního potrubí z plastů z tvrdého PVC těsněných gumovým kroužkem v otevřeném výkopu ve sklonu do 20 % DN 200</t>
  </si>
  <si>
    <t>"vč.3.3.1" 25,84</t>
  </si>
  <si>
    <t>Q12-200</t>
  </si>
  <si>
    <t>TRUBKA SN12 DN200</t>
  </si>
  <si>
    <t>-479287533</t>
  </si>
  <si>
    <t>1,03*b</t>
  </si>
  <si>
    <t>877355211</t>
  </si>
  <si>
    <t>Montáž tvarovek z tvrdého PVC jednoosé DN 200</t>
  </si>
  <si>
    <t>-1815787037</t>
  </si>
  <si>
    <t>Montáž tvarovek na kanalizačním potrubí z trub z plastu z tvrdého PVC systém KG nebo z polypropylenu systém KG 2000 v otevřeném výkopu jednoosých DN 200</t>
  </si>
  <si>
    <t>Q-KGU200</t>
  </si>
  <si>
    <t>PŘESUVKA 200 PVC</t>
  </si>
  <si>
    <t>1228111296</t>
  </si>
  <si>
    <t>1,03*3</t>
  </si>
  <si>
    <t>877355221</t>
  </si>
  <si>
    <t>Montáž tvarovek z tvrdého PVC dvouosé DN 200</t>
  </si>
  <si>
    <t>1791743659</t>
  </si>
  <si>
    <t>Montáž tvarovek na kanalizačním potrubí z trub z plastu z tvrdého PVC systém KG nebo z polypropylenu systém KG 2000 v otevřeném výkopu dvouosých DN 200</t>
  </si>
  <si>
    <t>"vč.3.3.1" 1</t>
  </si>
  <si>
    <t>Q-KGEA200/150/45</t>
  </si>
  <si>
    <t>ODBOČKA PVC 200/150/45</t>
  </si>
  <si>
    <t>-86552767</t>
  </si>
  <si>
    <t>892312121</t>
  </si>
  <si>
    <t>Tlaková zkouška vzduchem potrubí DN 150 těsnícím vakem ucpávkovým</t>
  </si>
  <si>
    <t>úsek</t>
  </si>
  <si>
    <t>1493551744</t>
  </si>
  <si>
    <t>Tlakové zkoušky vzduchem těsnícími vaky ucpávkovými DN 150</t>
  </si>
  <si>
    <t>"vč.3.3.2" 1</t>
  </si>
  <si>
    <t>892352121</t>
  </si>
  <si>
    <t>Tlaková zkouška vzduchem potrubí DN 200 těsnícím vakem ucpávkovým</t>
  </si>
  <si>
    <t>2081159593</t>
  </si>
  <si>
    <t>Tlakové zkoušky vzduchem těsnícími vaky ucpávkovými DN 200</t>
  </si>
  <si>
    <t>"vč.3.3.1" 5</t>
  </si>
  <si>
    <t>894411311</t>
  </si>
  <si>
    <t>Osazení železobetonových dílců pro šachty skruží rovných</t>
  </si>
  <si>
    <t>-1650483037</t>
  </si>
  <si>
    <t>"vč.3.5.3" 2</t>
  </si>
  <si>
    <t>592241600</t>
  </si>
  <si>
    <t>skruž betonová s ocelová se stupadly +PE povlakem TBS-Q 1000/250/120 SP 100x25x12 cm</t>
  </si>
  <si>
    <t>200262809</t>
  </si>
  <si>
    <t>prefabrikáty pro vstupní šachty a drenážní šachtice (betonové a železobetonové) šachty pro odpadní kanály a potrubí uložená v zemi skruže s ocelovými stupadly s PE povlakem TBS-Q 1000/250/120 SP  100 x 25 x 12</t>
  </si>
  <si>
    <t>1,01*2</t>
  </si>
  <si>
    <t>894412411</t>
  </si>
  <si>
    <t>Osazení železobetonových dílců pro šachty skruží přechodových</t>
  </si>
  <si>
    <t>-1866218577</t>
  </si>
  <si>
    <t>"vč.3.5.3" 4</t>
  </si>
  <si>
    <t>592241680</t>
  </si>
  <si>
    <t>skruž betonová přechodová TBR-Q 625/600/120 SPK 62,5/100x60x12 cm</t>
  </si>
  <si>
    <t>1015318445</t>
  </si>
  <si>
    <t>prefabrikáty pro vstupní šachty a drenážní šachtice (betonové a železobetonové) šachty pro odpadní kanály a potrubí uložená v zemi skruž přechodová TBR-Q  625/600/120 SPK  62,5/100 x 60 x 12</t>
  </si>
  <si>
    <t>4*1,01</t>
  </si>
  <si>
    <t>894414111</t>
  </si>
  <si>
    <t>Osazení železobetonových dílců pro šachty skruží základových</t>
  </si>
  <si>
    <t>322880687</t>
  </si>
  <si>
    <t>5922418001</t>
  </si>
  <si>
    <t xml:space="preserve">dno betonové šachtové TZZ-Q 100/115 D 130x115x15 cm </t>
  </si>
  <si>
    <t>1580801479</t>
  </si>
  <si>
    <t>prefabrikáty pro vstupní šachty a drenážní šachtice (betonové a železobetonové) šachty pro odpadní kanály a potrubí uložená v zemi dno šachtové TZZ-Q 1000/1000  100/130 x 115 x 15</t>
  </si>
  <si>
    <t>Poznámka k položce:
Šachtové dílce budou zhotoveny z betonu pevnostní třídy C 40/50 s vysokou odolností proti obrusu a odolného proti agresivitě chemického prostředí stupně XD2 dle ČSN EN 206-1. Šachetní dna budou provedena jako kompaktní jednolitá, s úhlováním kynety dna i prostupů při sklonu nad 2% a sklonem nástupnice ke středu šachty 1:20.</t>
  </si>
  <si>
    <t>"vč.3.5.3" 2,01</t>
  </si>
  <si>
    <t>592241inf02</t>
  </si>
  <si>
    <t>dno betonové šachtové TZZ-Q 1000 DN D130x15 - atyp s měrným žlabem</t>
  </si>
  <si>
    <t>54410290</t>
  </si>
  <si>
    <t>"vč.3.5.4" 1,01*1</t>
  </si>
  <si>
    <t>592241inf04</t>
  </si>
  <si>
    <t>dno betonové šachtové TZZ-Q 1000 DN D130x15 - atyp se zpětnou klapkou</t>
  </si>
  <si>
    <t>688123521</t>
  </si>
  <si>
    <t>"vč.3.5.3" 1,01*1</t>
  </si>
  <si>
    <t>894811132</t>
  </si>
  <si>
    <t>Revizní šachta z PVC systém RV typ přímý, DN 400/160 tlak 12,5 t hl od 1110 do 1480 mm</t>
  </si>
  <si>
    <t>531667955</t>
  </si>
  <si>
    <t>Revizní šachta z tvrdého PVC v otevřeném výkopu systém RV typ přímý (DN šachty/DN trubního vedení) DN 400/160, odolnost vnějšímu tlaku 12,5 t, hloubka od 1110 do 1480 mm</t>
  </si>
  <si>
    <t>"vč.3.5.2,3" 1</t>
  </si>
  <si>
    <t>899102111</t>
  </si>
  <si>
    <t>Osazení poklopů litinových nebo ocelových včetně rámů hmotnosti nad 50 do 100 kg</t>
  </si>
  <si>
    <t>-809795306</t>
  </si>
  <si>
    <t>Osazení poklopů litinových a ocelových včetně rámů hmotnosti jednotlivě přes 50 do 100 kg</t>
  </si>
  <si>
    <t>592246602</t>
  </si>
  <si>
    <t>poklop šachtový D600 betonová výplň+ litina tř.A15 - BEGU</t>
  </si>
  <si>
    <t>48078687</t>
  </si>
  <si>
    <t>"vč.3.5.2" 4</t>
  </si>
  <si>
    <t>899722114</t>
  </si>
  <si>
    <t>Krytí potrubí z plastů výstražnou fólií z PVC 40 cm</t>
  </si>
  <si>
    <t>-1504055984</t>
  </si>
  <si>
    <t>Krytí potrubí z plastů výstražnou fólií z PVC šířky 40 cm</t>
  </si>
  <si>
    <t>"TZ" a+b</t>
  </si>
  <si>
    <t>998276101</t>
  </si>
  <si>
    <t>Přesun hmot pro trubní vedení z trub z plastických hmot otevřený výkop</t>
  </si>
  <si>
    <t>1824418409</t>
  </si>
  <si>
    <t>Přesun hmot pro trubní vedení hloubené z trub z plastických hmot nebo sklolaminátových pro vodovody nebo kanalizace v otevřeném výkopu dopravní vzdálenost do 15 m</t>
  </si>
  <si>
    <t>SO-01-4 - Přípojka NN</t>
  </si>
  <si>
    <t>1.1.1</t>
  </si>
  <si>
    <t>-303053142</t>
  </si>
  <si>
    <t xml:space="preserve">Elektro - montáže - položkový soupis viz samostatná příloha SO-01-4 </t>
  </si>
  <si>
    <t>1.1.2</t>
  </si>
  <si>
    <t>-1672540123</t>
  </si>
  <si>
    <t xml:space="preserve">Elektro - materiál - položkový soupis viz samostatná příloha SO-01-4
</t>
  </si>
  <si>
    <t>1.1.3</t>
  </si>
  <si>
    <t>-1758216320</t>
  </si>
  <si>
    <t>Elektro - zemní páce - položkový soupis viz samostatná příloha SO-01-4</t>
  </si>
  <si>
    <t>1.2.1</t>
  </si>
  <si>
    <t>-1870869785</t>
  </si>
  <si>
    <t xml:space="preserve">Elektro - ostatní - položkový soupis viz samostatná příloha SO-01-4
</t>
  </si>
  <si>
    <t>1.3.1</t>
  </si>
  <si>
    <t>Elektro - vedlejší náklady - viz samostatná příloha</t>
  </si>
  <si>
    <t>-1909327838</t>
  </si>
  <si>
    <t>Elektro - vedlejší náklady - položkový soupis viz samostatná příloha SO-01-4 
Vedlejší náklady - viz samostatný stavební objekt - VON</t>
  </si>
  <si>
    <t>18,9</t>
  </si>
  <si>
    <t>10,88</t>
  </si>
  <si>
    <t>6,225</t>
  </si>
  <si>
    <t>4,655</t>
  </si>
  <si>
    <t>Jt</t>
  </si>
  <si>
    <t>9,212</t>
  </si>
  <si>
    <t>lože</t>
  </si>
  <si>
    <t>1,512</t>
  </si>
  <si>
    <t>O</t>
  </si>
  <si>
    <t>obsyp potrubí</t>
  </si>
  <si>
    <t>4,158</t>
  </si>
  <si>
    <t>R3</t>
  </si>
  <si>
    <t>26,984</t>
  </si>
  <si>
    <t>21,314</t>
  </si>
  <si>
    <t>SO-01-5 - Zásobení vodou</t>
  </si>
  <si>
    <t xml:space="preserve">    5 - Komunikace</t>
  </si>
  <si>
    <t xml:space="preserve">    998 - Přesun hmot</t>
  </si>
  <si>
    <t>131201201</t>
  </si>
  <si>
    <t>Hloubení jam zapažených v hornině tř. 3 objemu do 100 m3</t>
  </si>
  <si>
    <t>-2083865284</t>
  </si>
  <si>
    <t>Hloubení zapažených jam a zářezů s urovnáním dna do předepsaného profilu a spádu v hornině tř. 3 do 100 m3</t>
  </si>
  <si>
    <t xml:space="preserve">(Pi*2,15/3*(1,8*1,8+1,8*0,65+0,65*0,65)) "vč.5.5 celkem" </t>
  </si>
  <si>
    <t>"hor.3" (Pi*0,77/3*(1,8*1,8+1,8*1,4+1,4*1,4))</t>
  </si>
  <si>
    <t>131201209</t>
  </si>
  <si>
    <t>Příplatek za lepivost u hloubení jam zapažených v hornině tř. 3</t>
  </si>
  <si>
    <t>-1039064120</t>
  </si>
  <si>
    <t>Hloubení zapažených jam a zářezů s urovnáním dna do předepsaného profilu a spádu Příplatek k cenám za lepivost horniny tř. 3</t>
  </si>
  <si>
    <t>"50%" J3*0,5</t>
  </si>
  <si>
    <t>131301201</t>
  </si>
  <si>
    <t>Hloubení jam zapažených v hornině tř. 4 objemu do 100 m3</t>
  </si>
  <si>
    <t>-1792517846</t>
  </si>
  <si>
    <t>Hloubení zapažených jam a zářezů s urovnáním dna do předepsaného profilu a spádu v hornině tř. 4 do 100 m3</t>
  </si>
  <si>
    <t>"hor.4" J-J3</t>
  </si>
  <si>
    <t>131301209</t>
  </si>
  <si>
    <t>Příplatek za lepivost u hloubení jam zapažených v hornině tř. 4</t>
  </si>
  <si>
    <t>120170854</t>
  </si>
  <si>
    <t>Hloubení zapažených jam a zářezů s urovnáním dna do předepsaného profilu a spádu Příplatek k cenám za lepivost horniny tř. 4</t>
  </si>
  <si>
    <t>"50%" 0,5*J4</t>
  </si>
  <si>
    <t>-1792061911</t>
  </si>
  <si>
    <t>"vč.5.3,4"  1,1*1,3*18,87</t>
  </si>
  <si>
    <t>132201209</t>
  </si>
  <si>
    <t>Příplatek za lepivost k hloubení rýh š do 2000 mm v hornině tř. 3</t>
  </si>
  <si>
    <t>-76784759</t>
  </si>
  <si>
    <t>Hloubení zapažených i nezapažených rýh šířky přes 600 do 2 000 mm s urovnáním dna do předepsaného profilu a spádu v hornině tř. 3 Příplatek k cenám za lepivost horniny tř. 3</t>
  </si>
  <si>
    <t>Poznámka k položce:
100%</t>
  </si>
  <si>
    <t>"50%" R3*0,5</t>
  </si>
  <si>
    <t>1906622541</t>
  </si>
  <si>
    <t>"vč.5.3,4"  2*1,3*18,87</t>
  </si>
  <si>
    <t>-737624698</t>
  </si>
  <si>
    <t>955326420</t>
  </si>
  <si>
    <t>"příl.27 přebytek na MDP do násypů HTÚ SO-01-7" J+L+O</t>
  </si>
  <si>
    <t>"na MDP a zpět na zásyp" Z</t>
  </si>
  <si>
    <t>1346593005</t>
  </si>
  <si>
    <t>-1503997453</t>
  </si>
  <si>
    <t>R3+J</t>
  </si>
  <si>
    <t>2020411077</t>
  </si>
  <si>
    <t>"vodov příp" R3-O-L</t>
  </si>
  <si>
    <t>175101101</t>
  </si>
  <si>
    <t>Obsypání potrubí bez prohození sypaniny z hornin tř. 1 až 4 uloženým do 3 m od kraje výkopu</t>
  </si>
  <si>
    <t>1972741050</t>
  </si>
  <si>
    <t>Obsypání potrubí sypaninou z vhodných hornin tř. 1 až 4 nebo materiálem připraveným podél výkopu ve vzdálenosti do 3 m od jeho kraje, pro jakoukoliv hloubku výkopu a míru zhutnění bez prohození sypaniny</t>
  </si>
  <si>
    <t>"vč.5.4" 0,2*1,1*a</t>
  </si>
  <si>
    <t>-2083250559</t>
  </si>
  <si>
    <t>"2t/m3" O*2</t>
  </si>
  <si>
    <t>1129538000</t>
  </si>
  <si>
    <t>Osazení pláště vodárenské kopané studny z betonových skruží na cementovou maltu MC 10 celokruhových, při vnitřním průměru studny 1,00 m</t>
  </si>
  <si>
    <t>"vč.5.5" 2</t>
  </si>
  <si>
    <t>592241620</t>
  </si>
  <si>
    <t>skruž betonová s ocelová se stupadly +PE povlakem TBH-Q 1000/1000/120 SP 100x100x12 cm</t>
  </si>
  <si>
    <t>996817352</t>
  </si>
  <si>
    <t>prefabrikáty pro vstupní šachty a drenážní šachtice (betonové a železobetonové) šachty pro odpadní kanály a potrubí uložená v zemi skruže s ocelovými stupadly s PE povlakem TBH-Q 1000/1000/120 SP100 x 100 x 12</t>
  </si>
  <si>
    <t>1,02*2</t>
  </si>
  <si>
    <t>247681114</t>
  </si>
  <si>
    <t>Těsnění studny z jílu se zhutněním</t>
  </si>
  <si>
    <t>1579361249</t>
  </si>
  <si>
    <t>Obsyp a těsnění vodárenské studny těsnění se zhutněním z jílu</t>
  </si>
  <si>
    <t>"vč.5.5.2" (Pi*2,3/3*(1,75*1,75+1,75*0,7+0,7*0,7))-Pi*0,62*0,62*1,9</t>
  </si>
  <si>
    <t>581232800</t>
  </si>
  <si>
    <t>zemina jílovitá</t>
  </si>
  <si>
    <t>-918628558</t>
  </si>
  <si>
    <t>Jt*2,4</t>
  </si>
  <si>
    <t>273316131</t>
  </si>
  <si>
    <t>Základové desky z prostého betonu vodostavebného V8 tř. B 30</t>
  </si>
  <si>
    <t>CS ÚRS 2012 02</t>
  </si>
  <si>
    <t>-460120862</t>
  </si>
  <si>
    <t>Pi*0,8*0,8*0,15</t>
  </si>
  <si>
    <t>prop 01de</t>
  </si>
  <si>
    <t>Zákrytová deska ze žb C-40/50 XA1 D-1200/200 se vstup otvozem 600x600 -atyp (vč. osazení)</t>
  </si>
  <si>
    <t>ks</t>
  </si>
  <si>
    <t>1672393429</t>
  </si>
  <si>
    <t>"vč.5.5.2" 1</t>
  </si>
  <si>
    <t>204315419</t>
  </si>
  <si>
    <t>"vč.5.5.2" Pi*2,62*2,62-Pi*0,62*0,62</t>
  </si>
  <si>
    <t>625164838</t>
  </si>
  <si>
    <t>"vč.5.3,4" 0,1*0,8*a</t>
  </si>
  <si>
    <t>Komunikace</t>
  </si>
  <si>
    <t>594511111</t>
  </si>
  <si>
    <t>Dlažba z lomového kamene s provedením lože z betonu</t>
  </si>
  <si>
    <t>966289922</t>
  </si>
  <si>
    <t>Dlažba nebo přídlažba z lomového kamene lomařsky upraveného rigolového v ploše vodorovné nebo ve sklonu tl. do 250 mm, bez vyplnění spár, s provedením lože tl. 50 mm z betonu</t>
  </si>
  <si>
    <t>599632111</t>
  </si>
  <si>
    <t>Vyplnění spár dlažby z lomového kamene MC se zatřením</t>
  </si>
  <si>
    <t>1869981928</t>
  </si>
  <si>
    <t>Vyplnění spár dlažby (přídlažby) z lomového kamene v jakémkoliv sklonu plochy a jakékoliv tloušťky cementovou maltou se zatřením</t>
  </si>
  <si>
    <t>871161121</t>
  </si>
  <si>
    <t>Montáž potrubí z trubek z tlakového polyetylénu otevřený výkop svařovaných vnější průměr 32 mm</t>
  </si>
  <si>
    <t>-971156751</t>
  </si>
  <si>
    <t>Montáž potrubí z plastických hmot v otevřeném výkopu, z tlakových trubek polyetylenových PE svařených vnějšího průměru 32 mm</t>
  </si>
  <si>
    <t>"vč.5.3,4" 18,9</t>
  </si>
  <si>
    <t>286131100</t>
  </si>
  <si>
    <t>potrubí vodovodní PE100 PN16 SDR11 6 m, 100 m, 32 x 3,0 mm, návin</t>
  </si>
  <si>
    <t>-1712101941</t>
  </si>
  <si>
    <t>a*1,015</t>
  </si>
  <si>
    <t>286531000</t>
  </si>
  <si>
    <t>vložká přechodová PE-mosaz vnější závit 32-1"</t>
  </si>
  <si>
    <t>1244172233</t>
  </si>
  <si>
    <t>892233121</t>
  </si>
  <si>
    <t>Proplach a desinfekce vodovodního potrubí DN od 40 do 70</t>
  </si>
  <si>
    <t>-1941845881</t>
  </si>
  <si>
    <t>"vč.5.3" a</t>
  </si>
  <si>
    <t>892241111</t>
  </si>
  <si>
    <t>Tlaková zkouška vodou potrubí do 80</t>
  </si>
  <si>
    <t>-1975398037</t>
  </si>
  <si>
    <t>Tlakové zkoušky vodou na potrubí DN do 80</t>
  </si>
  <si>
    <t>892372111</t>
  </si>
  <si>
    <t>Zabezpečení konců potrubí DN do 300 při tlakových zkouškách vodou</t>
  </si>
  <si>
    <t>-1100713441</t>
  </si>
  <si>
    <t>Tlakové zkoušky vodou zabezpečení konců potrubí při tlakových zkouškách DN do 300</t>
  </si>
  <si>
    <t>899712111</t>
  </si>
  <si>
    <t>Orientační tabulky na zdivu</t>
  </si>
  <si>
    <t>-1001275608</t>
  </si>
  <si>
    <t>Orientační tabulky na vodovodních a kanalizačních řadech na zdivu</t>
  </si>
  <si>
    <t>899721112</t>
  </si>
  <si>
    <t>Zakrytí potrubí výstražnou fólií š.200</t>
  </si>
  <si>
    <t>1860538339</t>
  </si>
  <si>
    <t>Zakrytí potrubí výstražnou fólií š.200 šedá</t>
  </si>
  <si>
    <t>899721121</t>
  </si>
  <si>
    <t>Signalizační vodičř CY 6mm s upevněním na potrubí, vč vyvedení</t>
  </si>
  <si>
    <t>15220480</t>
  </si>
  <si>
    <t>Průzkumný vrt hl.30m PVC-125</t>
  </si>
  <si>
    <t>-465225420</t>
  </si>
  <si>
    <t>Průzkumný vrt hl.30m PVC-125
vrtný průměr 205mm, zárubnice PVC-U, ochran. ocel. pažnice, obsyp, těsnění</t>
  </si>
  <si>
    <t xml:space="preserve">prop 02  </t>
  </si>
  <si>
    <t>Zkrácení zárubnice a pažnice průzkumného vrtu</t>
  </si>
  <si>
    <t>1535944747</t>
  </si>
  <si>
    <t xml:space="preserve">prop 03  </t>
  </si>
  <si>
    <t xml:space="preserve">Vodotěsné víko zhlaví zárubnice s odvětráním 1" </t>
  </si>
  <si>
    <t>107096959</t>
  </si>
  <si>
    <t xml:space="preserve">prop 04 </t>
  </si>
  <si>
    <t>Nátěr zhlaví zárubnice a víka, jednosložkový, dvojnásobný</t>
  </si>
  <si>
    <t>1165026775</t>
  </si>
  <si>
    <t>Nátěr zhlaví zárubnoce a víka, jednosložkový, dvojnásobný</t>
  </si>
  <si>
    <t>prop 05</t>
  </si>
  <si>
    <t>Těsnění vodor spáry bentonitovou páskou a stěrkovou izolací</t>
  </si>
  <si>
    <t>-1391566463</t>
  </si>
  <si>
    <t>prop 06</t>
  </si>
  <si>
    <t>Vrtání a dotěsnění prostupu D-100 stěnou MŠ</t>
  </si>
  <si>
    <t>1142644788</t>
  </si>
  <si>
    <t>Vrtání a dotěsnění prostupu D-100 stěnou MŠ
+těsnění bentonit páskou (600%) a rozpínavou cement. zálivkou</t>
  </si>
  <si>
    <t>prop 07</t>
  </si>
  <si>
    <t>Poklop studniční uzamykatelný 600x600</t>
  </si>
  <si>
    <t>1919855703</t>
  </si>
  <si>
    <t>998</t>
  </si>
  <si>
    <t>998254011</t>
  </si>
  <si>
    <t>Přesun hmot pro studny a jímání vody</t>
  </si>
  <si>
    <t>814247250</t>
  </si>
  <si>
    <t>Přesun hmot pro studny a jímání vody z betonu prostého, železového nebo montované z dílců jakéhokoliv rozsahu do 50 m</t>
  </si>
  <si>
    <t>722229103</t>
  </si>
  <si>
    <t>Montáž vodovodních armatur s jedním závitem G 1 ostatní typ</t>
  </si>
  <si>
    <t>-593648912</t>
  </si>
  <si>
    <t>987600100006</t>
  </si>
  <si>
    <t>VENTIL ODVZDUŠŇOVACÍ PN 0,1-6 DN 1''</t>
  </si>
  <si>
    <t>44308915</t>
  </si>
  <si>
    <t>-1187155240</t>
  </si>
  <si>
    <t>724149101</t>
  </si>
  <si>
    <t>Montáž čerpadla vodovodního ponorného o výkonu do 56 litrů bez potrubí a příslušenství</t>
  </si>
  <si>
    <t>1816625883</t>
  </si>
  <si>
    <t>426inf01</t>
  </si>
  <si>
    <t xml:space="preserve">Ponorné z nerezové oceli včetně oběžných kol, průměr 97 mm s ochranou motoru proti běhu na sucho, Q=0,5-0,8 l/s, H = 45-55 m, Pi=0,55 kW dle TZ SO 01-5
</t>
  </si>
  <si>
    <t>-2141028527</t>
  </si>
  <si>
    <t>Poznámka k položce:
Integrovaná ochrana proti chodu nasucho má havarijní funkci. V případě nízké vydatnosti vrtu/studny, doporučujeme čerpadlo dovybavit externím
hlídáním hladiny.</t>
  </si>
  <si>
    <t>72414prop01</t>
  </si>
  <si>
    <t>Propojení ponor čerpadla výtlačným potr PE-32+konzole+lanko</t>
  </si>
  <si>
    <t>78798770</t>
  </si>
  <si>
    <t>-889680222</t>
  </si>
  <si>
    <t>51,6</t>
  </si>
  <si>
    <t>k</t>
  </si>
  <si>
    <t>208,7</t>
  </si>
  <si>
    <t>SO-01-6 - Zpevněné plochy</t>
  </si>
  <si>
    <t>122202201</t>
  </si>
  <si>
    <t>Odkopávky a prokopávky nezapažené pro silnice objemu do 100 m3 v hornině tř. 3</t>
  </si>
  <si>
    <t>1902016791</t>
  </si>
  <si>
    <t>Odkopávky a prokopávky nezapažené pro silnice s přemístěním výkopku v příčných profilech na vzdálenost do 15 m nebo s naložením na dopravní prostředek v hornině tř. 3 do 100 m3</t>
  </si>
  <si>
    <t xml:space="preserve">"digitálně zaměřeno pod komunikaci"  0,39*(k+0,85*51,6) </t>
  </si>
  <si>
    <t>-37083620</t>
  </si>
  <si>
    <t>Přeb_1</t>
  </si>
  <si>
    <t>"na TKO" 98,498</t>
  </si>
  <si>
    <t>2099331539</t>
  </si>
  <si>
    <t>98,498*11 'Přepočtené koeficientem množství</t>
  </si>
  <si>
    <t>2096571164</t>
  </si>
  <si>
    <t>"přebytek- 2t/m3" 2*98,498</t>
  </si>
  <si>
    <t>181202305</t>
  </si>
  <si>
    <t>Úprava pláně na násypech se zhutněním</t>
  </si>
  <si>
    <t>280150901</t>
  </si>
  <si>
    <t>Úprava pláně na stavbách dálnic na násypech se zhutněním</t>
  </si>
  <si>
    <t>"digitálně zaměřeno pod komunikaci"  k+0,45*51,6</t>
  </si>
  <si>
    <t>564752111</t>
  </si>
  <si>
    <t>Podklad z vibrovaného štěrku VŠ tl 150 mm</t>
  </si>
  <si>
    <t>731129700</t>
  </si>
  <si>
    <t>Podklad nebo kryt z vibrovaného štěrku VŠ s rozprostřením, vlhčením a zhutněním, po zhutnění tl. 150 mm</t>
  </si>
  <si>
    <t>Poznámka k položce:
štěrkodrť 0-32</t>
  </si>
  <si>
    <t>"digitálně zaměřeno z vč.6.2" 208,7</t>
  </si>
  <si>
    <t>564851111</t>
  </si>
  <si>
    <t>Podklad ze štěrkodrtě ŠD tl 150 mm</t>
  </si>
  <si>
    <t>54966957</t>
  </si>
  <si>
    <t>Podklad ze štěrkodrti ŠD s rozprostřením a zhutněním, po zhutnění tl. 150 mm fr.0-63</t>
  </si>
  <si>
    <t>"digitálně zaměřeno pod komunikaci" k+0,45*51,6</t>
  </si>
  <si>
    <t>565135121</t>
  </si>
  <si>
    <t>Asfaltový beton vrstva podkladní ACP 16 (obalované kamenivo OKS) tl 50 mm š přes 3 m</t>
  </si>
  <si>
    <t>-473461540</t>
  </si>
  <si>
    <t>Asfaltový beton vrstva podkladní ACP 16 (obalované kamenivo střednězrnné - OKS) s rozprostřením a zhutněním v pruhu šířky přes 3 m, po zhutnění tl. 50 mm</t>
  </si>
  <si>
    <t>569903311</t>
  </si>
  <si>
    <t>Zřízení zemních krajnic se zhutněním</t>
  </si>
  <si>
    <t>-477630338</t>
  </si>
  <si>
    <t>Zřízení zemních krajnic z hornin jakékoliv třídy se zhutněním</t>
  </si>
  <si>
    <t>"digitálně zaměřeno pod komunikaci"  0,39*0,4/2*51,6</t>
  </si>
  <si>
    <t>577134221</t>
  </si>
  <si>
    <t>Asfaltový beton vrstva obrusná ACO 11 (ABS) tř. II tl 40 mm š přes 3 m z nemodifikovaného asfaltu</t>
  </si>
  <si>
    <t>-107348873</t>
  </si>
  <si>
    <t>Asfaltový beton vrstva obrusná ACO 11 (ABS) s rozprostřením a se zhutněním z nemodifikovaného asfaltu v pruhu šířky přes 3 m tř. II, po zhutnění tl. 40 mm</t>
  </si>
  <si>
    <t>916131113</t>
  </si>
  <si>
    <t>Osazení silničního obrubníku betonového ležatého s boční opěrou do lože z betonu prostého</t>
  </si>
  <si>
    <t>-398371889</t>
  </si>
  <si>
    <t>Osazení silničního obrubníku betonového se zřízením lože, s vyplněním a zatřením spár cementovou maltou ležatého s boční opěrou z betonu prostého tř. C 12/15, do lože z betonu prostého téže značky</t>
  </si>
  <si>
    <t>"digitálně zaměřeno" 51,6</t>
  </si>
  <si>
    <t>592174670</t>
  </si>
  <si>
    <t>obrubník betonový silniční nájezdový Standard 50x15x15 cm</t>
  </si>
  <si>
    <t>-761787313</t>
  </si>
  <si>
    <t>obrubníky betonové a železobetonové obrubník silniční nájezdový Standard     50 x 15 x 15</t>
  </si>
  <si>
    <t>1,01*a*2</t>
  </si>
  <si>
    <t>998225111</t>
  </si>
  <si>
    <t>Přesun hmot pro pozemní komunikace s krytem z kamene, monolitickým betonovým nebo živičným</t>
  </si>
  <si>
    <t>239151251</t>
  </si>
  <si>
    <t>Přesun hmot pro komunikace s krytem z kameniva, monolitickým betonovým nebo živičným dopravní vzdálenost do 200 m jakékoliv délky objektu</t>
  </si>
  <si>
    <t>87,74</t>
  </si>
  <si>
    <t>Odk</t>
  </si>
  <si>
    <t>199,37</t>
  </si>
  <si>
    <t>Or</t>
  </si>
  <si>
    <t>260</t>
  </si>
  <si>
    <t>Š</t>
  </si>
  <si>
    <t>11,248</t>
  </si>
  <si>
    <t>SO-01-7 - Terénní a sadové úpravy, oplocení</t>
  </si>
  <si>
    <t>111201101</t>
  </si>
  <si>
    <t>Odstranění křovin a stromů průměru kmene do 100 mm i s kořeny z celkové plochy do 1000 m2</t>
  </si>
  <si>
    <t>-1726094288</t>
  </si>
  <si>
    <t>Odstranění křovin a stromů s odstraněním kořenů průměru kmene do 100 mm do sklonu terénu 1 : 5, při celkové ploše do 1 000 m2</t>
  </si>
  <si>
    <t>111201401</t>
  </si>
  <si>
    <t>Spálení křovin a stromů průměru kmene do 100 mm</t>
  </si>
  <si>
    <t>-1918779894</t>
  </si>
  <si>
    <t>Spálení odstraněných křovin a stromů na hromadách průměru kmene do 100 mm pro jakoukoliv plochu</t>
  </si>
  <si>
    <t>121101101</t>
  </si>
  <si>
    <t>Sejmutí ornice s přemístěním na vzdálenost do 50 m</t>
  </si>
  <si>
    <t>-425767188</t>
  </si>
  <si>
    <t>Sejmutí ornice nebo lesní půdy s vodorovným přemístěním na hromady v místě upotřebení nebo na dočasné či trvalé skládky se složením, na vzdálenost do 50 m</t>
  </si>
  <si>
    <t>"TZ" 0,25*1040</t>
  </si>
  <si>
    <t>122201102</t>
  </si>
  <si>
    <t>Odkopávky a prokopávky nezapažené v hornině tř. 3 objem do 1000 m3</t>
  </si>
  <si>
    <t>-711604147</t>
  </si>
  <si>
    <t>Odkopávky a prokopávky nezapažené s přehozením výkopku na vzdálenost do 3 m nebo s naložením na dopravní prostředek v hornině tř. 3 přes 100 do 1 000 m3</t>
  </si>
  <si>
    <t>"příl. 27 tabulka kubatur" 199,37</t>
  </si>
  <si>
    <t>-1510262619</t>
  </si>
  <si>
    <t>Hloubení nezapažených jam a zářezů s urovnáním dna do předepsaného profilu a spádu Příplatek k cenám za lepivost horniny tř. 3</t>
  </si>
  <si>
    <t>"50%" Odk*0,5</t>
  </si>
  <si>
    <t>133202011</t>
  </si>
  <si>
    <t>Hloubení šachet ručním nebo pneum nářadím v soudržných horninách tř. 3, plocha výkopu do 4 m2</t>
  </si>
  <si>
    <t>340479432</t>
  </si>
  <si>
    <t>Hloubení zapažených i nezapažených šachet plocha výkopu do 20 m2 ručním nebo pneumatickým nářadím s případným nutným přemístěním výkopku ve výkopišti v horninách soudržných tř. 3, plocha výkopu do 4 m2</t>
  </si>
  <si>
    <t>"vč. 7.2,7.4.1,2 oplocení" 0,4*0,95*(0,4*53+0,6*14)</t>
  </si>
  <si>
    <t>162201102</t>
  </si>
  <si>
    <t>Vodorovné přemístění do 50 m výkopku/sypaniny z horniny tř. 1 až 4</t>
  </si>
  <si>
    <t>-1708811422</t>
  </si>
  <si>
    <t>Vodorovné přemístění výkopku nebo sypaniny po suchu na obvyklém dopravním prostředku, bez naložení výkopku, avšak se složením bez rozhrnutí z horniny tř. 1 až 4 na vzdálenost přes 20 do 50 m</t>
  </si>
  <si>
    <t>"použito na násypy HTÚ" Odk+Š</t>
  </si>
  <si>
    <t>-1544384480</t>
  </si>
  <si>
    <t>"TZ" Or</t>
  </si>
  <si>
    <t>162301102</t>
  </si>
  <si>
    <t>Vodorovné přemístění do 1000 m výkopku/sypaniny z horniny tř. 1 až 4</t>
  </si>
  <si>
    <t>41805068</t>
  </si>
  <si>
    <t>Vodorovné přemístění výkopku nebo sypaniny po suchu na obvyklém dopravním prostředku, bez naložení výkopku, avšak se složením bez rozhrnutí z horniny tř. 1 až 4 na vzdálenost přes 500 do 1 000 m</t>
  </si>
  <si>
    <t>"příl.27 tabulka kubatur - z MDP na násypy - deficit" 881,82</t>
  </si>
  <si>
    <t>-1234309968</t>
  </si>
  <si>
    <t>Nakládání, skládání a překládání neulehlého výkopku nebo sypaniny nakládání, množství přes 100 m3, z hornin tř. 1 až 4</t>
  </si>
  <si>
    <t>171101101</t>
  </si>
  <si>
    <t>Uložení sypaniny z hornin soudržných do násypů zhutněných na 95 % PS</t>
  </si>
  <si>
    <t>1102912279</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</si>
  <si>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</si>
  <si>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Poznámka k položce:
K dispozici přebytek 
- odkop = 46,62
- odvodňovací příkop = 19,5
- základ opěr. zdi = 156,695-22,385=134,31
= celkem k dispozici 196,43
deficit = 385,73-196,43= 189,3m3
doplněn z SO-01-1 (233,01m3)</t>
  </si>
  <si>
    <t>Nás</t>
  </si>
  <si>
    <t>"příl. 27 tabulka kubatur" 1092,42</t>
  </si>
  <si>
    <t>171151101</t>
  </si>
  <si>
    <t>Hutnění boků násypů pro jakýkoliv sklon a míru zhutnění svahu</t>
  </si>
  <si>
    <t>1521039468</t>
  </si>
  <si>
    <t>Hutnění boků násypů z hornin soudržných a sypkých pro jakýkoliv sklon, délku a míru zhutnění svahu</t>
  </si>
  <si>
    <t>"příl. 27 tabulka kubatur" 160,55</t>
  </si>
  <si>
    <t>-490085156</t>
  </si>
  <si>
    <t>181111111</t>
  </si>
  <si>
    <t>Plošná úprava terénu do 500 m2 zemina tř 1 až 4 nerovnosti do +/- 100 mm v rovinně a svahu do 1:5</t>
  </si>
  <si>
    <t>-863742610</t>
  </si>
  <si>
    <t>Plošná úprava terénu v zemině tř. 1 až 4 s urovnáním povrchu bez doplnění ornice souvislé plochy do 500 m2 při nerovnostech terénu přes +/-50 do +/- 100 mm v rovině nebo na svahu do 1:5</t>
  </si>
  <si>
    <t>"pod osetí - digitálně zaměřeno" (161+260+217+150)*1,05</t>
  </si>
  <si>
    <t>567765442</t>
  </si>
  <si>
    <t>"příl. 27 " 160,55</t>
  </si>
  <si>
    <t>181411131</t>
  </si>
  <si>
    <t>Založení parkového trávníku výsevem plochy do 1000 m2 v rovině a ve svahu do 1:5</t>
  </si>
  <si>
    <t>1928741130</t>
  </si>
  <si>
    <t>Založení trávníku na půdě předem připravené plochy do 1000 m2 výsevem včetně utažení parkového v rovině nebo na svahu do 1:5</t>
  </si>
  <si>
    <t>"digitálně zaměřeno" (161+260+217+150)*1,05</t>
  </si>
  <si>
    <t>005724100</t>
  </si>
  <si>
    <t>osivo směs travní parková</t>
  </si>
  <si>
    <t>-1184022336</t>
  </si>
  <si>
    <t>osiva pícnin směsi travní balení obvykle 25 kg parková</t>
  </si>
  <si>
    <t>827,4*0,015 'Přepočtené koeficientem množství</t>
  </si>
  <si>
    <t>182201101</t>
  </si>
  <si>
    <t>Svahování násypů</t>
  </si>
  <si>
    <t>-349781952</t>
  </si>
  <si>
    <t>Svahování trvalých svahů do projektovaných profilů s potřebným přemístěním výkopku při svahování násypů v jakékoliv hornině</t>
  </si>
  <si>
    <t>"příl.27" 160,55</t>
  </si>
  <si>
    <t>213311113</t>
  </si>
  <si>
    <t>Polštáře zhutněné pod základy z kameniva drceného frakce 16 až 63 mm</t>
  </si>
  <si>
    <t>-1914158778</t>
  </si>
  <si>
    <t>Polštáře zhutněné pod základy z kameniva drceného frakce 16 až32
 mm</t>
  </si>
  <si>
    <t>"vč. 7.2,7.4.1,2" 0,4*0,15*(0,4*53+0,6*14)*1,035</t>
  </si>
  <si>
    <t>275313811</t>
  </si>
  <si>
    <t>Základové patky z betonu tř. C 25/30</t>
  </si>
  <si>
    <t>339802159</t>
  </si>
  <si>
    <t>Základy z betonu prostého patky a bloky z betonu kamenem neprokládaného tř. C 25/30</t>
  </si>
  <si>
    <t>"plot" 0,4*0,8*(0,4*53+0,6*14)*1,035</t>
  </si>
  <si>
    <t>275351215</t>
  </si>
  <si>
    <t>Zřízení bednění stěn základových patek</t>
  </si>
  <si>
    <t>-637373467</t>
  </si>
  <si>
    <t>Bednění základových stěn patek svislé nebo šikmé (odkloněné), půdorysně přímé nebo zalomené ve volných nebo zapažených jámách, rýhách, šachtách, včetně případných vzpěr zřízení</t>
  </si>
  <si>
    <t>"vč.7.4.2" 0,2*(0,4*(53*2+14)+0,6*14)*2</t>
  </si>
  <si>
    <t>275351216</t>
  </si>
  <si>
    <t>Odstranění bednění stěn základových patek</t>
  </si>
  <si>
    <t>-1910850289</t>
  </si>
  <si>
    <t>Bednění základových stěn patek svislé nebo šikmé (odkloněné), půdorysně přímé nebo zalomené ve volných nebo zapažených jámách, rýhách, šachtách, včetně případných vzpěr odstranění</t>
  </si>
  <si>
    <t>275353102</t>
  </si>
  <si>
    <t>Bednění kotevních otvorů v základových patkách průřezu do 0,01 m2 hl 0,5 m</t>
  </si>
  <si>
    <t>1919689695</t>
  </si>
  <si>
    <t>Bednění kotevních otvorů a prostupů v základových konstrukcích v patkách včetně polohového zajištění a odbednění, popř. ztraceného bednění z pletiva apod. průřezu do 0,01 m2, hl. přes 0,25 do 0,50 m</t>
  </si>
  <si>
    <t>"pro oplocení" 53</t>
  </si>
  <si>
    <t>338171121</t>
  </si>
  <si>
    <t>Osazování sloupků a vzpěr plotových ocelových v 2,60 m se zalitím MC</t>
  </si>
  <si>
    <t>-1278020637</t>
  </si>
  <si>
    <t>Osazování sloupků a vzpěr plotových ocelových trubkových nebo profilovaných výšky do 2,60 m se zalitím cementovou maltou do vynechaných otvorů</t>
  </si>
  <si>
    <t>"vč.7.2,4" 38.+14</t>
  </si>
  <si>
    <t>inf 01tt</t>
  </si>
  <si>
    <t>Sloupek kulatý Zn+PVC 2600x48x1,5</t>
  </si>
  <si>
    <t>277428221</t>
  </si>
  <si>
    <t>Sloupek kulatý Zn+PVC 2400x48x1,5</t>
  </si>
  <si>
    <t>inf 01td</t>
  </si>
  <si>
    <t>Sloupek kulatý rohový Zn+PVC 2600x100x2,5</t>
  </si>
  <si>
    <t>-1561372603</t>
  </si>
  <si>
    <t>inf 02</t>
  </si>
  <si>
    <t xml:space="preserve">Plotová vzpěra kulatá Zn+PVC </t>
  </si>
  <si>
    <t>-1310162917</t>
  </si>
  <si>
    <t>inf 08</t>
  </si>
  <si>
    <t>Spojovací prvky vzpěr a desek</t>
  </si>
  <si>
    <t>-558033181</t>
  </si>
  <si>
    <t>348101210</t>
  </si>
  <si>
    <t>Osazení vrat a vrátek k oplocení na ocelové sloupky do 2 m2</t>
  </si>
  <si>
    <t>-187783949</t>
  </si>
  <si>
    <t>Montáž vrat a vrátek k oplocení na sloupky ocelové, plochy jednotlivě do 2 m2</t>
  </si>
  <si>
    <t>"vč.7,2" 1</t>
  </si>
  <si>
    <t>inf 05</t>
  </si>
  <si>
    <t>Branka Zn+PVC 1000x1950 vč 2 sloupků a závěsů, výplň svař síť Zn+PVC 50x50 + zámek</t>
  </si>
  <si>
    <t>405780207</t>
  </si>
  <si>
    <t>348101250</t>
  </si>
  <si>
    <t>Osazení vrat a vrátek k oplocení na ocelové sloupky do 10 m2</t>
  </si>
  <si>
    <t>734596146</t>
  </si>
  <si>
    <t>Montáž vrat a vrátek k oplocení na sloupky ocelové, plochy jednotlivě přes 8 do 10 m2</t>
  </si>
  <si>
    <t>inf 05b</t>
  </si>
  <si>
    <t>Brána dvoukř Zn+PVC 5000x1950 vč sloupků a závěsů, výplň svař.síť Zn+PVC 50x50 + zámek</t>
  </si>
  <si>
    <t>1787291027</t>
  </si>
  <si>
    <t>348121122</t>
  </si>
  <si>
    <t>Osazování ŽB desek plotových na MC 300x50x3000 mm</t>
  </si>
  <si>
    <t>398244241</t>
  </si>
  <si>
    <t>Osazování desek plotových železobetonových prefabrikovaných do drážek předem osazených sloupků na cementovou maltu se zatřením ložných a styčných spár, při rozměru desek 300x50x3000 mm</t>
  </si>
  <si>
    <t>592331200</t>
  </si>
  <si>
    <t>deska plotová KZD 2-290 290x5x29 cm</t>
  </si>
  <si>
    <t>-1864639899</t>
  </si>
  <si>
    <t>desky a tvárnice plotové výplňové betonové a železobetonové desky plotové KZD  2-290     290 x 5 x 29</t>
  </si>
  <si>
    <t>32*1,01</t>
  </si>
  <si>
    <t>348401130</t>
  </si>
  <si>
    <t>Osazení oplocení ze strojového pletiva s napínacími dráty výšky do 2,0 m do 15° sklonu svahu</t>
  </si>
  <si>
    <t>1165535976</t>
  </si>
  <si>
    <t>"vč.7.2" 1,5+13,1+31,65+16,1+21,15+4,24</t>
  </si>
  <si>
    <t>inf 03</t>
  </si>
  <si>
    <t>Pletivo čtyřhran Zn+PVC 60x60/1800</t>
  </si>
  <si>
    <t>1606031922</t>
  </si>
  <si>
    <t>Pletivo čtyřhran Zn+PVC 60x60/2000</t>
  </si>
  <si>
    <t>inf 04</t>
  </si>
  <si>
    <t>Napínací drát</t>
  </si>
  <si>
    <t>-626554835</t>
  </si>
  <si>
    <t>2*a</t>
  </si>
  <si>
    <t>998232111</t>
  </si>
  <si>
    <t>Přesun hmot pro oplocení zděné z cihel nebo tvárnic v do 10 m</t>
  </si>
  <si>
    <t>-670582069</t>
  </si>
  <si>
    <t>Přesun hmot pro oplocení se svislou nosnou konstrukcí zděnou z cihel, tvárnic, bloků, popř. kovovou nebo dřevěnou vodorovná dopravní vzdálenost do 50 m, pro oplocení výšky do 10 m</t>
  </si>
  <si>
    <t>PS-01 - Strojní část ČOV</t>
  </si>
  <si>
    <t xml:space="preserve">    35-M - Montáž čerpadel, kompr.a vodoh.zař.</t>
  </si>
  <si>
    <t>35-M</t>
  </si>
  <si>
    <t>Montáž čerpadel, kompr.a vodoh.zař.</t>
  </si>
  <si>
    <t>3.2.1</t>
  </si>
  <si>
    <t>Mechanické předčištění</t>
  </si>
  <si>
    <t>-551038196</t>
  </si>
  <si>
    <t>Položkový soupis viz samostatný elaborát PS-01-1 v příloze</t>
  </si>
  <si>
    <t>3.2.2</t>
  </si>
  <si>
    <t>Biologické čištění</t>
  </si>
  <si>
    <t>-590213005</t>
  </si>
  <si>
    <t>3.2.3</t>
  </si>
  <si>
    <t xml:space="preserve">Dmychárna </t>
  </si>
  <si>
    <t>-1672229730</t>
  </si>
  <si>
    <t>3.2.4</t>
  </si>
  <si>
    <t>Kalové hospodářství</t>
  </si>
  <si>
    <t>-432076763</t>
  </si>
  <si>
    <t>3.2.5</t>
  </si>
  <si>
    <t>Jímka pro svoz fekálních vod</t>
  </si>
  <si>
    <t>1336025595</t>
  </si>
  <si>
    <t>3.2.O</t>
  </si>
  <si>
    <t>Ostatní</t>
  </si>
  <si>
    <t>57611127</t>
  </si>
  <si>
    <t>3.2.Z</t>
  </si>
  <si>
    <t>Vrtání prostupů pro technologické potrubí</t>
  </si>
  <si>
    <t>36811880</t>
  </si>
  <si>
    <t>Poznámka k položce:
Dle projektu technologie PS-01-1</t>
  </si>
  <si>
    <t>PS-02 - Elektro část ČOV</t>
  </si>
  <si>
    <t xml:space="preserve">C21M Elektromonáže </t>
  </si>
  <si>
    <t>-1225139165</t>
  </si>
  <si>
    <t>Viz samostatný eleborát PS-01-2 v příloze</t>
  </si>
  <si>
    <t>C46M Zemní práce</t>
  </si>
  <si>
    <t>1523066955</t>
  </si>
  <si>
    <t>Nosný materiál</t>
  </si>
  <si>
    <t>-137766080</t>
  </si>
  <si>
    <t>1542962057</t>
  </si>
  <si>
    <t xml:space="preserve">Poznámka k položce:
Koordinace s generálním dodavatelem, zednické přípomoce, režijní náklady, náklady na dopravu.
Vedlejší a ostatní náklady vyčíslit v samostném objektu VON - dokumentace skutečného provedení, výchozí revize, Komplexní zkoušky, zaškolení obsluhy.
</t>
  </si>
  <si>
    <t>353,14</t>
  </si>
  <si>
    <t>72,764</t>
  </si>
  <si>
    <t>D5</t>
  </si>
  <si>
    <t>2,849</t>
  </si>
  <si>
    <t>D6</t>
  </si>
  <si>
    <t>9,278</t>
  </si>
  <si>
    <t>425,904</t>
  </si>
  <si>
    <t>125,931</t>
  </si>
  <si>
    <t>227,209</t>
  </si>
  <si>
    <t>SO-02 - Čerpací stanice a výtlačné řady</t>
  </si>
  <si>
    <t>14,245</t>
  </si>
  <si>
    <t>J6</t>
  </si>
  <si>
    <t>46,392</t>
  </si>
  <si>
    <t>SO-02-1 - Čerpací stanice ČS-1</t>
  </si>
  <si>
    <t>5,968</t>
  </si>
  <si>
    <t>Úroveň 3:</t>
  </si>
  <si>
    <t>Př</t>
  </si>
  <si>
    <t>43,159</t>
  </si>
  <si>
    <t>SO-02-1a - Čerpací jímka ČS-1</t>
  </si>
  <si>
    <t>390,287</t>
  </si>
  <si>
    <t xml:space="preserve">    38 - Různé kompletní konstrukce</t>
  </si>
  <si>
    <t xml:space="preserve">    95 - Různé dokončovací konstrukce a práce pozemních staveb</t>
  </si>
  <si>
    <t>64232811</t>
  </si>
  <si>
    <t>2078775682</t>
  </si>
  <si>
    <t>254985596</t>
  </si>
  <si>
    <t>"vč.05.3" (0,8/3*(13,336*13,336+sqrt(13,336*13,336*11,74*11,74)+11,74*11,74))</t>
  </si>
  <si>
    <t>-1011795554</t>
  </si>
  <si>
    <t>J3*0,5</t>
  </si>
  <si>
    <t>-1028814870</t>
  </si>
  <si>
    <t>"vč.05.3" (2,7/3*(11,74*11,74+sqrt(11,74*11,74*6,34*6,34)+6,34*6,34))</t>
  </si>
  <si>
    <t>-506035980</t>
  </si>
  <si>
    <t>Hloubení nezapažených jam a zářezů s urovnáním dna do předepsaného profilu a spádu Příplatek k cenám za lepivost horniny tř. 4</t>
  </si>
  <si>
    <t>J4*0,5</t>
  </si>
  <si>
    <t>835178592</t>
  </si>
  <si>
    <t>"vč.05.3" (0,5/3*(6,34*6,34+sqrt(6,34*6,34*5,34*5,34)+5,34*5,34))-D5</t>
  </si>
  <si>
    <t>131501102</t>
  </si>
  <si>
    <t>Hloubení jam nezapažených v hornině tř. 6 objemu do 1000 m3</t>
  </si>
  <si>
    <t>1879848288</t>
  </si>
  <si>
    <t>Hloubení nezapažených jam a zářezů s urovnáním dna do předepsaného profilu a spádu v hornině tř. 6 přes 100 do 1 000 m3</t>
  </si>
  <si>
    <t>"vč.05.3" (2,34/3*(5,34*5,34+sqrt(5,34*5,34*4,4*4,4)+4,4*4,4))-D6</t>
  </si>
  <si>
    <t>138401101</t>
  </si>
  <si>
    <t>Dolamování hloubených vykopávek jam ve vrstvě tl do 1000 mm v hornině tř. 5</t>
  </si>
  <si>
    <t>-1345735716</t>
  </si>
  <si>
    <t>Dolamování zapažených nebo nezapažených hloubených vykopávek v horninách tř. 5 až 7 s použitím pneumatického nářadí s příp. nutným přemístěním výkopku ve výkopišti, bez naložení jam nebo zářezů, ve vrstvě tl. do 1 000 mm v hornině tř. 5</t>
  </si>
  <si>
    <t>"20% z hor.5" 0,2*J5</t>
  </si>
  <si>
    <t>138501101</t>
  </si>
  <si>
    <t>Dolamování hloubených vykopávek jam ve vrstvě tl do 1000 mm v hornině tř. 6</t>
  </si>
  <si>
    <t>1512129333</t>
  </si>
  <si>
    <t>Dolamování zapažených nebo nezapažených hloubených vykopávek v horninách tř. 5 až 7 s použitím pneumatického nářadí s příp. nutným přemístěním výkopku ve výkopišti, bez naložení jam nebo zářezů, ve vrstvě tl. do 1 000 mm v hornině tř. 6</t>
  </si>
  <si>
    <t>"20% z hor.6" 0,2*J6</t>
  </si>
  <si>
    <t>392983265</t>
  </si>
  <si>
    <t>"průměrná hloubka jámy" J/177,85</t>
  </si>
  <si>
    <t>"vč.05.1" J3+J4</t>
  </si>
  <si>
    <t>"8% do 2,5m" a*0,08</t>
  </si>
  <si>
    <t>161101151</t>
  </si>
  <si>
    <t>Svislé přemístění výkopku z horniny tř. 5 až 7 hl výkopu do 2,5 m</t>
  </si>
  <si>
    <t>-1279113064</t>
  </si>
  <si>
    <t>Svislé přemístění výkopku bez naložení do dopravní nádoby avšak s vyprázdněním dopravní nádoby na hromadu nebo do dopravního prostředku z horniny tř. 5 až 7, při hloubce výkopu přes 1 do 2,5 m</t>
  </si>
  <si>
    <t>"vč.05.1" J5+J6+D5+D6</t>
  </si>
  <si>
    <t>"8% do 2,5m" b*0,08</t>
  </si>
  <si>
    <t>-1190843031</t>
  </si>
  <si>
    <t>"na MDP zpět na zásyp" J3+J4+Z</t>
  </si>
  <si>
    <t>162301152</t>
  </si>
  <si>
    <t>Vodorovné přemístění výkopku/sypaniny z hornin tř. 5 až 7 do 1000 m</t>
  </si>
  <si>
    <t>-179184188</t>
  </si>
  <si>
    <t>Vodorovné přemístění výkopku nebo sypaniny po suchu na obvyklém dopravním prostředku, bez naložení výkopku, avšak se složením bez rozhrnutí z horniny tř. 5 až 7 na vzdálenost přes 500 do 1 000 m</t>
  </si>
  <si>
    <t>"na MDP" J5+J6+D5+D6-Př</t>
  </si>
  <si>
    <t>162701155</t>
  </si>
  <si>
    <t>Vodorovné přemístění do 10000 m výkopku/sypaniny z horniny tř. 5 až 7</t>
  </si>
  <si>
    <t>1108720767</t>
  </si>
  <si>
    <t>Vodorovné přemístění výkopku nebo sypaniny po suchu na obvyklém dopravním prostředku, bez naložení výkopku, avšak se složením bez rozhrnutí z horniny tř. 5 až 7 na vzdálenost přes 9 0000 do 10 000 m</t>
  </si>
  <si>
    <t>"na TKO Přeb. = P+ČJ " P+(PI*1,4*1,4*6,04)</t>
  </si>
  <si>
    <t>162701159</t>
  </si>
  <si>
    <t>Příplatek k vodorovnému přemístění výkopku/sypaniny z horniny tř. 5 až 7 ZKD 1000 m přes 10000 m</t>
  </si>
  <si>
    <t>-391162457</t>
  </si>
  <si>
    <t>Vodorovné přemístění výkopku nebo sypaniny po suchu na obvyklém dopravním prostředku, bez naložení výkopku, avšak se složením bez rozhrnutí z horniny tř. 5 až 7 na vzdálenost Příplatek k ceně za každých dalších i započatých 1 000 m</t>
  </si>
  <si>
    <t>43,159*11 'Přepočtené koeficientem množství</t>
  </si>
  <si>
    <t>-612083454</t>
  </si>
  <si>
    <t>"na zásyp Z MDP" Z</t>
  </si>
  <si>
    <t>-84191838</t>
  </si>
  <si>
    <t>"jámy" J3+J4+J5+J6+D5+D6</t>
  </si>
  <si>
    <t>-897252096</t>
  </si>
  <si>
    <t>"přebytek - 2t/m3" Př*2</t>
  </si>
  <si>
    <t>-270141431</t>
  </si>
  <si>
    <t>"vč.05.3" J-P-Pi*1,25*1,25*6,04</t>
  </si>
  <si>
    <t>181951102</t>
  </si>
  <si>
    <t>Úprava pláně v hornině tř. 1 až 4 se zhutněním</t>
  </si>
  <si>
    <t>1543977935</t>
  </si>
  <si>
    <t>Úprava pláně vyrovnáním výškových rozdílů v hornině tř. 1 až 4 se zhutněním</t>
  </si>
  <si>
    <t>Polštáře zhutněné pod základy z kameniva drceného frakce 16 až 32 mm</t>
  </si>
  <si>
    <t>-342880547</t>
  </si>
  <si>
    <t>Polštáře zhutněné pod základy z kameniva hrubého drceného, frakce 16 - 63 mm</t>
  </si>
  <si>
    <t>"TZ vč.05.3" (0,3/3*(4,52*4,52+sqrt(4,52*4,52*4,4*4,4)+4,4*4,4))</t>
  </si>
  <si>
    <t>Různé kompletní konstrukce</t>
  </si>
  <si>
    <t>38 inf.01</t>
  </si>
  <si>
    <t xml:space="preserve">Montáž čerpací jímky </t>
  </si>
  <si>
    <t>-706014774</t>
  </si>
  <si>
    <t>"vč.05.1" 1</t>
  </si>
  <si>
    <t>38inf01</t>
  </si>
  <si>
    <t>Jímka D-2500, v-6340 - kompletní dodávka vč. dopravy</t>
  </si>
  <si>
    <t>-1518390624</t>
  </si>
  <si>
    <t>prefabrikovaná nádrž kruhová DN2500
· 1x spodní díl nádrže
· 2x nástavec
· 1x zákrytová deska, vstupní otvor 1x 600/600, 2x 900/700
· 1x poklop 600/600 B125 kompozit
· 2x poklop 900/700 B125 kompozit
· 1x prostup DN 300 KG
· 1x prostup DN 100 prostý
· 1x prostup DN 150 prostý
· 2x prostup DN 200 prostý
· spádové dno max.tl. 250
· vztlakový límec
hmotnost nejtěžšího dílce 12,1t</t>
  </si>
  <si>
    <t>Poznámka k položce:
Sestava se skládá z jímky o vnitř. prům. 2500 mm, vnějším prům. 2800 mm a výšce 2700 mm.
Dno tl. 600 mm bude svahováno dle PD. V jímce i nástavci budou otvory dle požadavku zákazníka a PD.
Jímka bude opatřena nástavci o výšce 1500 a 1300mm.
Na jímce bude víko o výšce 290mm se třemi vstupními otvory.
Vstupní otvory budou zakryty poklopy.
Poklopy jsou pozinkové, uzamykatelné s madlem a se zatížení pochozím A 15kN
a budou zabetonovány ve víku.
Šachta bude mít vztlakový límec u své paty.
Mezi všemi díli šachty bude pryžové těsnění.
Celková stavební výška - 5 790 mm
Váha šachty - 26,66 t , Nejtěžší díl - 15,38 t</t>
  </si>
  <si>
    <t>451541111</t>
  </si>
  <si>
    <t>Lože pod potrubí otevřený výkop ze štěrkodrtě fr.16-32</t>
  </si>
  <si>
    <t>-1588882518</t>
  </si>
  <si>
    <t xml:space="preserve">Lože pod potrubí, stoky a drobné objekty v otevřeném výkopu ze štěrkodrtě 0-63 mm </t>
  </si>
  <si>
    <t>"vč.05.3" (0,3/3*(4,52*4,52+sqrt(4,52*4,52*4,4*4,4)+4,4*4,4))</t>
  </si>
  <si>
    <t>1469207173</t>
  </si>
  <si>
    <t>"vč.05.1"  Pi*1,25*1,25*5,0</t>
  </si>
  <si>
    <t>Různé dokončovací konstrukce a práce pozemních staveb</t>
  </si>
  <si>
    <t>95 prop 01</t>
  </si>
  <si>
    <t xml:space="preserve">Provizorní čerpací jímka </t>
  </si>
  <si>
    <t>-1308300239</t>
  </si>
  <si>
    <t>Poznámka k položce:
skruž D-600/500</t>
  </si>
  <si>
    <t>"viz TZ" 1</t>
  </si>
  <si>
    <t>95 prop 04</t>
  </si>
  <si>
    <t>Odvětrání DN-150 žár pozink vč. osazení</t>
  </si>
  <si>
    <t>1244680845</t>
  </si>
  <si>
    <t>Poznámka k položce:
skruž D-500/500</t>
  </si>
  <si>
    <t>95 prop 05</t>
  </si>
  <si>
    <t>Utěsnění prostupů</t>
  </si>
  <si>
    <t>440563456</t>
  </si>
  <si>
    <t>"vč.05.1" 3</t>
  </si>
  <si>
    <t>998144471</t>
  </si>
  <si>
    <t>Přesun hmot pro montované betonové nádrže, jímky a zásobníky v do 25 m</t>
  </si>
  <si>
    <t>-1626743397</t>
  </si>
  <si>
    <t>Přesun hmot pro nádrže, jímky, zásobníky a jámy pozemní mimo zemědělství se svislou nosnou konstrukcí montovanou z dílců betonových tyčových nebo plošných vodorovná dopravní vzdálenost do 50 m, pro nádrže výšky do 25 m</t>
  </si>
  <si>
    <t>538,72</t>
  </si>
  <si>
    <t>62,82</t>
  </si>
  <si>
    <t>P2</t>
  </si>
  <si>
    <t>pažení do 2m</t>
  </si>
  <si>
    <t>264,182</t>
  </si>
  <si>
    <t>213,42</t>
  </si>
  <si>
    <t>R4</t>
  </si>
  <si>
    <t>325,3</t>
  </si>
  <si>
    <t>ŠD</t>
  </si>
  <si>
    <t>121,752</t>
  </si>
  <si>
    <t>405,84</t>
  </si>
  <si>
    <t>SO-02-1b - Výtlačný řad ČS-1</t>
  </si>
  <si>
    <t>-1178010870</t>
  </si>
  <si>
    <t>974975544</t>
  </si>
  <si>
    <t>119001412</t>
  </si>
  <si>
    <t>Dočasné zajištění potrubí betonového, ŽB nebo kameninového DN do 500</t>
  </si>
  <si>
    <t>-147679834</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</si>
  <si>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</si>
  <si>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"příl.24" 1,4</t>
  </si>
  <si>
    <t>130001101</t>
  </si>
  <si>
    <t>Příplatek za ztížení vykopávky v blízkosti podzemního vedení</t>
  </si>
  <si>
    <t>-1428493838</t>
  </si>
  <si>
    <t>Příplatek k cenám hloubených vykopávek za ztížení vykopávky v blízkosti podzemního vedení nebo výbušnin pro jakoukoliv třídu horniny</t>
  </si>
  <si>
    <t>1,4*(1,2*1,7)</t>
  </si>
  <si>
    <t>132201202</t>
  </si>
  <si>
    <t>Hloubení rýh š do 2000 mm v hornině tř. 3 objemu do 1000 m3</t>
  </si>
  <si>
    <t>1551837738</t>
  </si>
  <si>
    <t>Hloubení zapažených i nezapažených rýh šířky přes 600 do 2 000 mm s urovnáním dna do předepsaného profilu a spádu v hornině tř. 3 přes 100 do 1 000 m3</t>
  </si>
  <si>
    <t>"příl.21" 213,42</t>
  </si>
  <si>
    <t>1725345054</t>
  </si>
  <si>
    <t>"50% H.3" R3*0,5</t>
  </si>
  <si>
    <t>132301202</t>
  </si>
  <si>
    <t>Hloubení rýh š do 2000 mm v hornině tř. 4 objemu do 1000 m3</t>
  </si>
  <si>
    <t>2123543661</t>
  </si>
  <si>
    <t>Hloubení zapažených i nezapažených rýh šířky přes 600 do 2 000 mm s urovnáním dna do předepsaného profilu a spádu v hornině tř. 4 přes 100 do 1 000 m3</t>
  </si>
  <si>
    <t>"příl.21" 325,3</t>
  </si>
  <si>
    <t>132301209</t>
  </si>
  <si>
    <t>Příplatek za lepivost k hloubení rýh š do 2000 mm v hornině tř. 4</t>
  </si>
  <si>
    <t>236325812</t>
  </si>
  <si>
    <t>Hloubení zapažených i nezapažených rýh šířky přes 600 do 2 000 mm s urovnáním dna do předepsaného profilu a spádu v hornině tř. 4 Příplatek k cenám za lepivost horniny tř. 4</t>
  </si>
  <si>
    <t>"50% H.4" R4*0,5</t>
  </si>
  <si>
    <t>239490878</t>
  </si>
  <si>
    <t>"příl.21" 538,72</t>
  </si>
  <si>
    <t>853624216</t>
  </si>
  <si>
    <t>-609901820</t>
  </si>
  <si>
    <t>"příl.21" R3+R4</t>
  </si>
  <si>
    <t>"50% rýh do 2,5m" a*0,5</t>
  </si>
  <si>
    <t>759494359</t>
  </si>
  <si>
    <t>"na MDP zpět na zásyp" (Z-ŠD)*2</t>
  </si>
  <si>
    <t>684051479</t>
  </si>
  <si>
    <t>"na TKO přeb. = příl.21 + ŠD" 142,43+ŠD</t>
  </si>
  <si>
    <t>1996400151</t>
  </si>
  <si>
    <t>264,182*11 'Přepočtené koeficientem množství</t>
  </si>
  <si>
    <t>723871892</t>
  </si>
  <si>
    <t>"na zásyp Z MDP bez ŠD" Z-ŠD</t>
  </si>
  <si>
    <t>-2085265353</t>
  </si>
  <si>
    <t>"rýhy" R3+R4</t>
  </si>
  <si>
    <t>1358867908</t>
  </si>
  <si>
    <t>"přebytek + ŠD- 2t/m3" Přeb*2</t>
  </si>
  <si>
    <t>-689896545</t>
  </si>
  <si>
    <t>"příl.22" 405,84</t>
  </si>
  <si>
    <t>583441970</t>
  </si>
  <si>
    <t>štěrkodrť frakce 0-63</t>
  </si>
  <si>
    <t>-998310923</t>
  </si>
  <si>
    <t>"cca 30% zásypu vylepšeno ŠD- objem" Z*0,3</t>
  </si>
  <si>
    <t>"cca 30% zásypu vylepšeno ŠD- 2t/m3" ŠD*2</t>
  </si>
  <si>
    <t>568225882</t>
  </si>
  <si>
    <t>"příl.22" 62,82</t>
  </si>
  <si>
    <t>583413480</t>
  </si>
  <si>
    <t>kamenivo drcené drobné horninová směs frakce 0-4</t>
  </si>
  <si>
    <t>-441511816</t>
  </si>
  <si>
    <t>212752212</t>
  </si>
  <si>
    <t>Trativod z drenážních trubek plastových flexibilních D do 100 mm včetně lože otevřený výkop</t>
  </si>
  <si>
    <t>975849371</t>
  </si>
  <si>
    <t>Trativody z drenážních trubek se zřízením štěrkopískového lože pod trubky a s jejich obsypem v průměrném celkovém množství do 0,15 m3/m v otevřeném výkopu z trubek plastových flexibilních D přes 65 do 100 mm</t>
  </si>
  <si>
    <t>"příl.21" 225,05</t>
  </si>
  <si>
    <t>-438068293</t>
  </si>
  <si>
    <t>"příl.22" 26,77</t>
  </si>
  <si>
    <t>452313131</t>
  </si>
  <si>
    <t>Podkladní bloky z betonu prostého tř. C 12/15 otevřený výkop</t>
  </si>
  <si>
    <t>2131400242</t>
  </si>
  <si>
    <t>Podkladní a zajišťovací konstrukce z betonu prostého v otevřeném výkopu bloky pro potrubí z betonu tř. C 12/15</t>
  </si>
  <si>
    <t>"vč.06, TZ" 0,35*0,5*0,21*5</t>
  </si>
  <si>
    <t>452353101</t>
  </si>
  <si>
    <t>Bednění podkladních bloků otevřený výkop</t>
  </si>
  <si>
    <t>1166732017</t>
  </si>
  <si>
    <t>Bednění podkladních a zajišťovacích konstrukcí v otevřeném výkopu bloků pro potrubí</t>
  </si>
  <si>
    <t>"vč.06, TZ" (0,5+0,5)*2*0,3*5</t>
  </si>
  <si>
    <t>871255202</t>
  </si>
  <si>
    <t>Montáž kanalizačního potrubí z PE SDR11 otevřený výkop svařovaných elektrotvarovkou D 90 x 8,2 mm</t>
  </si>
  <si>
    <t>516229497</t>
  </si>
  <si>
    <t>Montáž kanalizačního potrubí z plastů z polyetylenu PE 100 svařovaných elektrotvarovkou v otevřeném výkopu ve sklonu do 20 % SDR 11/PN16 D 90 x 8,2 mm</t>
  </si>
  <si>
    <t>"TZ" 225,05</t>
  </si>
  <si>
    <t>286136860</t>
  </si>
  <si>
    <t>potrubí kanalizační tlakové PE100 SDR 11 90 x 8,2 mm</t>
  </si>
  <si>
    <t>1555808975</t>
  </si>
  <si>
    <t>Koextrudované třívrstvé potrubí PE100 RC + DOQ, D=90 mm. Kontrola kvality nad rámec technického předpisu PAS1075 dokumentovaná, ke každé dodávce potrubí a ke každé použité šarži granulátu, inspekčním certifikátem  3.1.. Poškození na povrchu potrubí, jako povrchové vrypy či rýhy, jsou přípustné až do 20 % tloušťky stěny. Změny směru trasy budou řešeny univerzálními oblouky z materiálu PE100 RC, které nejsou segmentově svařované. 
Potrubí D=90 mm je v barvě zelené, s certifikací pro kanalizaciPE100 RC dvouvrstvé potrubí, barva modrá, SDR 11, D 90trubky z polyetylénu kanalizační potrubí PE kanalizační tlakové potrubí ČSN EN 13244 PE100  SDR 11 tyče 12 m, návin 100 m 90 x 8,2 mm, tyče + návin</t>
  </si>
  <si>
    <t>225,05*1,05</t>
  </si>
  <si>
    <t>877241121</t>
  </si>
  <si>
    <t>Montáž elektrotvarovek na potrubí z trubek z tlakového PE otevřený výkop vnější průměr 90 mm</t>
  </si>
  <si>
    <t>-549629745</t>
  </si>
  <si>
    <t>Montáž elektrotvarovek na potrubí z plastických hmot v otevřeném výkopu na potrubí z tlakových trubek polyetylenových svařených vnějšího průměru 90 mm</t>
  </si>
  <si>
    <t>286530240</t>
  </si>
  <si>
    <t>elektrospojka PE typ LU, d 90 mm</t>
  </si>
  <si>
    <t>-1713873328</t>
  </si>
  <si>
    <t>prvky kompletační z polyetylénu pro trubky elektrotvarovky PE ke svařování s potrubím PE PE100, SDR 11,  voda PN 16, plyn PN 10 elektrospojky typ LU D 90 mm</t>
  </si>
  <si>
    <t>Poznámka k položce:
WAVIN, kód výrobku: FF485710W</t>
  </si>
  <si>
    <t>1627410578</t>
  </si>
  <si>
    <t>1363583114</t>
  </si>
  <si>
    <t>899721111</t>
  </si>
  <si>
    <t>Signalizační vodič DN do 150 mm na potrubí PVC</t>
  </si>
  <si>
    <t>877335755</t>
  </si>
  <si>
    <t>Signalizační vodič na potrubí PVC DN do 150 mm</t>
  </si>
  <si>
    <t>"TZ"  225,05+2*2,0</t>
  </si>
  <si>
    <t>899722111</t>
  </si>
  <si>
    <t>Krytí potrubí z plastů výstražnou fólií z PVC 20 cm</t>
  </si>
  <si>
    <t>-1866447455</t>
  </si>
  <si>
    <t>Krytí potrubí z plastů výstražnou fólií z PVC šířky 20 cm</t>
  </si>
  <si>
    <t>1566416879</t>
  </si>
  <si>
    <t>SO-02-1c - Elektroinstalace ČS-1</t>
  </si>
  <si>
    <t>3.1.1</t>
  </si>
  <si>
    <t>1874398265</t>
  </si>
  <si>
    <t>Elektro - montáže - položkový soupis viz samostatná příloha SO-02-1c</t>
  </si>
  <si>
    <t>3.1.2</t>
  </si>
  <si>
    <t>-2145273041</t>
  </si>
  <si>
    <t>3.1.3</t>
  </si>
  <si>
    <t>Elektro - Rozvaděč RT- viz samostatná příloha</t>
  </si>
  <si>
    <t>-103876214</t>
  </si>
  <si>
    <t>3.1.4</t>
  </si>
  <si>
    <t>140913790</t>
  </si>
  <si>
    <t>2031239689</t>
  </si>
  <si>
    <t>3.3.1</t>
  </si>
  <si>
    <t>-1630247413</t>
  </si>
  <si>
    <t>Elektro - montáže - položkový soupis viz samostatná příloha SO-02-1c
Vedlejší náklady - viz samostatný stavební objekt - VON</t>
  </si>
  <si>
    <t>PS-02-1 - Technologická část ČS-1</t>
  </si>
  <si>
    <t>M prop.1</t>
  </si>
  <si>
    <t>Montážní práce</t>
  </si>
  <si>
    <t>770207893</t>
  </si>
  <si>
    <t>M prop.2</t>
  </si>
  <si>
    <t>Cestovné montážních dělníků</t>
  </si>
  <si>
    <t>516256509</t>
  </si>
  <si>
    <t>poz.1</t>
  </si>
  <si>
    <t>Čerpdlo ponorné kalové DN-80</t>
  </si>
  <si>
    <t>-941888835</t>
  </si>
  <si>
    <t>Poznámka k položce:
Ponorné čerpadlo, instalace v mokré jímce  na spouštěcím zařízení, čerpadla 1+1, výtlak DN 80
Medium: splašková odpadní voda, neagresívní, teplota vody do 40 oC.
Oběžné kolo: otevřené vířivé kolo průměr 127 mm s průchodností s průchodností 65 mm
Parametry čerpadla: Q=4,9 l/s, H= 13,7 m v.sl. 
Motor: chlazení motoru čerpaným mediem    
Jmenovitý výkon motoru  2,5 kW, 400 V, 50 Hz, IN  = 5,1 A, otáčky 2857 ot/min., start přímý 400V,tepelná ochrana ve vinutí motoru, nevýbušné provedení, chlazení čerpaným mediem 
Hmotnost agregátu: 49,3 kg.
Instalace: v mokré jímce na dvoutrubkovém spouštěcím zařízení.
Připojovací rozměry: výtlak DN 80
Příslušenství:
- tepelná ochrana vinutí motoru bimetalem
- externí čidlo průsaku mechanickou ucpávkou, relé čidla včetně 10 m kabelu+vyhodnocování TO
- kabel H 07 - 7 x 1,5 mm2, délka 10 m, připojený s volným koncem                                 
- spouštěcí zařízení s patním kolenem DN 80/2 RK včetně montážního materiálu, vodící trubky 5/4", řetěz</t>
  </si>
  <si>
    <t>poz.2</t>
  </si>
  <si>
    <t>Zvedací zařízení přenosné nosnosti 150 kg s nerezovým lanem, včetně patky</t>
  </si>
  <si>
    <t>729717185</t>
  </si>
  <si>
    <t>Poznámka k položce:
Výška zdvihu: 6,0 m
Vyložení ramene: 1,1m
Ovládání: ruční naviják
Materiál: ocel tř. 11 žárově zinkovaná</t>
  </si>
  <si>
    <t>poz.3</t>
  </si>
  <si>
    <t>Uklidňovací stěna</t>
  </si>
  <si>
    <t>-291029297</t>
  </si>
  <si>
    <t>Poznámka k položce:
Uklidňovací stěna z ner. plechu tl. 2 mm R = 250mm
Materiál: 1.4301</t>
  </si>
  <si>
    <t>poz.5</t>
  </si>
  <si>
    <t>Madlo z trubky kruhové 35x2,5 + uchycení</t>
  </si>
  <si>
    <t>1211246706</t>
  </si>
  <si>
    <t>Poznámka k položce:
Materiál: 1.4301</t>
  </si>
  <si>
    <t>poz.6</t>
  </si>
  <si>
    <t>Pochůzná lávka se zábradlím a okopovým plechem</t>
  </si>
  <si>
    <t>195659068</t>
  </si>
  <si>
    <t>Poznámka k položce:
ze čtvercových profilů 40x40x3mm, nosníku U 120, plech tl. 2mm, plastových roštů 
Materiál: 1.4301 + plast</t>
  </si>
  <si>
    <t>poz.7</t>
  </si>
  <si>
    <t xml:space="preserve">Žebřík dle ČSN 75 0748 o délce 5,7m včetně ukotvení </t>
  </si>
  <si>
    <t>-1162312854</t>
  </si>
  <si>
    <t xml:space="preserve">Poznámka k položce:
skládající se ze štěřínu    40x40x3mm, příčle z tyčí D-22mm
Materiál: 1.4301  </t>
  </si>
  <si>
    <t>poz.10</t>
  </si>
  <si>
    <t>Ruční deskové šoupě DN 80 PN 10 pro odpadní vodu s ručním kolem</t>
  </si>
  <si>
    <t>-1392354383</t>
  </si>
  <si>
    <t xml:space="preserve">Poznámka k položce:
 - bezpřírubová armatura k svaření mezi příruby potrubí s připojovacími rozměry dle EN 1092-2 pro PN 10
 - dvoudílné těleso
 - těleso ze šedé litiny, uzavírací deska z nerezavějící oceli 1.4301, těsnění z NBR, tažná matice z mosazi
 - povrchvá ochrana povrstevní vně i uvnitř epoxidovým práškem
</t>
  </si>
  <si>
    <t>poz.11</t>
  </si>
  <si>
    <t>Ruční deskové šoupě DN 50 PN 10 pro odpadní vodu s ručním kolem</t>
  </si>
  <si>
    <t>-189371988</t>
  </si>
  <si>
    <t>Poznámka k položce:
 - bezpřírubová armatura k svaření mezi příruby potrubí s připojovacími rozměry dle EN 1092-2 pro PN 10
 - dvoudílné těleso
 - těleso ze šedé litiny, uzavírací deska z nerezavějící oceli 1.4301, těsnění z NBR, tažná matice z mosazi
 - povrchvá ochrana povrstevní vně i uvnitř epoxidovým práškem</t>
  </si>
  <si>
    <t>poz.12</t>
  </si>
  <si>
    <t xml:space="preserve">Zpětná klapka s koulí DN 80 PN 10 pro odpadní vodu </t>
  </si>
  <si>
    <t>1708952947</t>
  </si>
  <si>
    <t>Poznámka k položce:
 - přírubová armatura k svaření mezi příruby potrubí s připojovacími rozměry dle EN 1092-2 pro PN 10
 - těleso a víko ze šedé litiny, těsnění z NBR
 - koule z hliníku povrstvená pryží z NBR
 - povrchová ochrana povrstevní vně i uvnitř epoxidovým práškem</t>
  </si>
  <si>
    <t>poz.13</t>
  </si>
  <si>
    <t xml:space="preserve">Páková spojka na fekální hadici DN 100 </t>
  </si>
  <si>
    <t>-2049780519</t>
  </si>
  <si>
    <t>poz.14</t>
  </si>
  <si>
    <t>Hadicová koncovka C DN 50 / 2"</t>
  </si>
  <si>
    <t>1030078251</t>
  </si>
  <si>
    <t>poz.15</t>
  </si>
  <si>
    <t>Automatický zavzdušňovací a odvzdušňovací ventil s plynulým uzavíráním  DN 50/PN16</t>
  </si>
  <si>
    <t>1978686615</t>
  </si>
  <si>
    <t>Poznámka k položce:
- (průměr 270 mm, výška 615 mm) pro odpadní vodu z nerezavějící oceli s přírubovým připojením.</t>
  </si>
  <si>
    <t>poz.17</t>
  </si>
  <si>
    <t>Ukotvení potrubí třmeny, ocelovými kotvami D 6 - 10 m</t>
  </si>
  <si>
    <t>-115336906</t>
  </si>
  <si>
    <t>poz.18</t>
  </si>
  <si>
    <t>Přírubový spoj nerez, PN 16, DN 100</t>
  </si>
  <si>
    <t>1523942283</t>
  </si>
  <si>
    <t>poz.19</t>
  </si>
  <si>
    <t>Přírubový spoj nerez, PN 16, DN 80</t>
  </si>
  <si>
    <t>1281638243</t>
  </si>
  <si>
    <t>poz.20</t>
  </si>
  <si>
    <t>Přírubový spoj nerez, PN 16, DN 50</t>
  </si>
  <si>
    <t>1598970067</t>
  </si>
  <si>
    <t>poz.21</t>
  </si>
  <si>
    <t>Lem. kroužek pr. 104 x 2 materiál 1.4301</t>
  </si>
  <si>
    <t>-1555502359</t>
  </si>
  <si>
    <t>poz.22</t>
  </si>
  <si>
    <t>Lem. kroužek pr. 84 x 2 materiál 1.4301</t>
  </si>
  <si>
    <t>-1021049837</t>
  </si>
  <si>
    <t>poz.23</t>
  </si>
  <si>
    <t>Lem. kroužek pr. 54 x 2 materiál 1.4301</t>
  </si>
  <si>
    <t>1690377272</t>
  </si>
  <si>
    <t>poz.24</t>
  </si>
  <si>
    <t>Příruba otočná DN 100 PN 16 materiál 1.4301</t>
  </si>
  <si>
    <t>-1617977946</t>
  </si>
  <si>
    <t>poz.25</t>
  </si>
  <si>
    <t>Příruba otočná DN 80 PN 16 materiál 1.4301</t>
  </si>
  <si>
    <t>2133981681</t>
  </si>
  <si>
    <t>poz.26</t>
  </si>
  <si>
    <t>Příruba otočná DN 50 PN 16 materiál 1.4301</t>
  </si>
  <si>
    <t>-338590210</t>
  </si>
  <si>
    <t>poz.27</t>
  </si>
  <si>
    <t>Redukce pr. 104/84 materiál 1.4301</t>
  </si>
  <si>
    <t>-831345602</t>
  </si>
  <si>
    <t>poz.28</t>
  </si>
  <si>
    <t>Redukce pr. 84/54 materiál 1.4301</t>
  </si>
  <si>
    <t>936170859</t>
  </si>
  <si>
    <t>poz.29</t>
  </si>
  <si>
    <t>Vsuvka přivařovací 2" materiál 1.4301</t>
  </si>
  <si>
    <t>-1964150673</t>
  </si>
  <si>
    <t>poz.30</t>
  </si>
  <si>
    <t>Koleno pr. 104x2 materiál 1.4301</t>
  </si>
  <si>
    <t>1053548227</t>
  </si>
  <si>
    <t>poz.31</t>
  </si>
  <si>
    <t>Koleno pr. 84x2 materiál 1.4301</t>
  </si>
  <si>
    <t>-1366256092</t>
  </si>
  <si>
    <t>poz.32</t>
  </si>
  <si>
    <t>Trubka svařovaná pr. 104x2 materiál 1.4301</t>
  </si>
  <si>
    <t>1846976784</t>
  </si>
  <si>
    <t>poz.33</t>
  </si>
  <si>
    <t>Trubka svařovaná pr. 84x2 materiál 1.4301</t>
  </si>
  <si>
    <t>1673606306</t>
  </si>
  <si>
    <t>Trubka svařovaná pr. 54x2 materiál 1.4301</t>
  </si>
  <si>
    <t>poz.34</t>
  </si>
  <si>
    <t>-1814636343</t>
  </si>
  <si>
    <t>poz.35</t>
  </si>
  <si>
    <t>Trubka svařovaná pr. 40x2 (5/4") materiál 1.4301</t>
  </si>
  <si>
    <t>-1612127966</t>
  </si>
  <si>
    <t>poz.36</t>
  </si>
  <si>
    <t>Hadice se spirálou PVC pr. 105/118,2</t>
  </si>
  <si>
    <t>-140174589</t>
  </si>
  <si>
    <t>poz.37</t>
  </si>
  <si>
    <t>Spona pr. 110/130 materiál 1.4301</t>
  </si>
  <si>
    <t>-238437754</t>
  </si>
  <si>
    <t>poz.38</t>
  </si>
  <si>
    <t>Plech tl 3mm (300x300mm) materiál 1.4301</t>
  </si>
  <si>
    <t>722886587</t>
  </si>
  <si>
    <t>poz.39</t>
  </si>
  <si>
    <t>Drobný zámečnický materiál</t>
  </si>
  <si>
    <t>1043679249</t>
  </si>
  <si>
    <t>pos.40</t>
  </si>
  <si>
    <t>Dopravné</t>
  </si>
  <si>
    <t>-1821709799</t>
  </si>
  <si>
    <t>Celkem dodávka</t>
  </si>
  <si>
    <t>1374992284</t>
  </si>
  <si>
    <t>70,58</t>
  </si>
  <si>
    <t>97,457</t>
  </si>
  <si>
    <t>1,643</t>
  </si>
  <si>
    <t>6,195</t>
  </si>
  <si>
    <t>D7</t>
  </si>
  <si>
    <t>8,405</t>
  </si>
  <si>
    <t>168,037</t>
  </si>
  <si>
    <t>33,09</t>
  </si>
  <si>
    <t>37,49</t>
  </si>
  <si>
    <t>8,216</t>
  </si>
  <si>
    <t>SO-02-2 - Čerpací stanice ČS-2</t>
  </si>
  <si>
    <t>30,973</t>
  </si>
  <si>
    <t>J7</t>
  </si>
  <si>
    <t>42,025</t>
  </si>
  <si>
    <t>SO-02-2a - Čerpací jímka ČS-2</t>
  </si>
  <si>
    <t>4,47</t>
  </si>
  <si>
    <t>26,781</t>
  </si>
  <si>
    <t>141,256</t>
  </si>
  <si>
    <t>2134198173</t>
  </si>
  <si>
    <t>"vč.05.4" (0,5/3*(8,63*8,63+sqrt(8,63*8,63*7,63*7,63)+7,63*7,63))</t>
  </si>
  <si>
    <t>1807618440</t>
  </si>
  <si>
    <t>-2055880839</t>
  </si>
  <si>
    <t>"vč.05.4" (0,8/3*(7,63*7,63+sqrt(7,63*7,63*6,03*6,03)+6,03*6,03))</t>
  </si>
  <si>
    <t>6018277</t>
  </si>
  <si>
    <t>601899453</t>
  </si>
  <si>
    <t>"vč.05.4" (0,3/3*(6,03*6,03+sqrt(6,03*6,03*5,43*5,43)+5,43*5,43))-D5</t>
  </si>
  <si>
    <t>-1156022162</t>
  </si>
  <si>
    <t>"vč.05.4" (1,4/3*(5,43*5,43+sqrt(5,43*5,43*4,87*4,87)+4,87*4,87))-D6</t>
  </si>
  <si>
    <t>131601102</t>
  </si>
  <si>
    <t>Hloubení jam nezapažených v hornině tř. 7 objemu do 1000 m3</t>
  </si>
  <si>
    <t>55758896</t>
  </si>
  <si>
    <t>Hloubení nezapažených jam a zářezů s urovnáním dna do předepsaného profilu a spádu v hornině tř. 7 přes 100 do 1 000 m3</t>
  </si>
  <si>
    <t>"vč.05.4" (2,67/3*(4,87*4,87+sqrt(4,87*4,87*3,8*3,8)+3,8*3,8))-D7</t>
  </si>
  <si>
    <t>803220033</t>
  </si>
  <si>
    <t>"20% Z_1 hor.5" 0,2*J5</t>
  </si>
  <si>
    <t>-2030697317</t>
  </si>
  <si>
    <t>"20% Z_1 hor.6" 0,2*J6</t>
  </si>
  <si>
    <t>138601101</t>
  </si>
  <si>
    <t>Dolamování hloubených vykopávek jam ve vrstvě tl do 1000 mm v hornině tř. 7</t>
  </si>
  <si>
    <t>-332426790</t>
  </si>
  <si>
    <t>Dolamování zapažených nebo nezapažených hloubených vykopávek v horninách tř. 5 až 7 s použitím pneumatického nářadí s příp. nutným přemístěním výkopku ve výkopišti, bez naložení jam nebo zářezů, ve vrstvě tl. do 1 000 mm v hornině tř. 7</t>
  </si>
  <si>
    <t>"20% Z_1 hor.7" 0,2*J7</t>
  </si>
  <si>
    <t>-1412207626</t>
  </si>
  <si>
    <t>"průměrná hloubka jámy" J/74,44</t>
  </si>
  <si>
    <t>1547963557</t>
  </si>
  <si>
    <t>"vč.05.1" J5+J6+J7+D5+D6+D7</t>
  </si>
  <si>
    <t>-906583447</t>
  </si>
  <si>
    <t>-893374947</t>
  </si>
  <si>
    <t>"na MDP" J5+J6+J7+D5+D6+D7-Př</t>
  </si>
  <si>
    <t>316439195</t>
  </si>
  <si>
    <t>"na TKO Přeb. = P+ČJ " P+(PI*1,15*1,15*5,37)</t>
  </si>
  <si>
    <t>-17251516</t>
  </si>
  <si>
    <t>26,781*11 'Přepočtené koeficientem množství</t>
  </si>
  <si>
    <t>1384294486</t>
  </si>
  <si>
    <t>2069455782</t>
  </si>
  <si>
    <t>"jámy" J3+J4+J5+J6+J7+D5+D6+D7</t>
  </si>
  <si>
    <t>1473282911</t>
  </si>
  <si>
    <t>737338747</t>
  </si>
  <si>
    <t>"vč.05.4" J-P-Pi*1,15*1,15*5,37</t>
  </si>
  <si>
    <t>-1904341939</t>
  </si>
  <si>
    <t>2141774487</t>
  </si>
  <si>
    <t>"TZ vč.05.4" (0,3/3*(3,92*3,92+sqrt(3,92*3,92*3,8*3,8)+3,8*3,8))</t>
  </si>
  <si>
    <t>-999192746</t>
  </si>
  <si>
    <t>"vč.05.2" 1</t>
  </si>
  <si>
    <t>38inf01.1</t>
  </si>
  <si>
    <t>Jímka D-2000, v-5670 - kompletní dodávka vč. dopravy</t>
  </si>
  <si>
    <t>-1741898415</t>
  </si>
  <si>
    <t>prefabrikovaná nádrž kruhová DN2000
· 1x spodní díl nádrže
· 1x nástavec· 1x zákrytová deska, vstupní otvor 1x 600/600, 1x 1000/600
· 1x poklop 600/600 B125 kompozit
· 1x poklop 1000/600 B125 kompozit
· 1x prostup DN 250 KG
· 1x prostup DN 100 prostý
· 1x prostup DN 150 prostý
· 2x prostup DN 200 prostý
· spádové dno max.tl. 250
· vztlakový límec
hmotnost nejtěžšího dílce 10,4t</t>
  </si>
  <si>
    <t>Poznámka k položce:
Sestava se skládá z jímky o vnitř. prům. 2500 mm, vnějším prům. 2800 mm a výšce 2700 mm.
Dno tl. 600 mm bude svahováno dle PD. V jímce i nástavci budou otvory dle požadavku zákazníka a PD.
Jímka bude opatřena nástavci o výšce 1500 a 1300mm.
Na jímce bude víko o výšce 290mm se třemi vstupními otvory.
Vstupní otvory budou zakryty poklopy.</t>
  </si>
  <si>
    <t>1602683866</t>
  </si>
  <si>
    <t>"vč.05.1"  Pi*1,0*1,0*4,5</t>
  </si>
  <si>
    <t>1815898222</t>
  </si>
  <si>
    <t>540264699</t>
  </si>
  <si>
    <t>-1901864474</t>
  </si>
  <si>
    <t>"vč.05.2" 3</t>
  </si>
  <si>
    <t>-1092135589</t>
  </si>
  <si>
    <t>46,07</t>
  </si>
  <si>
    <t>-5,086</t>
  </si>
  <si>
    <t>-7,998</t>
  </si>
  <si>
    <t>-0,86</t>
  </si>
  <si>
    <t>7,12</t>
  </si>
  <si>
    <t>16,58</t>
  </si>
  <si>
    <t>178,46</t>
  </si>
  <si>
    <t>P4</t>
  </si>
  <si>
    <t>pažení do 4m</t>
  </si>
  <si>
    <t>121,31</t>
  </si>
  <si>
    <t>51,174</t>
  </si>
  <si>
    <t>13,46</t>
  </si>
  <si>
    <t>32,61</t>
  </si>
  <si>
    <t>SO-02-2b - Výtlačný řad ČS-2</t>
  </si>
  <si>
    <t>R5</t>
  </si>
  <si>
    <t>25,43</t>
  </si>
  <si>
    <t>R6</t>
  </si>
  <si>
    <t>39,99</t>
  </si>
  <si>
    <t>R7</t>
  </si>
  <si>
    <t>4,3</t>
  </si>
  <si>
    <t>27,474</t>
  </si>
  <si>
    <t>T2</t>
  </si>
  <si>
    <t>56,46</t>
  </si>
  <si>
    <t>91,58</t>
  </si>
  <si>
    <t xml:space="preserve">    96 - Bourání konstrukcí</t>
  </si>
  <si>
    <t>1102216111</t>
  </si>
  <si>
    <t>"příl.22" 13,46</t>
  </si>
  <si>
    <t>330337367</t>
  </si>
  <si>
    <t>-1235099222</t>
  </si>
  <si>
    <t>"příl.22" 32,61</t>
  </si>
  <si>
    <t>-498879372</t>
  </si>
  <si>
    <t>132401201</t>
  </si>
  <si>
    <t>Hloubení rýh š do 2000 mm v hornině tř. 5</t>
  </si>
  <si>
    <t>750463983</t>
  </si>
  <si>
    <t>Hloubení zapažených i nezapažených rýh šířky přes 600 do 2 000 mm s urovnáním dna do předepsaného profilu a spádu v hornině tř. 5 pro jakékoliv množství</t>
  </si>
  <si>
    <t>"příl.22" 25,43</t>
  </si>
  <si>
    <t>"odpočet dolamování 20%" -R5*0,2</t>
  </si>
  <si>
    <t>132501201</t>
  </si>
  <si>
    <t>Hloubení rýh š do 2000 mm v hornině tř. 6</t>
  </si>
  <si>
    <t>1654360427</t>
  </si>
  <si>
    <t>Hloubení zapažených i nezapažených rýh šířky přes 600 do 2 000 mm s urovnáním dna do předepsaného profilu a spádu v hornině 6 pro jakékoliv množství</t>
  </si>
  <si>
    <t>"příl.22" 39,99</t>
  </si>
  <si>
    <t>"odpočet dolamování 20%" -R6*0,2</t>
  </si>
  <si>
    <t>132601201</t>
  </si>
  <si>
    <t>Hloubení rýh š do 2000 mm v hornině tř. 7</t>
  </si>
  <si>
    <t>874089734</t>
  </si>
  <si>
    <t>Hloubení zapažených i nezapažených rýh šířky přes 600 do 2 000 mm s urovnáním dna do předepsaného profilu a spádu s použitím trhavin v hornině tř. 7 pro jakékoliv množství</t>
  </si>
  <si>
    <t>"příl.22" 4,3</t>
  </si>
  <si>
    <t>"odpočet dolamování 20%" -R7*0,2</t>
  </si>
  <si>
    <t>138401201</t>
  </si>
  <si>
    <t>Dolamování hloubených vykopávek rýh ve vrstvě tl do 500 mm v hornině tř. 5</t>
  </si>
  <si>
    <t>231646085</t>
  </si>
  <si>
    <t>Dolamování zapažených nebo nezapažených hloubených vykopávek v horninách tř. 5 až 7 s použitím pneumatického nářadí s příp. nutným přemístěním výkopku ve výkopišti, bez naložení rýh, ve vrstvě tl. do 500 mm v hornině tř. 5</t>
  </si>
  <si>
    <t>-D5</t>
  </si>
  <si>
    <t>138501201</t>
  </si>
  <si>
    <t>Dolamování hloubených vykopávek rýh ve vrstvě tl do 500 mm v hornině tř. 6</t>
  </si>
  <si>
    <t>-748336268</t>
  </si>
  <si>
    <t>Dolamování zapažených nebo nezapažených hloubených vykopávek v horninách tř. 5 až 7 s použitím pneumatického nářadí s příp. nutným přemístěním výkopku ve výkopišti, bez naložení rýh, ve vrstvě tl. do 500 mm v hornině tř. 6</t>
  </si>
  <si>
    <t>-D6</t>
  </si>
  <si>
    <t>138601201</t>
  </si>
  <si>
    <t>Dolamování hloubených vykopávek rýh ve vrstvě tl do 500 mm v hornině tř. 7</t>
  </si>
  <si>
    <t>-445326649</t>
  </si>
  <si>
    <t>Dolamování zapažených nebo nezapažených hloubených vykopávek v horninách tř. 5 až 7 s použitím pneumatického nářadí s příp. nutným přemístěním výkopku ve výkopišti, bez naložení rýh, ve vrstvě tl. do 500 mm v hornině tř. 7</t>
  </si>
  <si>
    <t>-D7</t>
  </si>
  <si>
    <t>-789267450</t>
  </si>
  <si>
    <t>"příl.22" 178,46</t>
  </si>
  <si>
    <t>151101102</t>
  </si>
  <si>
    <t>Zřízení příložného pažení a rozepření stěn rýh hl do 4 m</t>
  </si>
  <si>
    <t>152027090</t>
  </si>
  <si>
    <t>Zřízení pažení a rozepření stěn rýh pro podzemní vedení pro všechny šířky rýhy příložné pro jakoukoliv mezerovitost, hloubky do 4 m</t>
  </si>
  <si>
    <t>"příl.22" 121,31</t>
  </si>
  <si>
    <t>-829573750</t>
  </si>
  <si>
    <t>151101112</t>
  </si>
  <si>
    <t>Odstranění příložného pažení a rozepření stěn rýh hl do 4 m</t>
  </si>
  <si>
    <t>-53012728</t>
  </si>
  <si>
    <t>Odstranění pažení a rozepření stěn rýh pro podzemní vedení s uložením materiálu na vzdálenost do 3 m od kraje výkopu příložné, hloubky přes 2 do 4 m</t>
  </si>
  <si>
    <t>-501885291</t>
  </si>
  <si>
    <t>"příl.22" R3+R4</t>
  </si>
  <si>
    <t>1444747837</t>
  </si>
  <si>
    <t>"příl.22 - 50%z R5-7)</t>
  </si>
  <si>
    <t xml:space="preserve"> (R5+R6+R7)*0,5</t>
  </si>
  <si>
    <t>-425218224</t>
  </si>
  <si>
    <t>"na MDP H.3-4" R3+R4</t>
  </si>
  <si>
    <t>"Z MDP zpět na zásyp" (Z-ŠD)</t>
  </si>
  <si>
    <t>1431551721</t>
  </si>
  <si>
    <t>"na MDP zbývá Z H.5-7" R5+R6+R7-Př</t>
  </si>
  <si>
    <t>-268985169</t>
  </si>
  <si>
    <t>1654179777</t>
  </si>
  <si>
    <t>"přeb. vše H. 5-7 celk = lože + obsyp + ŠD " L+Ob+ŠD</t>
  </si>
  <si>
    <t>1306520155</t>
  </si>
  <si>
    <t>1813684481</t>
  </si>
  <si>
    <t>"rýhy" R3+R4+R5+R6+R7</t>
  </si>
  <si>
    <t>-2109505320</t>
  </si>
  <si>
    <t>"přebytek + ŠD- 2t/m3" Př*2</t>
  </si>
  <si>
    <t>-1585630618</t>
  </si>
  <si>
    <t>"příl.22" 91,58</t>
  </si>
  <si>
    <t>-1573241291</t>
  </si>
  <si>
    <t>970568190</t>
  </si>
  <si>
    <t>"příl.22" 16,58</t>
  </si>
  <si>
    <t>-446505645</t>
  </si>
  <si>
    <t>435761802</t>
  </si>
  <si>
    <t>"příl.22" 7,12</t>
  </si>
  <si>
    <t>305680160</t>
  </si>
  <si>
    <t>"vč.06, TZ" 0,35*0,5*0,21*12</t>
  </si>
  <si>
    <t>-1926402267</t>
  </si>
  <si>
    <t>"vč.06, TZ" (0,5+0,5)*2*0,3*12</t>
  </si>
  <si>
    <t>Podklad nebo kryt z vibrovaného štěrku VŠ tl 150 mm</t>
  </si>
  <si>
    <t>-797570885</t>
  </si>
  <si>
    <t>Podklad nebo kryt z vibrovaného štěrku VŠ s rozprostřením, vlhčením a zhutněním, po zhutnění tl. 150 mm fr.0-32</t>
  </si>
  <si>
    <t>994619415</t>
  </si>
  <si>
    <t>565135111</t>
  </si>
  <si>
    <t>Asfaltový beton vrstva podkladní ACP 16 (obalované kamenivo OKS) tl 50 mm š do 3 m</t>
  </si>
  <si>
    <t>-648903223</t>
  </si>
  <si>
    <t>Asfaltový beton vrstva podkladní ACP 16 (obalované kamenivo střednězrnné - OKS) s rozprostřením a zhutněním v pruhu šířky do 3 m, po zhutnění tl. 50 mm</t>
  </si>
  <si>
    <t>573211111</t>
  </si>
  <si>
    <t>Postřik živičný spojovací z asfaltu v množství do 0,70 kg/m2</t>
  </si>
  <si>
    <t>-1719860208</t>
  </si>
  <si>
    <t>Postřik živičný spojovací bez posypu kamenivem z asfaltu silničního, v množství od 0,50 do 0,70 kg/m2</t>
  </si>
  <si>
    <t>573231111</t>
  </si>
  <si>
    <t>Postřik živičný spojovací ze silniční emulze v množství do 0,8 kg/m2</t>
  </si>
  <si>
    <t>-1421350396</t>
  </si>
  <si>
    <t>Postřik živičný spojovací bez posypu kamenivem ze silniční emulze, v množství od 0,50 do 0,80 kg/m2</t>
  </si>
  <si>
    <t>577134211</t>
  </si>
  <si>
    <t>Asfaltový beton vrstva obrusná ACO 11 (ABS) tř. II tl 40 mm š do 3 m z nemodifikovaného asfaltu</t>
  </si>
  <si>
    <t>-565135853</t>
  </si>
  <si>
    <t>Asfaltový beton vrstva obrusná ACO 11 (ABS) s rozprostřením a se zhutněním z nemodifikovaného asfaltu v pruhu šířky do 3 m tř. II, po zhutnění tl. 40 mm</t>
  </si>
  <si>
    <t>"příl.22 typ 2" 56,46</t>
  </si>
  <si>
    <t>1905356778</t>
  </si>
  <si>
    <t>"TZ" 81,36</t>
  </si>
  <si>
    <t>2000064776</t>
  </si>
  <si>
    <t>1,015*81,36</t>
  </si>
  <si>
    <t>299948014</t>
  </si>
  <si>
    <t>-1513636924</t>
  </si>
  <si>
    <t>-1915846402</t>
  </si>
  <si>
    <t>-861847332</t>
  </si>
  <si>
    <t>314807019</t>
  </si>
  <si>
    <t>"TZ" 81,36+2*2,0</t>
  </si>
  <si>
    <t>191574042</t>
  </si>
  <si>
    <t>Bourání konstrukcí</t>
  </si>
  <si>
    <t>113107153</t>
  </si>
  <si>
    <t>Odstranění podkladu pl přes 50 do 200 m2 z kameniva těženého tl 300 mm</t>
  </si>
  <si>
    <t>-1414641038</t>
  </si>
  <si>
    <t>Odstranění podkladů nebo krytů s přemístěním hmot na skládku na vzdálenost do 20 m nebo s naložením na dopravní prostředek v ploše jednotlivě přes 50 m2 do 200 m2 z kameniva těženého, o tl. vrstvy přes 200 do 300 mm</t>
  </si>
  <si>
    <t>113107182</t>
  </si>
  <si>
    <t>Odstranění podkladu pl přes 50 do 200 m2 živičných tl 100 mm</t>
  </si>
  <si>
    <t>832919861</t>
  </si>
  <si>
    <t>Odstranění podkladů nebo krytů s přemístěním hmot na skládku na vzdálenost do 20 m nebo s naložením na dopravní prostředek v ploše jednotlivě přes 50 m2 do 200 m2 živičných, o tl. vrstvy přes 50 do 100 mm</t>
  </si>
  <si>
    <t>919735111</t>
  </si>
  <si>
    <t>Řezání stávajícího živičného krytu hl do 50 mm</t>
  </si>
  <si>
    <t>852081123</t>
  </si>
  <si>
    <t>Řezání stávajícího živičného krytu nebo podkladu hloubky do 50 mm</t>
  </si>
  <si>
    <t>"příl.22" 70,11</t>
  </si>
  <si>
    <t>997221551</t>
  </si>
  <si>
    <t>Vodorovná doprava suti ze sypkých materiálů do 1 km</t>
  </si>
  <si>
    <t>1174972352</t>
  </si>
  <si>
    <t>Vodorovná doprava suti bez naložení, ale se složením a s hrubým urovnáním ze sypkých materiálů, na vzdálenost do 1 km</t>
  </si>
  <si>
    <t>997221559</t>
  </si>
  <si>
    <t>Příplatek ZKD 1 km u vodorovné dopravy suti ze sypkých materiálů</t>
  </si>
  <si>
    <t>-1578513984</t>
  </si>
  <si>
    <t>Vodorovná doprava suti bez naložení, ale se složením a s hrubým urovnáním Příplatek k ceně za každý další i započatý 1 km přes 1 km</t>
  </si>
  <si>
    <t>Poznámka k položce:
TKO Bytíz - 21km - příplatek 20x</t>
  </si>
  <si>
    <t>38,449*20 'Přepočtené koeficientem množství</t>
  </si>
  <si>
    <t>997221845.1</t>
  </si>
  <si>
    <t>Poplatek za uložení odpadu z asfaltových povrchů na skládce (skládkovné)</t>
  </si>
  <si>
    <t>-1439653668</t>
  </si>
  <si>
    <t>997221855</t>
  </si>
  <si>
    <t>Poplatek za uložení odpadu z kameniva na skládce (skládkovné)</t>
  </si>
  <si>
    <t>573321598</t>
  </si>
  <si>
    <t>-1107438525</t>
  </si>
  <si>
    <t>SO-02-2c - Elektroinstalace ČS-2</t>
  </si>
  <si>
    <t>-972774414</t>
  </si>
  <si>
    <t>Elektro - montáže - položkový soupis viz samostatná příloha SO-02-2c</t>
  </si>
  <si>
    <t>1172047452</t>
  </si>
  <si>
    <t>840575607</t>
  </si>
  <si>
    <t>-940672260</t>
  </si>
  <si>
    <t>2057109495</t>
  </si>
  <si>
    <t>-696966519</t>
  </si>
  <si>
    <t>Elektro - montáže - položkový soupis viz samostatná příloha SO-02-2c
Vedlejší náklady - viz samostatný stavební objekt - VON</t>
  </si>
  <si>
    <t>PS-02-2 - Technologická část ČS-2</t>
  </si>
  <si>
    <t>1598684718</t>
  </si>
  <si>
    <t>866059247</t>
  </si>
  <si>
    <t>1192265154</t>
  </si>
  <si>
    <t>Poznámka k položce:
Ponorné čerpadlo, instalace v mokré jímce  na spouštěcím zařízení, čerpadla 1+1, výtlak DN 80
Medium: splašková odpadní voda, neagresívní, teplota vody do 40 oC.
Oběžné kolo: otevřené vířivé kolo průměr 103 mm s průchodností s průchodností 65 mm
Parametry čerpadla: Q=4,4 l/s, H= 6,2 m v.sl. 
Motor: chlazení motoru čerpaným mediem    
Jmenovitý výkon motoru  1,1 kW, 400 V, 50 Hz, IN  = 2,9 A, otáčky 2893 ot/min., start přímý 400V,tepelná ochrana ve vinutí motoru, nevýbušné provedení, chlazení čerpaným mediem 
Hmotnost agregátu: 43,3 kg.
Instalace: v mokré jímce na dvoutrubkovém spouštěcím zařízení.
Připojovací rozměry: výtlak DN 80
Příslušenství:
- tepelná ochrana vinutí motoru bimetalem
- externí čidlo průsaku mechanickou ucpávkou, relé čidla včetně 10 m kabelu+vyhodnocování TO
- kabel H 07 - 7 x 1,5 mm2, délka 10 m, připojený s volným koncem                                 
- spouštěcí zařízení s patním kolenem DN 80/2 RK včetně montážního materiálu, vodící trubky 5/4", řetězPonorné čerpadlo, instalace v mokré jímce  na spouštěcím zařízení, čerpadla 1+1, výtlak DN 80
Medium: splašková odpadní voda, neagresívní, teplota vody do 40 oC.
Oběžné kolo: otevřené vířivé kolo průměr 127 mm s průchodností s průchodností 65 mm
Parametry čerpadla: Q=4,9 l/s, H= 13,7 m v.sl. 
Motor: chlazení motoru čerpaným mediem    
Jmenovitý výkon motoru  2,5 kW, 400 V, 50 Hz, IN  = 5,1 A, otáčky 2857 ot/min., start přímý 400V,tepelná ochrana ve vinutí motoru, nevýbušné provedení, chlazení čerpaným mediem 
Hmotnost agregátu: 49,3 kg.
Instalace: v mokré jímce na dvoutrubkovém spouštěcím zařízení.
Připojovací rozměry: výtlak DN 80
Příslušenství:
- tepelná ochrana vinutí motoru bimetalem
- externí čidlo průsaku mechanickou ucpávkou, relé čidla včetně 10 m kabelu+vyhodnocování TO
- kabel H 07 - 7 x 1,5 mm2, délka 10 m, připojený s volným koncem                                 
- spouštěcí zařízení s patním kolenem DN 80/2 RK včetně montážního materiálu, vodící trubky 5/4", řetěz</t>
  </si>
  <si>
    <t>-764534573</t>
  </si>
  <si>
    <t>-1240614288</t>
  </si>
  <si>
    <t>676831989</t>
  </si>
  <si>
    <t>-2668975</t>
  </si>
  <si>
    <t xml:space="preserve">Žebřík dle ČSN 75 0748 o délce 5,1m včetně ukotvení </t>
  </si>
  <si>
    <t>-535388692</t>
  </si>
  <si>
    <t>402738095</t>
  </si>
  <si>
    <t>1702273074</t>
  </si>
  <si>
    <t>-1258788880</t>
  </si>
  <si>
    <t>2002582261</t>
  </si>
  <si>
    <t>-2103636931</t>
  </si>
  <si>
    <t>-1970248970</t>
  </si>
  <si>
    <t>1538833331</t>
  </si>
  <si>
    <t>96144969</t>
  </si>
  <si>
    <t>-1679818207</t>
  </si>
  <si>
    <t>-1926449313</t>
  </si>
  <si>
    <t>1281989723</t>
  </si>
  <si>
    <t>712781903</t>
  </si>
  <si>
    <t>-153033273</t>
  </si>
  <si>
    <t>1000757051</t>
  </si>
  <si>
    <t>186268875</t>
  </si>
  <si>
    <t>465338613</t>
  </si>
  <si>
    <t>-1271155261</t>
  </si>
  <si>
    <t>324408963</t>
  </si>
  <si>
    <t>1604446767</t>
  </si>
  <si>
    <t>1019295255</t>
  </si>
  <si>
    <t>-1472013781</t>
  </si>
  <si>
    <t>920910284</t>
  </si>
  <si>
    <t>1487489291</t>
  </si>
  <si>
    <t>-34807681</t>
  </si>
  <si>
    <t>1737918509</t>
  </si>
  <si>
    <t>406424862</t>
  </si>
  <si>
    <t>-1533009435</t>
  </si>
  <si>
    <t>-652758326</t>
  </si>
  <si>
    <t>-1627322344</t>
  </si>
  <si>
    <t>1832544128</t>
  </si>
  <si>
    <t>inf.02</t>
  </si>
  <si>
    <t>-328929900</t>
  </si>
  <si>
    <t>1756,98</t>
  </si>
  <si>
    <t>d</t>
  </si>
  <si>
    <t>1435,92</t>
  </si>
  <si>
    <t>-198,534</t>
  </si>
  <si>
    <t>-239,476</t>
  </si>
  <si>
    <t>-58,818</t>
  </si>
  <si>
    <t>56,1</t>
  </si>
  <si>
    <t>Ho_1</t>
  </si>
  <si>
    <t>1743</t>
  </si>
  <si>
    <t>SO-03 - Splašková kanalizace</t>
  </si>
  <si>
    <t>856,29</t>
  </si>
  <si>
    <t>598,51</t>
  </si>
  <si>
    <t>9438,95</t>
  </si>
  <si>
    <t>P8</t>
  </si>
  <si>
    <t>186,04</t>
  </si>
  <si>
    <t>2380,847</t>
  </si>
  <si>
    <t>765,95</t>
  </si>
  <si>
    <t>2418,86</t>
  </si>
  <si>
    <t>992,67</t>
  </si>
  <si>
    <t>1197,38</t>
  </si>
  <si>
    <t>294,09</t>
  </si>
  <si>
    <t>rezerva</t>
  </si>
  <si>
    <t>442,854</t>
  </si>
  <si>
    <t>Ř</t>
  </si>
  <si>
    <t>3653,52</t>
  </si>
  <si>
    <t>1264,251</t>
  </si>
  <si>
    <t>T1</t>
  </si>
  <si>
    <t>780,942</t>
  </si>
  <si>
    <t>2111,744</t>
  </si>
  <si>
    <t>Nedílnou součástí jsou tabulbové výstupy výkazů výměr generované konstrukčním a kalkulačním programem AutoPEN. Pro každou část je samostatná přloha (soubor) obsahující listy s dílčími výsledky výměr ve formátu *xlx a soubor výpočtů a vzorců ve formátu *pdf (viz přílohy č. 01 až 20), dále přílohy Seznam RŠ a  Výpis povrchů  a kříženíve formátu *xls..</t>
  </si>
  <si>
    <t>T3</t>
  </si>
  <si>
    <t>68,26</t>
  </si>
  <si>
    <t>4214,17</t>
  </si>
  <si>
    <t>gr</t>
  </si>
  <si>
    <t>1863,4</t>
  </si>
  <si>
    <t>tl</t>
  </si>
  <si>
    <t>214,41</t>
  </si>
  <si>
    <t xml:space="preserve">    802 - Trubní vedení - gravitační kanalizace</t>
  </si>
  <si>
    <t xml:space="preserve">    803 - Trubní vedení - tlaková kanalizace</t>
  </si>
  <si>
    <t>-1462637715</t>
  </si>
  <si>
    <t>539879624</t>
  </si>
  <si>
    <t>-546421295</t>
  </si>
  <si>
    <t>"příl.24" 1,4*13</t>
  </si>
  <si>
    <t>119001421</t>
  </si>
  <si>
    <t>Dočasné zajištění kabelů a kabelových tratí ze 3 volně ložených kabelů</t>
  </si>
  <si>
    <t>-1679778908</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</si>
  <si>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</si>
  <si>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"příl.24" 1,4*18</t>
  </si>
  <si>
    <t>-1374805145</t>
  </si>
  <si>
    <t>"příl.02" 288,95</t>
  </si>
  <si>
    <t>-706599605</t>
  </si>
  <si>
    <t>1,4*(1,5*2,0*18,2+1,1*1,6*25,2)</t>
  </si>
  <si>
    <t>132201204</t>
  </si>
  <si>
    <t>Hloubení rýh š do 2000 mm v hornině tř. 3 objemu přes 5000 m3</t>
  </si>
  <si>
    <t>70377087</t>
  </si>
  <si>
    <t>Hloubení zapažených i nezapažených rýh šířky přes 600 do 2 000 mm s urovnáním dna do předepsaného profilu a spádu v hornině tř. 3 přes 5 000 m3</t>
  </si>
  <si>
    <t>"příl.01-20" 187,51+188,88+11,98+30,31+39,35+106,13+39,44+18,37+36,73+19,4+30,07+11,49+15,83+3,04+16,02+6,07+1,91+1,38+2,04</t>
  </si>
  <si>
    <t>1359250854</t>
  </si>
  <si>
    <t>132301204</t>
  </si>
  <si>
    <t>Hloubení rýh š do 2000 mm v hornině tř. 4 objemu přes 5000 m3</t>
  </si>
  <si>
    <t>-1201147961</t>
  </si>
  <si>
    <t>Hloubení zapažených i nezapažených rýh šířky přes 600 do 2 000 mm s urovnáním dna do předepsaného profilu a spádu v hornině tř. 4 přes 5 000 m3</t>
  </si>
  <si>
    <t>"příl.01-20" 703,68+536,58+47,12+192,5+84,59+274,08+98,35+45,56+72,25+44,78+137,12+46,34+7,92+13,81+102,89+4,17+1,92+3,88+1,32</t>
  </si>
  <si>
    <t>169400920</t>
  </si>
  <si>
    <t>-1652149941</t>
  </si>
  <si>
    <t>"příl.01-20" 319,28+117,32+110,64+99,73+55,22+27,82+13,67+45,16+44,78+50,96+17,38+15,83+5,53+38,58+21,49+8,34+0,78+0,16</t>
  </si>
  <si>
    <t>1476543058</t>
  </si>
  <si>
    <t>"příl.01-20" 197,46+159,77+225,53+15,83+24,87+5,21+9,56+37,31+188,35+84,25+39,58+5,53+127,72+55,56+20,85</t>
  </si>
  <si>
    <t>-61932878</t>
  </si>
  <si>
    <t>"příl.01-20" 30,31+152,13+5,04+25,57+38,7+30,53+11,81</t>
  </si>
  <si>
    <t>-1956583945</t>
  </si>
  <si>
    <t>-1438129786</t>
  </si>
  <si>
    <t>1109490193</t>
  </si>
  <si>
    <t>1111193857</t>
  </si>
  <si>
    <t>"příl.01-20" 165,62+44,89+120,93+267,07</t>
  </si>
  <si>
    <t>-1907026284</t>
  </si>
  <si>
    <t>"příl.01-20" 2484,3+1705,46+111,03+1268,11+310,27+582,41+364,94+160,12+315,69+337,67+266,47+287,91+196,46+115,34+548,14+279,49+105,14</t>
  </si>
  <si>
    <t>151101103</t>
  </si>
  <si>
    <t>Zřízení příložného pažení a rozepření stěn rýh hl do 8 m</t>
  </si>
  <si>
    <t>-1705684070</t>
  </si>
  <si>
    <t>Zřízení pažení a rozepření stěn rýh pro podzemní vedení pro všechny šířky rýhy příložné pro jakoukoliv mezerovitost, hloubky do 8 m</t>
  </si>
  <si>
    <t>"příl.01" 186,04</t>
  </si>
  <si>
    <t>242215174</t>
  </si>
  <si>
    <t>-807404128</t>
  </si>
  <si>
    <t>151101113</t>
  </si>
  <si>
    <t>Odstranění příložného pažení a rozepření stěn rýh hl do 8 m</t>
  </si>
  <si>
    <t>-729684949</t>
  </si>
  <si>
    <t>Odstranění pažení a rozepření stěn rýh pro podzemní vedení s uložením materiálu na vzdálenost do 3 m od kraje výkopu příložné, hloubky přes 4 do 8 m</t>
  </si>
  <si>
    <t>353968456</t>
  </si>
  <si>
    <t>"příl.01-20" 212,65+378,15+55,8+56,82+109,12+307,42+128,77+63,93+108,98+64,18+64,67+57,83++23,75+7,76+53,25+50,23+1,22+3,83+5,26+3,36</t>
  </si>
  <si>
    <t>-1170018427</t>
  </si>
  <si>
    <t>"příl.01-20" 623,59+346,3+3,3+164,83+14,81+72,81+9,01+102,53+9,1+65,66+14,96+9,02</t>
  </si>
  <si>
    <t>"55%" d*0,55</t>
  </si>
  <si>
    <t>161101103</t>
  </si>
  <si>
    <t>Svislé přemístění výkopku z horniny tř. 1 až 4 hl výkopu do 6 m</t>
  </si>
  <si>
    <t>-1917470666</t>
  </si>
  <si>
    <t>Svislé přemístění výkopku bez naložení do dopravní nádoby avšak s vyprázdněním dopravní nádoby na hromadu nebo do dopravního prostředku z horniny tř. 1 až 4, při hloubce výkopu přes 4 do 6 m</t>
  </si>
  <si>
    <t>"příl.01-20" 54,94+1,16</t>
  </si>
  <si>
    <t>"60%" e*0,6</t>
  </si>
  <si>
    <t>-1953449532</t>
  </si>
  <si>
    <t>"příl.01-20"</t>
  </si>
  <si>
    <t>"50%" (54,37+162,01+69,44+89,96+17,65+48,16+18,88+54,72+75,37+16,98+57,09+56,92+10,13+0,78+0,16)*0,5</t>
  </si>
  <si>
    <t>1780025072</t>
  </si>
  <si>
    <t>"příl.01-20- 55%"</t>
  </si>
  <si>
    <t>(392,9+145,39+414,81+30,65+37,56+4,54+107,66+163,94+101,63+94,11+24,59+109,21+20,13+30,88)*0,55</t>
  </si>
  <si>
    <t>161101153</t>
  </si>
  <si>
    <t>Svislé přemístění výkopku z horniny tř. 5 až 7 hl výkopu do 6 m</t>
  </si>
  <si>
    <t>1440090354</t>
  </si>
  <si>
    <t>Svislé přemístění výkopku bez naložení do dopravní nádoby avšak s vyprázdněním dopravní nádoby na hromadu nebo do dopravního prostředku z horniny tř. 5 až 7, při hloubce výkopu přes 4 do 6 m</t>
  </si>
  <si>
    <t>"příl.01-20 - 60%" (69,48+4,01)*0,6</t>
  </si>
  <si>
    <t>-1553467405</t>
  </si>
  <si>
    <t>"na MDP a zpět na zásyp" (Z-ŠD)*2</t>
  </si>
  <si>
    <t>1655901279</t>
  </si>
  <si>
    <t>"příl.27 tabulka kubatur - rezervováno pro násypy HTÚ SO-01-7" 442,854</t>
  </si>
  <si>
    <t>-2071041041</t>
  </si>
  <si>
    <t>Př-R5-R6-R7+rezerva</t>
  </si>
  <si>
    <t>1620546235</t>
  </si>
  <si>
    <t>339,561*11 'Přepočtené koeficientem množství</t>
  </si>
  <si>
    <t>-893845426</t>
  </si>
  <si>
    <t>R5+R6+R7</t>
  </si>
  <si>
    <t>"odpočet rezervy pro násypy HTÚ SO-01-7" -rezerva</t>
  </si>
  <si>
    <t>-1156311729</t>
  </si>
  <si>
    <t>2041,286*11 'Přepočtené koeficientem množství</t>
  </si>
  <si>
    <t>1953705685</t>
  </si>
  <si>
    <t>1405223289</t>
  </si>
  <si>
    <t>1556101149</t>
  </si>
  <si>
    <t>vytl.kub.příl.01-20+ŠD-rezerva pro HTÚ</t>
  </si>
  <si>
    <t>389,81+302,53+20,14+133,42+66,03+132,67+69,16+25,17+50,01+40,13+109,93+41,55+34,23+15,88+71,96+39,17+11,75+1,97+2,3+1,64+ŠD-rezerva</t>
  </si>
  <si>
    <t>"přebytek 2t/m3" Př*2</t>
  </si>
  <si>
    <t>-332959834</t>
  </si>
  <si>
    <t>"příp.01-20" 1030,71+737,45+38,96+577,7+178,51+310,98+121,32+57,64+113,69+131,71+299,95+119,66+89,22+42,55+214,07+103,07+39,5+2,64+3,12+1,72</t>
  </si>
  <si>
    <t>-125275903</t>
  </si>
  <si>
    <t>Poznámka k položce:
30% zásypové horniny nahrazeno štěrkodrtí</t>
  </si>
  <si>
    <t>-1601565859</t>
  </si>
  <si>
    <t>"příl.01-20" 202,47+170,07+9,96+84,39+42,3+56,73+33,59+15,57+30,84+25,59+58,8+20,22+14,21+9,92+45,45+25,34+6,73+1,37+1,6+1,14</t>
  </si>
  <si>
    <t>-988118033</t>
  </si>
  <si>
    <t>181301114</t>
  </si>
  <si>
    <t>Rozprostření ornice tl vrstvy do 250 mm pl přes 500 m2 v rovině nebo ve svahu do 1:5</t>
  </si>
  <si>
    <t>803601400</t>
  </si>
  <si>
    <t>Rozprostření a urovnání ornice v rovině nebo ve svahu sklonu do 1:5 při souvislé ploše přes 500 m2, tl. vrstvy přes 200 do 250 mm</t>
  </si>
  <si>
    <t>"příl.02" 1155,8</t>
  </si>
  <si>
    <t>181451121</t>
  </si>
  <si>
    <t>Založení lučního trávníku výsevem plochy přes 1000 m2 v rovině a ve svahu do 1:5</t>
  </si>
  <si>
    <t>-1608342462</t>
  </si>
  <si>
    <t>Založení trávníku na půdě předem připravené plochy přes 1000 m2 výsevem včetně utažení lučního v rovině nebo na svahu do 1:5</t>
  </si>
  <si>
    <t>005724800</t>
  </si>
  <si>
    <t>osivo směs jetelotravní</t>
  </si>
  <si>
    <t>-1340476780</t>
  </si>
  <si>
    <t>osiva pícnin směsi travní balení obvykle 25 kg jetelotráva běžná</t>
  </si>
  <si>
    <t>1155,8*0,015 'Přepočtené koeficientem množství</t>
  </si>
  <si>
    <t>-1856563609</t>
  </si>
  <si>
    <t>"příl.01-20"  304,86+187,79+196,19+77,96+46,93+19,2</t>
  </si>
  <si>
    <t>359901211</t>
  </si>
  <si>
    <t>Monitoring stoky jakékoli výšky na nové kanalizaci</t>
  </si>
  <si>
    <t>1576082360</t>
  </si>
  <si>
    <t>Monitoring stok (kamerový systém) jakékoli výšky nová kanalizace</t>
  </si>
  <si>
    <t>"TZ" gr</t>
  </si>
  <si>
    <t>-97963092</t>
  </si>
  <si>
    <t>"příl.01-20" 56,33+47,36+2,77+26,66+11,78+23,54+9,36+4,34+8,59+7,13+16,48+5,63+3,96+2,76+12,66+7,06+1,93+0,48+0,56+0,4</t>
  </si>
  <si>
    <t>452112111</t>
  </si>
  <si>
    <t>Osazení betonových prstenců nebo rámů v do 100 mm</t>
  </si>
  <si>
    <t>1005859112</t>
  </si>
  <si>
    <t>"příl.23" 24+13+13+19</t>
  </si>
  <si>
    <t xml:space="preserve">inf B204 </t>
  </si>
  <si>
    <t xml:space="preserve">Vyrov prstenec TBW-Q 40/ 625/ 120 40 x 625 x 120 </t>
  </si>
  <si>
    <t>1338982765</t>
  </si>
  <si>
    <t>"příl.23" 1,01*24</t>
  </si>
  <si>
    <t>592241750</t>
  </si>
  <si>
    <t>prstenec betonový vyrovnávací TBW-Q 625/60/120 62,5x6x12 cm</t>
  </si>
  <si>
    <t>-1551652477</t>
  </si>
  <si>
    <t>prefabrikáty pro vstupní šachty a drenážní šachtice (betonové a železobetonové) šachty pro odpadní kanály a potrubí uložená v zemi prstenec vyrovnávací TBW-Q 625/60/120     62,5 x 6 x 12</t>
  </si>
  <si>
    <t>"příl.23"  1,01*13</t>
  </si>
  <si>
    <t>592241760</t>
  </si>
  <si>
    <t>prstenec betonový vyrovnávací TBW-Q 625/80/120 62,5x8x12 cm</t>
  </si>
  <si>
    <t>1170990538</t>
  </si>
  <si>
    <t>prefabrikáty pro vstupní šachty a drenážní šachtice (betonové a železobetonové) šachty pro odpadní kanály a potrubí uložená v zemi prstenec vyrovnávací TBW-Q 625/80/120     62,5 x 8 x 12</t>
  </si>
  <si>
    <t>"příl.10" 1,01*13</t>
  </si>
  <si>
    <t>592241770</t>
  </si>
  <si>
    <t>prstenec betonový vyrovnávací TBW-Q 625/100/120 62,5x10x12 cm</t>
  </si>
  <si>
    <t>-1753396173</t>
  </si>
  <si>
    <t>prefabrikáty pro vstupní šachty a drenážní šachtice (betonové a železobetonové) šachty pro odpadní kanály a potrubí uložená v zemi prstenec vyrovnávací TBW-Q 625/100/120   62,5 x 10 x 12</t>
  </si>
  <si>
    <t>"příl.23" 1,01*19</t>
  </si>
  <si>
    <t>1784164862</t>
  </si>
  <si>
    <t>"příl.23" 37</t>
  </si>
  <si>
    <t>1168402579</t>
  </si>
  <si>
    <t>"příl.23" 1,01*37</t>
  </si>
  <si>
    <t>-2134633988</t>
  </si>
  <si>
    <t>"příl.15,14,05,04 typ 3" 19,76+36,84+10,98+0,68</t>
  </si>
  <si>
    <t>218803229</t>
  </si>
  <si>
    <t>T2+T3</t>
  </si>
  <si>
    <t>564871116</t>
  </si>
  <si>
    <t>Podklad ze štěrkodrtě ŠD tl. 300 mm</t>
  </si>
  <si>
    <t>-1149947089</t>
  </si>
  <si>
    <t>Podklad ze štěrkodrti ŠD s rozprostřením a zhutněním, po zhutnění tl. 300 mm fr.32-63</t>
  </si>
  <si>
    <t>217986180</t>
  </si>
  <si>
    <t>565175113</t>
  </si>
  <si>
    <t>Asfaltový beton vrstva podkladní ACP 16 (obalované kamenivo OKS) tl 120 mm š do 3 m</t>
  </si>
  <si>
    <t>1803247400</t>
  </si>
  <si>
    <t>Asfaltový beton vrstva podkladní ACP 16 (obalované kamenivo střednězrnné - OKS) s rozprostřením a zhutněním v pruhu šířky do 3 m, po zhutnění tl. 120 mm</t>
  </si>
  <si>
    <t>1273912197</t>
  </si>
  <si>
    <t>T1+T2</t>
  </si>
  <si>
    <t>-1327128013</t>
  </si>
  <si>
    <t>573312611</t>
  </si>
  <si>
    <t>Prolití podkladu asfaltem v množství 7 kg/m2</t>
  </si>
  <si>
    <t>1495475828</t>
  </si>
  <si>
    <t>Prolití podkladu nebo krytu z kameniva asfaltem, v množství 7,00 kg/m2</t>
  </si>
  <si>
    <t>1358384217</t>
  </si>
  <si>
    <t>"příl.01-09,11,12,15-19 typ 2" 269,42+415,36+36,99+354,53+57,91+113,95+116,98+55,07+111,88+179,85+57,59+142,41+94,07+7,23+3,74+5,46</t>
  </si>
  <si>
    <t>"rozšířšní na šachtách" (1,84+2*0,3)*0,3*2*61</t>
  </si>
  <si>
    <t>577144111</t>
  </si>
  <si>
    <t>Asfaltový beton vrstva obrusná ACO 11 (ABS) tř. I tl 50 mm š do 3 m z nemodifikovaného asfaltu</t>
  </si>
  <si>
    <t>-1408538568</t>
  </si>
  <si>
    <t>Asfaltový beton vrstva obrusná ACO 11 (ABS) s rozprostřením a se zhutněním z nemodifikovaného asfaltu v pruhu šířky do 3 m tř. I, po zhutnění tl. 50 mm</t>
  </si>
  <si>
    <t>"příl.01,06,07,08,09,10,20 typ 1" 501,1+135,06+8,24+2,93+2,8+100,97+3,49</t>
  </si>
  <si>
    <t>"rozšířšní na šachtách" (1,84+2*0,3)*0,3*2*18</t>
  </si>
  <si>
    <t>577144221</t>
  </si>
  <si>
    <t>Asfaltový beton vrstva obrusná ACO 11 (ABS) tř. II tl 50 mm š přes 3 m z nemodifikovaného asfaltu</t>
  </si>
  <si>
    <t>477812685</t>
  </si>
  <si>
    <t>Asfaltový beton vrstva obrusná ACO 11 (ABS) s rozprostřením a se zhutněním z nemodifikovaného asfaltu v pruhu šířky přes 3 m tř. II, po zhutnění tl. 50 mm</t>
  </si>
  <si>
    <t>"homogenizaceTZ"  3,5*498</t>
  </si>
  <si>
    <t>577166111</t>
  </si>
  <si>
    <t>Asfaltový beton vrstva ložní ACL 22 (ABVH) tl 70 mm š do 3 m z nemodifikovaného asfaltu</t>
  </si>
  <si>
    <t>452533435</t>
  </si>
  <si>
    <t>Asfaltový beton vrstva ložní ACL 22 (ABVH) s rozprostřením a zhutněním z nemodifikovaného asfaltu v pruhu šířky do 3 m, po zhutnění tl. 70 mm</t>
  </si>
  <si>
    <t>802</t>
  </si>
  <si>
    <t>Trubní vedení - gravitační kanalizace</t>
  </si>
  <si>
    <t>871324301</t>
  </si>
  <si>
    <t>Montáž kanalizačního potrubí z PE SDR17 otevřený výkop sklon do 20 % svařovaných na tupo D 160x9,5</t>
  </si>
  <si>
    <t>-126690438</t>
  </si>
  <si>
    <t>Montáž kanalizačního potrubí z plastů z polyetylenu PE 100 svařovaných na tupo v otevřeném výkopu ve sklonu do 20 % SDR 17/PN 10 D 160 x 9,5 mm</t>
  </si>
  <si>
    <t>"příl.19,20 vč.07" 7,01+5,01+2,5*2</t>
  </si>
  <si>
    <t>286137010</t>
  </si>
  <si>
    <t>potrubí kanalizační tlakové PE100 SDR 17, 160 x 9,4 mm</t>
  </si>
  <si>
    <t>2115773362</t>
  </si>
  <si>
    <t>trubky z polyetylénu kanalizační potrubí PE kanalizační tlakové potrubí ČSN EN 13244 PE100  SDR 17 tyče 12 m, návin 100 m 160 x 9,4 mm, tyče</t>
  </si>
  <si>
    <t>1,015*17,02</t>
  </si>
  <si>
    <t>286148840</t>
  </si>
  <si>
    <t>oblouk 90°, SDR 17, PE 100 RC, PN 10, d 160</t>
  </si>
  <si>
    <t>894865335</t>
  </si>
  <si>
    <t>trubky z polypropylénu a kombinované pro rozvod pitné a teplé užitkové vody PE tvarovky - na tupo oblouk 90°, SDR 17, PE 100 RC, PN 10 d 160</t>
  </si>
  <si>
    <t>"vč.07" 2</t>
  </si>
  <si>
    <t>871373121</t>
  </si>
  <si>
    <t>Montáž kanalizačního potrubí z PVC těsněné gumovým kroužkem otevřený výkop sklon do 20 % DN 300</t>
  </si>
  <si>
    <t>-1665393032</t>
  </si>
  <si>
    <t>Montáž kanalizačního potrubí z plastů z tvrdého PVC těsněných gumovým kroužkem v otevřeném výkopu ve sklonu do 20 % DN 300</t>
  </si>
  <si>
    <t>"TZ" 1863,4</t>
  </si>
  <si>
    <t>Q12-250/6</t>
  </si>
  <si>
    <t>TRUBKA SN12 250X6M</t>
  </si>
  <si>
    <t>KS</t>
  </si>
  <si>
    <t>-481754917</t>
  </si>
  <si>
    <t xml:space="preserve">TRUBKA SN12 250X6M
Použití:  Potrubí pro gravitační splaškovou nebo dešťovou kanalizaci 
Materiál: PVC 
Kruhová tuhost:  Min. 12 kN/m2 
Konstrukce stěny:  Třívrstvá hladká plnostěnná (nepěněná), vnitřní vrstva světle šedá (umožňuje kvalitnější kamerovou revizi), vysoce odolná abrazi, od DN500 (včetně) - možno s hladkým vnějším povrchem a strukturovanou stěnou
Pro budoucí přípojky budou vysazeny odbočky 250/150/45°, kompatibilní s navrženým potrubím v místech dle této projektové dokumentace specifikovaných po dohodě s vlastníky připojovaných nemovitostí a v souladu s projektem přípojek </t>
  </si>
  <si>
    <t>"TS" 1,03*gr/6</t>
  </si>
  <si>
    <t>877315241</t>
  </si>
  <si>
    <t>Montáž hrdlového uzávěru z tvrdého PVC DN 150</t>
  </si>
  <si>
    <t>1415500825</t>
  </si>
  <si>
    <t>Montáž tvarovek na kanalizačním potrubí z trub z plastu z tvrdého PVC systém KG nebo z polypropylenu systém KG 2000 v otevřeném výkopu hrdlových uzávěrů DN 150</t>
  </si>
  <si>
    <t>"vč.03" 75-4</t>
  </si>
  <si>
    <t>KGM150</t>
  </si>
  <si>
    <t>ZÁTKA HRDLA 150MM KAN.PVC</t>
  </si>
  <si>
    <t>1059796628</t>
  </si>
  <si>
    <t>877355241</t>
  </si>
  <si>
    <t>Montáž hrdlového uzávěru z tvrdého PVC DN 200</t>
  </si>
  <si>
    <t>612114770</t>
  </si>
  <si>
    <t>Montáž tvarovek na kanalizačním potrubí z trub z plastu z tvrdého PVC systém KG nebo z polypropylenu systém KG 2000 v otevřeném výkopu hrdlových uzávěrů DN 200</t>
  </si>
  <si>
    <t>"vč.03" 4</t>
  </si>
  <si>
    <t>KGM200</t>
  </si>
  <si>
    <t>ZÁTKA HRDLA 200MM KAN.PVC</t>
  </si>
  <si>
    <t>87772632</t>
  </si>
  <si>
    <t>877365211</t>
  </si>
  <si>
    <t>Montáž tvarovek z tvrdého PVC jednoosé DN 250</t>
  </si>
  <si>
    <t>-749345005</t>
  </si>
  <si>
    <t>Montáž tvarovek na kanalizačním potrubí z trub z plastu z tvrdého PVC systém KG nebo z polypropylenu systém KG 2000 v otevřeném výkopu jednoosých DN 250</t>
  </si>
  <si>
    <t>"TZ" 65</t>
  </si>
  <si>
    <t>Q-KGU250</t>
  </si>
  <si>
    <t>PŘESUVKA 250 PVC</t>
  </si>
  <si>
    <t>139594374</t>
  </si>
  <si>
    <t>877365221</t>
  </si>
  <si>
    <t>Montáž tvarovek z tvrdého PVC dvouosé DN 250</t>
  </si>
  <si>
    <t>-1286542057</t>
  </si>
  <si>
    <t>Montáž tvarovek na kanalizačním potrubí z trub z plastu z tvrdého PVC systém KG nebo z polypropylenu systém KG 2000 v otevřeném výkopu dvouosých DN 250</t>
  </si>
  <si>
    <t>71+4</t>
  </si>
  <si>
    <t>Q-KGEA250/150/45</t>
  </si>
  <si>
    <t>ODBOČKA  250/150/45 PVC</t>
  </si>
  <si>
    <t>-857874834</t>
  </si>
  <si>
    <t>Q-KGEA250/200/45</t>
  </si>
  <si>
    <t>ODBOČKA 250/200/45 PVC</t>
  </si>
  <si>
    <t>945207737</t>
  </si>
  <si>
    <t>"vč.03" 2+2</t>
  </si>
  <si>
    <t>892362121</t>
  </si>
  <si>
    <t>Tlaková zkouška vzduchem potrubí DN 250 těsnícím vakem ucpávkovým</t>
  </si>
  <si>
    <t>1563757760</t>
  </si>
  <si>
    <t>Tlakové zkoušky vzduchem těsnícími vaky ucpávkovými DN 250</t>
  </si>
  <si>
    <t>"podélné řezy vč.3.1,2,3" 21+2+4+2+4+2+14+1+6+4+7+3+1+1+3+2+1</t>
  </si>
  <si>
    <t>2026514483</t>
  </si>
  <si>
    <t>"příl.23" 46+59+33</t>
  </si>
  <si>
    <t>98009324</t>
  </si>
  <si>
    <t>"příl.23" 1,01*46</t>
  </si>
  <si>
    <t>592241600A</t>
  </si>
  <si>
    <t>skruž bet. s ocel. stup.+PE povl. + čedič obkl. TBS-Q 1000/250/120 SP OCR 120</t>
  </si>
  <si>
    <t>-1511229712</t>
  </si>
  <si>
    <t>prefabrikáty pro vstupní šachty a drenážní šachtice (betonové a železobetonové) šachty pro odpadní kanály a potrubí uložená v zemi skruže s ocelovými stupadly s PE povlakem TBS-Q 1000/250/120 SP  OCR 120 100 x 25 x 12 + čedičový obklad nárazové stěny 120°</t>
  </si>
  <si>
    <t>"příl.23" 1,01*60</t>
  </si>
  <si>
    <t>592241610</t>
  </si>
  <si>
    <t>skruž betonová s ocelová se stupadly +PE povlakem TBH TBS-Q 1000/500/120 SP 100x50x12 cm</t>
  </si>
  <si>
    <t>-1455902645</t>
  </si>
  <si>
    <t>prefabrikáty pro vstupní šachty a drenážní šachtice (betonové a železobetonové) šachty pro odpadní kanály a potrubí uložená v zemi skruže s ocelovými stupadly s PE povlakem TBS-Q 1000/500/120 SP  100 x 50 x 12</t>
  </si>
  <si>
    <t>"příl.23" 1,01*33</t>
  </si>
  <si>
    <t>-2129544089</t>
  </si>
  <si>
    <t>"příl.23" 79</t>
  </si>
  <si>
    <t>-1332283215</t>
  </si>
  <si>
    <t>"příl.23" 1,01*79</t>
  </si>
  <si>
    <t>35300563</t>
  </si>
  <si>
    <t>dno betonové šachtové TZZ-Q 1000 DN D130x15 - 80</t>
  </si>
  <si>
    <t>-1276083526</t>
  </si>
  <si>
    <t>"příl.23" 1,01*(79-4)</t>
  </si>
  <si>
    <t>dno betonové šachtové TZZ-Q 1000 DN D130x15 - 80 čedičová výstelka</t>
  </si>
  <si>
    <t>1905269241</t>
  </si>
  <si>
    <t>"příl.10" 1,01*4</t>
  </si>
  <si>
    <t>-1573985458</t>
  </si>
  <si>
    <t>"příl.23" 2</t>
  </si>
  <si>
    <t>592225/1</t>
  </si>
  <si>
    <t>Poklop A 15 GU - litinový bez odv.  Beton-Litina / Litina</t>
  </si>
  <si>
    <t>1040170092</t>
  </si>
  <si>
    <t>899104111</t>
  </si>
  <si>
    <t>Osazení poklopů litinových nebo ocelových včetně rámů hmotnosti nad 150 kg</t>
  </si>
  <si>
    <t>1865021358</t>
  </si>
  <si>
    <t>592213.3</t>
  </si>
  <si>
    <t>Poklop D 400 BEGU - s odvětráním, s tlumící vložkou</t>
  </si>
  <si>
    <t>2089533285</t>
  </si>
  <si>
    <t xml:space="preserve">Poznámka k položce:
litino-betonový rám průměr 785/610/160, 74 kg,  třídy D 400, tlumící vložka z PUR s osazením pro lapač
- lapač nečistot těžký 7,2 kg
- litinové víko  s odvětráním , 82 kg, třídy D 400, 82 kg s tlumící vložkou PUR
</t>
  </si>
  <si>
    <t>"příl.23" 13</t>
  </si>
  <si>
    <t>592213.4</t>
  </si>
  <si>
    <t>Poklop D 400 BEGU - bez odvětrání, s tlumící vložkou</t>
  </si>
  <si>
    <t>-401490155</t>
  </si>
  <si>
    <t xml:space="preserve">Poznámka k položce:
- litino-betonový rám průměr 785/610/160, 74 kg,  třídy D 400, tlumící vložka z PUR 
- litinové víko  bez odvětrání , 82 kg, třídy D 400, 82 kg s tlumící vložkou PUR
</t>
  </si>
  <si>
    <t>"příl.23" 77-4</t>
  </si>
  <si>
    <t>-397889260</t>
  </si>
  <si>
    <t>803</t>
  </si>
  <si>
    <t>Trubní vedení - tlaková kanalizace</t>
  </si>
  <si>
    <t>871215201</t>
  </si>
  <si>
    <t>Montáž kanalizačního potrubí z PE SDR11 otevřený výkop svařovaných elektrotvarovkou D 50 x 4,6mm</t>
  </si>
  <si>
    <t>-224186522</t>
  </si>
  <si>
    <t>Montáž kanalizačního potrubí z plastů z polyetylenu PE 100 svařovaných elektrotvarovkou v otevřeném výkopu ve sklonu do 20 % SDR 11/PN16 D 50 x 4,6 mm</t>
  </si>
  <si>
    <t>"příl.04,06 TZ" 62,1+152,31</t>
  </si>
  <si>
    <t>286136830</t>
  </si>
  <si>
    <t>potrubí kanalizační tlakové PE100 SDR 11 50 x 4,6 mm</t>
  </si>
  <si>
    <t>-250921534</t>
  </si>
  <si>
    <t>1,015*tl</t>
  </si>
  <si>
    <t>FF485704W</t>
  </si>
  <si>
    <t>Elektrospojka PE100 SDR11          50</t>
  </si>
  <si>
    <t>-1595945598</t>
  </si>
  <si>
    <t>"vč.03" 2</t>
  </si>
  <si>
    <t>FF485838W</t>
  </si>
  <si>
    <t>Elektroredukce         50-40</t>
  </si>
  <si>
    <t>-1100060405</t>
  </si>
  <si>
    <t>Elektroredukce         63-50</t>
  </si>
  <si>
    <t>"vč.03" 3</t>
  </si>
  <si>
    <t>FF485825W</t>
  </si>
  <si>
    <t>Elektro T-kus rovnoramenný         50</t>
  </si>
  <si>
    <t>898523708</t>
  </si>
  <si>
    <t>871225201</t>
  </si>
  <si>
    <t>Montáž kanalizačního potrubí z PE SDR11 otevřený výkop svařovaných elektrotvarovkou D 63 x 5,8 mm</t>
  </si>
  <si>
    <t>1350359646</t>
  </si>
  <si>
    <t>Montáž kanalizačního potrubí z plastů z polyetylenu PE 100 svařovaných elektrotvarovkou v otevřeném výkopu ve sklonu do 20 % SDR 11/PN16 D 63 x 5,8 mm</t>
  </si>
  <si>
    <t>"vč.08" 2*0,5</t>
  </si>
  <si>
    <t>286136960</t>
  </si>
  <si>
    <t>potrubí kanalizační tlakové PE100 SDR 17, 63 x 3,8 mm</t>
  </si>
  <si>
    <t>-401622433</t>
  </si>
  <si>
    <t>FF485841W</t>
  </si>
  <si>
    <t>1170352944</t>
  </si>
  <si>
    <t>891183111</t>
  </si>
  <si>
    <t>Montáž vodovodního ventilu hlavního pro přípojky DN 40</t>
  </si>
  <si>
    <t>859517273</t>
  </si>
  <si>
    <t>Montáž vodovodních armatur na potrubí ventilů hlavních pro přípojky DN 40</t>
  </si>
  <si>
    <t>D48005000010</t>
  </si>
  <si>
    <t>ŠOUPĚ PRO ODPADNÍ VODU 40/50</t>
  </si>
  <si>
    <t>-1377039667</t>
  </si>
  <si>
    <t>ŠOUPÁTKO DOMOVNÍ PŘÍPOJKY ISO LITINA DN 32-5/4"</t>
  </si>
  <si>
    <t>960103400000</t>
  </si>
  <si>
    <t>SOUPRAVA ZEMNÍ TELESKOPICKÁ DOM. ŠOUPÁTKA-1,3-1,8 DN 3/4"-2" (1,3-1,8m)</t>
  </si>
  <si>
    <t>1195012127</t>
  </si>
  <si>
    <t>ZEMNÍ SOUPRAVY DOMOVNÍ PŘÍPOJKY TELESKOPICKÉ DOM. ŠOUPÁTKA-1,3-1,8 DN 3/4"-2" (1,3-1,8m)</t>
  </si>
  <si>
    <t>891247111</t>
  </si>
  <si>
    <t>Montáž hydrantů podzemních DN 80</t>
  </si>
  <si>
    <t>1280845404</t>
  </si>
  <si>
    <t>Montáž vodovodních armatur na potrubí hydrantů podzemních (bez osazení poklopů) DN 80</t>
  </si>
  <si>
    <t>"vč.08" 2</t>
  </si>
  <si>
    <t>D82005006320</t>
  </si>
  <si>
    <t>SOUPRAVA PROPLACHOVACÍ NA ODPADNÍ VODU 63/1,5 m</t>
  </si>
  <si>
    <t>-381176129</t>
  </si>
  <si>
    <t>VODA+KANAL Hydranty SOUPRAVA PROPLACHOVACÍ NA ODPADNÍ VODU 63/1,5 m</t>
  </si>
  <si>
    <t>195000000002</t>
  </si>
  <si>
    <t>HYDRANTOVÝ POKLOP 21 kg / HAWLE - HYDRANT "KANÁL"</t>
  </si>
  <si>
    <t>914147923</t>
  </si>
  <si>
    <t>348200000000</t>
  </si>
  <si>
    <t>PODKLAD. DESKA POD HYDRANT.POKLOP</t>
  </si>
  <si>
    <t>-1377565284</t>
  </si>
  <si>
    <t>PODKLADOVÁ DESKA POD HYDRANTOVÝ POKLOP</t>
  </si>
  <si>
    <t>982305012506</t>
  </si>
  <si>
    <t>HYDRANT ODVZDUŠŇOVACÍ PN 1-16 DN 1305/50</t>
  </si>
  <si>
    <t>1115449196</t>
  </si>
  <si>
    <t>OD- A ZAVZDUŠŇOVACÍ VENTIL SOUPRAVA PŘÍRUBOVÁ PN 1-16 DN 1305/80</t>
  </si>
  <si>
    <t>Poznámka k položce:
Odvzdušnění řadů  je navrženo pomocí zákopové odvzdušňovací a zavzdušňovací soupravy DN 50mm/ PN 16.  Celková délka soupravy s ochranným stojanem z nerezi je 1305 mm. Zhlaví  bude zakryto tuhým  poklopem výšky 320 mm z tvárné bitumenované litiny</t>
  </si>
  <si>
    <t>899401112</t>
  </si>
  <si>
    <t>Osazení poklopů litinových šoupátkových</t>
  </si>
  <si>
    <t>818872142</t>
  </si>
  <si>
    <t>422913520</t>
  </si>
  <si>
    <t>poklop litinový šoupátkový</t>
  </si>
  <si>
    <t>431591672</t>
  </si>
  <si>
    <t>-1028719424</t>
  </si>
  <si>
    <t>"TZ" 5</t>
  </si>
  <si>
    <t>815746077</t>
  </si>
  <si>
    <t>"TZ" tl+1,5*2*2</t>
  </si>
  <si>
    <t>743642100</t>
  </si>
  <si>
    <t>Montáž tyč zemnicí délky do 2 m</t>
  </si>
  <si>
    <t>-1229359805</t>
  </si>
  <si>
    <t>Montáž zemnicích desek a tyčí s připojením na svodové nebo uzemňovací vedení bez příslušenství tyčí délky do 2 m</t>
  </si>
  <si>
    <t>"TZ napojení na stáv.potr." 4</t>
  </si>
  <si>
    <t>354420940</t>
  </si>
  <si>
    <t>tyč zemnící  ZT 2,0 Cu</t>
  </si>
  <si>
    <t>1390759602</t>
  </si>
  <si>
    <t>součásti pro hromosvody a uzemňování zemniče tyče zemnící Cu ZT 2,0 Cu</t>
  </si>
  <si>
    <t>1403006709</t>
  </si>
  <si>
    <t>"příl.04,06 TZ" tl</t>
  </si>
  <si>
    <t>-741210623</t>
  </si>
  <si>
    <t>"TZ" 2</t>
  </si>
  <si>
    <t>-1478827660</t>
  </si>
  <si>
    <t>"TZ" tl</t>
  </si>
  <si>
    <t>prop.01</t>
  </si>
  <si>
    <t>Orientační tyč modrobílá dl.1,5m v bet patce</t>
  </si>
  <si>
    <t>-1497282774</t>
  </si>
  <si>
    <t>"TZ - lomy AŠ" 3</t>
  </si>
  <si>
    <t>prop.02</t>
  </si>
  <si>
    <t>Ventilační hlavice z nerezu 1.4306 na PE-160</t>
  </si>
  <si>
    <t>1234354364</t>
  </si>
  <si>
    <t>919122116</t>
  </si>
  <si>
    <t>Zálivka styčných ploch živič komunikací asf emulzí</t>
  </si>
  <si>
    <t>-559328996</t>
  </si>
  <si>
    <t>Těsnění spár zálivkou za tepla pro komůrky š 10 mm hl 20 mm s těsnicím profilem</t>
  </si>
  <si>
    <t>"dle řezání" Ř</t>
  </si>
  <si>
    <t>"homogenizace" 498*2</t>
  </si>
  <si>
    <t>113107223</t>
  </si>
  <si>
    <t>Odstranění podkladu pl přes 200 m2 z kameniva drceného tl 300 mm</t>
  </si>
  <si>
    <t>-1301870151</t>
  </si>
  <si>
    <t>Odstranění podkladů nebo krytů s přemístěním hmot na skládku na vzdálenost do 20 m nebo s naložením na dopravní prostředek v ploše jednotlivě přes 200 m2 z kameniva hrubého drceného, o tl. vrstvy přes 200 do 300 mm</t>
  </si>
  <si>
    <t>T1+T2+T3</t>
  </si>
  <si>
    <t>113107242</t>
  </si>
  <si>
    <t>Odstranění podkladu pl přes 200 m2 živičných tl 100 mm</t>
  </si>
  <si>
    <t>-2015513792</t>
  </si>
  <si>
    <t>Odstranění podkladů nebo krytů s přemístěním hmot na skládku na vzdálenost do 20 m nebo s naložením na dopravní prostředek v ploše jednotlivě přes 200 m2 živičných, o tl. vrstvy přes 50 do 100 mm</t>
  </si>
  <si>
    <t>113107243</t>
  </si>
  <si>
    <t>Odstranění podkladu pl přes 200 m2 živičných tl 150 mm</t>
  </si>
  <si>
    <t>-1843015523</t>
  </si>
  <si>
    <t>113154333</t>
  </si>
  <si>
    <t>Frézování živičného krytu tl 50 mm pruh š 2 m pl do 10000 m2 bez překážek v trase</t>
  </si>
  <si>
    <t>-874250351</t>
  </si>
  <si>
    <t>Frézování živičného podkladu nebo krytu s naložením na dopravní prostředek plochy přes 1 000 do 10 000 m2 bez překážek v trase pruhu šířky přes 1 m do 2 m, tloušťky vrstvy 50 mm</t>
  </si>
  <si>
    <t>"TZ homogenizace" Ho_1</t>
  </si>
  <si>
    <t>-1140464045</t>
  </si>
  <si>
    <t>"homogenizace TZ" 498*2</t>
  </si>
  <si>
    <t>919735113</t>
  </si>
  <si>
    <t>Řezání stávajícího živičného krytu hl do 150 mm</t>
  </si>
  <si>
    <t>-266998752</t>
  </si>
  <si>
    <t>"příl.1-20 T1 a T2" 894,56+519,19+46,23+443,16+72,39+301,33+155,92+72,28+143,15+118,79+203+71,98+46,05+178,01+117,59+9,04+6,23+9,1+5,36</t>
  </si>
  <si>
    <t>"příl.23 rozšíření u šachet" (2,44+0,3*2)*(61+18)</t>
  </si>
  <si>
    <t>-1934144178</t>
  </si>
  <si>
    <t>-1790304609</t>
  </si>
  <si>
    <t>2036,486*20 'Přepočtené koeficientem množství</t>
  </si>
  <si>
    <t>76222880</t>
  </si>
  <si>
    <t>382,226+246,778+223,104</t>
  </si>
  <si>
    <t>1156879447</t>
  </si>
  <si>
    <t>-1591425437</t>
  </si>
  <si>
    <t>V O N - Vedlejší a ostatní náklady</t>
  </si>
  <si>
    <t>VRN - Vedlejší rozpočtové náklady</t>
  </si>
  <si>
    <t>VRN</t>
  </si>
  <si>
    <t>Vedlejší rozpočtové náklady</t>
  </si>
  <si>
    <t>012203000</t>
  </si>
  <si>
    <t>Geodetické práce při provádění a při dokončení stavby</t>
  </si>
  <si>
    <t>1024</t>
  </si>
  <si>
    <t>-340167118</t>
  </si>
  <si>
    <t>Průzkumné, geodetické a projektové práce geodetické práce při a dokončení provádění stavby
Vytyčení inženýrských sítí 
Položka zahrnuje: 
- Zajištění vytyčení všech podzemních inženýrských sítí v terénu, kde jsou navrženy výkopové práce. 
- Aktualizace vyjádření správců podzemních sítí, vytyčení podzemních sítí jejich správci na náklady zhotovitele a jejich vyznačení v terénu pro potřeby vlastní realizace stavebních prací. 
- Před začátkem výstavby si zhotovitel zdokumentuje výchozí stav okolních objektů, které by mohly být narušeny výstavbou, aby bylo možné prokázat či odmítnout případné nároky majitelů na uhrazení škod, způsobených výstavbou. Rozsah pasportizace bude zvolen podle technologie provádění prací a dále s ohledem na zjevný stav objektů, které by mohly být</t>
  </si>
  <si>
    <t>013254000</t>
  </si>
  <si>
    <t>Dokumentace skutečného provedení stavby (výkresová a textová)</t>
  </si>
  <si>
    <t>1300209467</t>
  </si>
  <si>
    <t>Položka zahrnuje: 
- Geodetické zaměření skutečného provedení stavby stavby vypracované oprávněným geodetem 
- Cena zahrnuje kompletní dokumentaci předanou ve čtyřech vyhotoveních + elektronická forma na CD (s předepsanými formáty doc., xls., dwg., dxf.) 
Zhotovitel zajistí vypracování geometrických plánů v celém rozsahu stavby, geometrické plány budou předány objednateli v 6 vyhotoveních.</t>
  </si>
  <si>
    <t>013254004</t>
  </si>
  <si>
    <t xml:space="preserve">Dokumentace předávací </t>
  </si>
  <si>
    <t>1064916451</t>
  </si>
  <si>
    <t>Manipulační předpisy, prohlášení o shodě, tlakové zkoušky, revize elektro, zkoušky těsnost potrubí a nádrží, provozní zkoušky</t>
  </si>
  <si>
    <t>021303000</t>
  </si>
  <si>
    <t>Zabezpečení archeologických nálezů na místě - archeologický průzkum a dozor</t>
  </si>
  <si>
    <t>-764383888</t>
  </si>
  <si>
    <t>Příprava staveniště záchranné práce zabezpečení archeologických nálezů na místě</t>
  </si>
  <si>
    <t>030001000</t>
  </si>
  <si>
    <t>Zařízení staveniště</t>
  </si>
  <si>
    <t>208693709</t>
  </si>
  <si>
    <t>Základní rozdělení průvodních činností a nákladů zařízení staveniště. 
Náklady na zařízení staveniště (globál zařízení staveniště – GZS ) kryjí náklady na zajištění pomocných provozů nutných k provedení stavebních a montážních prací, hlavně zajištění el. energie, vody, přístupových tras, hygienického zázemí apod. Jedná se též o úplaty za užívání základních prostředků, zejména stavebních objektů investora, dodavatele nebo jiné organizace, jejich udržování a uvedení do původního stavu, případně kryjí náklady na nezbytné úpravy trvalých objektů budované stavby sloužících dočasně jako zařízení staveniště a také kryjí vypracování dokumentace a likvidaci dočasných objektů</t>
  </si>
  <si>
    <t>034403000</t>
  </si>
  <si>
    <t>Dopravní značení na staveništi - DIO, DIR</t>
  </si>
  <si>
    <t>-1898608798</t>
  </si>
  <si>
    <t xml:space="preserve">Zařízení staveniště zabezpečení staveniště dopravní značení na staveništi
Dopravní značení na staveništi
Položka zahrnuje: 
- Instalace, zajištění a údržba provizorního dopravního značení během celého období platnosti provizorního značení (dle vyhl. 30/2001 Sb.) na komunikacích ovlivněných stavbou. Rozsah a návaznost dle postupu prací Zhotovitele. 
- Zajištění správního rozhodnutí, včetně zpracování a projednání projektu dopravního značení na příslušném Dopravním inspektorátu. 
- Zajištění rozhodnutí o povolení zvláštního užívání silnic a místních komunikací. 
- Do ceny položky bude zahrnuto vypracování návrhu dopravních opatření a dočasného dopravního značení a jeho projednání, náklady na zajištění uzavírek, umístění a údržbu dopravních značek, označení výkopů a případné náhrady veřejným dopravcům za objízdné trasy po dobu trvání objížděk a uzavírek. 
- Dále budou zahrnuty náklady na oznámení obyvatelům dotčených nemovitostí, kde bude uvažováno s úplnou nebo částečnou uzavírkou komunikace, o zahájení prací v týdenním předstihu a zajištění přístupu do nemovitostí pomocí přejezdů a přechodů podle podmínek výkopového povolení. </t>
  </si>
  <si>
    <t>043103001</t>
  </si>
  <si>
    <t>Komplexní zkoušky, uvedení ČOV do provozu</t>
  </si>
  <si>
    <t>-824876863</t>
  </si>
  <si>
    <t>Inženýrská činnost zkoušky a ostatní měření zkoušky bez rozlišení</t>
  </si>
  <si>
    <t>Poznámka k položce:
PS-01, 02</t>
  </si>
  <si>
    <t>043103002</t>
  </si>
  <si>
    <t>Zaškolení obsluhy</t>
  </si>
  <si>
    <t>-392011916</t>
  </si>
  <si>
    <t>044002000</t>
  </si>
  <si>
    <t>Revize</t>
  </si>
  <si>
    <t>-2013853719</t>
  </si>
  <si>
    <t>Hlavní tituly průvodních činností a nákladů inženýrská činnost revize</t>
  </si>
  <si>
    <t>Poznámka k položce:
Výchozí revize elektro - PS-01-2, SO-01-2, SO-01-4</t>
  </si>
  <si>
    <t>049103000</t>
  </si>
  <si>
    <t>Náklady vzniklé v souvislosti s realizací stavby - vytyčeí inž. sítí</t>
  </si>
  <si>
    <t>1400436343</t>
  </si>
  <si>
    <t>Inženýrská činnost zkoušky a ostatní měření inženýrská činnost ostatní náklady vzniklé v souvislosti s realizací stavby</t>
  </si>
  <si>
    <t>049103001</t>
  </si>
  <si>
    <t>Náklady vzniklé v souvislosti s realizací stavby - provozní a kanalizační řád</t>
  </si>
  <si>
    <t>1342358515</t>
  </si>
  <si>
    <t>049103002</t>
  </si>
  <si>
    <t>Náklady vzniklé v souvislosti s realizací stavby - harmonogram</t>
  </si>
  <si>
    <t>-203758894</t>
  </si>
  <si>
    <t>049103003</t>
  </si>
  <si>
    <t>Náklady vzniklé v souvislosti s realizací stavby - měření hluku</t>
  </si>
  <si>
    <t>-1160456193</t>
  </si>
  <si>
    <t>049103004</t>
  </si>
  <si>
    <t>Náklady vzniklé v souvislosti s realizací stavby - povodňový plán pro stavbu</t>
  </si>
  <si>
    <t>-850444852</t>
  </si>
  <si>
    <t>071203000</t>
  </si>
  <si>
    <t>Provoz dalšího subjektu - nouzové zásobení vodou a manipulace na síti</t>
  </si>
  <si>
    <t>639239025</t>
  </si>
  <si>
    <t>Provozní vlivy provoz investora, třetích osob provoz dalšího subjektu</t>
  </si>
  <si>
    <t>091003000</t>
  </si>
  <si>
    <t>Náklady na ztrátu produkce ZPF</t>
  </si>
  <si>
    <t>697882291</t>
  </si>
  <si>
    <t>Ostatní náklady související s objektem bez rozlišení</t>
  </si>
  <si>
    <t>091503000</t>
  </si>
  <si>
    <t>Náklady související s publikační činností - propagace projektu</t>
  </si>
  <si>
    <t>262144</t>
  </si>
  <si>
    <t>1161311636</t>
  </si>
  <si>
    <t>Ostatní náklady související s objektem zabezpečovací práce související se zastavením stavby náklady související s publikační činností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</si>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</sst>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43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4"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35"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7"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8" fillId="0" borderId="13" xfId="0" applyNumberFormat="1" applyFont="1" applyBorder="1" applyAlignment="1" applyProtection="1">
      <alignment/>
      <protection/>
    </xf>
    <xf numFmtId="166" fontId="38" fillId="0" borderId="14" xfId="0" applyNumberFormat="1" applyFont="1" applyBorder="1" applyAlignment="1" applyProtection="1">
      <alignment/>
      <protection/>
    </xf>
    <xf numFmtId="4" fontId="39"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40" fillId="0" borderId="0" xfId="0" applyFont="1" applyAlignment="1" applyProtection="1">
      <alignment horizontal="left" vertical="center"/>
      <protection/>
    </xf>
    <xf numFmtId="0" fontId="41"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4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42" fillId="0" borderId="27" xfId="0" applyFont="1" applyBorder="1" applyAlignment="1" applyProtection="1">
      <alignment horizontal="center" vertical="center"/>
      <protection/>
    </xf>
    <xf numFmtId="49" fontId="42" fillId="0" borderId="27" xfId="0" applyNumberFormat="1" applyFont="1" applyBorder="1" applyAlignment="1" applyProtection="1">
      <alignment horizontal="left" vertical="center" wrapText="1"/>
      <protection/>
    </xf>
    <xf numFmtId="0" fontId="42" fillId="0" borderId="27" xfId="0" applyFont="1" applyBorder="1" applyAlignment="1" applyProtection="1">
      <alignment horizontal="left" vertical="center" wrapText="1"/>
      <protection/>
    </xf>
    <xf numFmtId="0" fontId="42" fillId="0" borderId="27" xfId="0" applyFont="1" applyBorder="1" applyAlignment="1" applyProtection="1">
      <alignment horizontal="center" vertical="center" wrapText="1"/>
      <protection/>
    </xf>
    <xf numFmtId="167" fontId="42" fillId="0" borderId="27" xfId="0" applyNumberFormat="1" applyFont="1" applyBorder="1" applyAlignment="1" applyProtection="1">
      <alignment vertical="center"/>
      <protection/>
    </xf>
    <xf numFmtId="4" fontId="42" fillId="3" borderId="27" xfId="0" applyNumberFormat="1" applyFont="1" applyFill="1" applyBorder="1" applyAlignment="1" applyProtection="1">
      <alignment vertical="center"/>
      <protection locked="0"/>
    </xf>
    <xf numFmtId="4" fontId="42" fillId="0" borderId="27" xfId="0" applyNumberFormat="1" applyFont="1" applyBorder="1" applyAlignment="1" applyProtection="1">
      <alignment vertical="center"/>
      <protection/>
    </xf>
    <xf numFmtId="0" fontId="42" fillId="0" borderId="4" xfId="0" applyFont="1" applyBorder="1" applyAlignment="1">
      <alignment vertical="center"/>
    </xf>
    <xf numFmtId="0" fontId="42" fillId="3" borderId="27"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43" fillId="0" borderId="0" xfId="0" applyFont="1" applyBorder="1" applyAlignment="1" applyProtection="1">
      <alignment vertical="center" wrapText="1"/>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1" fillId="0" borderId="0" xfId="0" applyFont="1" applyBorder="1" applyAlignment="1" applyProtection="1">
      <alignment horizontal="left" vertical="center" wrapText="1"/>
      <protection/>
    </xf>
    <xf numFmtId="0" fontId="43"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4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5" fillId="0" borderId="0" xfId="0" applyFont="1" applyAlignment="1">
      <alignment horizontal="left" vertical="center" wrapText="1"/>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2" fillId="0" borderId="0" xfId="0" applyFont="1" applyAlignment="1" applyProtection="1">
      <alignment horizontal="left" vertical="center"/>
      <protection/>
    </xf>
    <xf numFmtId="0" fontId="0" fillId="0" borderId="0" xfId="0" applyProtection="1">
      <protection/>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7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416"/>
      <c r="AS2" s="416"/>
      <c r="AT2" s="416"/>
      <c r="AU2" s="416"/>
      <c r="AV2" s="416"/>
      <c r="AW2" s="416"/>
      <c r="AX2" s="416"/>
      <c r="AY2" s="416"/>
      <c r="AZ2" s="416"/>
      <c r="BA2" s="416"/>
      <c r="BB2" s="416"/>
      <c r="BC2" s="416"/>
      <c r="BD2" s="416"/>
      <c r="BE2" s="416"/>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76" t="s">
        <v>16</v>
      </c>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0"/>
      <c r="AQ5" s="32"/>
      <c r="BE5" s="374" t="s">
        <v>17</v>
      </c>
      <c r="BS5" s="25" t="s">
        <v>8</v>
      </c>
    </row>
    <row r="6" spans="2:71" ht="36.95" customHeight="1">
      <c r="B6" s="29"/>
      <c r="C6" s="30"/>
      <c r="D6" s="37" t="s">
        <v>18</v>
      </c>
      <c r="E6" s="30"/>
      <c r="F6" s="30"/>
      <c r="G6" s="30"/>
      <c r="H6" s="30"/>
      <c r="I6" s="30"/>
      <c r="J6" s="30"/>
      <c r="K6" s="378" t="s">
        <v>19</v>
      </c>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0"/>
      <c r="AQ6" s="32"/>
      <c r="BE6" s="375"/>
      <c r="BS6" s="25" t="s">
        <v>20</v>
      </c>
    </row>
    <row r="7" spans="2:71" ht="14.45"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22</v>
      </c>
      <c r="AO7" s="30"/>
      <c r="AP7" s="30"/>
      <c r="AQ7" s="32"/>
      <c r="BE7" s="375"/>
      <c r="BS7" s="25" t="s">
        <v>24</v>
      </c>
    </row>
    <row r="8" spans="2:71" ht="14.45" customHeight="1">
      <c r="B8" s="29"/>
      <c r="C8" s="30"/>
      <c r="D8" s="38" t="s">
        <v>25</v>
      </c>
      <c r="E8" s="30"/>
      <c r="F8" s="30"/>
      <c r="G8" s="30"/>
      <c r="H8" s="30"/>
      <c r="I8" s="30"/>
      <c r="J8" s="30"/>
      <c r="K8" s="36" t="s">
        <v>26</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27</v>
      </c>
      <c r="AL8" s="30"/>
      <c r="AM8" s="30"/>
      <c r="AN8" s="39" t="s">
        <v>28</v>
      </c>
      <c r="AO8" s="30"/>
      <c r="AP8" s="30"/>
      <c r="AQ8" s="32"/>
      <c r="BE8" s="375"/>
      <c r="BS8" s="25" t="s">
        <v>29</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75"/>
      <c r="BS9" s="25" t="s">
        <v>30</v>
      </c>
    </row>
    <row r="10" spans="2:71" ht="14.45" customHeight="1">
      <c r="B10" s="29"/>
      <c r="C10" s="30"/>
      <c r="D10" s="38" t="s">
        <v>31</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32</v>
      </c>
      <c r="AL10" s="30"/>
      <c r="AM10" s="30"/>
      <c r="AN10" s="36" t="s">
        <v>22</v>
      </c>
      <c r="AO10" s="30"/>
      <c r="AP10" s="30"/>
      <c r="AQ10" s="32"/>
      <c r="BE10" s="375"/>
      <c r="BS10" s="25" t="s">
        <v>20</v>
      </c>
    </row>
    <row r="11" spans="2:71" ht="18.4" customHeight="1">
      <c r="B11" s="29"/>
      <c r="C11" s="30"/>
      <c r="D11" s="30"/>
      <c r="E11" s="36" t="s">
        <v>33</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34</v>
      </c>
      <c r="AL11" s="30"/>
      <c r="AM11" s="30"/>
      <c r="AN11" s="36" t="s">
        <v>22</v>
      </c>
      <c r="AO11" s="30"/>
      <c r="AP11" s="30"/>
      <c r="AQ11" s="32"/>
      <c r="BE11" s="375"/>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75"/>
      <c r="BS12" s="25" t="s">
        <v>20</v>
      </c>
    </row>
    <row r="13" spans="2:71" ht="14.45" customHeight="1">
      <c r="B13" s="29"/>
      <c r="C13" s="30"/>
      <c r="D13" s="38" t="s">
        <v>35</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32</v>
      </c>
      <c r="AL13" s="30"/>
      <c r="AM13" s="30"/>
      <c r="AN13" s="40" t="s">
        <v>36</v>
      </c>
      <c r="AO13" s="30"/>
      <c r="AP13" s="30"/>
      <c r="AQ13" s="32"/>
      <c r="BE13" s="375"/>
      <c r="BS13" s="25" t="s">
        <v>20</v>
      </c>
    </row>
    <row r="14" spans="2:71" ht="13.5">
      <c r="B14" s="29"/>
      <c r="C14" s="30"/>
      <c r="D14" s="30"/>
      <c r="E14" s="379" t="s">
        <v>36</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 t="s">
        <v>34</v>
      </c>
      <c r="AL14" s="30"/>
      <c r="AM14" s="30"/>
      <c r="AN14" s="40" t="s">
        <v>36</v>
      </c>
      <c r="AO14" s="30"/>
      <c r="AP14" s="30"/>
      <c r="AQ14" s="32"/>
      <c r="BE14" s="375"/>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75"/>
      <c r="BS15" s="25" t="s">
        <v>6</v>
      </c>
    </row>
    <row r="16" spans="2:71" ht="14.45" customHeight="1">
      <c r="B16" s="29"/>
      <c r="C16" s="30"/>
      <c r="D16" s="38" t="s">
        <v>37</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32</v>
      </c>
      <c r="AL16" s="30"/>
      <c r="AM16" s="30"/>
      <c r="AN16" s="36" t="s">
        <v>38</v>
      </c>
      <c r="AO16" s="30"/>
      <c r="AP16" s="30"/>
      <c r="AQ16" s="32"/>
      <c r="BE16" s="375"/>
      <c r="BS16" s="25" t="s">
        <v>6</v>
      </c>
    </row>
    <row r="17" spans="2:71" ht="18.4" customHeight="1">
      <c r="B17" s="29"/>
      <c r="C17" s="30"/>
      <c r="D17" s="30"/>
      <c r="E17" s="36" t="s">
        <v>39</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34</v>
      </c>
      <c r="AL17" s="30"/>
      <c r="AM17" s="30"/>
      <c r="AN17" s="36" t="s">
        <v>40</v>
      </c>
      <c r="AO17" s="30"/>
      <c r="AP17" s="30"/>
      <c r="AQ17" s="32"/>
      <c r="BE17" s="375"/>
      <c r="BS17" s="25" t="s">
        <v>41</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75"/>
      <c r="BS18" s="25" t="s">
        <v>8</v>
      </c>
    </row>
    <row r="19" spans="2:71" ht="14.45" customHeight="1">
      <c r="B19" s="29"/>
      <c r="C19" s="30"/>
      <c r="D19" s="38" t="s">
        <v>42</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75"/>
      <c r="BS19" s="25" t="s">
        <v>8</v>
      </c>
    </row>
    <row r="20" spans="2:71" ht="91.5" customHeight="1">
      <c r="B20" s="29"/>
      <c r="C20" s="30"/>
      <c r="D20" s="30"/>
      <c r="E20" s="381" t="s">
        <v>43</v>
      </c>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0"/>
      <c r="AP20" s="30"/>
      <c r="AQ20" s="32"/>
      <c r="BE20" s="375"/>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75"/>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75"/>
    </row>
    <row r="23" spans="2:57" s="1" customFormat="1" ht="25.9" customHeight="1">
      <c r="B23" s="42"/>
      <c r="C23" s="43"/>
      <c r="D23" s="44" t="s">
        <v>44</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82">
        <f>ROUND(AG51,2)</f>
        <v>0</v>
      </c>
      <c r="AL23" s="383"/>
      <c r="AM23" s="383"/>
      <c r="AN23" s="383"/>
      <c r="AO23" s="383"/>
      <c r="AP23" s="43"/>
      <c r="AQ23" s="46"/>
      <c r="BE23" s="375"/>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75"/>
    </row>
    <row r="25" spans="2:57" s="1" customFormat="1" ht="13.5">
      <c r="B25" s="42"/>
      <c r="C25" s="43"/>
      <c r="D25" s="43"/>
      <c r="E25" s="43"/>
      <c r="F25" s="43"/>
      <c r="G25" s="43"/>
      <c r="H25" s="43"/>
      <c r="I25" s="43"/>
      <c r="J25" s="43"/>
      <c r="K25" s="43"/>
      <c r="L25" s="384" t="s">
        <v>45</v>
      </c>
      <c r="M25" s="384"/>
      <c r="N25" s="384"/>
      <c r="O25" s="384"/>
      <c r="P25" s="43"/>
      <c r="Q25" s="43"/>
      <c r="R25" s="43"/>
      <c r="S25" s="43"/>
      <c r="T25" s="43"/>
      <c r="U25" s="43"/>
      <c r="V25" s="43"/>
      <c r="W25" s="384" t="s">
        <v>46</v>
      </c>
      <c r="X25" s="384"/>
      <c r="Y25" s="384"/>
      <c r="Z25" s="384"/>
      <c r="AA25" s="384"/>
      <c r="AB25" s="384"/>
      <c r="AC25" s="384"/>
      <c r="AD25" s="384"/>
      <c r="AE25" s="384"/>
      <c r="AF25" s="43"/>
      <c r="AG25" s="43"/>
      <c r="AH25" s="43"/>
      <c r="AI25" s="43"/>
      <c r="AJ25" s="43"/>
      <c r="AK25" s="384" t="s">
        <v>47</v>
      </c>
      <c r="AL25" s="384"/>
      <c r="AM25" s="384"/>
      <c r="AN25" s="384"/>
      <c r="AO25" s="384"/>
      <c r="AP25" s="43"/>
      <c r="AQ25" s="46"/>
      <c r="BE25" s="375"/>
    </row>
    <row r="26" spans="2:57" s="2" customFormat="1" ht="14.45" customHeight="1">
      <c r="B26" s="48"/>
      <c r="C26" s="49"/>
      <c r="D26" s="50" t="s">
        <v>48</v>
      </c>
      <c r="E26" s="49"/>
      <c r="F26" s="50" t="s">
        <v>49</v>
      </c>
      <c r="G26" s="49"/>
      <c r="H26" s="49"/>
      <c r="I26" s="49"/>
      <c r="J26" s="49"/>
      <c r="K26" s="49"/>
      <c r="L26" s="385">
        <v>0.21</v>
      </c>
      <c r="M26" s="386"/>
      <c r="N26" s="386"/>
      <c r="O26" s="386"/>
      <c r="P26" s="49"/>
      <c r="Q26" s="49"/>
      <c r="R26" s="49"/>
      <c r="S26" s="49"/>
      <c r="T26" s="49"/>
      <c r="U26" s="49"/>
      <c r="V26" s="49"/>
      <c r="W26" s="387">
        <f>ROUND(AZ51,2)</f>
        <v>0</v>
      </c>
      <c r="X26" s="386"/>
      <c r="Y26" s="386"/>
      <c r="Z26" s="386"/>
      <c r="AA26" s="386"/>
      <c r="AB26" s="386"/>
      <c r="AC26" s="386"/>
      <c r="AD26" s="386"/>
      <c r="AE26" s="386"/>
      <c r="AF26" s="49"/>
      <c r="AG26" s="49"/>
      <c r="AH26" s="49"/>
      <c r="AI26" s="49"/>
      <c r="AJ26" s="49"/>
      <c r="AK26" s="387">
        <f>ROUND(AV51,2)</f>
        <v>0</v>
      </c>
      <c r="AL26" s="386"/>
      <c r="AM26" s="386"/>
      <c r="AN26" s="386"/>
      <c r="AO26" s="386"/>
      <c r="AP26" s="49"/>
      <c r="AQ26" s="51"/>
      <c r="BE26" s="375"/>
    </row>
    <row r="27" spans="2:57" s="2" customFormat="1" ht="14.45" customHeight="1">
      <c r="B27" s="48"/>
      <c r="C27" s="49"/>
      <c r="D27" s="49"/>
      <c r="E27" s="49"/>
      <c r="F27" s="50" t="s">
        <v>50</v>
      </c>
      <c r="G27" s="49"/>
      <c r="H27" s="49"/>
      <c r="I27" s="49"/>
      <c r="J27" s="49"/>
      <c r="K27" s="49"/>
      <c r="L27" s="385">
        <v>0.15</v>
      </c>
      <c r="M27" s="386"/>
      <c r="N27" s="386"/>
      <c r="O27" s="386"/>
      <c r="P27" s="49"/>
      <c r="Q27" s="49"/>
      <c r="R27" s="49"/>
      <c r="S27" s="49"/>
      <c r="T27" s="49"/>
      <c r="U27" s="49"/>
      <c r="V27" s="49"/>
      <c r="W27" s="387">
        <f>ROUND(BA51,2)</f>
        <v>0</v>
      </c>
      <c r="X27" s="386"/>
      <c r="Y27" s="386"/>
      <c r="Z27" s="386"/>
      <c r="AA27" s="386"/>
      <c r="AB27" s="386"/>
      <c r="AC27" s="386"/>
      <c r="AD27" s="386"/>
      <c r="AE27" s="386"/>
      <c r="AF27" s="49"/>
      <c r="AG27" s="49"/>
      <c r="AH27" s="49"/>
      <c r="AI27" s="49"/>
      <c r="AJ27" s="49"/>
      <c r="AK27" s="387">
        <f>ROUND(AW51,2)</f>
        <v>0</v>
      </c>
      <c r="AL27" s="386"/>
      <c r="AM27" s="386"/>
      <c r="AN27" s="386"/>
      <c r="AO27" s="386"/>
      <c r="AP27" s="49"/>
      <c r="AQ27" s="51"/>
      <c r="BE27" s="375"/>
    </row>
    <row r="28" spans="2:57" s="2" customFormat="1" ht="14.45" customHeight="1" hidden="1">
      <c r="B28" s="48"/>
      <c r="C28" s="49"/>
      <c r="D28" s="49"/>
      <c r="E28" s="49"/>
      <c r="F28" s="50" t="s">
        <v>51</v>
      </c>
      <c r="G28" s="49"/>
      <c r="H28" s="49"/>
      <c r="I28" s="49"/>
      <c r="J28" s="49"/>
      <c r="K28" s="49"/>
      <c r="L28" s="385">
        <v>0.21</v>
      </c>
      <c r="M28" s="386"/>
      <c r="N28" s="386"/>
      <c r="O28" s="386"/>
      <c r="P28" s="49"/>
      <c r="Q28" s="49"/>
      <c r="R28" s="49"/>
      <c r="S28" s="49"/>
      <c r="T28" s="49"/>
      <c r="U28" s="49"/>
      <c r="V28" s="49"/>
      <c r="W28" s="387">
        <f>ROUND(BB51,2)</f>
        <v>0</v>
      </c>
      <c r="X28" s="386"/>
      <c r="Y28" s="386"/>
      <c r="Z28" s="386"/>
      <c r="AA28" s="386"/>
      <c r="AB28" s="386"/>
      <c r="AC28" s="386"/>
      <c r="AD28" s="386"/>
      <c r="AE28" s="386"/>
      <c r="AF28" s="49"/>
      <c r="AG28" s="49"/>
      <c r="AH28" s="49"/>
      <c r="AI28" s="49"/>
      <c r="AJ28" s="49"/>
      <c r="AK28" s="387">
        <v>0</v>
      </c>
      <c r="AL28" s="386"/>
      <c r="AM28" s="386"/>
      <c r="AN28" s="386"/>
      <c r="AO28" s="386"/>
      <c r="AP28" s="49"/>
      <c r="AQ28" s="51"/>
      <c r="BE28" s="375"/>
    </row>
    <row r="29" spans="2:57" s="2" customFormat="1" ht="14.45" customHeight="1" hidden="1">
      <c r="B29" s="48"/>
      <c r="C29" s="49"/>
      <c r="D29" s="49"/>
      <c r="E29" s="49"/>
      <c r="F29" s="50" t="s">
        <v>52</v>
      </c>
      <c r="G29" s="49"/>
      <c r="H29" s="49"/>
      <c r="I29" s="49"/>
      <c r="J29" s="49"/>
      <c r="K29" s="49"/>
      <c r="L29" s="385">
        <v>0.15</v>
      </c>
      <c r="M29" s="386"/>
      <c r="N29" s="386"/>
      <c r="O29" s="386"/>
      <c r="P29" s="49"/>
      <c r="Q29" s="49"/>
      <c r="R29" s="49"/>
      <c r="S29" s="49"/>
      <c r="T29" s="49"/>
      <c r="U29" s="49"/>
      <c r="V29" s="49"/>
      <c r="W29" s="387">
        <f>ROUND(BC51,2)</f>
        <v>0</v>
      </c>
      <c r="X29" s="386"/>
      <c r="Y29" s="386"/>
      <c r="Z29" s="386"/>
      <c r="AA29" s="386"/>
      <c r="AB29" s="386"/>
      <c r="AC29" s="386"/>
      <c r="AD29" s="386"/>
      <c r="AE29" s="386"/>
      <c r="AF29" s="49"/>
      <c r="AG29" s="49"/>
      <c r="AH29" s="49"/>
      <c r="AI29" s="49"/>
      <c r="AJ29" s="49"/>
      <c r="AK29" s="387">
        <v>0</v>
      </c>
      <c r="AL29" s="386"/>
      <c r="AM29" s="386"/>
      <c r="AN29" s="386"/>
      <c r="AO29" s="386"/>
      <c r="AP29" s="49"/>
      <c r="AQ29" s="51"/>
      <c r="BE29" s="375"/>
    </row>
    <row r="30" spans="2:57" s="2" customFormat="1" ht="14.45" customHeight="1" hidden="1">
      <c r="B30" s="48"/>
      <c r="C30" s="49"/>
      <c r="D30" s="49"/>
      <c r="E30" s="49"/>
      <c r="F30" s="50" t="s">
        <v>53</v>
      </c>
      <c r="G30" s="49"/>
      <c r="H30" s="49"/>
      <c r="I30" s="49"/>
      <c r="J30" s="49"/>
      <c r="K30" s="49"/>
      <c r="L30" s="385">
        <v>0</v>
      </c>
      <c r="M30" s="386"/>
      <c r="N30" s="386"/>
      <c r="O30" s="386"/>
      <c r="P30" s="49"/>
      <c r="Q30" s="49"/>
      <c r="R30" s="49"/>
      <c r="S30" s="49"/>
      <c r="T30" s="49"/>
      <c r="U30" s="49"/>
      <c r="V30" s="49"/>
      <c r="W30" s="387">
        <f>ROUND(BD51,2)</f>
        <v>0</v>
      </c>
      <c r="X30" s="386"/>
      <c r="Y30" s="386"/>
      <c r="Z30" s="386"/>
      <c r="AA30" s="386"/>
      <c r="AB30" s="386"/>
      <c r="AC30" s="386"/>
      <c r="AD30" s="386"/>
      <c r="AE30" s="386"/>
      <c r="AF30" s="49"/>
      <c r="AG30" s="49"/>
      <c r="AH30" s="49"/>
      <c r="AI30" s="49"/>
      <c r="AJ30" s="49"/>
      <c r="AK30" s="387">
        <v>0</v>
      </c>
      <c r="AL30" s="386"/>
      <c r="AM30" s="386"/>
      <c r="AN30" s="386"/>
      <c r="AO30" s="386"/>
      <c r="AP30" s="49"/>
      <c r="AQ30" s="51"/>
      <c r="BE30" s="375"/>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75"/>
    </row>
    <row r="32" spans="2:57" s="1" customFormat="1" ht="25.9" customHeight="1">
      <c r="B32" s="42"/>
      <c r="C32" s="52"/>
      <c r="D32" s="53" t="s">
        <v>54</v>
      </c>
      <c r="E32" s="54"/>
      <c r="F32" s="54"/>
      <c r="G32" s="54"/>
      <c r="H32" s="54"/>
      <c r="I32" s="54"/>
      <c r="J32" s="54"/>
      <c r="K32" s="54"/>
      <c r="L32" s="54"/>
      <c r="M32" s="54"/>
      <c r="N32" s="54"/>
      <c r="O32" s="54"/>
      <c r="P32" s="54"/>
      <c r="Q32" s="54"/>
      <c r="R32" s="54"/>
      <c r="S32" s="54"/>
      <c r="T32" s="55" t="s">
        <v>55</v>
      </c>
      <c r="U32" s="54"/>
      <c r="V32" s="54"/>
      <c r="W32" s="54"/>
      <c r="X32" s="388" t="s">
        <v>56</v>
      </c>
      <c r="Y32" s="389"/>
      <c r="Z32" s="389"/>
      <c r="AA32" s="389"/>
      <c r="AB32" s="389"/>
      <c r="AC32" s="54"/>
      <c r="AD32" s="54"/>
      <c r="AE32" s="54"/>
      <c r="AF32" s="54"/>
      <c r="AG32" s="54"/>
      <c r="AH32" s="54"/>
      <c r="AI32" s="54"/>
      <c r="AJ32" s="54"/>
      <c r="AK32" s="390">
        <f>SUM(AK23:AK30)</f>
        <v>0</v>
      </c>
      <c r="AL32" s="389"/>
      <c r="AM32" s="389"/>
      <c r="AN32" s="389"/>
      <c r="AO32" s="391"/>
      <c r="AP32" s="52"/>
      <c r="AQ32" s="56"/>
      <c r="BE32" s="375"/>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57</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16059A</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92" t="str">
        <f>K6</f>
        <v>Splašková kanalizace a ČOV Drhovy</v>
      </c>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25</v>
      </c>
      <c r="D44" s="64"/>
      <c r="E44" s="64"/>
      <c r="F44" s="64"/>
      <c r="G44" s="64"/>
      <c r="H44" s="64"/>
      <c r="I44" s="64"/>
      <c r="J44" s="64"/>
      <c r="K44" s="64"/>
      <c r="L44" s="73" t="str">
        <f>IF(K8="","",K8)</f>
        <v>Drhovy</v>
      </c>
      <c r="M44" s="64"/>
      <c r="N44" s="64"/>
      <c r="O44" s="64"/>
      <c r="P44" s="64"/>
      <c r="Q44" s="64"/>
      <c r="R44" s="64"/>
      <c r="S44" s="64"/>
      <c r="T44" s="64"/>
      <c r="U44" s="64"/>
      <c r="V44" s="64"/>
      <c r="W44" s="64"/>
      <c r="X44" s="64"/>
      <c r="Y44" s="64"/>
      <c r="Z44" s="64"/>
      <c r="AA44" s="64"/>
      <c r="AB44" s="64"/>
      <c r="AC44" s="64"/>
      <c r="AD44" s="64"/>
      <c r="AE44" s="64"/>
      <c r="AF44" s="64"/>
      <c r="AG44" s="64"/>
      <c r="AH44" s="64"/>
      <c r="AI44" s="66" t="s">
        <v>27</v>
      </c>
      <c r="AJ44" s="64"/>
      <c r="AK44" s="64"/>
      <c r="AL44" s="64"/>
      <c r="AM44" s="394" t="str">
        <f>IF(AN8="","",AN8)</f>
        <v>23.8.2016</v>
      </c>
      <c r="AN44" s="394"/>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31</v>
      </c>
      <c r="D46" s="64"/>
      <c r="E46" s="64"/>
      <c r="F46" s="64"/>
      <c r="G46" s="64"/>
      <c r="H46" s="64"/>
      <c r="I46" s="64"/>
      <c r="J46" s="64"/>
      <c r="K46" s="64"/>
      <c r="L46" s="67" t="str">
        <f>IF(E11="","",E11)</f>
        <v>Obec Drhovy, Drhovy 65, 263 01 Dobříš</v>
      </c>
      <c r="M46" s="64"/>
      <c r="N46" s="64"/>
      <c r="O46" s="64"/>
      <c r="P46" s="64"/>
      <c r="Q46" s="64"/>
      <c r="R46" s="64"/>
      <c r="S46" s="64"/>
      <c r="T46" s="64"/>
      <c r="U46" s="64"/>
      <c r="V46" s="64"/>
      <c r="W46" s="64"/>
      <c r="X46" s="64"/>
      <c r="Y46" s="64"/>
      <c r="Z46" s="64"/>
      <c r="AA46" s="64"/>
      <c r="AB46" s="64"/>
      <c r="AC46" s="64"/>
      <c r="AD46" s="64"/>
      <c r="AE46" s="64"/>
      <c r="AF46" s="64"/>
      <c r="AG46" s="64"/>
      <c r="AH46" s="64"/>
      <c r="AI46" s="66" t="s">
        <v>37</v>
      </c>
      <c r="AJ46" s="64"/>
      <c r="AK46" s="64"/>
      <c r="AL46" s="64"/>
      <c r="AM46" s="395" t="str">
        <f>IF(E17="","",E17)</f>
        <v>UREŠ vhprojekt s.r.o.</v>
      </c>
      <c r="AN46" s="395"/>
      <c r="AO46" s="395"/>
      <c r="AP46" s="395"/>
      <c r="AQ46" s="64"/>
      <c r="AR46" s="62"/>
      <c r="AS46" s="396" t="s">
        <v>58</v>
      </c>
      <c r="AT46" s="397"/>
      <c r="AU46" s="75"/>
      <c r="AV46" s="75"/>
      <c r="AW46" s="75"/>
      <c r="AX46" s="75"/>
      <c r="AY46" s="75"/>
      <c r="AZ46" s="75"/>
      <c r="BA46" s="75"/>
      <c r="BB46" s="75"/>
      <c r="BC46" s="75"/>
      <c r="BD46" s="76"/>
    </row>
    <row r="47" spans="2:56" s="1" customFormat="1" ht="13.5">
      <c r="B47" s="42"/>
      <c r="C47" s="66" t="s">
        <v>35</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98"/>
      <c r="AT47" s="399"/>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400"/>
      <c r="AT48" s="401"/>
      <c r="AU48" s="43"/>
      <c r="AV48" s="43"/>
      <c r="AW48" s="43"/>
      <c r="AX48" s="43"/>
      <c r="AY48" s="43"/>
      <c r="AZ48" s="43"/>
      <c r="BA48" s="43"/>
      <c r="BB48" s="43"/>
      <c r="BC48" s="43"/>
      <c r="BD48" s="79"/>
    </row>
    <row r="49" spans="2:56" s="1" customFormat="1" ht="29.25" customHeight="1">
      <c r="B49" s="42"/>
      <c r="C49" s="402" t="s">
        <v>59</v>
      </c>
      <c r="D49" s="403"/>
      <c r="E49" s="403"/>
      <c r="F49" s="403"/>
      <c r="G49" s="403"/>
      <c r="H49" s="80"/>
      <c r="I49" s="404" t="s">
        <v>60</v>
      </c>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5" t="s">
        <v>61</v>
      </c>
      <c r="AH49" s="403"/>
      <c r="AI49" s="403"/>
      <c r="AJ49" s="403"/>
      <c r="AK49" s="403"/>
      <c r="AL49" s="403"/>
      <c r="AM49" s="403"/>
      <c r="AN49" s="404" t="s">
        <v>62</v>
      </c>
      <c r="AO49" s="403"/>
      <c r="AP49" s="403"/>
      <c r="AQ49" s="81" t="s">
        <v>63</v>
      </c>
      <c r="AR49" s="62"/>
      <c r="AS49" s="82" t="s">
        <v>64</v>
      </c>
      <c r="AT49" s="83" t="s">
        <v>65</v>
      </c>
      <c r="AU49" s="83" t="s">
        <v>66</v>
      </c>
      <c r="AV49" s="83" t="s">
        <v>67</v>
      </c>
      <c r="AW49" s="83" t="s">
        <v>68</v>
      </c>
      <c r="AX49" s="83" t="s">
        <v>69</v>
      </c>
      <c r="AY49" s="83" t="s">
        <v>70</v>
      </c>
      <c r="AZ49" s="83" t="s">
        <v>71</v>
      </c>
      <c r="BA49" s="83" t="s">
        <v>72</v>
      </c>
      <c r="BB49" s="83" t="s">
        <v>73</v>
      </c>
      <c r="BC49" s="83" t="s">
        <v>74</v>
      </c>
      <c r="BD49" s="84" t="s">
        <v>75</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76</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14">
        <f>ROUND(AG52+AG62+AG73+AG74,2)</f>
        <v>0</v>
      </c>
      <c r="AH51" s="414"/>
      <c r="AI51" s="414"/>
      <c r="AJ51" s="414"/>
      <c r="AK51" s="414"/>
      <c r="AL51" s="414"/>
      <c r="AM51" s="414"/>
      <c r="AN51" s="415">
        <f aca="true" t="shared" si="0" ref="AN51:AN74">SUM(AG51,AT51)</f>
        <v>0</v>
      </c>
      <c r="AO51" s="415"/>
      <c r="AP51" s="415"/>
      <c r="AQ51" s="90" t="s">
        <v>22</v>
      </c>
      <c r="AR51" s="72"/>
      <c r="AS51" s="91">
        <f>ROUND(AS52+AS62+AS73+AS74,2)</f>
        <v>0</v>
      </c>
      <c r="AT51" s="92">
        <f aca="true" t="shared" si="1" ref="AT51:AT74">ROUND(SUM(AV51:AW51),2)</f>
        <v>0</v>
      </c>
      <c r="AU51" s="93">
        <f>ROUND(AU52+AU62+AU73+AU74,5)</f>
        <v>0</v>
      </c>
      <c r="AV51" s="92">
        <f>ROUND(AZ51*L26,2)</f>
        <v>0</v>
      </c>
      <c r="AW51" s="92">
        <f>ROUND(BA51*L27,2)</f>
        <v>0</v>
      </c>
      <c r="AX51" s="92">
        <f>ROUND(BB51*L26,2)</f>
        <v>0</v>
      </c>
      <c r="AY51" s="92">
        <f>ROUND(BC51*L27,2)</f>
        <v>0</v>
      </c>
      <c r="AZ51" s="92">
        <f>ROUND(AZ52+AZ62+AZ73+AZ74,2)</f>
        <v>0</v>
      </c>
      <c r="BA51" s="92">
        <f>ROUND(BA52+BA62+BA73+BA74,2)</f>
        <v>0</v>
      </c>
      <c r="BB51" s="92">
        <f>ROUND(BB52+BB62+BB73+BB74,2)</f>
        <v>0</v>
      </c>
      <c r="BC51" s="92">
        <f>ROUND(BC52+BC62+BC73+BC74,2)</f>
        <v>0</v>
      </c>
      <c r="BD51" s="94">
        <f>ROUND(BD52+BD62+BD73+BD74,2)</f>
        <v>0</v>
      </c>
      <c r="BS51" s="95" t="s">
        <v>77</v>
      </c>
      <c r="BT51" s="95" t="s">
        <v>78</v>
      </c>
      <c r="BU51" s="96" t="s">
        <v>79</v>
      </c>
      <c r="BV51" s="95" t="s">
        <v>80</v>
      </c>
      <c r="BW51" s="95" t="s">
        <v>7</v>
      </c>
      <c r="BX51" s="95" t="s">
        <v>81</v>
      </c>
      <c r="CL51" s="95" t="s">
        <v>22</v>
      </c>
    </row>
    <row r="52" spans="2:91" s="5" customFormat="1" ht="22.5" customHeight="1">
      <c r="B52" s="97"/>
      <c r="C52" s="98"/>
      <c r="D52" s="409" t="s">
        <v>82</v>
      </c>
      <c r="E52" s="409"/>
      <c r="F52" s="409"/>
      <c r="G52" s="409"/>
      <c r="H52" s="409"/>
      <c r="I52" s="99"/>
      <c r="J52" s="409" t="s">
        <v>83</v>
      </c>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8">
        <f>ROUND(SUM(AG53:AG61),2)</f>
        <v>0</v>
      </c>
      <c r="AH52" s="407"/>
      <c r="AI52" s="407"/>
      <c r="AJ52" s="407"/>
      <c r="AK52" s="407"/>
      <c r="AL52" s="407"/>
      <c r="AM52" s="407"/>
      <c r="AN52" s="406">
        <f t="shared" si="0"/>
        <v>0</v>
      </c>
      <c r="AO52" s="407"/>
      <c r="AP52" s="407"/>
      <c r="AQ52" s="100" t="s">
        <v>84</v>
      </c>
      <c r="AR52" s="101"/>
      <c r="AS52" s="102">
        <f>ROUND(SUM(AS53:AS61),2)</f>
        <v>0</v>
      </c>
      <c r="AT52" s="103">
        <f t="shared" si="1"/>
        <v>0</v>
      </c>
      <c r="AU52" s="104">
        <f>ROUND(SUM(AU53:AU61),5)</f>
        <v>0</v>
      </c>
      <c r="AV52" s="103">
        <f>ROUND(AZ52*L26,2)</f>
        <v>0</v>
      </c>
      <c r="AW52" s="103">
        <f>ROUND(BA52*L27,2)</f>
        <v>0</v>
      </c>
      <c r="AX52" s="103">
        <f>ROUND(BB52*L26,2)</f>
        <v>0</v>
      </c>
      <c r="AY52" s="103">
        <f>ROUND(BC52*L27,2)</f>
        <v>0</v>
      </c>
      <c r="AZ52" s="103">
        <f>ROUND(SUM(AZ53:AZ61),2)</f>
        <v>0</v>
      </c>
      <c r="BA52" s="103">
        <f>ROUND(SUM(BA53:BA61),2)</f>
        <v>0</v>
      </c>
      <c r="BB52" s="103">
        <f>ROUND(SUM(BB53:BB61),2)</f>
        <v>0</v>
      </c>
      <c r="BC52" s="103">
        <f>ROUND(SUM(BC53:BC61),2)</f>
        <v>0</v>
      </c>
      <c r="BD52" s="105">
        <f>ROUND(SUM(BD53:BD61),2)</f>
        <v>0</v>
      </c>
      <c r="BS52" s="106" t="s">
        <v>77</v>
      </c>
      <c r="BT52" s="106" t="s">
        <v>24</v>
      </c>
      <c r="BU52" s="106" t="s">
        <v>79</v>
      </c>
      <c r="BV52" s="106" t="s">
        <v>80</v>
      </c>
      <c r="BW52" s="106" t="s">
        <v>85</v>
      </c>
      <c r="BX52" s="106" t="s">
        <v>7</v>
      </c>
      <c r="CL52" s="106" t="s">
        <v>22</v>
      </c>
      <c r="CM52" s="106" t="s">
        <v>86</v>
      </c>
    </row>
    <row r="53" spans="1:90" s="6" customFormat="1" ht="22.5" customHeight="1">
      <c r="A53" s="107" t="s">
        <v>87</v>
      </c>
      <c r="B53" s="108"/>
      <c r="C53" s="109"/>
      <c r="D53" s="109"/>
      <c r="E53" s="412" t="s">
        <v>88</v>
      </c>
      <c r="F53" s="412"/>
      <c r="G53" s="412"/>
      <c r="H53" s="412"/>
      <c r="I53" s="412"/>
      <c r="J53" s="109"/>
      <c r="K53" s="412" t="s">
        <v>89</v>
      </c>
      <c r="L53" s="412"/>
      <c r="M53" s="412"/>
      <c r="N53" s="412"/>
      <c r="O53" s="412"/>
      <c r="P53" s="412"/>
      <c r="Q53" s="412"/>
      <c r="R53" s="412"/>
      <c r="S53" s="412"/>
      <c r="T53" s="412"/>
      <c r="U53" s="412"/>
      <c r="V53" s="412"/>
      <c r="W53" s="412"/>
      <c r="X53" s="412"/>
      <c r="Y53" s="412"/>
      <c r="Z53" s="412"/>
      <c r="AA53" s="412"/>
      <c r="AB53" s="412"/>
      <c r="AC53" s="412"/>
      <c r="AD53" s="412"/>
      <c r="AE53" s="412"/>
      <c r="AF53" s="412"/>
      <c r="AG53" s="410">
        <f>'SO-01-1 - ČOV - spodní st...'!J29</f>
        <v>0</v>
      </c>
      <c r="AH53" s="411"/>
      <c r="AI53" s="411"/>
      <c r="AJ53" s="411"/>
      <c r="AK53" s="411"/>
      <c r="AL53" s="411"/>
      <c r="AM53" s="411"/>
      <c r="AN53" s="410">
        <f t="shared" si="0"/>
        <v>0</v>
      </c>
      <c r="AO53" s="411"/>
      <c r="AP53" s="411"/>
      <c r="AQ53" s="110" t="s">
        <v>90</v>
      </c>
      <c r="AR53" s="111"/>
      <c r="AS53" s="112">
        <v>0</v>
      </c>
      <c r="AT53" s="113">
        <f t="shared" si="1"/>
        <v>0</v>
      </c>
      <c r="AU53" s="114">
        <f>'SO-01-1 - ČOV - spodní st...'!P90</f>
        <v>0</v>
      </c>
      <c r="AV53" s="113">
        <f>'SO-01-1 - ČOV - spodní st...'!J32</f>
        <v>0</v>
      </c>
      <c r="AW53" s="113">
        <f>'SO-01-1 - ČOV - spodní st...'!J33</f>
        <v>0</v>
      </c>
      <c r="AX53" s="113">
        <f>'SO-01-1 - ČOV - spodní st...'!J34</f>
        <v>0</v>
      </c>
      <c r="AY53" s="113">
        <f>'SO-01-1 - ČOV - spodní st...'!J35</f>
        <v>0</v>
      </c>
      <c r="AZ53" s="113">
        <f>'SO-01-1 - ČOV - spodní st...'!F32</f>
        <v>0</v>
      </c>
      <c r="BA53" s="113">
        <f>'SO-01-1 - ČOV - spodní st...'!F33</f>
        <v>0</v>
      </c>
      <c r="BB53" s="113">
        <f>'SO-01-1 - ČOV - spodní st...'!F34</f>
        <v>0</v>
      </c>
      <c r="BC53" s="113">
        <f>'SO-01-1 - ČOV - spodní st...'!F35</f>
        <v>0</v>
      </c>
      <c r="BD53" s="115">
        <f>'SO-01-1 - ČOV - spodní st...'!F36</f>
        <v>0</v>
      </c>
      <c r="BT53" s="116" t="s">
        <v>86</v>
      </c>
      <c r="BV53" s="116" t="s">
        <v>80</v>
      </c>
      <c r="BW53" s="116" t="s">
        <v>91</v>
      </c>
      <c r="BX53" s="116" t="s">
        <v>85</v>
      </c>
      <c r="CL53" s="116" t="s">
        <v>22</v>
      </c>
    </row>
    <row r="54" spans="1:90" s="6" customFormat="1" ht="22.5" customHeight="1">
      <c r="A54" s="107" t="s">
        <v>87</v>
      </c>
      <c r="B54" s="108"/>
      <c r="C54" s="109"/>
      <c r="D54" s="109"/>
      <c r="E54" s="412" t="s">
        <v>92</v>
      </c>
      <c r="F54" s="412"/>
      <c r="G54" s="412"/>
      <c r="H54" s="412"/>
      <c r="I54" s="412"/>
      <c r="J54" s="109"/>
      <c r="K54" s="412" t="s">
        <v>93</v>
      </c>
      <c r="L54" s="412"/>
      <c r="M54" s="412"/>
      <c r="N54" s="412"/>
      <c r="O54" s="412"/>
      <c r="P54" s="412"/>
      <c r="Q54" s="412"/>
      <c r="R54" s="412"/>
      <c r="S54" s="412"/>
      <c r="T54" s="412"/>
      <c r="U54" s="412"/>
      <c r="V54" s="412"/>
      <c r="W54" s="412"/>
      <c r="X54" s="412"/>
      <c r="Y54" s="412"/>
      <c r="Z54" s="412"/>
      <c r="AA54" s="412"/>
      <c r="AB54" s="412"/>
      <c r="AC54" s="412"/>
      <c r="AD54" s="412"/>
      <c r="AE54" s="412"/>
      <c r="AF54" s="412"/>
      <c r="AG54" s="410">
        <f>'SO-01-2 - ČOV - vrchní st...'!J29</f>
        <v>0</v>
      </c>
      <c r="AH54" s="411"/>
      <c r="AI54" s="411"/>
      <c r="AJ54" s="411"/>
      <c r="AK54" s="411"/>
      <c r="AL54" s="411"/>
      <c r="AM54" s="411"/>
      <c r="AN54" s="410">
        <f t="shared" si="0"/>
        <v>0</v>
      </c>
      <c r="AO54" s="411"/>
      <c r="AP54" s="411"/>
      <c r="AQ54" s="110" t="s">
        <v>90</v>
      </c>
      <c r="AR54" s="111"/>
      <c r="AS54" s="112">
        <v>0</v>
      </c>
      <c r="AT54" s="113">
        <f t="shared" si="1"/>
        <v>0</v>
      </c>
      <c r="AU54" s="114">
        <f>'SO-01-2 - ČOV - vrchní st...'!P107</f>
        <v>0</v>
      </c>
      <c r="AV54" s="113">
        <f>'SO-01-2 - ČOV - vrchní st...'!J32</f>
        <v>0</v>
      </c>
      <c r="AW54" s="113">
        <f>'SO-01-2 - ČOV - vrchní st...'!J33</f>
        <v>0</v>
      </c>
      <c r="AX54" s="113">
        <f>'SO-01-2 - ČOV - vrchní st...'!J34</f>
        <v>0</v>
      </c>
      <c r="AY54" s="113">
        <f>'SO-01-2 - ČOV - vrchní st...'!J35</f>
        <v>0</v>
      </c>
      <c r="AZ54" s="113">
        <f>'SO-01-2 - ČOV - vrchní st...'!F32</f>
        <v>0</v>
      </c>
      <c r="BA54" s="113">
        <f>'SO-01-2 - ČOV - vrchní st...'!F33</f>
        <v>0</v>
      </c>
      <c r="BB54" s="113">
        <f>'SO-01-2 - ČOV - vrchní st...'!F34</f>
        <v>0</v>
      </c>
      <c r="BC54" s="113">
        <f>'SO-01-2 - ČOV - vrchní st...'!F35</f>
        <v>0</v>
      </c>
      <c r="BD54" s="115">
        <f>'SO-01-2 - ČOV - vrchní st...'!F36</f>
        <v>0</v>
      </c>
      <c r="BT54" s="116" t="s">
        <v>86</v>
      </c>
      <c r="BV54" s="116" t="s">
        <v>80</v>
      </c>
      <c r="BW54" s="116" t="s">
        <v>94</v>
      </c>
      <c r="BX54" s="116" t="s">
        <v>85</v>
      </c>
      <c r="CL54" s="116" t="s">
        <v>22</v>
      </c>
    </row>
    <row r="55" spans="1:90" s="6" customFormat="1" ht="22.5" customHeight="1">
      <c r="A55" s="107" t="s">
        <v>87</v>
      </c>
      <c r="B55" s="108"/>
      <c r="C55" s="109"/>
      <c r="D55" s="109"/>
      <c r="E55" s="412" t="s">
        <v>95</v>
      </c>
      <c r="F55" s="412"/>
      <c r="G55" s="412"/>
      <c r="H55" s="412"/>
      <c r="I55" s="412"/>
      <c r="J55" s="109"/>
      <c r="K55" s="412" t="s">
        <v>96</v>
      </c>
      <c r="L55" s="412"/>
      <c r="M55" s="412"/>
      <c r="N55" s="412"/>
      <c r="O55" s="412"/>
      <c r="P55" s="412"/>
      <c r="Q55" s="412"/>
      <c r="R55" s="412"/>
      <c r="S55" s="412"/>
      <c r="T55" s="412"/>
      <c r="U55" s="412"/>
      <c r="V55" s="412"/>
      <c r="W55" s="412"/>
      <c r="X55" s="412"/>
      <c r="Y55" s="412"/>
      <c r="Z55" s="412"/>
      <c r="AA55" s="412"/>
      <c r="AB55" s="412"/>
      <c r="AC55" s="412"/>
      <c r="AD55" s="412"/>
      <c r="AE55" s="412"/>
      <c r="AF55" s="412"/>
      <c r="AG55" s="410">
        <f>'SO-01-3 - Odtokové potrubí'!J29</f>
        <v>0</v>
      </c>
      <c r="AH55" s="411"/>
      <c r="AI55" s="411"/>
      <c r="AJ55" s="411"/>
      <c r="AK55" s="411"/>
      <c r="AL55" s="411"/>
      <c r="AM55" s="411"/>
      <c r="AN55" s="410">
        <f t="shared" si="0"/>
        <v>0</v>
      </c>
      <c r="AO55" s="411"/>
      <c r="AP55" s="411"/>
      <c r="AQ55" s="110" t="s">
        <v>90</v>
      </c>
      <c r="AR55" s="111"/>
      <c r="AS55" s="112">
        <v>0</v>
      </c>
      <c r="AT55" s="113">
        <f t="shared" si="1"/>
        <v>0</v>
      </c>
      <c r="AU55" s="114">
        <f>'SO-01-3 - Odtokové potrubí'!P87</f>
        <v>0</v>
      </c>
      <c r="AV55" s="113">
        <f>'SO-01-3 - Odtokové potrubí'!J32</f>
        <v>0</v>
      </c>
      <c r="AW55" s="113">
        <f>'SO-01-3 - Odtokové potrubí'!J33</f>
        <v>0</v>
      </c>
      <c r="AX55" s="113">
        <f>'SO-01-3 - Odtokové potrubí'!J34</f>
        <v>0</v>
      </c>
      <c r="AY55" s="113">
        <f>'SO-01-3 - Odtokové potrubí'!J35</f>
        <v>0</v>
      </c>
      <c r="AZ55" s="113">
        <f>'SO-01-3 - Odtokové potrubí'!F32</f>
        <v>0</v>
      </c>
      <c r="BA55" s="113">
        <f>'SO-01-3 - Odtokové potrubí'!F33</f>
        <v>0</v>
      </c>
      <c r="BB55" s="113">
        <f>'SO-01-3 - Odtokové potrubí'!F34</f>
        <v>0</v>
      </c>
      <c r="BC55" s="113">
        <f>'SO-01-3 - Odtokové potrubí'!F35</f>
        <v>0</v>
      </c>
      <c r="BD55" s="115">
        <f>'SO-01-3 - Odtokové potrubí'!F36</f>
        <v>0</v>
      </c>
      <c r="BT55" s="116" t="s">
        <v>86</v>
      </c>
      <c r="BV55" s="116" t="s">
        <v>80</v>
      </c>
      <c r="BW55" s="116" t="s">
        <v>97</v>
      </c>
      <c r="BX55" s="116" t="s">
        <v>85</v>
      </c>
      <c r="CL55" s="116" t="s">
        <v>22</v>
      </c>
    </row>
    <row r="56" spans="1:90" s="6" customFormat="1" ht="22.5" customHeight="1">
      <c r="A56" s="107" t="s">
        <v>87</v>
      </c>
      <c r="B56" s="108"/>
      <c r="C56" s="109"/>
      <c r="D56" s="109"/>
      <c r="E56" s="412" t="s">
        <v>98</v>
      </c>
      <c r="F56" s="412"/>
      <c r="G56" s="412"/>
      <c r="H56" s="412"/>
      <c r="I56" s="412"/>
      <c r="J56" s="109"/>
      <c r="K56" s="412" t="s">
        <v>99</v>
      </c>
      <c r="L56" s="412"/>
      <c r="M56" s="412"/>
      <c r="N56" s="412"/>
      <c r="O56" s="412"/>
      <c r="P56" s="412"/>
      <c r="Q56" s="412"/>
      <c r="R56" s="412"/>
      <c r="S56" s="412"/>
      <c r="T56" s="412"/>
      <c r="U56" s="412"/>
      <c r="V56" s="412"/>
      <c r="W56" s="412"/>
      <c r="X56" s="412"/>
      <c r="Y56" s="412"/>
      <c r="Z56" s="412"/>
      <c r="AA56" s="412"/>
      <c r="AB56" s="412"/>
      <c r="AC56" s="412"/>
      <c r="AD56" s="412"/>
      <c r="AE56" s="412"/>
      <c r="AF56" s="412"/>
      <c r="AG56" s="410">
        <f>'SO-01-4 - Přípojka NN'!J29</f>
        <v>0</v>
      </c>
      <c r="AH56" s="411"/>
      <c r="AI56" s="411"/>
      <c r="AJ56" s="411"/>
      <c r="AK56" s="411"/>
      <c r="AL56" s="411"/>
      <c r="AM56" s="411"/>
      <c r="AN56" s="410">
        <f t="shared" si="0"/>
        <v>0</v>
      </c>
      <c r="AO56" s="411"/>
      <c r="AP56" s="411"/>
      <c r="AQ56" s="110" t="s">
        <v>90</v>
      </c>
      <c r="AR56" s="111"/>
      <c r="AS56" s="112">
        <v>0</v>
      </c>
      <c r="AT56" s="113">
        <f t="shared" si="1"/>
        <v>0</v>
      </c>
      <c r="AU56" s="114">
        <f>'SO-01-4 - Přípojka NN'!P84</f>
        <v>0</v>
      </c>
      <c r="AV56" s="113">
        <f>'SO-01-4 - Přípojka NN'!J32</f>
        <v>0</v>
      </c>
      <c r="AW56" s="113">
        <f>'SO-01-4 - Přípojka NN'!J33</f>
        <v>0</v>
      </c>
      <c r="AX56" s="113">
        <f>'SO-01-4 - Přípojka NN'!J34</f>
        <v>0</v>
      </c>
      <c r="AY56" s="113">
        <f>'SO-01-4 - Přípojka NN'!J35</f>
        <v>0</v>
      </c>
      <c r="AZ56" s="113">
        <f>'SO-01-4 - Přípojka NN'!F32</f>
        <v>0</v>
      </c>
      <c r="BA56" s="113">
        <f>'SO-01-4 - Přípojka NN'!F33</f>
        <v>0</v>
      </c>
      <c r="BB56" s="113">
        <f>'SO-01-4 - Přípojka NN'!F34</f>
        <v>0</v>
      </c>
      <c r="BC56" s="113">
        <f>'SO-01-4 - Přípojka NN'!F35</f>
        <v>0</v>
      </c>
      <c r="BD56" s="115">
        <f>'SO-01-4 - Přípojka NN'!F36</f>
        <v>0</v>
      </c>
      <c r="BT56" s="116" t="s">
        <v>86</v>
      </c>
      <c r="BV56" s="116" t="s">
        <v>80</v>
      </c>
      <c r="BW56" s="116" t="s">
        <v>100</v>
      </c>
      <c r="BX56" s="116" t="s">
        <v>85</v>
      </c>
      <c r="CL56" s="116" t="s">
        <v>22</v>
      </c>
    </row>
    <row r="57" spans="1:90" s="6" customFormat="1" ht="22.5" customHeight="1">
      <c r="A57" s="107" t="s">
        <v>87</v>
      </c>
      <c r="B57" s="108"/>
      <c r="C57" s="109"/>
      <c r="D57" s="109"/>
      <c r="E57" s="412" t="s">
        <v>101</v>
      </c>
      <c r="F57" s="412"/>
      <c r="G57" s="412"/>
      <c r="H57" s="412"/>
      <c r="I57" s="412"/>
      <c r="J57" s="109"/>
      <c r="K57" s="412" t="s">
        <v>102</v>
      </c>
      <c r="L57" s="412"/>
      <c r="M57" s="412"/>
      <c r="N57" s="412"/>
      <c r="O57" s="412"/>
      <c r="P57" s="412"/>
      <c r="Q57" s="412"/>
      <c r="R57" s="412"/>
      <c r="S57" s="412"/>
      <c r="T57" s="412"/>
      <c r="U57" s="412"/>
      <c r="V57" s="412"/>
      <c r="W57" s="412"/>
      <c r="X57" s="412"/>
      <c r="Y57" s="412"/>
      <c r="Z57" s="412"/>
      <c r="AA57" s="412"/>
      <c r="AB57" s="412"/>
      <c r="AC57" s="412"/>
      <c r="AD57" s="412"/>
      <c r="AE57" s="412"/>
      <c r="AF57" s="412"/>
      <c r="AG57" s="410">
        <f>'SO-01-5 - Zásobení vodou'!J29</f>
        <v>0</v>
      </c>
      <c r="AH57" s="411"/>
      <c r="AI57" s="411"/>
      <c r="AJ57" s="411"/>
      <c r="AK57" s="411"/>
      <c r="AL57" s="411"/>
      <c r="AM57" s="411"/>
      <c r="AN57" s="410">
        <f t="shared" si="0"/>
        <v>0</v>
      </c>
      <c r="AO57" s="411"/>
      <c r="AP57" s="411"/>
      <c r="AQ57" s="110" t="s">
        <v>90</v>
      </c>
      <c r="AR57" s="111"/>
      <c r="AS57" s="112">
        <v>0</v>
      </c>
      <c r="AT57" s="113">
        <f t="shared" si="1"/>
        <v>0</v>
      </c>
      <c r="AU57" s="114">
        <f>'SO-01-5 - Zásobení vodou'!P93</f>
        <v>0</v>
      </c>
      <c r="AV57" s="113">
        <f>'SO-01-5 - Zásobení vodou'!J32</f>
        <v>0</v>
      </c>
      <c r="AW57" s="113">
        <f>'SO-01-5 - Zásobení vodou'!J33</f>
        <v>0</v>
      </c>
      <c r="AX57" s="113">
        <f>'SO-01-5 - Zásobení vodou'!J34</f>
        <v>0</v>
      </c>
      <c r="AY57" s="113">
        <f>'SO-01-5 - Zásobení vodou'!J35</f>
        <v>0</v>
      </c>
      <c r="AZ57" s="113">
        <f>'SO-01-5 - Zásobení vodou'!F32</f>
        <v>0</v>
      </c>
      <c r="BA57" s="113">
        <f>'SO-01-5 - Zásobení vodou'!F33</f>
        <v>0</v>
      </c>
      <c r="BB57" s="113">
        <f>'SO-01-5 - Zásobení vodou'!F34</f>
        <v>0</v>
      </c>
      <c r="BC57" s="113">
        <f>'SO-01-5 - Zásobení vodou'!F35</f>
        <v>0</v>
      </c>
      <c r="BD57" s="115">
        <f>'SO-01-5 - Zásobení vodou'!F36</f>
        <v>0</v>
      </c>
      <c r="BT57" s="116" t="s">
        <v>86</v>
      </c>
      <c r="BV57" s="116" t="s">
        <v>80</v>
      </c>
      <c r="BW57" s="116" t="s">
        <v>103</v>
      </c>
      <c r="BX57" s="116" t="s">
        <v>85</v>
      </c>
      <c r="CL57" s="116" t="s">
        <v>22</v>
      </c>
    </row>
    <row r="58" spans="1:90" s="6" customFormat="1" ht="22.5" customHeight="1">
      <c r="A58" s="107" t="s">
        <v>87</v>
      </c>
      <c r="B58" s="108"/>
      <c r="C58" s="109"/>
      <c r="D58" s="109"/>
      <c r="E58" s="412" t="s">
        <v>104</v>
      </c>
      <c r="F58" s="412"/>
      <c r="G58" s="412"/>
      <c r="H58" s="412"/>
      <c r="I58" s="412"/>
      <c r="J58" s="109"/>
      <c r="K58" s="412" t="s">
        <v>105</v>
      </c>
      <c r="L58" s="412"/>
      <c r="M58" s="412"/>
      <c r="N58" s="412"/>
      <c r="O58" s="412"/>
      <c r="P58" s="412"/>
      <c r="Q58" s="412"/>
      <c r="R58" s="412"/>
      <c r="S58" s="412"/>
      <c r="T58" s="412"/>
      <c r="U58" s="412"/>
      <c r="V58" s="412"/>
      <c r="W58" s="412"/>
      <c r="X58" s="412"/>
      <c r="Y58" s="412"/>
      <c r="Z58" s="412"/>
      <c r="AA58" s="412"/>
      <c r="AB58" s="412"/>
      <c r="AC58" s="412"/>
      <c r="AD58" s="412"/>
      <c r="AE58" s="412"/>
      <c r="AF58" s="412"/>
      <c r="AG58" s="410">
        <f>'SO-01-6 - Zpevněné plochy'!J29</f>
        <v>0</v>
      </c>
      <c r="AH58" s="411"/>
      <c r="AI58" s="411"/>
      <c r="AJ58" s="411"/>
      <c r="AK58" s="411"/>
      <c r="AL58" s="411"/>
      <c r="AM58" s="411"/>
      <c r="AN58" s="410">
        <f t="shared" si="0"/>
        <v>0</v>
      </c>
      <c r="AO58" s="411"/>
      <c r="AP58" s="411"/>
      <c r="AQ58" s="110" t="s">
        <v>90</v>
      </c>
      <c r="AR58" s="111"/>
      <c r="AS58" s="112">
        <v>0</v>
      </c>
      <c r="AT58" s="113">
        <f t="shared" si="1"/>
        <v>0</v>
      </c>
      <c r="AU58" s="114">
        <f>'SO-01-6 - Zpevněné plochy'!P87</f>
        <v>0</v>
      </c>
      <c r="AV58" s="113">
        <f>'SO-01-6 - Zpevněné plochy'!J32</f>
        <v>0</v>
      </c>
      <c r="AW58" s="113">
        <f>'SO-01-6 - Zpevněné plochy'!J33</f>
        <v>0</v>
      </c>
      <c r="AX58" s="113">
        <f>'SO-01-6 - Zpevněné plochy'!J34</f>
        <v>0</v>
      </c>
      <c r="AY58" s="113">
        <f>'SO-01-6 - Zpevněné plochy'!J35</f>
        <v>0</v>
      </c>
      <c r="AZ58" s="113">
        <f>'SO-01-6 - Zpevněné plochy'!F32</f>
        <v>0</v>
      </c>
      <c r="BA58" s="113">
        <f>'SO-01-6 - Zpevněné plochy'!F33</f>
        <v>0</v>
      </c>
      <c r="BB58" s="113">
        <f>'SO-01-6 - Zpevněné plochy'!F34</f>
        <v>0</v>
      </c>
      <c r="BC58" s="113">
        <f>'SO-01-6 - Zpevněné plochy'!F35</f>
        <v>0</v>
      </c>
      <c r="BD58" s="115">
        <f>'SO-01-6 - Zpevněné plochy'!F36</f>
        <v>0</v>
      </c>
      <c r="BT58" s="116" t="s">
        <v>86</v>
      </c>
      <c r="BV58" s="116" t="s">
        <v>80</v>
      </c>
      <c r="BW58" s="116" t="s">
        <v>106</v>
      </c>
      <c r="BX58" s="116" t="s">
        <v>85</v>
      </c>
      <c r="CL58" s="116" t="s">
        <v>22</v>
      </c>
    </row>
    <row r="59" spans="1:90" s="6" customFormat="1" ht="22.5" customHeight="1">
      <c r="A59" s="107" t="s">
        <v>87</v>
      </c>
      <c r="B59" s="108"/>
      <c r="C59" s="109"/>
      <c r="D59" s="109"/>
      <c r="E59" s="412" t="s">
        <v>107</v>
      </c>
      <c r="F59" s="412"/>
      <c r="G59" s="412"/>
      <c r="H59" s="412"/>
      <c r="I59" s="412"/>
      <c r="J59" s="109"/>
      <c r="K59" s="412" t="s">
        <v>108</v>
      </c>
      <c r="L59" s="412"/>
      <c r="M59" s="412"/>
      <c r="N59" s="412"/>
      <c r="O59" s="412"/>
      <c r="P59" s="412"/>
      <c r="Q59" s="412"/>
      <c r="R59" s="412"/>
      <c r="S59" s="412"/>
      <c r="T59" s="412"/>
      <c r="U59" s="412"/>
      <c r="V59" s="412"/>
      <c r="W59" s="412"/>
      <c r="X59" s="412"/>
      <c r="Y59" s="412"/>
      <c r="Z59" s="412"/>
      <c r="AA59" s="412"/>
      <c r="AB59" s="412"/>
      <c r="AC59" s="412"/>
      <c r="AD59" s="412"/>
      <c r="AE59" s="412"/>
      <c r="AF59" s="412"/>
      <c r="AG59" s="410">
        <f>'SO-01-7 - Terénní a sadov...'!J29</f>
        <v>0</v>
      </c>
      <c r="AH59" s="411"/>
      <c r="AI59" s="411"/>
      <c r="AJ59" s="411"/>
      <c r="AK59" s="411"/>
      <c r="AL59" s="411"/>
      <c r="AM59" s="411"/>
      <c r="AN59" s="410">
        <f t="shared" si="0"/>
        <v>0</v>
      </c>
      <c r="AO59" s="411"/>
      <c r="AP59" s="411"/>
      <c r="AQ59" s="110" t="s">
        <v>90</v>
      </c>
      <c r="AR59" s="111"/>
      <c r="AS59" s="112">
        <v>0</v>
      </c>
      <c r="AT59" s="113">
        <f t="shared" si="1"/>
        <v>0</v>
      </c>
      <c r="AU59" s="114">
        <f>'SO-01-7 - Terénní a sadov...'!P87</f>
        <v>0</v>
      </c>
      <c r="AV59" s="113">
        <f>'SO-01-7 - Terénní a sadov...'!J32</f>
        <v>0</v>
      </c>
      <c r="AW59" s="113">
        <f>'SO-01-7 - Terénní a sadov...'!J33</f>
        <v>0</v>
      </c>
      <c r="AX59" s="113">
        <f>'SO-01-7 - Terénní a sadov...'!J34</f>
        <v>0</v>
      </c>
      <c r="AY59" s="113">
        <f>'SO-01-7 - Terénní a sadov...'!J35</f>
        <v>0</v>
      </c>
      <c r="AZ59" s="113">
        <f>'SO-01-7 - Terénní a sadov...'!F32</f>
        <v>0</v>
      </c>
      <c r="BA59" s="113">
        <f>'SO-01-7 - Terénní a sadov...'!F33</f>
        <v>0</v>
      </c>
      <c r="BB59" s="113">
        <f>'SO-01-7 - Terénní a sadov...'!F34</f>
        <v>0</v>
      </c>
      <c r="BC59" s="113">
        <f>'SO-01-7 - Terénní a sadov...'!F35</f>
        <v>0</v>
      </c>
      <c r="BD59" s="115">
        <f>'SO-01-7 - Terénní a sadov...'!F36</f>
        <v>0</v>
      </c>
      <c r="BT59" s="116" t="s">
        <v>86</v>
      </c>
      <c r="BV59" s="116" t="s">
        <v>80</v>
      </c>
      <c r="BW59" s="116" t="s">
        <v>109</v>
      </c>
      <c r="BX59" s="116" t="s">
        <v>85</v>
      </c>
      <c r="CL59" s="116" t="s">
        <v>22</v>
      </c>
    </row>
    <row r="60" spans="1:90" s="6" customFormat="1" ht="22.5" customHeight="1">
      <c r="A60" s="107" t="s">
        <v>87</v>
      </c>
      <c r="B60" s="108"/>
      <c r="C60" s="109"/>
      <c r="D60" s="109"/>
      <c r="E60" s="412" t="s">
        <v>110</v>
      </c>
      <c r="F60" s="412"/>
      <c r="G60" s="412"/>
      <c r="H60" s="412"/>
      <c r="I60" s="412"/>
      <c r="J60" s="109"/>
      <c r="K60" s="412" t="s">
        <v>111</v>
      </c>
      <c r="L60" s="412"/>
      <c r="M60" s="412"/>
      <c r="N60" s="412"/>
      <c r="O60" s="412"/>
      <c r="P60" s="412"/>
      <c r="Q60" s="412"/>
      <c r="R60" s="412"/>
      <c r="S60" s="412"/>
      <c r="T60" s="412"/>
      <c r="U60" s="412"/>
      <c r="V60" s="412"/>
      <c r="W60" s="412"/>
      <c r="X60" s="412"/>
      <c r="Y60" s="412"/>
      <c r="Z60" s="412"/>
      <c r="AA60" s="412"/>
      <c r="AB60" s="412"/>
      <c r="AC60" s="412"/>
      <c r="AD60" s="412"/>
      <c r="AE60" s="412"/>
      <c r="AF60" s="412"/>
      <c r="AG60" s="410">
        <f>'PS-01 - Strojní část ČOV'!J29</f>
        <v>0</v>
      </c>
      <c r="AH60" s="411"/>
      <c r="AI60" s="411"/>
      <c r="AJ60" s="411"/>
      <c r="AK60" s="411"/>
      <c r="AL60" s="411"/>
      <c r="AM60" s="411"/>
      <c r="AN60" s="410">
        <f t="shared" si="0"/>
        <v>0</v>
      </c>
      <c r="AO60" s="411"/>
      <c r="AP60" s="411"/>
      <c r="AQ60" s="110" t="s">
        <v>90</v>
      </c>
      <c r="AR60" s="111"/>
      <c r="AS60" s="112">
        <v>0</v>
      </c>
      <c r="AT60" s="113">
        <f t="shared" si="1"/>
        <v>0</v>
      </c>
      <c r="AU60" s="114">
        <f>'PS-01 - Strojní část ČOV'!P84</f>
        <v>0</v>
      </c>
      <c r="AV60" s="113">
        <f>'PS-01 - Strojní část ČOV'!J32</f>
        <v>0</v>
      </c>
      <c r="AW60" s="113">
        <f>'PS-01 - Strojní část ČOV'!J33</f>
        <v>0</v>
      </c>
      <c r="AX60" s="113">
        <f>'PS-01 - Strojní část ČOV'!J34</f>
        <v>0</v>
      </c>
      <c r="AY60" s="113">
        <f>'PS-01 - Strojní část ČOV'!J35</f>
        <v>0</v>
      </c>
      <c r="AZ60" s="113">
        <f>'PS-01 - Strojní část ČOV'!F32</f>
        <v>0</v>
      </c>
      <c r="BA60" s="113">
        <f>'PS-01 - Strojní část ČOV'!F33</f>
        <v>0</v>
      </c>
      <c r="BB60" s="113">
        <f>'PS-01 - Strojní část ČOV'!F34</f>
        <v>0</v>
      </c>
      <c r="BC60" s="113">
        <f>'PS-01 - Strojní část ČOV'!F35</f>
        <v>0</v>
      </c>
      <c r="BD60" s="115">
        <f>'PS-01 - Strojní část ČOV'!F36</f>
        <v>0</v>
      </c>
      <c r="BT60" s="116" t="s">
        <v>86</v>
      </c>
      <c r="BV60" s="116" t="s">
        <v>80</v>
      </c>
      <c r="BW60" s="116" t="s">
        <v>112</v>
      </c>
      <c r="BX60" s="116" t="s">
        <v>85</v>
      </c>
      <c r="CL60" s="116" t="s">
        <v>22</v>
      </c>
    </row>
    <row r="61" spans="1:90" s="6" customFormat="1" ht="22.5" customHeight="1">
      <c r="A61" s="107" t="s">
        <v>87</v>
      </c>
      <c r="B61" s="108"/>
      <c r="C61" s="109"/>
      <c r="D61" s="109"/>
      <c r="E61" s="412" t="s">
        <v>113</v>
      </c>
      <c r="F61" s="412"/>
      <c r="G61" s="412"/>
      <c r="H61" s="412"/>
      <c r="I61" s="412"/>
      <c r="J61" s="109"/>
      <c r="K61" s="412" t="s">
        <v>114</v>
      </c>
      <c r="L61" s="412"/>
      <c r="M61" s="412"/>
      <c r="N61" s="412"/>
      <c r="O61" s="412"/>
      <c r="P61" s="412"/>
      <c r="Q61" s="412"/>
      <c r="R61" s="412"/>
      <c r="S61" s="412"/>
      <c r="T61" s="412"/>
      <c r="U61" s="412"/>
      <c r="V61" s="412"/>
      <c r="W61" s="412"/>
      <c r="X61" s="412"/>
      <c r="Y61" s="412"/>
      <c r="Z61" s="412"/>
      <c r="AA61" s="412"/>
      <c r="AB61" s="412"/>
      <c r="AC61" s="412"/>
      <c r="AD61" s="412"/>
      <c r="AE61" s="412"/>
      <c r="AF61" s="412"/>
      <c r="AG61" s="410">
        <f>'PS-02 - Elektro část ČOV'!J29</f>
        <v>0</v>
      </c>
      <c r="AH61" s="411"/>
      <c r="AI61" s="411"/>
      <c r="AJ61" s="411"/>
      <c r="AK61" s="411"/>
      <c r="AL61" s="411"/>
      <c r="AM61" s="411"/>
      <c r="AN61" s="410">
        <f t="shared" si="0"/>
        <v>0</v>
      </c>
      <c r="AO61" s="411"/>
      <c r="AP61" s="411"/>
      <c r="AQ61" s="110" t="s">
        <v>90</v>
      </c>
      <c r="AR61" s="111"/>
      <c r="AS61" s="112">
        <v>0</v>
      </c>
      <c r="AT61" s="113">
        <f t="shared" si="1"/>
        <v>0</v>
      </c>
      <c r="AU61" s="114">
        <f>'PS-02 - Elektro část ČOV'!P84</f>
        <v>0</v>
      </c>
      <c r="AV61" s="113">
        <f>'PS-02 - Elektro část ČOV'!J32</f>
        <v>0</v>
      </c>
      <c r="AW61" s="113">
        <f>'PS-02 - Elektro část ČOV'!J33</f>
        <v>0</v>
      </c>
      <c r="AX61" s="113">
        <f>'PS-02 - Elektro část ČOV'!J34</f>
        <v>0</v>
      </c>
      <c r="AY61" s="113">
        <f>'PS-02 - Elektro část ČOV'!J35</f>
        <v>0</v>
      </c>
      <c r="AZ61" s="113">
        <f>'PS-02 - Elektro část ČOV'!F32</f>
        <v>0</v>
      </c>
      <c r="BA61" s="113">
        <f>'PS-02 - Elektro část ČOV'!F33</f>
        <v>0</v>
      </c>
      <c r="BB61" s="113">
        <f>'PS-02 - Elektro část ČOV'!F34</f>
        <v>0</v>
      </c>
      <c r="BC61" s="113">
        <f>'PS-02 - Elektro část ČOV'!F35</f>
        <v>0</v>
      </c>
      <c r="BD61" s="115">
        <f>'PS-02 - Elektro část ČOV'!F36</f>
        <v>0</v>
      </c>
      <c r="BT61" s="116" t="s">
        <v>86</v>
      </c>
      <c r="BV61" s="116" t="s">
        <v>80</v>
      </c>
      <c r="BW61" s="116" t="s">
        <v>115</v>
      </c>
      <c r="BX61" s="116" t="s">
        <v>85</v>
      </c>
      <c r="CL61" s="116" t="s">
        <v>22</v>
      </c>
    </row>
    <row r="62" spans="2:91" s="5" customFormat="1" ht="22.5" customHeight="1">
      <c r="B62" s="97"/>
      <c r="C62" s="98"/>
      <c r="D62" s="409" t="s">
        <v>116</v>
      </c>
      <c r="E62" s="409"/>
      <c r="F62" s="409"/>
      <c r="G62" s="409"/>
      <c r="H62" s="409"/>
      <c r="I62" s="99"/>
      <c r="J62" s="409" t="s">
        <v>117</v>
      </c>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8">
        <f>ROUND(AG63+AG68,2)</f>
        <v>0</v>
      </c>
      <c r="AH62" s="407"/>
      <c r="AI62" s="407"/>
      <c r="AJ62" s="407"/>
      <c r="AK62" s="407"/>
      <c r="AL62" s="407"/>
      <c r="AM62" s="407"/>
      <c r="AN62" s="406">
        <f t="shared" si="0"/>
        <v>0</v>
      </c>
      <c r="AO62" s="407"/>
      <c r="AP62" s="407"/>
      <c r="AQ62" s="100" t="s">
        <v>84</v>
      </c>
      <c r="AR62" s="101"/>
      <c r="AS62" s="102">
        <f>ROUND(AS63+AS68,2)</f>
        <v>0</v>
      </c>
      <c r="AT62" s="103">
        <f t="shared" si="1"/>
        <v>0</v>
      </c>
      <c r="AU62" s="104">
        <f>ROUND(AU63+AU68,5)</f>
        <v>0</v>
      </c>
      <c r="AV62" s="103">
        <f>ROUND(AZ62*L26,2)</f>
        <v>0</v>
      </c>
      <c r="AW62" s="103">
        <f>ROUND(BA62*L27,2)</f>
        <v>0</v>
      </c>
      <c r="AX62" s="103">
        <f>ROUND(BB62*L26,2)</f>
        <v>0</v>
      </c>
      <c r="AY62" s="103">
        <f>ROUND(BC62*L27,2)</f>
        <v>0</v>
      </c>
      <c r="AZ62" s="103">
        <f>ROUND(AZ63+AZ68,2)</f>
        <v>0</v>
      </c>
      <c r="BA62" s="103">
        <f>ROUND(BA63+BA68,2)</f>
        <v>0</v>
      </c>
      <c r="BB62" s="103">
        <f>ROUND(BB63+BB68,2)</f>
        <v>0</v>
      </c>
      <c r="BC62" s="103">
        <f>ROUND(BC63+BC68,2)</f>
        <v>0</v>
      </c>
      <c r="BD62" s="105">
        <f>ROUND(BD63+BD68,2)</f>
        <v>0</v>
      </c>
      <c r="BS62" s="106" t="s">
        <v>77</v>
      </c>
      <c r="BT62" s="106" t="s">
        <v>24</v>
      </c>
      <c r="BU62" s="106" t="s">
        <v>79</v>
      </c>
      <c r="BV62" s="106" t="s">
        <v>80</v>
      </c>
      <c r="BW62" s="106" t="s">
        <v>118</v>
      </c>
      <c r="BX62" s="106" t="s">
        <v>7</v>
      </c>
      <c r="CL62" s="106" t="s">
        <v>22</v>
      </c>
      <c r="CM62" s="106" t="s">
        <v>86</v>
      </c>
    </row>
    <row r="63" spans="2:90" s="6" customFormat="1" ht="22.5" customHeight="1">
      <c r="B63" s="108"/>
      <c r="C63" s="109"/>
      <c r="D63" s="109"/>
      <c r="E63" s="412" t="s">
        <v>119</v>
      </c>
      <c r="F63" s="412"/>
      <c r="G63" s="412"/>
      <c r="H63" s="412"/>
      <c r="I63" s="412"/>
      <c r="J63" s="109"/>
      <c r="K63" s="412" t="s">
        <v>120</v>
      </c>
      <c r="L63" s="412"/>
      <c r="M63" s="412"/>
      <c r="N63" s="412"/>
      <c r="O63" s="412"/>
      <c r="P63" s="412"/>
      <c r="Q63" s="412"/>
      <c r="R63" s="412"/>
      <c r="S63" s="412"/>
      <c r="T63" s="412"/>
      <c r="U63" s="412"/>
      <c r="V63" s="412"/>
      <c r="W63" s="412"/>
      <c r="X63" s="412"/>
      <c r="Y63" s="412"/>
      <c r="Z63" s="412"/>
      <c r="AA63" s="412"/>
      <c r="AB63" s="412"/>
      <c r="AC63" s="412"/>
      <c r="AD63" s="412"/>
      <c r="AE63" s="412"/>
      <c r="AF63" s="412"/>
      <c r="AG63" s="413">
        <f>ROUND(SUM(AG64:AG67),2)</f>
        <v>0</v>
      </c>
      <c r="AH63" s="411"/>
      <c r="AI63" s="411"/>
      <c r="AJ63" s="411"/>
      <c r="AK63" s="411"/>
      <c r="AL63" s="411"/>
      <c r="AM63" s="411"/>
      <c r="AN63" s="410">
        <f t="shared" si="0"/>
        <v>0</v>
      </c>
      <c r="AO63" s="411"/>
      <c r="AP63" s="411"/>
      <c r="AQ63" s="110" t="s">
        <v>90</v>
      </c>
      <c r="AR63" s="111"/>
      <c r="AS63" s="112">
        <f>ROUND(SUM(AS64:AS67),2)</f>
        <v>0</v>
      </c>
      <c r="AT63" s="113">
        <f t="shared" si="1"/>
        <v>0</v>
      </c>
      <c r="AU63" s="114">
        <f>ROUND(SUM(AU64:AU67),5)</f>
        <v>0</v>
      </c>
      <c r="AV63" s="113">
        <f>ROUND(AZ63*L26,2)</f>
        <v>0</v>
      </c>
      <c r="AW63" s="113">
        <f>ROUND(BA63*L27,2)</f>
        <v>0</v>
      </c>
      <c r="AX63" s="113">
        <f>ROUND(BB63*L26,2)</f>
        <v>0</v>
      </c>
      <c r="AY63" s="113">
        <f>ROUND(BC63*L27,2)</f>
        <v>0</v>
      </c>
      <c r="AZ63" s="113">
        <f>ROUND(SUM(AZ64:AZ67),2)</f>
        <v>0</v>
      </c>
      <c r="BA63" s="113">
        <f>ROUND(SUM(BA64:BA67),2)</f>
        <v>0</v>
      </c>
      <c r="BB63" s="113">
        <f>ROUND(SUM(BB64:BB67),2)</f>
        <v>0</v>
      </c>
      <c r="BC63" s="113">
        <f>ROUND(SUM(BC64:BC67),2)</f>
        <v>0</v>
      </c>
      <c r="BD63" s="115">
        <f>ROUND(SUM(BD64:BD67),2)</f>
        <v>0</v>
      </c>
      <c r="BS63" s="116" t="s">
        <v>77</v>
      </c>
      <c r="BT63" s="116" t="s">
        <v>86</v>
      </c>
      <c r="BU63" s="116" t="s">
        <v>79</v>
      </c>
      <c r="BV63" s="116" t="s">
        <v>80</v>
      </c>
      <c r="BW63" s="116" t="s">
        <v>121</v>
      </c>
      <c r="BX63" s="116" t="s">
        <v>118</v>
      </c>
      <c r="CL63" s="116" t="s">
        <v>22</v>
      </c>
    </row>
    <row r="64" spans="1:90" s="6" customFormat="1" ht="22.5" customHeight="1">
      <c r="A64" s="107" t="s">
        <v>87</v>
      </c>
      <c r="B64" s="108"/>
      <c r="C64" s="109"/>
      <c r="D64" s="109"/>
      <c r="E64" s="109"/>
      <c r="F64" s="412" t="s">
        <v>122</v>
      </c>
      <c r="G64" s="412"/>
      <c r="H64" s="412"/>
      <c r="I64" s="412"/>
      <c r="J64" s="412"/>
      <c r="K64" s="109"/>
      <c r="L64" s="412" t="s">
        <v>123</v>
      </c>
      <c r="M64" s="412"/>
      <c r="N64" s="412"/>
      <c r="O64" s="412"/>
      <c r="P64" s="412"/>
      <c r="Q64" s="412"/>
      <c r="R64" s="412"/>
      <c r="S64" s="412"/>
      <c r="T64" s="412"/>
      <c r="U64" s="412"/>
      <c r="V64" s="412"/>
      <c r="W64" s="412"/>
      <c r="X64" s="412"/>
      <c r="Y64" s="412"/>
      <c r="Z64" s="412"/>
      <c r="AA64" s="412"/>
      <c r="AB64" s="412"/>
      <c r="AC64" s="412"/>
      <c r="AD64" s="412"/>
      <c r="AE64" s="412"/>
      <c r="AF64" s="412"/>
      <c r="AG64" s="410">
        <f>'SO-02-1a - Čerpací jímka ...'!J31</f>
        <v>0</v>
      </c>
      <c r="AH64" s="411"/>
      <c r="AI64" s="411"/>
      <c r="AJ64" s="411"/>
      <c r="AK64" s="411"/>
      <c r="AL64" s="411"/>
      <c r="AM64" s="411"/>
      <c r="AN64" s="410">
        <f t="shared" si="0"/>
        <v>0</v>
      </c>
      <c r="AO64" s="411"/>
      <c r="AP64" s="411"/>
      <c r="AQ64" s="110" t="s">
        <v>90</v>
      </c>
      <c r="AR64" s="111"/>
      <c r="AS64" s="112">
        <v>0</v>
      </c>
      <c r="AT64" s="113">
        <f t="shared" si="1"/>
        <v>0</v>
      </c>
      <c r="AU64" s="114">
        <f>'SO-02-1a - Čerpací jímka ...'!P96</f>
        <v>0</v>
      </c>
      <c r="AV64" s="113">
        <f>'SO-02-1a - Čerpací jímka ...'!J34</f>
        <v>0</v>
      </c>
      <c r="AW64" s="113">
        <f>'SO-02-1a - Čerpací jímka ...'!J35</f>
        <v>0</v>
      </c>
      <c r="AX64" s="113">
        <f>'SO-02-1a - Čerpací jímka ...'!J36</f>
        <v>0</v>
      </c>
      <c r="AY64" s="113">
        <f>'SO-02-1a - Čerpací jímka ...'!J37</f>
        <v>0</v>
      </c>
      <c r="AZ64" s="113">
        <f>'SO-02-1a - Čerpací jímka ...'!F34</f>
        <v>0</v>
      </c>
      <c r="BA64" s="113">
        <f>'SO-02-1a - Čerpací jímka ...'!F35</f>
        <v>0</v>
      </c>
      <c r="BB64" s="113">
        <f>'SO-02-1a - Čerpací jímka ...'!F36</f>
        <v>0</v>
      </c>
      <c r="BC64" s="113">
        <f>'SO-02-1a - Čerpací jímka ...'!F37</f>
        <v>0</v>
      </c>
      <c r="BD64" s="115">
        <f>'SO-02-1a - Čerpací jímka ...'!F38</f>
        <v>0</v>
      </c>
      <c r="BT64" s="116" t="s">
        <v>124</v>
      </c>
      <c r="BV64" s="116" t="s">
        <v>80</v>
      </c>
      <c r="BW64" s="116" t="s">
        <v>125</v>
      </c>
      <c r="BX64" s="116" t="s">
        <v>121</v>
      </c>
      <c r="CL64" s="116" t="s">
        <v>22</v>
      </c>
    </row>
    <row r="65" spans="1:90" s="6" customFormat="1" ht="22.5" customHeight="1">
      <c r="A65" s="107" t="s">
        <v>87</v>
      </c>
      <c r="B65" s="108"/>
      <c r="C65" s="109"/>
      <c r="D65" s="109"/>
      <c r="E65" s="109"/>
      <c r="F65" s="412" t="s">
        <v>126</v>
      </c>
      <c r="G65" s="412"/>
      <c r="H65" s="412"/>
      <c r="I65" s="412"/>
      <c r="J65" s="412"/>
      <c r="K65" s="109"/>
      <c r="L65" s="412" t="s">
        <v>127</v>
      </c>
      <c r="M65" s="412"/>
      <c r="N65" s="412"/>
      <c r="O65" s="412"/>
      <c r="P65" s="412"/>
      <c r="Q65" s="412"/>
      <c r="R65" s="412"/>
      <c r="S65" s="412"/>
      <c r="T65" s="412"/>
      <c r="U65" s="412"/>
      <c r="V65" s="412"/>
      <c r="W65" s="412"/>
      <c r="X65" s="412"/>
      <c r="Y65" s="412"/>
      <c r="Z65" s="412"/>
      <c r="AA65" s="412"/>
      <c r="AB65" s="412"/>
      <c r="AC65" s="412"/>
      <c r="AD65" s="412"/>
      <c r="AE65" s="412"/>
      <c r="AF65" s="412"/>
      <c r="AG65" s="410">
        <f>'SO-02-1b - Výtlačný řad ČS-1'!J31</f>
        <v>0</v>
      </c>
      <c r="AH65" s="411"/>
      <c r="AI65" s="411"/>
      <c r="AJ65" s="411"/>
      <c r="AK65" s="411"/>
      <c r="AL65" s="411"/>
      <c r="AM65" s="411"/>
      <c r="AN65" s="410">
        <f t="shared" si="0"/>
        <v>0</v>
      </c>
      <c r="AO65" s="411"/>
      <c r="AP65" s="411"/>
      <c r="AQ65" s="110" t="s">
        <v>90</v>
      </c>
      <c r="AR65" s="111"/>
      <c r="AS65" s="112">
        <v>0</v>
      </c>
      <c r="AT65" s="113">
        <f t="shared" si="1"/>
        <v>0</v>
      </c>
      <c r="AU65" s="114">
        <f>'SO-02-1b - Výtlačný řad ČS-1'!P94</f>
        <v>0</v>
      </c>
      <c r="AV65" s="113">
        <f>'SO-02-1b - Výtlačný řad ČS-1'!J34</f>
        <v>0</v>
      </c>
      <c r="AW65" s="113">
        <f>'SO-02-1b - Výtlačný řad ČS-1'!J35</f>
        <v>0</v>
      </c>
      <c r="AX65" s="113">
        <f>'SO-02-1b - Výtlačný řad ČS-1'!J36</f>
        <v>0</v>
      </c>
      <c r="AY65" s="113">
        <f>'SO-02-1b - Výtlačný řad ČS-1'!J37</f>
        <v>0</v>
      </c>
      <c r="AZ65" s="113">
        <f>'SO-02-1b - Výtlačný řad ČS-1'!F34</f>
        <v>0</v>
      </c>
      <c r="BA65" s="113">
        <f>'SO-02-1b - Výtlačný řad ČS-1'!F35</f>
        <v>0</v>
      </c>
      <c r="BB65" s="113">
        <f>'SO-02-1b - Výtlačný řad ČS-1'!F36</f>
        <v>0</v>
      </c>
      <c r="BC65" s="113">
        <f>'SO-02-1b - Výtlačný řad ČS-1'!F37</f>
        <v>0</v>
      </c>
      <c r="BD65" s="115">
        <f>'SO-02-1b - Výtlačný řad ČS-1'!F38</f>
        <v>0</v>
      </c>
      <c r="BT65" s="116" t="s">
        <v>124</v>
      </c>
      <c r="BV65" s="116" t="s">
        <v>80</v>
      </c>
      <c r="BW65" s="116" t="s">
        <v>128</v>
      </c>
      <c r="BX65" s="116" t="s">
        <v>121</v>
      </c>
      <c r="CL65" s="116" t="s">
        <v>22</v>
      </c>
    </row>
    <row r="66" spans="1:90" s="6" customFormat="1" ht="22.5" customHeight="1">
      <c r="A66" s="107" t="s">
        <v>87</v>
      </c>
      <c r="B66" s="108"/>
      <c r="C66" s="109"/>
      <c r="D66" s="109"/>
      <c r="E66" s="109"/>
      <c r="F66" s="412" t="s">
        <v>129</v>
      </c>
      <c r="G66" s="412"/>
      <c r="H66" s="412"/>
      <c r="I66" s="412"/>
      <c r="J66" s="412"/>
      <c r="K66" s="109"/>
      <c r="L66" s="412" t="s">
        <v>130</v>
      </c>
      <c r="M66" s="412"/>
      <c r="N66" s="412"/>
      <c r="O66" s="412"/>
      <c r="P66" s="412"/>
      <c r="Q66" s="412"/>
      <c r="R66" s="412"/>
      <c r="S66" s="412"/>
      <c r="T66" s="412"/>
      <c r="U66" s="412"/>
      <c r="V66" s="412"/>
      <c r="W66" s="412"/>
      <c r="X66" s="412"/>
      <c r="Y66" s="412"/>
      <c r="Z66" s="412"/>
      <c r="AA66" s="412"/>
      <c r="AB66" s="412"/>
      <c r="AC66" s="412"/>
      <c r="AD66" s="412"/>
      <c r="AE66" s="412"/>
      <c r="AF66" s="412"/>
      <c r="AG66" s="410">
        <f>'SO-02-1c - Elektroinstala...'!J31</f>
        <v>0</v>
      </c>
      <c r="AH66" s="411"/>
      <c r="AI66" s="411"/>
      <c r="AJ66" s="411"/>
      <c r="AK66" s="411"/>
      <c r="AL66" s="411"/>
      <c r="AM66" s="411"/>
      <c r="AN66" s="410">
        <f t="shared" si="0"/>
        <v>0</v>
      </c>
      <c r="AO66" s="411"/>
      <c r="AP66" s="411"/>
      <c r="AQ66" s="110" t="s">
        <v>90</v>
      </c>
      <c r="AR66" s="111"/>
      <c r="AS66" s="112">
        <v>0</v>
      </c>
      <c r="AT66" s="113">
        <f t="shared" si="1"/>
        <v>0</v>
      </c>
      <c r="AU66" s="114">
        <f>'SO-02-1c - Elektroinstala...'!P90</f>
        <v>0</v>
      </c>
      <c r="AV66" s="113">
        <f>'SO-02-1c - Elektroinstala...'!J34</f>
        <v>0</v>
      </c>
      <c r="AW66" s="113">
        <f>'SO-02-1c - Elektroinstala...'!J35</f>
        <v>0</v>
      </c>
      <c r="AX66" s="113">
        <f>'SO-02-1c - Elektroinstala...'!J36</f>
        <v>0</v>
      </c>
      <c r="AY66" s="113">
        <f>'SO-02-1c - Elektroinstala...'!J37</f>
        <v>0</v>
      </c>
      <c r="AZ66" s="113">
        <f>'SO-02-1c - Elektroinstala...'!F34</f>
        <v>0</v>
      </c>
      <c r="BA66" s="113">
        <f>'SO-02-1c - Elektroinstala...'!F35</f>
        <v>0</v>
      </c>
      <c r="BB66" s="113">
        <f>'SO-02-1c - Elektroinstala...'!F36</f>
        <v>0</v>
      </c>
      <c r="BC66" s="113">
        <f>'SO-02-1c - Elektroinstala...'!F37</f>
        <v>0</v>
      </c>
      <c r="BD66" s="115">
        <f>'SO-02-1c - Elektroinstala...'!F38</f>
        <v>0</v>
      </c>
      <c r="BT66" s="116" t="s">
        <v>124</v>
      </c>
      <c r="BV66" s="116" t="s">
        <v>80</v>
      </c>
      <c r="BW66" s="116" t="s">
        <v>131</v>
      </c>
      <c r="BX66" s="116" t="s">
        <v>121</v>
      </c>
      <c r="CL66" s="116" t="s">
        <v>22</v>
      </c>
    </row>
    <row r="67" spans="1:90" s="6" customFormat="1" ht="22.5" customHeight="1">
      <c r="A67" s="107" t="s">
        <v>87</v>
      </c>
      <c r="B67" s="108"/>
      <c r="C67" s="109"/>
      <c r="D67" s="109"/>
      <c r="E67" s="109"/>
      <c r="F67" s="412" t="s">
        <v>132</v>
      </c>
      <c r="G67" s="412"/>
      <c r="H67" s="412"/>
      <c r="I67" s="412"/>
      <c r="J67" s="412"/>
      <c r="K67" s="109"/>
      <c r="L67" s="412" t="s">
        <v>133</v>
      </c>
      <c r="M67" s="412"/>
      <c r="N67" s="412"/>
      <c r="O67" s="412"/>
      <c r="P67" s="412"/>
      <c r="Q67" s="412"/>
      <c r="R67" s="412"/>
      <c r="S67" s="412"/>
      <c r="T67" s="412"/>
      <c r="U67" s="412"/>
      <c r="V67" s="412"/>
      <c r="W67" s="412"/>
      <c r="X67" s="412"/>
      <c r="Y67" s="412"/>
      <c r="Z67" s="412"/>
      <c r="AA67" s="412"/>
      <c r="AB67" s="412"/>
      <c r="AC67" s="412"/>
      <c r="AD67" s="412"/>
      <c r="AE67" s="412"/>
      <c r="AF67" s="412"/>
      <c r="AG67" s="410">
        <f>'PS-02-1 - Technologická č...'!J31</f>
        <v>0</v>
      </c>
      <c r="AH67" s="411"/>
      <c r="AI67" s="411"/>
      <c r="AJ67" s="411"/>
      <c r="AK67" s="411"/>
      <c r="AL67" s="411"/>
      <c r="AM67" s="411"/>
      <c r="AN67" s="410">
        <f t="shared" si="0"/>
        <v>0</v>
      </c>
      <c r="AO67" s="411"/>
      <c r="AP67" s="411"/>
      <c r="AQ67" s="110" t="s">
        <v>90</v>
      </c>
      <c r="AR67" s="111"/>
      <c r="AS67" s="112">
        <v>0</v>
      </c>
      <c r="AT67" s="113">
        <f t="shared" si="1"/>
        <v>0</v>
      </c>
      <c r="AU67" s="114">
        <f>'PS-02-1 - Technologická č...'!P90</f>
        <v>0</v>
      </c>
      <c r="AV67" s="113">
        <f>'PS-02-1 - Technologická č...'!J34</f>
        <v>0</v>
      </c>
      <c r="AW67" s="113">
        <f>'PS-02-1 - Technologická č...'!J35</f>
        <v>0</v>
      </c>
      <c r="AX67" s="113">
        <f>'PS-02-1 - Technologická č...'!J36</f>
        <v>0</v>
      </c>
      <c r="AY67" s="113">
        <f>'PS-02-1 - Technologická č...'!J37</f>
        <v>0</v>
      </c>
      <c r="AZ67" s="113">
        <f>'PS-02-1 - Technologická č...'!F34</f>
        <v>0</v>
      </c>
      <c r="BA67" s="113">
        <f>'PS-02-1 - Technologická č...'!F35</f>
        <v>0</v>
      </c>
      <c r="BB67" s="113">
        <f>'PS-02-1 - Technologická č...'!F36</f>
        <v>0</v>
      </c>
      <c r="BC67" s="113">
        <f>'PS-02-1 - Technologická č...'!F37</f>
        <v>0</v>
      </c>
      <c r="BD67" s="115">
        <f>'PS-02-1 - Technologická č...'!F38</f>
        <v>0</v>
      </c>
      <c r="BT67" s="116" t="s">
        <v>124</v>
      </c>
      <c r="BV67" s="116" t="s">
        <v>80</v>
      </c>
      <c r="BW67" s="116" t="s">
        <v>134</v>
      </c>
      <c r="BX67" s="116" t="s">
        <v>121</v>
      </c>
      <c r="CL67" s="116" t="s">
        <v>22</v>
      </c>
    </row>
    <row r="68" spans="2:90" s="6" customFormat="1" ht="22.5" customHeight="1">
      <c r="B68" s="108"/>
      <c r="C68" s="109"/>
      <c r="D68" s="109"/>
      <c r="E68" s="412" t="s">
        <v>135</v>
      </c>
      <c r="F68" s="412"/>
      <c r="G68" s="412"/>
      <c r="H68" s="412"/>
      <c r="I68" s="412"/>
      <c r="J68" s="109"/>
      <c r="K68" s="412" t="s">
        <v>136</v>
      </c>
      <c r="L68" s="412"/>
      <c r="M68" s="412"/>
      <c r="N68" s="412"/>
      <c r="O68" s="412"/>
      <c r="P68" s="412"/>
      <c r="Q68" s="412"/>
      <c r="R68" s="412"/>
      <c r="S68" s="412"/>
      <c r="T68" s="412"/>
      <c r="U68" s="412"/>
      <c r="V68" s="412"/>
      <c r="W68" s="412"/>
      <c r="X68" s="412"/>
      <c r="Y68" s="412"/>
      <c r="Z68" s="412"/>
      <c r="AA68" s="412"/>
      <c r="AB68" s="412"/>
      <c r="AC68" s="412"/>
      <c r="AD68" s="412"/>
      <c r="AE68" s="412"/>
      <c r="AF68" s="412"/>
      <c r="AG68" s="413">
        <f>ROUND(SUM(AG69:AG72),2)</f>
        <v>0</v>
      </c>
      <c r="AH68" s="411"/>
      <c r="AI68" s="411"/>
      <c r="AJ68" s="411"/>
      <c r="AK68" s="411"/>
      <c r="AL68" s="411"/>
      <c r="AM68" s="411"/>
      <c r="AN68" s="410">
        <f t="shared" si="0"/>
        <v>0</v>
      </c>
      <c r="AO68" s="411"/>
      <c r="AP68" s="411"/>
      <c r="AQ68" s="110" t="s">
        <v>90</v>
      </c>
      <c r="AR68" s="111"/>
      <c r="AS68" s="112">
        <f>ROUND(SUM(AS69:AS72),2)</f>
        <v>0</v>
      </c>
      <c r="AT68" s="113">
        <f t="shared" si="1"/>
        <v>0</v>
      </c>
      <c r="AU68" s="114">
        <f>ROUND(SUM(AU69:AU72),5)</f>
        <v>0</v>
      </c>
      <c r="AV68" s="113">
        <f>ROUND(AZ68*L26,2)</f>
        <v>0</v>
      </c>
      <c r="AW68" s="113">
        <f>ROUND(BA68*L27,2)</f>
        <v>0</v>
      </c>
      <c r="AX68" s="113">
        <f>ROUND(BB68*L26,2)</f>
        <v>0</v>
      </c>
      <c r="AY68" s="113">
        <f>ROUND(BC68*L27,2)</f>
        <v>0</v>
      </c>
      <c r="AZ68" s="113">
        <f>ROUND(SUM(AZ69:AZ72),2)</f>
        <v>0</v>
      </c>
      <c r="BA68" s="113">
        <f>ROUND(SUM(BA69:BA72),2)</f>
        <v>0</v>
      </c>
      <c r="BB68" s="113">
        <f>ROUND(SUM(BB69:BB72),2)</f>
        <v>0</v>
      </c>
      <c r="BC68" s="113">
        <f>ROUND(SUM(BC69:BC72),2)</f>
        <v>0</v>
      </c>
      <c r="BD68" s="115">
        <f>ROUND(SUM(BD69:BD72),2)</f>
        <v>0</v>
      </c>
      <c r="BS68" s="116" t="s">
        <v>77</v>
      </c>
      <c r="BT68" s="116" t="s">
        <v>86</v>
      </c>
      <c r="BU68" s="116" t="s">
        <v>79</v>
      </c>
      <c r="BV68" s="116" t="s">
        <v>80</v>
      </c>
      <c r="BW68" s="116" t="s">
        <v>137</v>
      </c>
      <c r="BX68" s="116" t="s">
        <v>118</v>
      </c>
      <c r="CL68" s="116" t="s">
        <v>22</v>
      </c>
    </row>
    <row r="69" spans="1:90" s="6" customFormat="1" ht="22.5" customHeight="1">
      <c r="A69" s="107" t="s">
        <v>87</v>
      </c>
      <c r="B69" s="108"/>
      <c r="C69" s="109"/>
      <c r="D69" s="109"/>
      <c r="E69" s="109"/>
      <c r="F69" s="412" t="s">
        <v>138</v>
      </c>
      <c r="G69" s="412"/>
      <c r="H69" s="412"/>
      <c r="I69" s="412"/>
      <c r="J69" s="412"/>
      <c r="K69" s="109"/>
      <c r="L69" s="412" t="s">
        <v>139</v>
      </c>
      <c r="M69" s="412"/>
      <c r="N69" s="412"/>
      <c r="O69" s="412"/>
      <c r="P69" s="412"/>
      <c r="Q69" s="412"/>
      <c r="R69" s="412"/>
      <c r="S69" s="412"/>
      <c r="T69" s="412"/>
      <c r="U69" s="412"/>
      <c r="V69" s="412"/>
      <c r="W69" s="412"/>
      <c r="X69" s="412"/>
      <c r="Y69" s="412"/>
      <c r="Z69" s="412"/>
      <c r="AA69" s="412"/>
      <c r="AB69" s="412"/>
      <c r="AC69" s="412"/>
      <c r="AD69" s="412"/>
      <c r="AE69" s="412"/>
      <c r="AF69" s="412"/>
      <c r="AG69" s="410">
        <f>'SO-02-2a - Čerpací jímka ...'!J31</f>
        <v>0</v>
      </c>
      <c r="AH69" s="411"/>
      <c r="AI69" s="411"/>
      <c r="AJ69" s="411"/>
      <c r="AK69" s="411"/>
      <c r="AL69" s="411"/>
      <c r="AM69" s="411"/>
      <c r="AN69" s="410">
        <f t="shared" si="0"/>
        <v>0</v>
      </c>
      <c r="AO69" s="411"/>
      <c r="AP69" s="411"/>
      <c r="AQ69" s="110" t="s">
        <v>90</v>
      </c>
      <c r="AR69" s="111"/>
      <c r="AS69" s="112">
        <v>0</v>
      </c>
      <c r="AT69" s="113">
        <f t="shared" si="1"/>
        <v>0</v>
      </c>
      <c r="AU69" s="114">
        <f>'SO-02-2a - Čerpací jímka ...'!P95</f>
        <v>0</v>
      </c>
      <c r="AV69" s="113">
        <f>'SO-02-2a - Čerpací jímka ...'!J34</f>
        <v>0</v>
      </c>
      <c r="AW69" s="113">
        <f>'SO-02-2a - Čerpací jímka ...'!J35</f>
        <v>0</v>
      </c>
      <c r="AX69" s="113">
        <f>'SO-02-2a - Čerpací jímka ...'!J36</f>
        <v>0</v>
      </c>
      <c r="AY69" s="113">
        <f>'SO-02-2a - Čerpací jímka ...'!J37</f>
        <v>0</v>
      </c>
      <c r="AZ69" s="113">
        <f>'SO-02-2a - Čerpací jímka ...'!F34</f>
        <v>0</v>
      </c>
      <c r="BA69" s="113">
        <f>'SO-02-2a - Čerpací jímka ...'!F35</f>
        <v>0</v>
      </c>
      <c r="BB69" s="113">
        <f>'SO-02-2a - Čerpací jímka ...'!F36</f>
        <v>0</v>
      </c>
      <c r="BC69" s="113">
        <f>'SO-02-2a - Čerpací jímka ...'!F37</f>
        <v>0</v>
      </c>
      <c r="BD69" s="115">
        <f>'SO-02-2a - Čerpací jímka ...'!F38</f>
        <v>0</v>
      </c>
      <c r="BT69" s="116" t="s">
        <v>124</v>
      </c>
      <c r="BV69" s="116" t="s">
        <v>80</v>
      </c>
      <c r="BW69" s="116" t="s">
        <v>140</v>
      </c>
      <c r="BX69" s="116" t="s">
        <v>137</v>
      </c>
      <c r="CL69" s="116" t="s">
        <v>22</v>
      </c>
    </row>
    <row r="70" spans="1:90" s="6" customFormat="1" ht="22.5" customHeight="1">
      <c r="A70" s="107" t="s">
        <v>87</v>
      </c>
      <c r="B70" s="108"/>
      <c r="C70" s="109"/>
      <c r="D70" s="109"/>
      <c r="E70" s="109"/>
      <c r="F70" s="412" t="s">
        <v>141</v>
      </c>
      <c r="G70" s="412"/>
      <c r="H70" s="412"/>
      <c r="I70" s="412"/>
      <c r="J70" s="412"/>
      <c r="K70" s="109"/>
      <c r="L70" s="412" t="s">
        <v>142</v>
      </c>
      <c r="M70" s="412"/>
      <c r="N70" s="412"/>
      <c r="O70" s="412"/>
      <c r="P70" s="412"/>
      <c r="Q70" s="412"/>
      <c r="R70" s="412"/>
      <c r="S70" s="412"/>
      <c r="T70" s="412"/>
      <c r="U70" s="412"/>
      <c r="V70" s="412"/>
      <c r="W70" s="412"/>
      <c r="X70" s="412"/>
      <c r="Y70" s="412"/>
      <c r="Z70" s="412"/>
      <c r="AA70" s="412"/>
      <c r="AB70" s="412"/>
      <c r="AC70" s="412"/>
      <c r="AD70" s="412"/>
      <c r="AE70" s="412"/>
      <c r="AF70" s="412"/>
      <c r="AG70" s="410">
        <f>'SO-02-2b - Výtlačný řad ČS-2'!J31</f>
        <v>0</v>
      </c>
      <c r="AH70" s="411"/>
      <c r="AI70" s="411"/>
      <c r="AJ70" s="411"/>
      <c r="AK70" s="411"/>
      <c r="AL70" s="411"/>
      <c r="AM70" s="411"/>
      <c r="AN70" s="410">
        <f t="shared" si="0"/>
        <v>0</v>
      </c>
      <c r="AO70" s="411"/>
      <c r="AP70" s="411"/>
      <c r="AQ70" s="110" t="s">
        <v>90</v>
      </c>
      <c r="AR70" s="111"/>
      <c r="AS70" s="112">
        <v>0</v>
      </c>
      <c r="AT70" s="113">
        <f t="shared" si="1"/>
        <v>0</v>
      </c>
      <c r="AU70" s="114">
        <f>'SO-02-2b - Výtlačný řad ČS-2'!P95</f>
        <v>0</v>
      </c>
      <c r="AV70" s="113">
        <f>'SO-02-2b - Výtlačný řad ČS-2'!J34</f>
        <v>0</v>
      </c>
      <c r="AW70" s="113">
        <f>'SO-02-2b - Výtlačný řad ČS-2'!J35</f>
        <v>0</v>
      </c>
      <c r="AX70" s="113">
        <f>'SO-02-2b - Výtlačný řad ČS-2'!J36</f>
        <v>0</v>
      </c>
      <c r="AY70" s="113">
        <f>'SO-02-2b - Výtlačný řad ČS-2'!J37</f>
        <v>0</v>
      </c>
      <c r="AZ70" s="113">
        <f>'SO-02-2b - Výtlačný řad ČS-2'!F34</f>
        <v>0</v>
      </c>
      <c r="BA70" s="113">
        <f>'SO-02-2b - Výtlačný řad ČS-2'!F35</f>
        <v>0</v>
      </c>
      <c r="BB70" s="113">
        <f>'SO-02-2b - Výtlačný řad ČS-2'!F36</f>
        <v>0</v>
      </c>
      <c r="BC70" s="113">
        <f>'SO-02-2b - Výtlačný řad ČS-2'!F37</f>
        <v>0</v>
      </c>
      <c r="BD70" s="115">
        <f>'SO-02-2b - Výtlačný řad ČS-2'!F38</f>
        <v>0</v>
      </c>
      <c r="BT70" s="116" t="s">
        <v>124</v>
      </c>
      <c r="BV70" s="116" t="s">
        <v>80</v>
      </c>
      <c r="BW70" s="116" t="s">
        <v>143</v>
      </c>
      <c r="BX70" s="116" t="s">
        <v>137</v>
      </c>
      <c r="CL70" s="116" t="s">
        <v>22</v>
      </c>
    </row>
    <row r="71" spans="1:90" s="6" customFormat="1" ht="22.5" customHeight="1">
      <c r="A71" s="107" t="s">
        <v>87</v>
      </c>
      <c r="B71" s="108"/>
      <c r="C71" s="109"/>
      <c r="D71" s="109"/>
      <c r="E71" s="109"/>
      <c r="F71" s="412" t="s">
        <v>144</v>
      </c>
      <c r="G71" s="412"/>
      <c r="H71" s="412"/>
      <c r="I71" s="412"/>
      <c r="J71" s="412"/>
      <c r="K71" s="109"/>
      <c r="L71" s="412" t="s">
        <v>145</v>
      </c>
      <c r="M71" s="412"/>
      <c r="N71" s="412"/>
      <c r="O71" s="412"/>
      <c r="P71" s="412"/>
      <c r="Q71" s="412"/>
      <c r="R71" s="412"/>
      <c r="S71" s="412"/>
      <c r="T71" s="412"/>
      <c r="U71" s="412"/>
      <c r="V71" s="412"/>
      <c r="W71" s="412"/>
      <c r="X71" s="412"/>
      <c r="Y71" s="412"/>
      <c r="Z71" s="412"/>
      <c r="AA71" s="412"/>
      <c r="AB71" s="412"/>
      <c r="AC71" s="412"/>
      <c r="AD71" s="412"/>
      <c r="AE71" s="412"/>
      <c r="AF71" s="412"/>
      <c r="AG71" s="410">
        <f>'SO-02-2c - Elektroinstala...'!J31</f>
        <v>0</v>
      </c>
      <c r="AH71" s="411"/>
      <c r="AI71" s="411"/>
      <c r="AJ71" s="411"/>
      <c r="AK71" s="411"/>
      <c r="AL71" s="411"/>
      <c r="AM71" s="411"/>
      <c r="AN71" s="410">
        <f t="shared" si="0"/>
        <v>0</v>
      </c>
      <c r="AO71" s="411"/>
      <c r="AP71" s="411"/>
      <c r="AQ71" s="110" t="s">
        <v>90</v>
      </c>
      <c r="AR71" s="111"/>
      <c r="AS71" s="112">
        <v>0</v>
      </c>
      <c r="AT71" s="113">
        <f t="shared" si="1"/>
        <v>0</v>
      </c>
      <c r="AU71" s="114">
        <f>'SO-02-2c - Elektroinstala...'!P90</f>
        <v>0</v>
      </c>
      <c r="AV71" s="113">
        <f>'SO-02-2c - Elektroinstala...'!J34</f>
        <v>0</v>
      </c>
      <c r="AW71" s="113">
        <f>'SO-02-2c - Elektroinstala...'!J35</f>
        <v>0</v>
      </c>
      <c r="AX71" s="113">
        <f>'SO-02-2c - Elektroinstala...'!J36</f>
        <v>0</v>
      </c>
      <c r="AY71" s="113">
        <f>'SO-02-2c - Elektroinstala...'!J37</f>
        <v>0</v>
      </c>
      <c r="AZ71" s="113">
        <f>'SO-02-2c - Elektroinstala...'!F34</f>
        <v>0</v>
      </c>
      <c r="BA71" s="113">
        <f>'SO-02-2c - Elektroinstala...'!F35</f>
        <v>0</v>
      </c>
      <c r="BB71" s="113">
        <f>'SO-02-2c - Elektroinstala...'!F36</f>
        <v>0</v>
      </c>
      <c r="BC71" s="113">
        <f>'SO-02-2c - Elektroinstala...'!F37</f>
        <v>0</v>
      </c>
      <c r="BD71" s="115">
        <f>'SO-02-2c - Elektroinstala...'!F38</f>
        <v>0</v>
      </c>
      <c r="BT71" s="116" t="s">
        <v>124</v>
      </c>
      <c r="BV71" s="116" t="s">
        <v>80</v>
      </c>
      <c r="BW71" s="116" t="s">
        <v>146</v>
      </c>
      <c r="BX71" s="116" t="s">
        <v>137</v>
      </c>
      <c r="CL71" s="116" t="s">
        <v>22</v>
      </c>
    </row>
    <row r="72" spans="1:90" s="6" customFormat="1" ht="22.5" customHeight="1">
      <c r="A72" s="107" t="s">
        <v>87</v>
      </c>
      <c r="B72" s="108"/>
      <c r="C72" s="109"/>
      <c r="D72" s="109"/>
      <c r="E72" s="109"/>
      <c r="F72" s="412" t="s">
        <v>147</v>
      </c>
      <c r="G72" s="412"/>
      <c r="H72" s="412"/>
      <c r="I72" s="412"/>
      <c r="J72" s="412"/>
      <c r="K72" s="109"/>
      <c r="L72" s="412" t="s">
        <v>148</v>
      </c>
      <c r="M72" s="412"/>
      <c r="N72" s="412"/>
      <c r="O72" s="412"/>
      <c r="P72" s="412"/>
      <c r="Q72" s="412"/>
      <c r="R72" s="412"/>
      <c r="S72" s="412"/>
      <c r="T72" s="412"/>
      <c r="U72" s="412"/>
      <c r="V72" s="412"/>
      <c r="W72" s="412"/>
      <c r="X72" s="412"/>
      <c r="Y72" s="412"/>
      <c r="Z72" s="412"/>
      <c r="AA72" s="412"/>
      <c r="AB72" s="412"/>
      <c r="AC72" s="412"/>
      <c r="AD72" s="412"/>
      <c r="AE72" s="412"/>
      <c r="AF72" s="412"/>
      <c r="AG72" s="410">
        <f>'PS-02-2 - Technologická č...'!J31</f>
        <v>0</v>
      </c>
      <c r="AH72" s="411"/>
      <c r="AI72" s="411"/>
      <c r="AJ72" s="411"/>
      <c r="AK72" s="411"/>
      <c r="AL72" s="411"/>
      <c r="AM72" s="411"/>
      <c r="AN72" s="410">
        <f t="shared" si="0"/>
        <v>0</v>
      </c>
      <c r="AO72" s="411"/>
      <c r="AP72" s="411"/>
      <c r="AQ72" s="110" t="s">
        <v>90</v>
      </c>
      <c r="AR72" s="111"/>
      <c r="AS72" s="112">
        <v>0</v>
      </c>
      <c r="AT72" s="113">
        <f t="shared" si="1"/>
        <v>0</v>
      </c>
      <c r="AU72" s="114">
        <f>'PS-02-2 - Technologická č...'!P90</f>
        <v>0</v>
      </c>
      <c r="AV72" s="113">
        <f>'PS-02-2 - Technologická č...'!J34</f>
        <v>0</v>
      </c>
      <c r="AW72" s="113">
        <f>'PS-02-2 - Technologická č...'!J35</f>
        <v>0</v>
      </c>
      <c r="AX72" s="113">
        <f>'PS-02-2 - Technologická č...'!J36</f>
        <v>0</v>
      </c>
      <c r="AY72" s="113">
        <f>'PS-02-2 - Technologická č...'!J37</f>
        <v>0</v>
      </c>
      <c r="AZ72" s="113">
        <f>'PS-02-2 - Technologická č...'!F34</f>
        <v>0</v>
      </c>
      <c r="BA72" s="113">
        <f>'PS-02-2 - Technologická č...'!F35</f>
        <v>0</v>
      </c>
      <c r="BB72" s="113">
        <f>'PS-02-2 - Technologická č...'!F36</f>
        <v>0</v>
      </c>
      <c r="BC72" s="113">
        <f>'PS-02-2 - Technologická č...'!F37</f>
        <v>0</v>
      </c>
      <c r="BD72" s="115">
        <f>'PS-02-2 - Technologická č...'!F38</f>
        <v>0</v>
      </c>
      <c r="BT72" s="116" t="s">
        <v>124</v>
      </c>
      <c r="BV72" s="116" t="s">
        <v>80</v>
      </c>
      <c r="BW72" s="116" t="s">
        <v>149</v>
      </c>
      <c r="BX72" s="116" t="s">
        <v>137</v>
      </c>
      <c r="CL72" s="116" t="s">
        <v>22</v>
      </c>
    </row>
    <row r="73" spans="1:91" s="5" customFormat="1" ht="22.5" customHeight="1">
      <c r="A73" s="107" t="s">
        <v>87</v>
      </c>
      <c r="B73" s="97"/>
      <c r="C73" s="98"/>
      <c r="D73" s="409" t="s">
        <v>150</v>
      </c>
      <c r="E73" s="409"/>
      <c r="F73" s="409"/>
      <c r="G73" s="409"/>
      <c r="H73" s="409"/>
      <c r="I73" s="99"/>
      <c r="J73" s="409" t="s">
        <v>151</v>
      </c>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6">
        <f>'SO-03 - Splašková kanalizace'!J27</f>
        <v>0</v>
      </c>
      <c r="AH73" s="407"/>
      <c r="AI73" s="407"/>
      <c r="AJ73" s="407"/>
      <c r="AK73" s="407"/>
      <c r="AL73" s="407"/>
      <c r="AM73" s="407"/>
      <c r="AN73" s="406">
        <f t="shared" si="0"/>
        <v>0</v>
      </c>
      <c r="AO73" s="407"/>
      <c r="AP73" s="407"/>
      <c r="AQ73" s="100" t="s">
        <v>84</v>
      </c>
      <c r="AR73" s="101"/>
      <c r="AS73" s="102">
        <v>0</v>
      </c>
      <c r="AT73" s="103">
        <f t="shared" si="1"/>
        <v>0</v>
      </c>
      <c r="AU73" s="104">
        <f>'SO-03 - Splašková kanalizace'!P88</f>
        <v>0</v>
      </c>
      <c r="AV73" s="103">
        <f>'SO-03 - Splašková kanalizace'!J30</f>
        <v>0</v>
      </c>
      <c r="AW73" s="103">
        <f>'SO-03 - Splašková kanalizace'!J31</f>
        <v>0</v>
      </c>
      <c r="AX73" s="103">
        <f>'SO-03 - Splašková kanalizace'!J32</f>
        <v>0</v>
      </c>
      <c r="AY73" s="103">
        <f>'SO-03 - Splašková kanalizace'!J33</f>
        <v>0</v>
      </c>
      <c r="AZ73" s="103">
        <f>'SO-03 - Splašková kanalizace'!F30</f>
        <v>0</v>
      </c>
      <c r="BA73" s="103">
        <f>'SO-03 - Splašková kanalizace'!F31</f>
        <v>0</v>
      </c>
      <c r="BB73" s="103">
        <f>'SO-03 - Splašková kanalizace'!F32</f>
        <v>0</v>
      </c>
      <c r="BC73" s="103">
        <f>'SO-03 - Splašková kanalizace'!F33</f>
        <v>0</v>
      </c>
      <c r="BD73" s="105">
        <f>'SO-03 - Splašková kanalizace'!F34</f>
        <v>0</v>
      </c>
      <c r="BT73" s="106" t="s">
        <v>24</v>
      </c>
      <c r="BV73" s="106" t="s">
        <v>80</v>
      </c>
      <c r="BW73" s="106" t="s">
        <v>152</v>
      </c>
      <c r="BX73" s="106" t="s">
        <v>7</v>
      </c>
      <c r="CL73" s="106" t="s">
        <v>22</v>
      </c>
      <c r="CM73" s="106" t="s">
        <v>86</v>
      </c>
    </row>
    <row r="74" spans="1:91" s="5" customFormat="1" ht="22.5" customHeight="1">
      <c r="A74" s="107" t="s">
        <v>87</v>
      </c>
      <c r="B74" s="97"/>
      <c r="C74" s="98"/>
      <c r="D74" s="409" t="s">
        <v>153</v>
      </c>
      <c r="E74" s="409"/>
      <c r="F74" s="409"/>
      <c r="G74" s="409"/>
      <c r="H74" s="409"/>
      <c r="I74" s="99"/>
      <c r="J74" s="409" t="s">
        <v>154</v>
      </c>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6">
        <f>'V O N - Vedlejší a ostatn...'!J27</f>
        <v>0</v>
      </c>
      <c r="AH74" s="407"/>
      <c r="AI74" s="407"/>
      <c r="AJ74" s="407"/>
      <c r="AK74" s="407"/>
      <c r="AL74" s="407"/>
      <c r="AM74" s="407"/>
      <c r="AN74" s="406">
        <f t="shared" si="0"/>
        <v>0</v>
      </c>
      <c r="AO74" s="407"/>
      <c r="AP74" s="407"/>
      <c r="AQ74" s="100" t="s">
        <v>155</v>
      </c>
      <c r="AR74" s="101"/>
      <c r="AS74" s="117">
        <v>0</v>
      </c>
      <c r="AT74" s="118">
        <f t="shared" si="1"/>
        <v>0</v>
      </c>
      <c r="AU74" s="119">
        <f>'V O N - Vedlejší a ostatn...'!P77</f>
        <v>0</v>
      </c>
      <c r="AV74" s="118">
        <f>'V O N - Vedlejší a ostatn...'!J30</f>
        <v>0</v>
      </c>
      <c r="AW74" s="118">
        <f>'V O N - Vedlejší a ostatn...'!J31</f>
        <v>0</v>
      </c>
      <c r="AX74" s="118">
        <f>'V O N - Vedlejší a ostatn...'!J32</f>
        <v>0</v>
      </c>
      <c r="AY74" s="118">
        <f>'V O N - Vedlejší a ostatn...'!J33</f>
        <v>0</v>
      </c>
      <c r="AZ74" s="118">
        <f>'V O N - Vedlejší a ostatn...'!F30</f>
        <v>0</v>
      </c>
      <c r="BA74" s="118">
        <f>'V O N - Vedlejší a ostatn...'!F31</f>
        <v>0</v>
      </c>
      <c r="BB74" s="118">
        <f>'V O N - Vedlejší a ostatn...'!F32</f>
        <v>0</v>
      </c>
      <c r="BC74" s="118">
        <f>'V O N - Vedlejší a ostatn...'!F33</f>
        <v>0</v>
      </c>
      <c r="BD74" s="120">
        <f>'V O N - Vedlejší a ostatn...'!F34</f>
        <v>0</v>
      </c>
      <c r="BT74" s="106" t="s">
        <v>24</v>
      </c>
      <c r="BV74" s="106" t="s">
        <v>80</v>
      </c>
      <c r="BW74" s="106" t="s">
        <v>156</v>
      </c>
      <c r="BX74" s="106" t="s">
        <v>7</v>
      </c>
      <c r="CL74" s="106" t="s">
        <v>22</v>
      </c>
      <c r="CM74" s="106" t="s">
        <v>86</v>
      </c>
    </row>
    <row r="75" spans="2:44" s="1" customFormat="1" ht="30" customHeight="1">
      <c r="B75" s="42"/>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2"/>
    </row>
    <row r="76" spans="2:44" s="1" customFormat="1" ht="6.95" customHeight="1">
      <c r="B76" s="57"/>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62"/>
    </row>
  </sheetData>
  <sheetProtection password="CC35" sheet="1" objects="1" scenarios="1" formatCells="0" formatColumns="0" formatRows="0" sort="0" autoFilter="0"/>
  <mergeCells count="129">
    <mergeCell ref="AR2:BE2"/>
    <mergeCell ref="AN73:AP73"/>
    <mergeCell ref="AG73:AM73"/>
    <mergeCell ref="D73:H73"/>
    <mergeCell ref="J73:AF73"/>
    <mergeCell ref="AN74:AP74"/>
    <mergeCell ref="AG74:AM74"/>
    <mergeCell ref="D74:H74"/>
    <mergeCell ref="J74:AF74"/>
    <mergeCell ref="AG51:AM51"/>
    <mergeCell ref="AN51:AP51"/>
    <mergeCell ref="AN70:AP70"/>
    <mergeCell ref="AG70:AM70"/>
    <mergeCell ref="F70:J70"/>
    <mergeCell ref="L70:AF70"/>
    <mergeCell ref="AN71:AP71"/>
    <mergeCell ref="AG71:AM71"/>
    <mergeCell ref="F71:J71"/>
    <mergeCell ref="L71:AF71"/>
    <mergeCell ref="AN72:AP72"/>
    <mergeCell ref="AG72:AM72"/>
    <mergeCell ref="F72:J72"/>
    <mergeCell ref="L72:AF72"/>
    <mergeCell ref="AN67:AP67"/>
    <mergeCell ref="AG67:AM67"/>
    <mergeCell ref="F67:J67"/>
    <mergeCell ref="L67:AF67"/>
    <mergeCell ref="AN68:AP68"/>
    <mergeCell ref="AG68:AM68"/>
    <mergeCell ref="E68:I68"/>
    <mergeCell ref="K68:AF68"/>
    <mergeCell ref="AN69:AP69"/>
    <mergeCell ref="AG69:AM69"/>
    <mergeCell ref="F69:J69"/>
    <mergeCell ref="L69:AF69"/>
    <mergeCell ref="AN64:AP64"/>
    <mergeCell ref="AG64:AM64"/>
    <mergeCell ref="F64:J64"/>
    <mergeCell ref="L64:AF64"/>
    <mergeCell ref="AN65:AP65"/>
    <mergeCell ref="AG65:AM65"/>
    <mergeCell ref="F65:J65"/>
    <mergeCell ref="L65:AF65"/>
    <mergeCell ref="AN66:AP66"/>
    <mergeCell ref="AG66:AM66"/>
    <mergeCell ref="F66:J66"/>
    <mergeCell ref="L66:AF66"/>
    <mergeCell ref="AN61:AP61"/>
    <mergeCell ref="AG61:AM61"/>
    <mergeCell ref="E61:I61"/>
    <mergeCell ref="K61:AF61"/>
    <mergeCell ref="AN62:AP62"/>
    <mergeCell ref="AG62:AM62"/>
    <mergeCell ref="D62:H62"/>
    <mergeCell ref="J62:AF62"/>
    <mergeCell ref="AN63:AP63"/>
    <mergeCell ref="AG63:AM63"/>
    <mergeCell ref="E63:I63"/>
    <mergeCell ref="K63:AF63"/>
    <mergeCell ref="AN58:AP58"/>
    <mergeCell ref="AG58:AM58"/>
    <mergeCell ref="E58:I58"/>
    <mergeCell ref="K58:AF58"/>
    <mergeCell ref="AN59:AP59"/>
    <mergeCell ref="AG59:AM59"/>
    <mergeCell ref="E59:I59"/>
    <mergeCell ref="K59:AF59"/>
    <mergeCell ref="AN60:AP60"/>
    <mergeCell ref="AG60:AM60"/>
    <mergeCell ref="E60:I60"/>
    <mergeCell ref="K60:AF60"/>
    <mergeCell ref="AN55:AP55"/>
    <mergeCell ref="AG55:AM55"/>
    <mergeCell ref="E55:I55"/>
    <mergeCell ref="K55:AF55"/>
    <mergeCell ref="AN56:AP56"/>
    <mergeCell ref="AG56:AM56"/>
    <mergeCell ref="E56:I56"/>
    <mergeCell ref="K56:AF56"/>
    <mergeCell ref="AN57:AP57"/>
    <mergeCell ref="AG57:AM57"/>
    <mergeCell ref="E57:I57"/>
    <mergeCell ref="K57:AF57"/>
    <mergeCell ref="AN52:AP52"/>
    <mergeCell ref="AG52:AM52"/>
    <mergeCell ref="D52:H52"/>
    <mergeCell ref="J52:AF52"/>
    <mergeCell ref="AN53:AP53"/>
    <mergeCell ref="AG53:AM53"/>
    <mergeCell ref="E53:I53"/>
    <mergeCell ref="K53:AF53"/>
    <mergeCell ref="AN54:AP54"/>
    <mergeCell ref="AG54:AM54"/>
    <mergeCell ref="E54:I54"/>
    <mergeCell ref="K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3" location="'SO-01-1 - ČOV - spodní st...'!C2" display="/"/>
    <hyperlink ref="A54" location="'SO-01-2 - ČOV - vrchní st...'!C2" display="/"/>
    <hyperlink ref="A55" location="'SO-01-3 - Odtokové potrubí'!C2" display="/"/>
    <hyperlink ref="A56" location="'SO-01-4 - Přípojka NN'!C2" display="/"/>
    <hyperlink ref="A57" location="'SO-01-5 - Zásobení vodou'!C2" display="/"/>
    <hyperlink ref="A58" location="'SO-01-6 - Zpevněné plochy'!C2" display="/"/>
    <hyperlink ref="A59" location="'SO-01-7 - Terénní a sadov...'!C2" display="/"/>
    <hyperlink ref="A60" location="'PS-01 - Strojní část ČOV'!C2" display="/"/>
    <hyperlink ref="A61" location="'PS-02 - Elektro část ČOV'!C2" display="/"/>
    <hyperlink ref="A64" location="'SO-02-1a - Čerpací jímka ...'!C2" display="/"/>
    <hyperlink ref="A65" location="'SO-02-1b - Výtlačný řad ČS-1'!C2" display="/"/>
    <hyperlink ref="A66" location="'SO-02-1c - Elektroinstala...'!C2" display="/"/>
    <hyperlink ref="A67" location="'PS-02-1 - Technologická č...'!C2" display="/"/>
    <hyperlink ref="A69" location="'SO-02-2a - Čerpací jímka ...'!C2" display="/"/>
    <hyperlink ref="A70" location="'SO-02-2b - Výtlačný řad ČS-2'!C2" display="/"/>
    <hyperlink ref="A71" location="'SO-02-2c - Elektroinstala...'!C2" display="/"/>
    <hyperlink ref="A72" location="'PS-02-2 - Technologická č...'!C2" display="/"/>
    <hyperlink ref="A73" location="'SO-03 - Splašková kanalizace'!C2" display="/"/>
    <hyperlink ref="A74" location="'V O N - Vedlejší a ostat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115</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2166</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ROUND(J84,2)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ROUND(SUM(BE84:BE95),2)</f>
        <v>0</v>
      </c>
      <c r="G32" s="43"/>
      <c r="H32" s="43"/>
      <c r="I32" s="142">
        <v>0.21</v>
      </c>
      <c r="J32" s="141">
        <f>ROUND(ROUND((SUM(BE84:BE95)),2)*I32,2)</f>
        <v>0</v>
      </c>
      <c r="K32" s="46"/>
    </row>
    <row r="33" spans="2:11" s="1" customFormat="1" ht="14.45" customHeight="1">
      <c r="B33" s="42"/>
      <c r="C33" s="43"/>
      <c r="D33" s="43"/>
      <c r="E33" s="50" t="s">
        <v>50</v>
      </c>
      <c r="F33" s="141">
        <f>ROUND(SUM(BF84:BF95),2)</f>
        <v>0</v>
      </c>
      <c r="G33" s="43"/>
      <c r="H33" s="43"/>
      <c r="I33" s="142">
        <v>0.15</v>
      </c>
      <c r="J33" s="141">
        <f>ROUND(ROUND((SUM(BF84:BF95)),2)*I33,2)</f>
        <v>0</v>
      </c>
      <c r="K33" s="46"/>
    </row>
    <row r="34" spans="2:11" s="1" customFormat="1" ht="14.45" customHeight="1" hidden="1">
      <c r="B34" s="42"/>
      <c r="C34" s="43"/>
      <c r="D34" s="43"/>
      <c r="E34" s="50" t="s">
        <v>51</v>
      </c>
      <c r="F34" s="141">
        <f>ROUND(SUM(BG84:BG95),2)</f>
        <v>0</v>
      </c>
      <c r="G34" s="43"/>
      <c r="H34" s="43"/>
      <c r="I34" s="142">
        <v>0.21</v>
      </c>
      <c r="J34" s="141">
        <v>0</v>
      </c>
      <c r="K34" s="46"/>
    </row>
    <row r="35" spans="2:11" s="1" customFormat="1" ht="14.45" customHeight="1" hidden="1">
      <c r="B35" s="42"/>
      <c r="C35" s="43"/>
      <c r="D35" s="43"/>
      <c r="E35" s="50" t="s">
        <v>52</v>
      </c>
      <c r="F35" s="141">
        <f>ROUND(SUM(BH84:BH95),2)</f>
        <v>0</v>
      </c>
      <c r="G35" s="43"/>
      <c r="H35" s="43"/>
      <c r="I35" s="142">
        <v>0.15</v>
      </c>
      <c r="J35" s="141">
        <v>0</v>
      </c>
      <c r="K35" s="46"/>
    </row>
    <row r="36" spans="2:11" s="1" customFormat="1" ht="14.45" customHeight="1" hidden="1">
      <c r="B36" s="42"/>
      <c r="C36" s="43"/>
      <c r="D36" s="43"/>
      <c r="E36" s="50" t="s">
        <v>53</v>
      </c>
      <c r="F36" s="141">
        <f>ROUND(SUM(BI84:BI95),2)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PS-02 - Elektro část ČOV</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J84</f>
        <v>0</v>
      </c>
      <c r="K60" s="46"/>
      <c r="AU60" s="25" t="s">
        <v>189</v>
      </c>
    </row>
    <row r="61" spans="2:11" s="8" customFormat="1" ht="24.95" customHeight="1">
      <c r="B61" s="160"/>
      <c r="C61" s="161"/>
      <c r="D61" s="162" t="s">
        <v>497</v>
      </c>
      <c r="E61" s="163"/>
      <c r="F61" s="163"/>
      <c r="G61" s="163"/>
      <c r="H61" s="163"/>
      <c r="I61" s="164"/>
      <c r="J61" s="165">
        <f>J85</f>
        <v>0</v>
      </c>
      <c r="K61" s="166"/>
    </row>
    <row r="62" spans="2:11" s="9" customFormat="1" ht="19.9" customHeight="1">
      <c r="B62" s="167"/>
      <c r="C62" s="168"/>
      <c r="D62" s="169" t="s">
        <v>498</v>
      </c>
      <c r="E62" s="170"/>
      <c r="F62" s="170"/>
      <c r="G62" s="170"/>
      <c r="H62" s="170"/>
      <c r="I62" s="171"/>
      <c r="J62" s="172">
        <f>J86</f>
        <v>0</v>
      </c>
      <c r="K62" s="173"/>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0"/>
      <c r="J64" s="58"/>
      <c r="K64" s="59"/>
    </row>
    <row r="68" spans="2:12" s="1" customFormat="1" ht="6.95" customHeight="1">
      <c r="B68" s="60"/>
      <c r="C68" s="61"/>
      <c r="D68" s="61"/>
      <c r="E68" s="61"/>
      <c r="F68" s="61"/>
      <c r="G68" s="61"/>
      <c r="H68" s="61"/>
      <c r="I68" s="153"/>
      <c r="J68" s="61"/>
      <c r="K68" s="61"/>
      <c r="L68" s="62"/>
    </row>
    <row r="69" spans="2:12" s="1" customFormat="1" ht="36.95" customHeight="1">
      <c r="B69" s="42"/>
      <c r="C69" s="63" t="s">
        <v>198</v>
      </c>
      <c r="D69" s="64"/>
      <c r="E69" s="64"/>
      <c r="F69" s="64"/>
      <c r="G69" s="64"/>
      <c r="H69" s="64"/>
      <c r="I69" s="174"/>
      <c r="J69" s="64"/>
      <c r="K69" s="64"/>
      <c r="L69" s="62"/>
    </row>
    <row r="70" spans="2:12" s="1" customFormat="1" ht="6.95" customHeight="1">
      <c r="B70" s="42"/>
      <c r="C70" s="64"/>
      <c r="D70" s="64"/>
      <c r="E70" s="64"/>
      <c r="F70" s="64"/>
      <c r="G70" s="64"/>
      <c r="H70" s="64"/>
      <c r="I70" s="174"/>
      <c r="J70" s="64"/>
      <c r="K70" s="64"/>
      <c r="L70" s="62"/>
    </row>
    <row r="71" spans="2:12" s="1" customFormat="1" ht="14.45" customHeight="1">
      <c r="B71" s="42"/>
      <c r="C71" s="66" t="s">
        <v>18</v>
      </c>
      <c r="D71" s="64"/>
      <c r="E71" s="64"/>
      <c r="F71" s="64"/>
      <c r="G71" s="64"/>
      <c r="H71" s="64"/>
      <c r="I71" s="174"/>
      <c r="J71" s="64"/>
      <c r="K71" s="64"/>
      <c r="L71" s="62"/>
    </row>
    <row r="72" spans="2:12" s="1" customFormat="1" ht="22.5" customHeight="1">
      <c r="B72" s="42"/>
      <c r="C72" s="64"/>
      <c r="D72" s="64"/>
      <c r="E72" s="421" t="str">
        <f>E7</f>
        <v>Splašková kanalizace a ČOV Drhovy</v>
      </c>
      <c r="F72" s="422"/>
      <c r="G72" s="422"/>
      <c r="H72" s="422"/>
      <c r="I72" s="174"/>
      <c r="J72" s="64"/>
      <c r="K72" s="64"/>
      <c r="L72" s="62"/>
    </row>
    <row r="73" spans="2:12" ht="13.5">
      <c r="B73" s="29"/>
      <c r="C73" s="66" t="s">
        <v>175</v>
      </c>
      <c r="D73" s="175"/>
      <c r="E73" s="175"/>
      <c r="F73" s="175"/>
      <c r="G73" s="175"/>
      <c r="H73" s="175"/>
      <c r="J73" s="175"/>
      <c r="K73" s="175"/>
      <c r="L73" s="176"/>
    </row>
    <row r="74" spans="2:12" s="1" customFormat="1" ht="22.5" customHeight="1">
      <c r="B74" s="42"/>
      <c r="C74" s="64"/>
      <c r="D74" s="64"/>
      <c r="E74" s="421" t="s">
        <v>178</v>
      </c>
      <c r="F74" s="423"/>
      <c r="G74" s="423"/>
      <c r="H74" s="423"/>
      <c r="I74" s="174"/>
      <c r="J74" s="64"/>
      <c r="K74" s="64"/>
      <c r="L74" s="62"/>
    </row>
    <row r="75" spans="2:12" s="1" customFormat="1" ht="14.45" customHeight="1">
      <c r="B75" s="42"/>
      <c r="C75" s="66" t="s">
        <v>181</v>
      </c>
      <c r="D75" s="64"/>
      <c r="E75" s="64"/>
      <c r="F75" s="64"/>
      <c r="G75" s="64"/>
      <c r="H75" s="64"/>
      <c r="I75" s="174"/>
      <c r="J75" s="64"/>
      <c r="K75" s="64"/>
      <c r="L75" s="62"/>
    </row>
    <row r="76" spans="2:12" s="1" customFormat="1" ht="23.25" customHeight="1">
      <c r="B76" s="42"/>
      <c r="C76" s="64"/>
      <c r="D76" s="64"/>
      <c r="E76" s="392" t="str">
        <f>E11</f>
        <v>PS-02 - Elektro část ČOV</v>
      </c>
      <c r="F76" s="423"/>
      <c r="G76" s="423"/>
      <c r="H76" s="423"/>
      <c r="I76" s="174"/>
      <c r="J76" s="64"/>
      <c r="K76" s="64"/>
      <c r="L76" s="62"/>
    </row>
    <row r="77" spans="2:12" s="1" customFormat="1" ht="6.95" customHeight="1">
      <c r="B77" s="42"/>
      <c r="C77" s="64"/>
      <c r="D77" s="64"/>
      <c r="E77" s="64"/>
      <c r="F77" s="64"/>
      <c r="G77" s="64"/>
      <c r="H77" s="64"/>
      <c r="I77" s="174"/>
      <c r="J77" s="64"/>
      <c r="K77" s="64"/>
      <c r="L77" s="62"/>
    </row>
    <row r="78" spans="2:12" s="1" customFormat="1" ht="18" customHeight="1">
      <c r="B78" s="42"/>
      <c r="C78" s="66" t="s">
        <v>25</v>
      </c>
      <c r="D78" s="64"/>
      <c r="E78" s="64"/>
      <c r="F78" s="177" t="str">
        <f>F14</f>
        <v>Drhovy</v>
      </c>
      <c r="G78" s="64"/>
      <c r="H78" s="64"/>
      <c r="I78" s="178" t="s">
        <v>27</v>
      </c>
      <c r="J78" s="74" t="str">
        <f>IF(J14="","",J14)</f>
        <v>23.8.2016</v>
      </c>
      <c r="K78" s="64"/>
      <c r="L78" s="62"/>
    </row>
    <row r="79" spans="2:12" s="1" customFormat="1" ht="6.95" customHeight="1">
      <c r="B79" s="42"/>
      <c r="C79" s="64"/>
      <c r="D79" s="64"/>
      <c r="E79" s="64"/>
      <c r="F79" s="64"/>
      <c r="G79" s="64"/>
      <c r="H79" s="64"/>
      <c r="I79" s="174"/>
      <c r="J79" s="64"/>
      <c r="K79" s="64"/>
      <c r="L79" s="62"/>
    </row>
    <row r="80" spans="2:12" s="1" customFormat="1" ht="13.5">
      <c r="B80" s="42"/>
      <c r="C80" s="66" t="s">
        <v>31</v>
      </c>
      <c r="D80" s="64"/>
      <c r="E80" s="64"/>
      <c r="F80" s="177" t="str">
        <f>E17</f>
        <v>Obec Drhovy, Drhovy 65, 263 01 Dobříš</v>
      </c>
      <c r="G80" s="64"/>
      <c r="H80" s="64"/>
      <c r="I80" s="178" t="s">
        <v>37</v>
      </c>
      <c r="J80" s="177" t="str">
        <f>E23</f>
        <v>UREŠ vhprojekt s.r.o.</v>
      </c>
      <c r="K80" s="64"/>
      <c r="L80" s="62"/>
    </row>
    <row r="81" spans="2:12" s="1" customFormat="1" ht="14.45" customHeight="1">
      <c r="B81" s="42"/>
      <c r="C81" s="66" t="s">
        <v>35</v>
      </c>
      <c r="D81" s="64"/>
      <c r="E81" s="64"/>
      <c r="F81" s="177" t="str">
        <f>IF(E20="","",E20)</f>
        <v/>
      </c>
      <c r="G81" s="64"/>
      <c r="H81" s="64"/>
      <c r="I81" s="174"/>
      <c r="J81" s="64"/>
      <c r="K81" s="64"/>
      <c r="L81" s="62"/>
    </row>
    <row r="82" spans="2:12" s="1" customFormat="1" ht="10.35" customHeight="1">
      <c r="B82" s="42"/>
      <c r="C82" s="64"/>
      <c r="D82" s="64"/>
      <c r="E82" s="64"/>
      <c r="F82" s="64"/>
      <c r="G82" s="64"/>
      <c r="H82" s="64"/>
      <c r="I82" s="174"/>
      <c r="J82" s="64"/>
      <c r="K82" s="64"/>
      <c r="L82" s="62"/>
    </row>
    <row r="83" spans="2:20" s="10" customFormat="1" ht="29.25" customHeight="1">
      <c r="B83" s="179"/>
      <c r="C83" s="180" t="s">
        <v>199</v>
      </c>
      <c r="D83" s="181" t="s">
        <v>63</v>
      </c>
      <c r="E83" s="181" t="s">
        <v>59</v>
      </c>
      <c r="F83" s="181" t="s">
        <v>200</v>
      </c>
      <c r="G83" s="181" t="s">
        <v>201</v>
      </c>
      <c r="H83" s="181" t="s">
        <v>202</v>
      </c>
      <c r="I83" s="182" t="s">
        <v>203</v>
      </c>
      <c r="J83" s="181" t="s">
        <v>187</v>
      </c>
      <c r="K83" s="183" t="s">
        <v>204</v>
      </c>
      <c r="L83" s="184"/>
      <c r="M83" s="82" t="s">
        <v>205</v>
      </c>
      <c r="N83" s="83" t="s">
        <v>48</v>
      </c>
      <c r="O83" s="83" t="s">
        <v>206</v>
      </c>
      <c r="P83" s="83" t="s">
        <v>207</v>
      </c>
      <c r="Q83" s="83" t="s">
        <v>208</v>
      </c>
      <c r="R83" s="83" t="s">
        <v>209</v>
      </c>
      <c r="S83" s="83" t="s">
        <v>210</v>
      </c>
      <c r="T83" s="84" t="s">
        <v>211</v>
      </c>
    </row>
    <row r="84" spans="2:63" s="1" customFormat="1" ht="29.25" customHeight="1">
      <c r="B84" s="42"/>
      <c r="C84" s="88" t="s">
        <v>188</v>
      </c>
      <c r="D84" s="64"/>
      <c r="E84" s="64"/>
      <c r="F84" s="64"/>
      <c r="G84" s="64"/>
      <c r="H84" s="64"/>
      <c r="I84" s="174"/>
      <c r="J84" s="185">
        <f>BK84</f>
        <v>0</v>
      </c>
      <c r="K84" s="64"/>
      <c r="L84" s="62"/>
      <c r="M84" s="85"/>
      <c r="N84" s="86"/>
      <c r="O84" s="86"/>
      <c r="P84" s="186">
        <f>P85</f>
        <v>0</v>
      </c>
      <c r="Q84" s="86"/>
      <c r="R84" s="186">
        <f>R85</f>
        <v>0</v>
      </c>
      <c r="S84" s="86"/>
      <c r="T84" s="187">
        <f>T85</f>
        <v>0</v>
      </c>
      <c r="AT84" s="25" t="s">
        <v>77</v>
      </c>
      <c r="AU84" s="25" t="s">
        <v>189</v>
      </c>
      <c r="BK84" s="188">
        <f>BK85</f>
        <v>0</v>
      </c>
    </row>
    <row r="85" spans="2:63" s="11" customFormat="1" ht="37.35" customHeight="1">
      <c r="B85" s="189"/>
      <c r="C85" s="190"/>
      <c r="D85" s="191" t="s">
        <v>77</v>
      </c>
      <c r="E85" s="192" t="s">
        <v>179</v>
      </c>
      <c r="F85" s="192" t="s">
        <v>1374</v>
      </c>
      <c r="G85" s="190"/>
      <c r="H85" s="190"/>
      <c r="I85" s="193"/>
      <c r="J85" s="194">
        <f>BK85</f>
        <v>0</v>
      </c>
      <c r="K85" s="190"/>
      <c r="L85" s="195"/>
      <c r="M85" s="196"/>
      <c r="N85" s="197"/>
      <c r="O85" s="197"/>
      <c r="P85" s="198">
        <f>P86</f>
        <v>0</v>
      </c>
      <c r="Q85" s="197"/>
      <c r="R85" s="198">
        <f>R86</f>
        <v>0</v>
      </c>
      <c r="S85" s="197"/>
      <c r="T85" s="199">
        <f>T86</f>
        <v>0</v>
      </c>
      <c r="AR85" s="200" t="s">
        <v>124</v>
      </c>
      <c r="AT85" s="201" t="s">
        <v>77</v>
      </c>
      <c r="AU85" s="201" t="s">
        <v>78</v>
      </c>
      <c r="AY85" s="200" t="s">
        <v>214</v>
      </c>
      <c r="BK85" s="202">
        <f>BK86</f>
        <v>0</v>
      </c>
    </row>
    <row r="86" spans="2:63" s="11" customFormat="1" ht="19.9" customHeight="1">
      <c r="B86" s="189"/>
      <c r="C86" s="190"/>
      <c r="D86" s="203" t="s">
        <v>77</v>
      </c>
      <c r="E86" s="204" t="s">
        <v>1375</v>
      </c>
      <c r="F86" s="204" t="s">
        <v>1376</v>
      </c>
      <c r="G86" s="190"/>
      <c r="H86" s="190"/>
      <c r="I86" s="193"/>
      <c r="J86" s="205">
        <f>BK86</f>
        <v>0</v>
      </c>
      <c r="K86" s="190"/>
      <c r="L86" s="195"/>
      <c r="M86" s="196"/>
      <c r="N86" s="197"/>
      <c r="O86" s="197"/>
      <c r="P86" s="198">
        <f>SUM(P87:P95)</f>
        <v>0</v>
      </c>
      <c r="Q86" s="197"/>
      <c r="R86" s="198">
        <f>SUM(R87:R95)</f>
        <v>0</v>
      </c>
      <c r="S86" s="197"/>
      <c r="T86" s="199">
        <f>SUM(T87:T95)</f>
        <v>0</v>
      </c>
      <c r="AR86" s="200" t="s">
        <v>124</v>
      </c>
      <c r="AT86" s="201" t="s">
        <v>77</v>
      </c>
      <c r="AU86" s="201" t="s">
        <v>24</v>
      </c>
      <c r="AY86" s="200" t="s">
        <v>214</v>
      </c>
      <c r="BK86" s="202">
        <f>SUM(BK87:BK95)</f>
        <v>0</v>
      </c>
    </row>
    <row r="87" spans="2:65" s="1" customFormat="1" ht="22.5" customHeight="1">
      <c r="B87" s="42"/>
      <c r="C87" s="206" t="s">
        <v>24</v>
      </c>
      <c r="D87" s="206" t="s">
        <v>216</v>
      </c>
      <c r="E87" s="207" t="s">
        <v>24</v>
      </c>
      <c r="F87" s="208" t="s">
        <v>2167</v>
      </c>
      <c r="G87" s="209" t="s">
        <v>441</v>
      </c>
      <c r="H87" s="210">
        <v>1</v>
      </c>
      <c r="I87" s="211"/>
      <c r="J87" s="212">
        <f>ROUND(I87*H87,2)</f>
        <v>0</v>
      </c>
      <c r="K87" s="208" t="s">
        <v>22</v>
      </c>
      <c r="L87" s="62"/>
      <c r="M87" s="213" t="s">
        <v>22</v>
      </c>
      <c r="N87" s="214" t="s">
        <v>49</v>
      </c>
      <c r="O87" s="43"/>
      <c r="P87" s="215">
        <f>O87*H87</f>
        <v>0</v>
      </c>
      <c r="Q87" s="215">
        <v>0</v>
      </c>
      <c r="R87" s="215">
        <f>Q87*H87</f>
        <v>0</v>
      </c>
      <c r="S87" s="215">
        <v>0</v>
      </c>
      <c r="T87" s="216">
        <f>S87*H87</f>
        <v>0</v>
      </c>
      <c r="AR87" s="25" t="s">
        <v>24</v>
      </c>
      <c r="AT87" s="25" t="s">
        <v>216</v>
      </c>
      <c r="AU87" s="25" t="s">
        <v>86</v>
      </c>
      <c r="AY87" s="25" t="s">
        <v>214</v>
      </c>
      <c r="BE87" s="217">
        <f>IF(N87="základní",J87,0)</f>
        <v>0</v>
      </c>
      <c r="BF87" s="217">
        <f>IF(N87="snížená",J87,0)</f>
        <v>0</v>
      </c>
      <c r="BG87" s="217">
        <f>IF(N87="zákl. přenesená",J87,0)</f>
        <v>0</v>
      </c>
      <c r="BH87" s="217">
        <f>IF(N87="sníž. přenesená",J87,0)</f>
        <v>0</v>
      </c>
      <c r="BI87" s="217">
        <f>IF(N87="nulová",J87,0)</f>
        <v>0</v>
      </c>
      <c r="BJ87" s="25" t="s">
        <v>24</v>
      </c>
      <c r="BK87" s="217">
        <f>ROUND(I87*H87,2)</f>
        <v>0</v>
      </c>
      <c r="BL87" s="25" t="s">
        <v>24</v>
      </c>
      <c r="BM87" s="25" t="s">
        <v>2168</v>
      </c>
    </row>
    <row r="88" spans="2:47" s="1" customFormat="1" ht="13.5">
      <c r="B88" s="42"/>
      <c r="C88" s="64"/>
      <c r="D88" s="223" t="s">
        <v>223</v>
      </c>
      <c r="E88" s="64"/>
      <c r="F88" s="269" t="s">
        <v>2169</v>
      </c>
      <c r="G88" s="64"/>
      <c r="H88" s="64"/>
      <c r="I88" s="174"/>
      <c r="J88" s="64"/>
      <c r="K88" s="64"/>
      <c r="L88" s="62"/>
      <c r="M88" s="220"/>
      <c r="N88" s="43"/>
      <c r="O88" s="43"/>
      <c r="P88" s="43"/>
      <c r="Q88" s="43"/>
      <c r="R88" s="43"/>
      <c r="S88" s="43"/>
      <c r="T88" s="79"/>
      <c r="AT88" s="25" t="s">
        <v>223</v>
      </c>
      <c r="AU88" s="25" t="s">
        <v>86</v>
      </c>
    </row>
    <row r="89" spans="2:65" s="1" customFormat="1" ht="22.5" customHeight="1">
      <c r="B89" s="42"/>
      <c r="C89" s="206" t="s">
        <v>86</v>
      </c>
      <c r="D89" s="206" t="s">
        <v>216</v>
      </c>
      <c r="E89" s="207" t="s">
        <v>86</v>
      </c>
      <c r="F89" s="208" t="s">
        <v>2170</v>
      </c>
      <c r="G89" s="209" t="s">
        <v>441</v>
      </c>
      <c r="H89" s="210">
        <v>1</v>
      </c>
      <c r="I89" s="211"/>
      <c r="J89" s="212">
        <f>ROUND(I89*H89,2)</f>
        <v>0</v>
      </c>
      <c r="K89" s="208" t="s">
        <v>22</v>
      </c>
      <c r="L89" s="62"/>
      <c r="M89" s="213" t="s">
        <v>22</v>
      </c>
      <c r="N89" s="214" t="s">
        <v>49</v>
      </c>
      <c r="O89" s="43"/>
      <c r="P89" s="215">
        <f>O89*H89</f>
        <v>0</v>
      </c>
      <c r="Q89" s="215">
        <v>0</v>
      </c>
      <c r="R89" s="215">
        <f>Q89*H89</f>
        <v>0</v>
      </c>
      <c r="S89" s="215">
        <v>0</v>
      </c>
      <c r="T89" s="216">
        <f>S89*H89</f>
        <v>0</v>
      </c>
      <c r="AR89" s="25" t="s">
        <v>24</v>
      </c>
      <c r="AT89" s="25" t="s">
        <v>216</v>
      </c>
      <c r="AU89" s="25" t="s">
        <v>86</v>
      </c>
      <c r="AY89" s="25" t="s">
        <v>214</v>
      </c>
      <c r="BE89" s="217">
        <f>IF(N89="základní",J89,0)</f>
        <v>0</v>
      </c>
      <c r="BF89" s="217">
        <f>IF(N89="snížená",J89,0)</f>
        <v>0</v>
      </c>
      <c r="BG89" s="217">
        <f>IF(N89="zákl. přenesená",J89,0)</f>
        <v>0</v>
      </c>
      <c r="BH89" s="217">
        <f>IF(N89="sníž. přenesená",J89,0)</f>
        <v>0</v>
      </c>
      <c r="BI89" s="217">
        <f>IF(N89="nulová",J89,0)</f>
        <v>0</v>
      </c>
      <c r="BJ89" s="25" t="s">
        <v>24</v>
      </c>
      <c r="BK89" s="217">
        <f>ROUND(I89*H89,2)</f>
        <v>0</v>
      </c>
      <c r="BL89" s="25" t="s">
        <v>24</v>
      </c>
      <c r="BM89" s="25" t="s">
        <v>2171</v>
      </c>
    </row>
    <row r="90" spans="2:47" s="1" customFormat="1" ht="13.5">
      <c r="B90" s="42"/>
      <c r="C90" s="64"/>
      <c r="D90" s="223" t="s">
        <v>223</v>
      </c>
      <c r="E90" s="64"/>
      <c r="F90" s="269" t="s">
        <v>2169</v>
      </c>
      <c r="G90" s="64"/>
      <c r="H90" s="64"/>
      <c r="I90" s="174"/>
      <c r="J90" s="64"/>
      <c r="K90" s="64"/>
      <c r="L90" s="62"/>
      <c r="M90" s="220"/>
      <c r="N90" s="43"/>
      <c r="O90" s="43"/>
      <c r="P90" s="43"/>
      <c r="Q90" s="43"/>
      <c r="R90" s="43"/>
      <c r="S90" s="43"/>
      <c r="T90" s="79"/>
      <c r="AT90" s="25" t="s">
        <v>223</v>
      </c>
      <c r="AU90" s="25" t="s">
        <v>86</v>
      </c>
    </row>
    <row r="91" spans="2:65" s="1" customFormat="1" ht="22.5" customHeight="1">
      <c r="B91" s="42"/>
      <c r="C91" s="206" t="s">
        <v>124</v>
      </c>
      <c r="D91" s="206" t="s">
        <v>216</v>
      </c>
      <c r="E91" s="207" t="s">
        <v>124</v>
      </c>
      <c r="F91" s="208" t="s">
        <v>2172</v>
      </c>
      <c r="G91" s="209" t="s">
        <v>441</v>
      </c>
      <c r="H91" s="210">
        <v>1</v>
      </c>
      <c r="I91" s="211"/>
      <c r="J91" s="212">
        <f>ROUND(I91*H91,2)</f>
        <v>0</v>
      </c>
      <c r="K91" s="208" t="s">
        <v>22</v>
      </c>
      <c r="L91" s="62"/>
      <c r="M91" s="213" t="s">
        <v>22</v>
      </c>
      <c r="N91" s="214" t="s">
        <v>49</v>
      </c>
      <c r="O91" s="43"/>
      <c r="P91" s="215">
        <f>O91*H91</f>
        <v>0</v>
      </c>
      <c r="Q91" s="215">
        <v>0</v>
      </c>
      <c r="R91" s="215">
        <f>Q91*H91</f>
        <v>0</v>
      </c>
      <c r="S91" s="215">
        <v>0</v>
      </c>
      <c r="T91" s="216">
        <f>S91*H91</f>
        <v>0</v>
      </c>
      <c r="AR91" s="25" t="s">
        <v>24</v>
      </c>
      <c r="AT91" s="25" t="s">
        <v>216</v>
      </c>
      <c r="AU91" s="25" t="s">
        <v>86</v>
      </c>
      <c r="AY91" s="25" t="s">
        <v>214</v>
      </c>
      <c r="BE91" s="217">
        <f>IF(N91="základní",J91,0)</f>
        <v>0</v>
      </c>
      <c r="BF91" s="217">
        <f>IF(N91="snížená",J91,0)</f>
        <v>0</v>
      </c>
      <c r="BG91" s="217">
        <f>IF(N91="zákl. přenesená",J91,0)</f>
        <v>0</v>
      </c>
      <c r="BH91" s="217">
        <f>IF(N91="sníž. přenesená",J91,0)</f>
        <v>0</v>
      </c>
      <c r="BI91" s="217">
        <f>IF(N91="nulová",J91,0)</f>
        <v>0</v>
      </c>
      <c r="BJ91" s="25" t="s">
        <v>24</v>
      </c>
      <c r="BK91" s="217">
        <f>ROUND(I91*H91,2)</f>
        <v>0</v>
      </c>
      <c r="BL91" s="25" t="s">
        <v>24</v>
      </c>
      <c r="BM91" s="25" t="s">
        <v>2173</v>
      </c>
    </row>
    <row r="92" spans="2:47" s="1" customFormat="1" ht="13.5">
      <c r="B92" s="42"/>
      <c r="C92" s="64"/>
      <c r="D92" s="223" t="s">
        <v>223</v>
      </c>
      <c r="E92" s="64"/>
      <c r="F92" s="269" t="s">
        <v>2169</v>
      </c>
      <c r="G92" s="64"/>
      <c r="H92" s="64"/>
      <c r="I92" s="174"/>
      <c r="J92" s="64"/>
      <c r="K92" s="64"/>
      <c r="L92" s="62"/>
      <c r="M92" s="220"/>
      <c r="N92" s="43"/>
      <c r="O92" s="43"/>
      <c r="P92" s="43"/>
      <c r="Q92" s="43"/>
      <c r="R92" s="43"/>
      <c r="S92" s="43"/>
      <c r="T92" s="79"/>
      <c r="AT92" s="25" t="s">
        <v>223</v>
      </c>
      <c r="AU92" s="25" t="s">
        <v>86</v>
      </c>
    </row>
    <row r="93" spans="2:65" s="1" customFormat="1" ht="22.5" customHeight="1">
      <c r="B93" s="42"/>
      <c r="C93" s="206" t="s">
        <v>221</v>
      </c>
      <c r="D93" s="206" t="s">
        <v>216</v>
      </c>
      <c r="E93" s="207" t="s">
        <v>221</v>
      </c>
      <c r="F93" s="208" t="s">
        <v>2160</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24</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24</v>
      </c>
      <c r="BM93" s="25" t="s">
        <v>2174</v>
      </c>
    </row>
    <row r="94" spans="2:47" s="1" customFormat="1" ht="13.5">
      <c r="B94" s="42"/>
      <c r="C94" s="64"/>
      <c r="D94" s="218" t="s">
        <v>223</v>
      </c>
      <c r="E94" s="64"/>
      <c r="F94" s="219" t="s">
        <v>2169</v>
      </c>
      <c r="G94" s="64"/>
      <c r="H94" s="64"/>
      <c r="I94" s="174"/>
      <c r="J94" s="64"/>
      <c r="K94" s="64"/>
      <c r="L94" s="62"/>
      <c r="M94" s="220"/>
      <c r="N94" s="43"/>
      <c r="O94" s="43"/>
      <c r="P94" s="43"/>
      <c r="Q94" s="43"/>
      <c r="R94" s="43"/>
      <c r="S94" s="43"/>
      <c r="T94" s="79"/>
      <c r="AT94" s="25" t="s">
        <v>223</v>
      </c>
      <c r="AU94" s="25" t="s">
        <v>86</v>
      </c>
    </row>
    <row r="95" spans="2:47" s="1" customFormat="1" ht="67.5">
      <c r="B95" s="42"/>
      <c r="C95" s="64"/>
      <c r="D95" s="218" t="s">
        <v>335</v>
      </c>
      <c r="E95" s="64"/>
      <c r="F95" s="270" t="s">
        <v>2175</v>
      </c>
      <c r="G95" s="64"/>
      <c r="H95" s="64"/>
      <c r="I95" s="174"/>
      <c r="J95" s="64"/>
      <c r="K95" s="64"/>
      <c r="L95" s="62"/>
      <c r="M95" s="271"/>
      <c r="N95" s="272"/>
      <c r="O95" s="272"/>
      <c r="P95" s="272"/>
      <c r="Q95" s="272"/>
      <c r="R95" s="272"/>
      <c r="S95" s="272"/>
      <c r="T95" s="273"/>
      <c r="AT95" s="25" t="s">
        <v>335</v>
      </c>
      <c r="AU95" s="25" t="s">
        <v>86</v>
      </c>
    </row>
    <row r="96" spans="2:12" s="1" customFormat="1" ht="6.95" customHeight="1">
      <c r="B96" s="57"/>
      <c r="C96" s="58"/>
      <c r="D96" s="58"/>
      <c r="E96" s="58"/>
      <c r="F96" s="58"/>
      <c r="G96" s="58"/>
      <c r="H96" s="58"/>
      <c r="I96" s="150"/>
      <c r="J96" s="58"/>
      <c r="K96" s="58"/>
      <c r="L96" s="62"/>
    </row>
  </sheetData>
  <sheetProtection password="CC35" sheet="1" objects="1" scenarios="1" formatCells="0" formatColumns="0" formatRows="0" sort="0" autoFilter="0"/>
  <autoFilter ref="C83:K95"/>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9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125</v>
      </c>
      <c r="AZ2" s="126" t="s">
        <v>162</v>
      </c>
      <c r="BA2" s="126" t="s">
        <v>22</v>
      </c>
      <c r="BB2" s="126" t="s">
        <v>22</v>
      </c>
      <c r="BC2" s="126" t="s">
        <v>2176</v>
      </c>
      <c r="BD2" s="126" t="s">
        <v>86</v>
      </c>
    </row>
    <row r="3" spans="2:56" ht="6.95" customHeight="1">
      <c r="B3" s="26"/>
      <c r="C3" s="27"/>
      <c r="D3" s="27"/>
      <c r="E3" s="27"/>
      <c r="F3" s="27"/>
      <c r="G3" s="27"/>
      <c r="H3" s="27"/>
      <c r="I3" s="127"/>
      <c r="J3" s="27"/>
      <c r="K3" s="28"/>
      <c r="AT3" s="25" t="s">
        <v>86</v>
      </c>
      <c r="AZ3" s="126" t="s">
        <v>164</v>
      </c>
      <c r="BA3" s="126" t="s">
        <v>22</v>
      </c>
      <c r="BB3" s="126" t="s">
        <v>22</v>
      </c>
      <c r="BC3" s="126" t="s">
        <v>2177</v>
      </c>
      <c r="BD3" s="126" t="s">
        <v>86</v>
      </c>
    </row>
    <row r="4" spans="2:56" ht="36.95" customHeight="1">
      <c r="B4" s="29"/>
      <c r="C4" s="30"/>
      <c r="D4" s="31" t="s">
        <v>166</v>
      </c>
      <c r="E4" s="30"/>
      <c r="F4" s="30"/>
      <c r="G4" s="30"/>
      <c r="H4" s="30"/>
      <c r="I4" s="128"/>
      <c r="J4" s="30"/>
      <c r="K4" s="32"/>
      <c r="M4" s="33" t="s">
        <v>12</v>
      </c>
      <c r="AT4" s="25" t="s">
        <v>6</v>
      </c>
      <c r="AZ4" s="126" t="s">
        <v>2178</v>
      </c>
      <c r="BA4" s="126" t="s">
        <v>22</v>
      </c>
      <c r="BB4" s="126" t="s">
        <v>22</v>
      </c>
      <c r="BC4" s="126" t="s">
        <v>2179</v>
      </c>
      <c r="BD4" s="126" t="s">
        <v>86</v>
      </c>
    </row>
    <row r="5" spans="2:56" ht="6.95" customHeight="1">
      <c r="B5" s="29"/>
      <c r="C5" s="30"/>
      <c r="D5" s="30"/>
      <c r="E5" s="30"/>
      <c r="F5" s="30"/>
      <c r="G5" s="30"/>
      <c r="H5" s="30"/>
      <c r="I5" s="128"/>
      <c r="J5" s="30"/>
      <c r="K5" s="32"/>
      <c r="AZ5" s="126" t="s">
        <v>2180</v>
      </c>
      <c r="BA5" s="126" t="s">
        <v>22</v>
      </c>
      <c r="BB5" s="126" t="s">
        <v>22</v>
      </c>
      <c r="BC5" s="126" t="s">
        <v>2181</v>
      </c>
      <c r="BD5" s="126" t="s">
        <v>86</v>
      </c>
    </row>
    <row r="6" spans="2:56" ht="13.5">
      <c r="B6" s="29"/>
      <c r="C6" s="30"/>
      <c r="D6" s="38" t="s">
        <v>18</v>
      </c>
      <c r="E6" s="30"/>
      <c r="F6" s="30"/>
      <c r="G6" s="30"/>
      <c r="H6" s="30"/>
      <c r="I6" s="128"/>
      <c r="J6" s="30"/>
      <c r="K6" s="32"/>
      <c r="AZ6" s="126" t="s">
        <v>167</v>
      </c>
      <c r="BA6" s="126" t="s">
        <v>22</v>
      </c>
      <c r="BB6" s="126" t="s">
        <v>22</v>
      </c>
      <c r="BC6" s="126" t="s">
        <v>2182</v>
      </c>
      <c r="BD6" s="126" t="s">
        <v>86</v>
      </c>
    </row>
    <row r="7" spans="2:56" ht="22.5" customHeight="1">
      <c r="B7" s="29"/>
      <c r="C7" s="30"/>
      <c r="D7" s="30"/>
      <c r="E7" s="417" t="str">
        <f>'Rekapitulace stavby'!K6</f>
        <v>Splašková kanalizace a ČOV Drhovy</v>
      </c>
      <c r="F7" s="418"/>
      <c r="G7" s="418"/>
      <c r="H7" s="418"/>
      <c r="I7" s="128"/>
      <c r="J7" s="30"/>
      <c r="K7" s="32"/>
      <c r="AZ7" s="126" t="s">
        <v>169</v>
      </c>
      <c r="BA7" s="126" t="s">
        <v>22</v>
      </c>
      <c r="BB7" s="126" t="s">
        <v>22</v>
      </c>
      <c r="BC7" s="126" t="s">
        <v>2183</v>
      </c>
      <c r="BD7" s="126" t="s">
        <v>86</v>
      </c>
    </row>
    <row r="8" spans="2:56" ht="13.5">
      <c r="B8" s="29"/>
      <c r="C8" s="30"/>
      <c r="D8" s="38" t="s">
        <v>175</v>
      </c>
      <c r="E8" s="30"/>
      <c r="F8" s="30"/>
      <c r="G8" s="30"/>
      <c r="H8" s="30"/>
      <c r="I8" s="128"/>
      <c r="J8" s="30"/>
      <c r="K8" s="32"/>
      <c r="AZ8" s="126" t="s">
        <v>171</v>
      </c>
      <c r="BA8" s="126" t="s">
        <v>22</v>
      </c>
      <c r="BB8" s="126" t="s">
        <v>22</v>
      </c>
      <c r="BC8" s="126" t="s">
        <v>2184</v>
      </c>
      <c r="BD8" s="126" t="s">
        <v>86</v>
      </c>
    </row>
    <row r="9" spans="2:56" ht="22.5" customHeight="1">
      <c r="B9" s="29"/>
      <c r="C9" s="30"/>
      <c r="D9" s="30"/>
      <c r="E9" s="417" t="s">
        <v>2185</v>
      </c>
      <c r="F9" s="377"/>
      <c r="G9" s="377"/>
      <c r="H9" s="377"/>
      <c r="I9" s="128"/>
      <c r="J9" s="30"/>
      <c r="K9" s="32"/>
      <c r="AZ9" s="126" t="s">
        <v>173</v>
      </c>
      <c r="BA9" s="126" t="s">
        <v>22</v>
      </c>
      <c r="BB9" s="126" t="s">
        <v>22</v>
      </c>
      <c r="BC9" s="126" t="s">
        <v>2186</v>
      </c>
      <c r="BD9" s="126" t="s">
        <v>86</v>
      </c>
    </row>
    <row r="10" spans="2:56" ht="13.5">
      <c r="B10" s="29"/>
      <c r="C10" s="30"/>
      <c r="D10" s="38" t="s">
        <v>181</v>
      </c>
      <c r="E10" s="30"/>
      <c r="F10" s="30"/>
      <c r="G10" s="30"/>
      <c r="H10" s="30"/>
      <c r="I10" s="128"/>
      <c r="J10" s="30"/>
      <c r="K10" s="32"/>
      <c r="AZ10" s="126" t="s">
        <v>2187</v>
      </c>
      <c r="BA10" s="126" t="s">
        <v>22</v>
      </c>
      <c r="BB10" s="126" t="s">
        <v>22</v>
      </c>
      <c r="BC10" s="126" t="s">
        <v>2188</v>
      </c>
      <c r="BD10" s="126" t="s">
        <v>86</v>
      </c>
    </row>
    <row r="11" spans="2:56" s="1" customFormat="1" ht="22.5" customHeight="1">
      <c r="B11" s="42"/>
      <c r="C11" s="43"/>
      <c r="D11" s="43"/>
      <c r="E11" s="401" t="s">
        <v>2189</v>
      </c>
      <c r="F11" s="419"/>
      <c r="G11" s="419"/>
      <c r="H11" s="419"/>
      <c r="I11" s="129"/>
      <c r="J11" s="43"/>
      <c r="K11" s="46"/>
      <c r="AZ11" s="126" t="s">
        <v>335</v>
      </c>
      <c r="BA11" s="126" t="s">
        <v>22</v>
      </c>
      <c r="BB11" s="126" t="s">
        <v>22</v>
      </c>
      <c r="BC11" s="126" t="s">
        <v>2190</v>
      </c>
      <c r="BD11" s="126" t="s">
        <v>86</v>
      </c>
    </row>
    <row r="12" spans="2:56" s="1" customFormat="1" ht="13.5">
      <c r="B12" s="42"/>
      <c r="C12" s="43"/>
      <c r="D12" s="38" t="s">
        <v>2191</v>
      </c>
      <c r="E12" s="43"/>
      <c r="F12" s="43"/>
      <c r="G12" s="43"/>
      <c r="H12" s="43"/>
      <c r="I12" s="129"/>
      <c r="J12" s="43"/>
      <c r="K12" s="46"/>
      <c r="AZ12" s="126" t="s">
        <v>2192</v>
      </c>
      <c r="BA12" s="126" t="s">
        <v>22</v>
      </c>
      <c r="BB12" s="126" t="s">
        <v>22</v>
      </c>
      <c r="BC12" s="126" t="s">
        <v>2193</v>
      </c>
      <c r="BD12" s="126" t="s">
        <v>86</v>
      </c>
    </row>
    <row r="13" spans="2:56" s="1" customFormat="1" ht="36.95" customHeight="1">
      <c r="B13" s="42"/>
      <c r="C13" s="43"/>
      <c r="D13" s="43"/>
      <c r="E13" s="420" t="s">
        <v>2194</v>
      </c>
      <c r="F13" s="419"/>
      <c r="G13" s="419"/>
      <c r="H13" s="419"/>
      <c r="I13" s="129"/>
      <c r="J13" s="43"/>
      <c r="K13" s="46"/>
      <c r="AZ13" s="126" t="s">
        <v>182</v>
      </c>
      <c r="BA13" s="126" t="s">
        <v>22</v>
      </c>
      <c r="BB13" s="126" t="s">
        <v>22</v>
      </c>
      <c r="BC13" s="126" t="s">
        <v>2195</v>
      </c>
      <c r="BD13" s="126" t="s">
        <v>86</v>
      </c>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ROUND(J96,2)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ROUND(SUM(BE96:BE198),2)</f>
        <v>0</v>
      </c>
      <c r="G34" s="43"/>
      <c r="H34" s="43"/>
      <c r="I34" s="142">
        <v>0.21</v>
      </c>
      <c r="J34" s="141">
        <f>ROUND(ROUND((SUM(BE96:BE198)),2)*I34,2)</f>
        <v>0</v>
      </c>
      <c r="K34" s="46"/>
    </row>
    <row r="35" spans="2:11" s="1" customFormat="1" ht="14.45" customHeight="1">
      <c r="B35" s="42"/>
      <c r="C35" s="43"/>
      <c r="D35" s="43"/>
      <c r="E35" s="50" t="s">
        <v>50</v>
      </c>
      <c r="F35" s="141">
        <f>ROUND(SUM(BF96:BF198),2)</f>
        <v>0</v>
      </c>
      <c r="G35" s="43"/>
      <c r="H35" s="43"/>
      <c r="I35" s="142">
        <v>0.15</v>
      </c>
      <c r="J35" s="141">
        <f>ROUND(ROUND((SUM(BF96:BF198)),2)*I35,2)</f>
        <v>0</v>
      </c>
      <c r="K35" s="46"/>
    </row>
    <row r="36" spans="2:11" s="1" customFormat="1" ht="14.45" customHeight="1" hidden="1">
      <c r="B36" s="42"/>
      <c r="C36" s="43"/>
      <c r="D36" s="43"/>
      <c r="E36" s="50" t="s">
        <v>51</v>
      </c>
      <c r="F36" s="141">
        <f>ROUND(SUM(BG96:BG198),2)</f>
        <v>0</v>
      </c>
      <c r="G36" s="43"/>
      <c r="H36" s="43"/>
      <c r="I36" s="142">
        <v>0.21</v>
      </c>
      <c r="J36" s="141">
        <v>0</v>
      </c>
      <c r="K36" s="46"/>
    </row>
    <row r="37" spans="2:11" s="1" customFormat="1" ht="14.45" customHeight="1" hidden="1">
      <c r="B37" s="42"/>
      <c r="C37" s="43"/>
      <c r="D37" s="43"/>
      <c r="E37" s="50" t="s">
        <v>52</v>
      </c>
      <c r="F37" s="141">
        <f>ROUND(SUM(BH96:BH198),2)</f>
        <v>0</v>
      </c>
      <c r="G37" s="43"/>
      <c r="H37" s="43"/>
      <c r="I37" s="142">
        <v>0.15</v>
      </c>
      <c r="J37" s="141">
        <v>0</v>
      </c>
      <c r="K37" s="46"/>
    </row>
    <row r="38" spans="2:11" s="1" customFormat="1" ht="14.45" customHeight="1" hidden="1">
      <c r="B38" s="42"/>
      <c r="C38" s="43"/>
      <c r="D38" s="43"/>
      <c r="E38" s="50" t="s">
        <v>53</v>
      </c>
      <c r="F38" s="141">
        <f>ROUND(SUM(BI96:BI198),2)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2189</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SO-02-1a - Čerpací jímka ČS-1</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J96</f>
        <v>0</v>
      </c>
      <c r="K64" s="46"/>
      <c r="AU64" s="25" t="s">
        <v>189</v>
      </c>
    </row>
    <row r="65" spans="2:11" s="8" customFormat="1" ht="24.95" customHeight="1">
      <c r="B65" s="160"/>
      <c r="C65" s="161"/>
      <c r="D65" s="162" t="s">
        <v>190</v>
      </c>
      <c r="E65" s="163"/>
      <c r="F65" s="163"/>
      <c r="G65" s="163"/>
      <c r="H65" s="163"/>
      <c r="I65" s="164"/>
      <c r="J65" s="165">
        <f>J97</f>
        <v>0</v>
      </c>
      <c r="K65" s="166"/>
    </row>
    <row r="66" spans="2:11" s="9" customFormat="1" ht="19.9" customHeight="1">
      <c r="B66" s="167"/>
      <c r="C66" s="168"/>
      <c r="D66" s="169" t="s">
        <v>191</v>
      </c>
      <c r="E66" s="170"/>
      <c r="F66" s="170"/>
      <c r="G66" s="170"/>
      <c r="H66" s="170"/>
      <c r="I66" s="171"/>
      <c r="J66" s="172">
        <f>J98</f>
        <v>0</v>
      </c>
      <c r="K66" s="173"/>
    </row>
    <row r="67" spans="2:11" s="9" customFormat="1" ht="19.9" customHeight="1">
      <c r="B67" s="167"/>
      <c r="C67" s="168"/>
      <c r="D67" s="169" t="s">
        <v>192</v>
      </c>
      <c r="E67" s="170"/>
      <c r="F67" s="170"/>
      <c r="G67" s="170"/>
      <c r="H67" s="170"/>
      <c r="I67" s="171"/>
      <c r="J67" s="172">
        <f>J164</f>
        <v>0</v>
      </c>
      <c r="K67" s="173"/>
    </row>
    <row r="68" spans="2:11" s="9" customFormat="1" ht="19.9" customHeight="1">
      <c r="B68" s="167"/>
      <c r="C68" s="168"/>
      <c r="D68" s="169" t="s">
        <v>2196</v>
      </c>
      <c r="E68" s="170"/>
      <c r="F68" s="170"/>
      <c r="G68" s="170"/>
      <c r="H68" s="170"/>
      <c r="I68" s="171"/>
      <c r="J68" s="172">
        <f>J168</f>
        <v>0</v>
      </c>
      <c r="K68" s="173"/>
    </row>
    <row r="69" spans="2:11" s="9" customFormat="1" ht="19.9" customHeight="1">
      <c r="B69" s="167"/>
      <c r="C69" s="168"/>
      <c r="D69" s="169" t="s">
        <v>194</v>
      </c>
      <c r="E69" s="170"/>
      <c r="F69" s="170"/>
      <c r="G69" s="170"/>
      <c r="H69" s="170"/>
      <c r="I69" s="171"/>
      <c r="J69" s="172">
        <f>J175</f>
        <v>0</v>
      </c>
      <c r="K69" s="173"/>
    </row>
    <row r="70" spans="2:11" s="9" customFormat="1" ht="19.9" customHeight="1">
      <c r="B70" s="167"/>
      <c r="C70" s="168"/>
      <c r="D70" s="169" t="s">
        <v>196</v>
      </c>
      <c r="E70" s="170"/>
      <c r="F70" s="170"/>
      <c r="G70" s="170"/>
      <c r="H70" s="170"/>
      <c r="I70" s="171"/>
      <c r="J70" s="172">
        <f>J179</f>
        <v>0</v>
      </c>
      <c r="K70" s="173"/>
    </row>
    <row r="71" spans="2:11" s="9" customFormat="1" ht="19.9" customHeight="1">
      <c r="B71" s="167"/>
      <c r="C71" s="168"/>
      <c r="D71" s="169" t="s">
        <v>2197</v>
      </c>
      <c r="E71" s="170"/>
      <c r="F71" s="170"/>
      <c r="G71" s="170"/>
      <c r="H71" s="170"/>
      <c r="I71" s="171"/>
      <c r="J71" s="172">
        <f>J183</f>
        <v>0</v>
      </c>
      <c r="K71" s="173"/>
    </row>
    <row r="72" spans="2:11" s="9" customFormat="1" ht="19.9" customHeight="1">
      <c r="B72" s="167"/>
      <c r="C72" s="168"/>
      <c r="D72" s="169" t="s">
        <v>1746</v>
      </c>
      <c r="E72" s="170"/>
      <c r="F72" s="170"/>
      <c r="G72" s="170"/>
      <c r="H72" s="170"/>
      <c r="I72" s="171"/>
      <c r="J72" s="172">
        <f>J196</f>
        <v>0</v>
      </c>
      <c r="K72" s="173"/>
    </row>
    <row r="73" spans="2:11" s="1" customFormat="1" ht="21.75" customHeight="1">
      <c r="B73" s="42"/>
      <c r="C73" s="43"/>
      <c r="D73" s="43"/>
      <c r="E73" s="43"/>
      <c r="F73" s="43"/>
      <c r="G73" s="43"/>
      <c r="H73" s="43"/>
      <c r="I73" s="129"/>
      <c r="J73" s="43"/>
      <c r="K73" s="46"/>
    </row>
    <row r="74" spans="2:11" s="1" customFormat="1" ht="6.95" customHeight="1">
      <c r="B74" s="57"/>
      <c r="C74" s="58"/>
      <c r="D74" s="58"/>
      <c r="E74" s="58"/>
      <c r="F74" s="58"/>
      <c r="G74" s="58"/>
      <c r="H74" s="58"/>
      <c r="I74" s="150"/>
      <c r="J74" s="58"/>
      <c r="K74" s="59"/>
    </row>
    <row r="78" spans="2:12" s="1" customFormat="1" ht="6.95" customHeight="1">
      <c r="B78" s="60"/>
      <c r="C78" s="61"/>
      <c r="D78" s="61"/>
      <c r="E78" s="61"/>
      <c r="F78" s="61"/>
      <c r="G78" s="61"/>
      <c r="H78" s="61"/>
      <c r="I78" s="153"/>
      <c r="J78" s="61"/>
      <c r="K78" s="61"/>
      <c r="L78" s="62"/>
    </row>
    <row r="79" spans="2:12" s="1" customFormat="1" ht="36.95" customHeight="1">
      <c r="B79" s="42"/>
      <c r="C79" s="63" t="s">
        <v>198</v>
      </c>
      <c r="D79" s="64"/>
      <c r="E79" s="64"/>
      <c r="F79" s="64"/>
      <c r="G79" s="64"/>
      <c r="H79" s="64"/>
      <c r="I79" s="174"/>
      <c r="J79" s="64"/>
      <c r="K79" s="64"/>
      <c r="L79" s="62"/>
    </row>
    <row r="80" spans="2:12" s="1" customFormat="1" ht="6.95" customHeight="1">
      <c r="B80" s="42"/>
      <c r="C80" s="64"/>
      <c r="D80" s="64"/>
      <c r="E80" s="64"/>
      <c r="F80" s="64"/>
      <c r="G80" s="64"/>
      <c r="H80" s="64"/>
      <c r="I80" s="174"/>
      <c r="J80" s="64"/>
      <c r="K80" s="64"/>
      <c r="L80" s="62"/>
    </row>
    <row r="81" spans="2:12" s="1" customFormat="1" ht="14.45" customHeight="1">
      <c r="B81" s="42"/>
      <c r="C81" s="66" t="s">
        <v>18</v>
      </c>
      <c r="D81" s="64"/>
      <c r="E81" s="64"/>
      <c r="F81" s="64"/>
      <c r="G81" s="64"/>
      <c r="H81" s="64"/>
      <c r="I81" s="174"/>
      <c r="J81" s="64"/>
      <c r="K81" s="64"/>
      <c r="L81" s="62"/>
    </row>
    <row r="82" spans="2:12" s="1" customFormat="1" ht="22.5" customHeight="1">
      <c r="B82" s="42"/>
      <c r="C82" s="64"/>
      <c r="D82" s="64"/>
      <c r="E82" s="421" t="str">
        <f>E7</f>
        <v>Splašková kanalizace a ČOV Drhovy</v>
      </c>
      <c r="F82" s="422"/>
      <c r="G82" s="422"/>
      <c r="H82" s="422"/>
      <c r="I82" s="174"/>
      <c r="J82" s="64"/>
      <c r="K82" s="64"/>
      <c r="L82" s="62"/>
    </row>
    <row r="83" spans="2:12" ht="13.5">
      <c r="B83" s="29"/>
      <c r="C83" s="66" t="s">
        <v>175</v>
      </c>
      <c r="D83" s="175"/>
      <c r="E83" s="175"/>
      <c r="F83" s="175"/>
      <c r="G83" s="175"/>
      <c r="H83" s="175"/>
      <c r="J83" s="175"/>
      <c r="K83" s="175"/>
      <c r="L83" s="176"/>
    </row>
    <row r="84" spans="2:12" ht="22.5" customHeight="1">
      <c r="B84" s="29"/>
      <c r="C84" s="175"/>
      <c r="D84" s="175"/>
      <c r="E84" s="421" t="s">
        <v>2185</v>
      </c>
      <c r="F84" s="426"/>
      <c r="G84" s="426"/>
      <c r="H84" s="426"/>
      <c r="J84" s="175"/>
      <c r="K84" s="175"/>
      <c r="L84" s="176"/>
    </row>
    <row r="85" spans="2:12" ht="13.5">
      <c r="B85" s="29"/>
      <c r="C85" s="66" t="s">
        <v>181</v>
      </c>
      <c r="D85" s="175"/>
      <c r="E85" s="175"/>
      <c r="F85" s="175"/>
      <c r="G85" s="175"/>
      <c r="H85" s="175"/>
      <c r="J85" s="175"/>
      <c r="K85" s="175"/>
      <c r="L85" s="176"/>
    </row>
    <row r="86" spans="2:12" s="1" customFormat="1" ht="22.5" customHeight="1">
      <c r="B86" s="42"/>
      <c r="C86" s="64"/>
      <c r="D86" s="64"/>
      <c r="E86" s="425" t="s">
        <v>2189</v>
      </c>
      <c r="F86" s="423"/>
      <c r="G86" s="423"/>
      <c r="H86" s="423"/>
      <c r="I86" s="174"/>
      <c r="J86" s="64"/>
      <c r="K86" s="64"/>
      <c r="L86" s="62"/>
    </row>
    <row r="87" spans="2:12" s="1" customFormat="1" ht="14.45" customHeight="1">
      <c r="B87" s="42"/>
      <c r="C87" s="66" t="s">
        <v>2191</v>
      </c>
      <c r="D87" s="64"/>
      <c r="E87" s="64"/>
      <c r="F87" s="64"/>
      <c r="G87" s="64"/>
      <c r="H87" s="64"/>
      <c r="I87" s="174"/>
      <c r="J87" s="64"/>
      <c r="K87" s="64"/>
      <c r="L87" s="62"/>
    </row>
    <row r="88" spans="2:12" s="1" customFormat="1" ht="23.25" customHeight="1">
      <c r="B88" s="42"/>
      <c r="C88" s="64"/>
      <c r="D88" s="64"/>
      <c r="E88" s="392" t="str">
        <f>E13</f>
        <v>SO-02-1a - Čerpací jímka ČS-1</v>
      </c>
      <c r="F88" s="423"/>
      <c r="G88" s="423"/>
      <c r="H88" s="423"/>
      <c r="I88" s="174"/>
      <c r="J88" s="64"/>
      <c r="K88" s="64"/>
      <c r="L88" s="62"/>
    </row>
    <row r="89" spans="2:12" s="1" customFormat="1" ht="6.95" customHeight="1">
      <c r="B89" s="42"/>
      <c r="C89" s="64"/>
      <c r="D89" s="64"/>
      <c r="E89" s="64"/>
      <c r="F89" s="64"/>
      <c r="G89" s="64"/>
      <c r="H89" s="64"/>
      <c r="I89" s="174"/>
      <c r="J89" s="64"/>
      <c r="K89" s="64"/>
      <c r="L89" s="62"/>
    </row>
    <row r="90" spans="2:12" s="1" customFormat="1" ht="18" customHeight="1">
      <c r="B90" s="42"/>
      <c r="C90" s="66" t="s">
        <v>25</v>
      </c>
      <c r="D90" s="64"/>
      <c r="E90" s="64"/>
      <c r="F90" s="177" t="str">
        <f>F16</f>
        <v>Drhovy</v>
      </c>
      <c r="G90" s="64"/>
      <c r="H90" s="64"/>
      <c r="I90" s="178" t="s">
        <v>27</v>
      </c>
      <c r="J90" s="74" t="str">
        <f>IF(J16="","",J16)</f>
        <v>23.8.2016</v>
      </c>
      <c r="K90" s="64"/>
      <c r="L90" s="62"/>
    </row>
    <row r="91" spans="2:12" s="1" customFormat="1" ht="6.95" customHeight="1">
      <c r="B91" s="42"/>
      <c r="C91" s="64"/>
      <c r="D91" s="64"/>
      <c r="E91" s="64"/>
      <c r="F91" s="64"/>
      <c r="G91" s="64"/>
      <c r="H91" s="64"/>
      <c r="I91" s="174"/>
      <c r="J91" s="64"/>
      <c r="K91" s="64"/>
      <c r="L91" s="62"/>
    </row>
    <row r="92" spans="2:12" s="1" customFormat="1" ht="13.5">
      <c r="B92" s="42"/>
      <c r="C92" s="66" t="s">
        <v>31</v>
      </c>
      <c r="D92" s="64"/>
      <c r="E92" s="64"/>
      <c r="F92" s="177" t="str">
        <f>E19</f>
        <v>Obec Drhovy, Drhovy 65, 263 01 Dobříš</v>
      </c>
      <c r="G92" s="64"/>
      <c r="H92" s="64"/>
      <c r="I92" s="178" t="s">
        <v>37</v>
      </c>
      <c r="J92" s="177" t="str">
        <f>E25</f>
        <v>UREŠ vhprojekt s.r.o.</v>
      </c>
      <c r="K92" s="64"/>
      <c r="L92" s="62"/>
    </row>
    <row r="93" spans="2:12" s="1" customFormat="1" ht="14.45" customHeight="1">
      <c r="B93" s="42"/>
      <c r="C93" s="66" t="s">
        <v>35</v>
      </c>
      <c r="D93" s="64"/>
      <c r="E93" s="64"/>
      <c r="F93" s="177" t="str">
        <f>IF(E22="","",E22)</f>
        <v/>
      </c>
      <c r="G93" s="64"/>
      <c r="H93" s="64"/>
      <c r="I93" s="174"/>
      <c r="J93" s="64"/>
      <c r="K93" s="64"/>
      <c r="L93" s="62"/>
    </row>
    <row r="94" spans="2:12" s="1" customFormat="1" ht="10.35" customHeight="1">
      <c r="B94" s="42"/>
      <c r="C94" s="64"/>
      <c r="D94" s="64"/>
      <c r="E94" s="64"/>
      <c r="F94" s="64"/>
      <c r="G94" s="64"/>
      <c r="H94" s="64"/>
      <c r="I94" s="174"/>
      <c r="J94" s="64"/>
      <c r="K94" s="64"/>
      <c r="L94" s="62"/>
    </row>
    <row r="95" spans="2:20" s="10" customFormat="1" ht="29.25" customHeight="1">
      <c r="B95" s="179"/>
      <c r="C95" s="180" t="s">
        <v>199</v>
      </c>
      <c r="D95" s="181" t="s">
        <v>63</v>
      </c>
      <c r="E95" s="181" t="s">
        <v>59</v>
      </c>
      <c r="F95" s="181" t="s">
        <v>200</v>
      </c>
      <c r="G95" s="181" t="s">
        <v>201</v>
      </c>
      <c r="H95" s="181" t="s">
        <v>202</v>
      </c>
      <c r="I95" s="182" t="s">
        <v>203</v>
      </c>
      <c r="J95" s="181" t="s">
        <v>187</v>
      </c>
      <c r="K95" s="183" t="s">
        <v>204</v>
      </c>
      <c r="L95" s="184"/>
      <c r="M95" s="82" t="s">
        <v>205</v>
      </c>
      <c r="N95" s="83" t="s">
        <v>48</v>
      </c>
      <c r="O95" s="83" t="s">
        <v>206</v>
      </c>
      <c r="P95" s="83" t="s">
        <v>207</v>
      </c>
      <c r="Q95" s="83" t="s">
        <v>208</v>
      </c>
      <c r="R95" s="83" t="s">
        <v>209</v>
      </c>
      <c r="S95" s="83" t="s">
        <v>210</v>
      </c>
      <c r="T95" s="84" t="s">
        <v>211</v>
      </c>
    </row>
    <row r="96" spans="2:63" s="1" customFormat="1" ht="29.25" customHeight="1">
      <c r="B96" s="42"/>
      <c r="C96" s="88" t="s">
        <v>188</v>
      </c>
      <c r="D96" s="64"/>
      <c r="E96" s="64"/>
      <c r="F96" s="64"/>
      <c r="G96" s="64"/>
      <c r="H96" s="64"/>
      <c r="I96" s="174"/>
      <c r="J96" s="185">
        <f>BK96</f>
        <v>0</v>
      </c>
      <c r="K96" s="64"/>
      <c r="L96" s="62"/>
      <c r="M96" s="85"/>
      <c r="N96" s="86"/>
      <c r="O96" s="86"/>
      <c r="P96" s="186">
        <f>P97</f>
        <v>0</v>
      </c>
      <c r="Q96" s="86"/>
      <c r="R96" s="186">
        <f>R97</f>
        <v>14.03508736</v>
      </c>
      <c r="S96" s="86"/>
      <c r="T96" s="187">
        <f>T97</f>
        <v>0</v>
      </c>
      <c r="AT96" s="25" t="s">
        <v>77</v>
      </c>
      <c r="AU96" s="25" t="s">
        <v>189</v>
      </c>
      <c r="BK96" s="188">
        <f>BK97</f>
        <v>0</v>
      </c>
    </row>
    <row r="97" spans="2:63" s="11" customFormat="1" ht="37.35" customHeight="1">
      <c r="B97" s="189"/>
      <c r="C97" s="190"/>
      <c r="D97" s="191" t="s">
        <v>77</v>
      </c>
      <c r="E97" s="192" t="s">
        <v>212</v>
      </c>
      <c r="F97" s="192" t="s">
        <v>213</v>
      </c>
      <c r="G97" s="190"/>
      <c r="H97" s="190"/>
      <c r="I97" s="193"/>
      <c r="J97" s="194">
        <f>BK97</f>
        <v>0</v>
      </c>
      <c r="K97" s="190"/>
      <c r="L97" s="195"/>
      <c r="M97" s="196"/>
      <c r="N97" s="197"/>
      <c r="O97" s="197"/>
      <c r="P97" s="198">
        <f>P98+P164+P168+P175+P179+P183+P196</f>
        <v>0</v>
      </c>
      <c r="Q97" s="197"/>
      <c r="R97" s="198">
        <f>R98+R164+R168+R175+R179+R183+R196</f>
        <v>14.03508736</v>
      </c>
      <c r="S97" s="197"/>
      <c r="T97" s="199">
        <f>T98+T164+T168+T175+T179+T183+T196</f>
        <v>0</v>
      </c>
      <c r="AR97" s="200" t="s">
        <v>24</v>
      </c>
      <c r="AT97" s="201" t="s">
        <v>77</v>
      </c>
      <c r="AU97" s="201" t="s">
        <v>78</v>
      </c>
      <c r="AY97" s="200" t="s">
        <v>214</v>
      </c>
      <c r="BK97" s="202">
        <f>BK98+BK164+BK168+BK175+BK179+BK183+BK196</f>
        <v>0</v>
      </c>
    </row>
    <row r="98" spans="2:63" s="11" customFormat="1" ht="19.9" customHeight="1">
      <c r="B98" s="189"/>
      <c r="C98" s="190"/>
      <c r="D98" s="203" t="s">
        <v>77</v>
      </c>
      <c r="E98" s="204" t="s">
        <v>24</v>
      </c>
      <c r="F98" s="204" t="s">
        <v>215</v>
      </c>
      <c r="G98" s="190"/>
      <c r="H98" s="190"/>
      <c r="I98" s="193"/>
      <c r="J98" s="205">
        <f>BK98</f>
        <v>0</v>
      </c>
      <c r="K98" s="190"/>
      <c r="L98" s="195"/>
      <c r="M98" s="196"/>
      <c r="N98" s="197"/>
      <c r="O98" s="197"/>
      <c r="P98" s="198">
        <f>SUM(P99:P163)</f>
        <v>0</v>
      </c>
      <c r="Q98" s="197"/>
      <c r="R98" s="198">
        <f>SUM(R99:R163)</f>
        <v>0.8332073600000001</v>
      </c>
      <c r="S98" s="197"/>
      <c r="T98" s="199">
        <f>SUM(T99:T163)</f>
        <v>0</v>
      </c>
      <c r="AR98" s="200" t="s">
        <v>24</v>
      </c>
      <c r="AT98" s="201" t="s">
        <v>77</v>
      </c>
      <c r="AU98" s="201" t="s">
        <v>24</v>
      </c>
      <c r="AY98" s="200" t="s">
        <v>214</v>
      </c>
      <c r="BK98" s="202">
        <f>SUM(BK99:BK163)</f>
        <v>0</v>
      </c>
    </row>
    <row r="99" spans="2:65" s="1" customFormat="1" ht="22.5" customHeight="1">
      <c r="B99" s="42"/>
      <c r="C99" s="206" t="s">
        <v>24</v>
      </c>
      <c r="D99" s="206" t="s">
        <v>216</v>
      </c>
      <c r="E99" s="207" t="s">
        <v>217</v>
      </c>
      <c r="F99" s="208" t="s">
        <v>218</v>
      </c>
      <c r="G99" s="209" t="s">
        <v>219</v>
      </c>
      <c r="H99" s="210">
        <v>110</v>
      </c>
      <c r="I99" s="211"/>
      <c r="J99" s="212">
        <f>ROUND(I99*H99,2)</f>
        <v>0</v>
      </c>
      <c r="K99" s="208" t="s">
        <v>220</v>
      </c>
      <c r="L99" s="62"/>
      <c r="M99" s="213" t="s">
        <v>22</v>
      </c>
      <c r="N99" s="214" t="s">
        <v>49</v>
      </c>
      <c r="O99" s="43"/>
      <c r="P99" s="215">
        <f>O99*H99</f>
        <v>0</v>
      </c>
      <c r="Q99" s="215">
        <v>0</v>
      </c>
      <c r="R99" s="215">
        <f>Q99*H99</f>
        <v>0</v>
      </c>
      <c r="S99" s="215">
        <v>0</v>
      </c>
      <c r="T99" s="216">
        <f>S99*H99</f>
        <v>0</v>
      </c>
      <c r="AR99" s="25" t="s">
        <v>221</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221</v>
      </c>
      <c r="BM99" s="25" t="s">
        <v>2198</v>
      </c>
    </row>
    <row r="100" spans="2:47" s="1" customFormat="1" ht="13.5">
      <c r="B100" s="42"/>
      <c r="C100" s="64"/>
      <c r="D100" s="223" t="s">
        <v>223</v>
      </c>
      <c r="E100" s="64"/>
      <c r="F100" s="269" t="s">
        <v>218</v>
      </c>
      <c r="G100" s="64"/>
      <c r="H100" s="64"/>
      <c r="I100" s="174"/>
      <c r="J100" s="64"/>
      <c r="K100" s="64"/>
      <c r="L100" s="62"/>
      <c r="M100" s="220"/>
      <c r="N100" s="43"/>
      <c r="O100" s="43"/>
      <c r="P100" s="43"/>
      <c r="Q100" s="43"/>
      <c r="R100" s="43"/>
      <c r="S100" s="43"/>
      <c r="T100" s="79"/>
      <c r="AT100" s="25" t="s">
        <v>223</v>
      </c>
      <c r="AU100" s="25" t="s">
        <v>86</v>
      </c>
    </row>
    <row r="101" spans="2:65" s="1" customFormat="1" ht="22.5" customHeight="1">
      <c r="B101" s="42"/>
      <c r="C101" s="206" t="s">
        <v>86</v>
      </c>
      <c r="D101" s="206" t="s">
        <v>216</v>
      </c>
      <c r="E101" s="207" t="s">
        <v>226</v>
      </c>
      <c r="F101" s="208" t="s">
        <v>227</v>
      </c>
      <c r="G101" s="209" t="s">
        <v>228</v>
      </c>
      <c r="H101" s="210">
        <v>11</v>
      </c>
      <c r="I101" s="211"/>
      <c r="J101" s="212">
        <f>ROUND(I101*H101,2)</f>
        <v>0</v>
      </c>
      <c r="K101" s="208" t="s">
        <v>220</v>
      </c>
      <c r="L101" s="62"/>
      <c r="M101" s="213" t="s">
        <v>22</v>
      </c>
      <c r="N101" s="214" t="s">
        <v>49</v>
      </c>
      <c r="O101" s="43"/>
      <c r="P101" s="215">
        <f>O101*H101</f>
        <v>0</v>
      </c>
      <c r="Q101" s="215">
        <v>0</v>
      </c>
      <c r="R101" s="215">
        <f>Q101*H101</f>
        <v>0</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2199</v>
      </c>
    </row>
    <row r="102" spans="2:47" s="1" customFormat="1" ht="13.5">
      <c r="B102" s="42"/>
      <c r="C102" s="64"/>
      <c r="D102" s="223" t="s">
        <v>223</v>
      </c>
      <c r="E102" s="64"/>
      <c r="F102" s="269" t="s">
        <v>227</v>
      </c>
      <c r="G102" s="64"/>
      <c r="H102" s="64"/>
      <c r="I102" s="174"/>
      <c r="J102" s="64"/>
      <c r="K102" s="64"/>
      <c r="L102" s="62"/>
      <c r="M102" s="220"/>
      <c r="N102" s="43"/>
      <c r="O102" s="43"/>
      <c r="P102" s="43"/>
      <c r="Q102" s="43"/>
      <c r="R102" s="43"/>
      <c r="S102" s="43"/>
      <c r="T102" s="79"/>
      <c r="AT102" s="25" t="s">
        <v>223</v>
      </c>
      <c r="AU102" s="25" t="s">
        <v>86</v>
      </c>
    </row>
    <row r="103" spans="2:65" s="1" customFormat="1" ht="22.5" customHeight="1">
      <c r="B103" s="42"/>
      <c r="C103" s="206" t="s">
        <v>124</v>
      </c>
      <c r="D103" s="206" t="s">
        <v>216</v>
      </c>
      <c r="E103" s="207" t="s">
        <v>231</v>
      </c>
      <c r="F103" s="208" t="s">
        <v>232</v>
      </c>
      <c r="G103" s="209" t="s">
        <v>233</v>
      </c>
      <c r="H103" s="210">
        <v>125.931</v>
      </c>
      <c r="I103" s="211"/>
      <c r="J103" s="212">
        <f>ROUND(I103*H103,2)</f>
        <v>0</v>
      </c>
      <c r="K103" s="208" t="s">
        <v>234</v>
      </c>
      <c r="L103" s="62"/>
      <c r="M103" s="213" t="s">
        <v>22</v>
      </c>
      <c r="N103" s="214" t="s">
        <v>49</v>
      </c>
      <c r="O103" s="43"/>
      <c r="P103" s="215">
        <f>O103*H103</f>
        <v>0</v>
      </c>
      <c r="Q103" s="215">
        <v>0</v>
      </c>
      <c r="R103" s="215">
        <f>Q103*H103</f>
        <v>0</v>
      </c>
      <c r="S103" s="215">
        <v>0</v>
      </c>
      <c r="T103" s="216">
        <f>S103*H103</f>
        <v>0</v>
      </c>
      <c r="AR103" s="25" t="s">
        <v>221</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221</v>
      </c>
      <c r="BM103" s="25" t="s">
        <v>2200</v>
      </c>
    </row>
    <row r="104" spans="2:47" s="1" customFormat="1" ht="27">
      <c r="B104" s="42"/>
      <c r="C104" s="64"/>
      <c r="D104" s="218" t="s">
        <v>223</v>
      </c>
      <c r="E104" s="64"/>
      <c r="F104" s="219" t="s">
        <v>236</v>
      </c>
      <c r="G104" s="64"/>
      <c r="H104" s="64"/>
      <c r="I104" s="174"/>
      <c r="J104" s="64"/>
      <c r="K104" s="64"/>
      <c r="L104" s="62"/>
      <c r="M104" s="220"/>
      <c r="N104" s="43"/>
      <c r="O104" s="43"/>
      <c r="P104" s="43"/>
      <c r="Q104" s="43"/>
      <c r="R104" s="43"/>
      <c r="S104" s="43"/>
      <c r="T104" s="79"/>
      <c r="AT104" s="25" t="s">
        <v>223</v>
      </c>
      <c r="AU104" s="25" t="s">
        <v>86</v>
      </c>
    </row>
    <row r="105" spans="2:51" s="12" customFormat="1" ht="13.5">
      <c r="B105" s="221"/>
      <c r="C105" s="222"/>
      <c r="D105" s="223" t="s">
        <v>224</v>
      </c>
      <c r="E105" s="224" t="s">
        <v>169</v>
      </c>
      <c r="F105" s="225" t="s">
        <v>2201</v>
      </c>
      <c r="G105" s="222"/>
      <c r="H105" s="226">
        <v>125.931</v>
      </c>
      <c r="I105" s="227"/>
      <c r="J105" s="222"/>
      <c r="K105" s="222"/>
      <c r="L105" s="228"/>
      <c r="M105" s="229"/>
      <c r="N105" s="230"/>
      <c r="O105" s="230"/>
      <c r="P105" s="230"/>
      <c r="Q105" s="230"/>
      <c r="R105" s="230"/>
      <c r="S105" s="230"/>
      <c r="T105" s="231"/>
      <c r="AT105" s="232" t="s">
        <v>224</v>
      </c>
      <c r="AU105" s="232" t="s">
        <v>86</v>
      </c>
      <c r="AV105" s="12" t="s">
        <v>86</v>
      </c>
      <c r="AW105" s="12" t="s">
        <v>41</v>
      </c>
      <c r="AX105" s="12" t="s">
        <v>24</v>
      </c>
      <c r="AY105" s="232" t="s">
        <v>214</v>
      </c>
    </row>
    <row r="106" spans="2:65" s="1" customFormat="1" ht="22.5" customHeight="1">
      <c r="B106" s="42"/>
      <c r="C106" s="206" t="s">
        <v>221</v>
      </c>
      <c r="D106" s="206" t="s">
        <v>216</v>
      </c>
      <c r="E106" s="207" t="s">
        <v>239</v>
      </c>
      <c r="F106" s="208" t="s">
        <v>240</v>
      </c>
      <c r="G106" s="209" t="s">
        <v>233</v>
      </c>
      <c r="H106" s="210">
        <v>62.966</v>
      </c>
      <c r="I106" s="211"/>
      <c r="J106" s="212">
        <f>ROUND(I106*H106,2)</f>
        <v>0</v>
      </c>
      <c r="K106" s="208" t="s">
        <v>234</v>
      </c>
      <c r="L106" s="62"/>
      <c r="M106" s="213" t="s">
        <v>22</v>
      </c>
      <c r="N106" s="214" t="s">
        <v>49</v>
      </c>
      <c r="O106" s="43"/>
      <c r="P106" s="215">
        <f>O106*H106</f>
        <v>0</v>
      </c>
      <c r="Q106" s="215">
        <v>0</v>
      </c>
      <c r="R106" s="215">
        <f>Q106*H106</f>
        <v>0</v>
      </c>
      <c r="S106" s="215">
        <v>0</v>
      </c>
      <c r="T106" s="216">
        <f>S106*H106</f>
        <v>0</v>
      </c>
      <c r="AR106" s="25" t="s">
        <v>221</v>
      </c>
      <c r="AT106" s="25" t="s">
        <v>216</v>
      </c>
      <c r="AU106" s="25" t="s">
        <v>86</v>
      </c>
      <c r="AY106" s="25" t="s">
        <v>214</v>
      </c>
      <c r="BE106" s="217">
        <f>IF(N106="základní",J106,0)</f>
        <v>0</v>
      </c>
      <c r="BF106" s="217">
        <f>IF(N106="snížená",J106,0)</f>
        <v>0</v>
      </c>
      <c r="BG106" s="217">
        <f>IF(N106="zákl. přenesená",J106,0)</f>
        <v>0</v>
      </c>
      <c r="BH106" s="217">
        <f>IF(N106="sníž. přenesená",J106,0)</f>
        <v>0</v>
      </c>
      <c r="BI106" s="217">
        <f>IF(N106="nulová",J106,0)</f>
        <v>0</v>
      </c>
      <c r="BJ106" s="25" t="s">
        <v>24</v>
      </c>
      <c r="BK106" s="217">
        <f>ROUND(I106*H106,2)</f>
        <v>0</v>
      </c>
      <c r="BL106" s="25" t="s">
        <v>221</v>
      </c>
      <c r="BM106" s="25" t="s">
        <v>2202</v>
      </c>
    </row>
    <row r="107" spans="2:47" s="1" customFormat="1" ht="27">
      <c r="B107" s="42"/>
      <c r="C107" s="64"/>
      <c r="D107" s="218" t="s">
        <v>223</v>
      </c>
      <c r="E107" s="64"/>
      <c r="F107" s="219" t="s">
        <v>2001</v>
      </c>
      <c r="G107" s="64"/>
      <c r="H107" s="64"/>
      <c r="I107" s="174"/>
      <c r="J107" s="64"/>
      <c r="K107" s="64"/>
      <c r="L107" s="62"/>
      <c r="M107" s="220"/>
      <c r="N107" s="43"/>
      <c r="O107" s="43"/>
      <c r="P107" s="43"/>
      <c r="Q107" s="43"/>
      <c r="R107" s="43"/>
      <c r="S107" s="43"/>
      <c r="T107" s="79"/>
      <c r="AT107" s="25" t="s">
        <v>223</v>
      </c>
      <c r="AU107" s="25" t="s">
        <v>86</v>
      </c>
    </row>
    <row r="108" spans="2:51" s="12" customFormat="1" ht="13.5">
      <c r="B108" s="221"/>
      <c r="C108" s="222"/>
      <c r="D108" s="223" t="s">
        <v>224</v>
      </c>
      <c r="E108" s="224" t="s">
        <v>22</v>
      </c>
      <c r="F108" s="225" t="s">
        <v>2203</v>
      </c>
      <c r="G108" s="222"/>
      <c r="H108" s="226">
        <v>62.966</v>
      </c>
      <c r="I108" s="227"/>
      <c r="J108" s="222"/>
      <c r="K108" s="222"/>
      <c r="L108" s="228"/>
      <c r="M108" s="229"/>
      <c r="N108" s="230"/>
      <c r="O108" s="230"/>
      <c r="P108" s="230"/>
      <c r="Q108" s="230"/>
      <c r="R108" s="230"/>
      <c r="S108" s="230"/>
      <c r="T108" s="231"/>
      <c r="AT108" s="232" t="s">
        <v>224</v>
      </c>
      <c r="AU108" s="232" t="s">
        <v>86</v>
      </c>
      <c r="AV108" s="12" t="s">
        <v>86</v>
      </c>
      <c r="AW108" s="12" t="s">
        <v>41</v>
      </c>
      <c r="AX108" s="12" t="s">
        <v>24</v>
      </c>
      <c r="AY108" s="232" t="s">
        <v>214</v>
      </c>
    </row>
    <row r="109" spans="2:65" s="1" customFormat="1" ht="22.5" customHeight="1">
      <c r="B109" s="42"/>
      <c r="C109" s="206" t="s">
        <v>244</v>
      </c>
      <c r="D109" s="206" t="s">
        <v>216</v>
      </c>
      <c r="E109" s="207" t="s">
        <v>245</v>
      </c>
      <c r="F109" s="208" t="s">
        <v>246</v>
      </c>
      <c r="G109" s="209" t="s">
        <v>233</v>
      </c>
      <c r="H109" s="210">
        <v>227.209</v>
      </c>
      <c r="I109" s="211"/>
      <c r="J109" s="212">
        <f>ROUND(I109*H109,2)</f>
        <v>0</v>
      </c>
      <c r="K109" s="208" t="s">
        <v>234</v>
      </c>
      <c r="L109" s="62"/>
      <c r="M109" s="213" t="s">
        <v>22</v>
      </c>
      <c r="N109" s="214" t="s">
        <v>49</v>
      </c>
      <c r="O109" s="43"/>
      <c r="P109" s="215">
        <f>O109*H109</f>
        <v>0</v>
      </c>
      <c r="Q109" s="215">
        <v>0</v>
      </c>
      <c r="R109" s="215">
        <f>Q109*H109</f>
        <v>0</v>
      </c>
      <c r="S109" s="215">
        <v>0</v>
      </c>
      <c r="T109" s="216">
        <f>S109*H109</f>
        <v>0</v>
      </c>
      <c r="AR109" s="25" t="s">
        <v>221</v>
      </c>
      <c r="AT109" s="25" t="s">
        <v>216</v>
      </c>
      <c r="AU109" s="25" t="s">
        <v>86</v>
      </c>
      <c r="AY109" s="25" t="s">
        <v>214</v>
      </c>
      <c r="BE109" s="217">
        <f>IF(N109="základní",J109,0)</f>
        <v>0</v>
      </c>
      <c r="BF109" s="217">
        <f>IF(N109="snížená",J109,0)</f>
        <v>0</v>
      </c>
      <c r="BG109" s="217">
        <f>IF(N109="zákl. přenesená",J109,0)</f>
        <v>0</v>
      </c>
      <c r="BH109" s="217">
        <f>IF(N109="sníž. přenesená",J109,0)</f>
        <v>0</v>
      </c>
      <c r="BI109" s="217">
        <f>IF(N109="nulová",J109,0)</f>
        <v>0</v>
      </c>
      <c r="BJ109" s="25" t="s">
        <v>24</v>
      </c>
      <c r="BK109" s="217">
        <f>ROUND(I109*H109,2)</f>
        <v>0</v>
      </c>
      <c r="BL109" s="25" t="s">
        <v>221</v>
      </c>
      <c r="BM109" s="25" t="s">
        <v>2204</v>
      </c>
    </row>
    <row r="110" spans="2:47" s="1" customFormat="1" ht="27">
      <c r="B110" s="42"/>
      <c r="C110" s="64"/>
      <c r="D110" s="218" t="s">
        <v>223</v>
      </c>
      <c r="E110" s="64"/>
      <c r="F110" s="219" t="s">
        <v>248</v>
      </c>
      <c r="G110" s="64"/>
      <c r="H110" s="64"/>
      <c r="I110" s="174"/>
      <c r="J110" s="64"/>
      <c r="K110" s="64"/>
      <c r="L110" s="62"/>
      <c r="M110" s="220"/>
      <c r="N110" s="43"/>
      <c r="O110" s="43"/>
      <c r="P110" s="43"/>
      <c r="Q110" s="43"/>
      <c r="R110" s="43"/>
      <c r="S110" s="43"/>
      <c r="T110" s="79"/>
      <c r="AT110" s="25" t="s">
        <v>223</v>
      </c>
      <c r="AU110" s="25" t="s">
        <v>86</v>
      </c>
    </row>
    <row r="111" spans="2:51" s="12" customFormat="1" ht="13.5">
      <c r="B111" s="221"/>
      <c r="C111" s="222"/>
      <c r="D111" s="223" t="s">
        <v>224</v>
      </c>
      <c r="E111" s="224" t="s">
        <v>171</v>
      </c>
      <c r="F111" s="225" t="s">
        <v>2205</v>
      </c>
      <c r="G111" s="222"/>
      <c r="H111" s="226">
        <v>227.209</v>
      </c>
      <c r="I111" s="227"/>
      <c r="J111" s="222"/>
      <c r="K111" s="222"/>
      <c r="L111" s="228"/>
      <c r="M111" s="229"/>
      <c r="N111" s="230"/>
      <c r="O111" s="230"/>
      <c r="P111" s="230"/>
      <c r="Q111" s="230"/>
      <c r="R111" s="230"/>
      <c r="S111" s="230"/>
      <c r="T111" s="231"/>
      <c r="AT111" s="232" t="s">
        <v>224</v>
      </c>
      <c r="AU111" s="232" t="s">
        <v>86</v>
      </c>
      <c r="AV111" s="12" t="s">
        <v>86</v>
      </c>
      <c r="AW111" s="12" t="s">
        <v>41</v>
      </c>
      <c r="AX111" s="12" t="s">
        <v>24</v>
      </c>
      <c r="AY111" s="232" t="s">
        <v>214</v>
      </c>
    </row>
    <row r="112" spans="2:65" s="1" customFormat="1" ht="22.5" customHeight="1">
      <c r="B112" s="42"/>
      <c r="C112" s="206" t="s">
        <v>250</v>
      </c>
      <c r="D112" s="206" t="s">
        <v>216</v>
      </c>
      <c r="E112" s="207" t="s">
        <v>251</v>
      </c>
      <c r="F112" s="208" t="s">
        <v>252</v>
      </c>
      <c r="G112" s="209" t="s">
        <v>233</v>
      </c>
      <c r="H112" s="210">
        <v>113.605</v>
      </c>
      <c r="I112" s="211"/>
      <c r="J112" s="212">
        <f>ROUND(I112*H112,2)</f>
        <v>0</v>
      </c>
      <c r="K112" s="208" t="s">
        <v>234</v>
      </c>
      <c r="L112" s="62"/>
      <c r="M112" s="213" t="s">
        <v>22</v>
      </c>
      <c r="N112" s="214" t="s">
        <v>49</v>
      </c>
      <c r="O112" s="43"/>
      <c r="P112" s="215">
        <f>O112*H112</f>
        <v>0</v>
      </c>
      <c r="Q112" s="215">
        <v>0</v>
      </c>
      <c r="R112" s="215">
        <f>Q112*H112</f>
        <v>0</v>
      </c>
      <c r="S112" s="215">
        <v>0</v>
      </c>
      <c r="T112" s="216">
        <f>S112*H112</f>
        <v>0</v>
      </c>
      <c r="AR112" s="25" t="s">
        <v>221</v>
      </c>
      <c r="AT112" s="25" t="s">
        <v>216</v>
      </c>
      <c r="AU112" s="25" t="s">
        <v>86</v>
      </c>
      <c r="AY112" s="25" t="s">
        <v>214</v>
      </c>
      <c r="BE112" s="217">
        <f>IF(N112="základní",J112,0)</f>
        <v>0</v>
      </c>
      <c r="BF112" s="217">
        <f>IF(N112="snížená",J112,0)</f>
        <v>0</v>
      </c>
      <c r="BG112" s="217">
        <f>IF(N112="zákl. přenesená",J112,0)</f>
        <v>0</v>
      </c>
      <c r="BH112" s="217">
        <f>IF(N112="sníž. přenesená",J112,0)</f>
        <v>0</v>
      </c>
      <c r="BI112" s="217">
        <f>IF(N112="nulová",J112,0)</f>
        <v>0</v>
      </c>
      <c r="BJ112" s="25" t="s">
        <v>24</v>
      </c>
      <c r="BK112" s="217">
        <f>ROUND(I112*H112,2)</f>
        <v>0</v>
      </c>
      <c r="BL112" s="25" t="s">
        <v>221</v>
      </c>
      <c r="BM112" s="25" t="s">
        <v>2206</v>
      </c>
    </row>
    <row r="113" spans="2:47" s="1" customFormat="1" ht="27">
      <c r="B113" s="42"/>
      <c r="C113" s="64"/>
      <c r="D113" s="218" t="s">
        <v>223</v>
      </c>
      <c r="E113" s="64"/>
      <c r="F113" s="219" t="s">
        <v>2207</v>
      </c>
      <c r="G113" s="64"/>
      <c r="H113" s="64"/>
      <c r="I113" s="174"/>
      <c r="J113" s="64"/>
      <c r="K113" s="64"/>
      <c r="L113" s="62"/>
      <c r="M113" s="220"/>
      <c r="N113" s="43"/>
      <c r="O113" s="43"/>
      <c r="P113" s="43"/>
      <c r="Q113" s="43"/>
      <c r="R113" s="43"/>
      <c r="S113" s="43"/>
      <c r="T113" s="79"/>
      <c r="AT113" s="25" t="s">
        <v>223</v>
      </c>
      <c r="AU113" s="25" t="s">
        <v>86</v>
      </c>
    </row>
    <row r="114" spans="2:51" s="12" customFormat="1" ht="13.5">
      <c r="B114" s="221"/>
      <c r="C114" s="222"/>
      <c r="D114" s="223" t="s">
        <v>224</v>
      </c>
      <c r="E114" s="224" t="s">
        <v>22</v>
      </c>
      <c r="F114" s="225" t="s">
        <v>2208</v>
      </c>
      <c r="G114" s="222"/>
      <c r="H114" s="226">
        <v>113.605</v>
      </c>
      <c r="I114" s="227"/>
      <c r="J114" s="222"/>
      <c r="K114" s="222"/>
      <c r="L114" s="228"/>
      <c r="M114" s="229"/>
      <c r="N114" s="230"/>
      <c r="O114" s="230"/>
      <c r="P114" s="230"/>
      <c r="Q114" s="230"/>
      <c r="R114" s="230"/>
      <c r="S114" s="230"/>
      <c r="T114" s="231"/>
      <c r="AT114" s="232" t="s">
        <v>224</v>
      </c>
      <c r="AU114" s="232" t="s">
        <v>86</v>
      </c>
      <c r="AV114" s="12" t="s">
        <v>86</v>
      </c>
      <c r="AW114" s="12" t="s">
        <v>41</v>
      </c>
      <c r="AX114" s="12" t="s">
        <v>24</v>
      </c>
      <c r="AY114" s="232" t="s">
        <v>214</v>
      </c>
    </row>
    <row r="115" spans="2:65" s="1" customFormat="1" ht="22.5" customHeight="1">
      <c r="B115" s="42"/>
      <c r="C115" s="206" t="s">
        <v>256</v>
      </c>
      <c r="D115" s="206" t="s">
        <v>216</v>
      </c>
      <c r="E115" s="207" t="s">
        <v>257</v>
      </c>
      <c r="F115" s="208" t="s">
        <v>258</v>
      </c>
      <c r="G115" s="209" t="s">
        <v>233</v>
      </c>
      <c r="H115" s="210">
        <v>14.245</v>
      </c>
      <c r="I115" s="211"/>
      <c r="J115" s="212">
        <f>ROUND(I115*H115,2)</f>
        <v>0</v>
      </c>
      <c r="K115" s="208" t="s">
        <v>234</v>
      </c>
      <c r="L115" s="62"/>
      <c r="M115" s="213" t="s">
        <v>22</v>
      </c>
      <c r="N115" s="214" t="s">
        <v>49</v>
      </c>
      <c r="O115" s="43"/>
      <c r="P115" s="215">
        <f>O115*H115</f>
        <v>0</v>
      </c>
      <c r="Q115" s="215">
        <v>0.00824</v>
      </c>
      <c r="R115" s="215">
        <f>Q115*H115</f>
        <v>0.1173788</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2209</v>
      </c>
    </row>
    <row r="116" spans="2:47" s="1" customFormat="1" ht="27">
      <c r="B116" s="42"/>
      <c r="C116" s="64"/>
      <c r="D116" s="218" t="s">
        <v>223</v>
      </c>
      <c r="E116" s="64"/>
      <c r="F116" s="219" t="s">
        <v>260</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23" t="s">
        <v>224</v>
      </c>
      <c r="E117" s="224" t="s">
        <v>173</v>
      </c>
      <c r="F117" s="225" t="s">
        <v>2210</v>
      </c>
      <c r="G117" s="222"/>
      <c r="H117" s="226">
        <v>14.245</v>
      </c>
      <c r="I117" s="227"/>
      <c r="J117" s="222"/>
      <c r="K117" s="222"/>
      <c r="L117" s="228"/>
      <c r="M117" s="229"/>
      <c r="N117" s="230"/>
      <c r="O117" s="230"/>
      <c r="P117" s="230"/>
      <c r="Q117" s="230"/>
      <c r="R117" s="230"/>
      <c r="S117" s="230"/>
      <c r="T117" s="231"/>
      <c r="AT117" s="232" t="s">
        <v>224</v>
      </c>
      <c r="AU117" s="232" t="s">
        <v>86</v>
      </c>
      <c r="AV117" s="12" t="s">
        <v>86</v>
      </c>
      <c r="AW117" s="12" t="s">
        <v>41</v>
      </c>
      <c r="AX117" s="12" t="s">
        <v>24</v>
      </c>
      <c r="AY117" s="232" t="s">
        <v>214</v>
      </c>
    </row>
    <row r="118" spans="2:65" s="1" customFormat="1" ht="22.5" customHeight="1">
      <c r="B118" s="42"/>
      <c r="C118" s="206" t="s">
        <v>262</v>
      </c>
      <c r="D118" s="206" t="s">
        <v>216</v>
      </c>
      <c r="E118" s="207" t="s">
        <v>2211</v>
      </c>
      <c r="F118" s="208" t="s">
        <v>2212</v>
      </c>
      <c r="G118" s="209" t="s">
        <v>233</v>
      </c>
      <c r="H118" s="210">
        <v>46.392</v>
      </c>
      <c r="I118" s="211"/>
      <c r="J118" s="212">
        <f>ROUND(I118*H118,2)</f>
        <v>0</v>
      </c>
      <c r="K118" s="208" t="s">
        <v>234</v>
      </c>
      <c r="L118" s="62"/>
      <c r="M118" s="213" t="s">
        <v>22</v>
      </c>
      <c r="N118" s="214" t="s">
        <v>49</v>
      </c>
      <c r="O118" s="43"/>
      <c r="P118" s="215">
        <f>O118*H118</f>
        <v>0</v>
      </c>
      <c r="Q118" s="215">
        <v>0.01543</v>
      </c>
      <c r="R118" s="215">
        <f>Q118*H118</f>
        <v>0.7158285600000001</v>
      </c>
      <c r="S118" s="215">
        <v>0</v>
      </c>
      <c r="T118" s="216">
        <f>S118*H118</f>
        <v>0</v>
      </c>
      <c r="AR118" s="25" t="s">
        <v>221</v>
      </c>
      <c r="AT118" s="25" t="s">
        <v>216</v>
      </c>
      <c r="AU118" s="25" t="s">
        <v>86</v>
      </c>
      <c r="AY118" s="25" t="s">
        <v>214</v>
      </c>
      <c r="BE118" s="217">
        <f>IF(N118="základní",J118,0)</f>
        <v>0</v>
      </c>
      <c r="BF118" s="217">
        <f>IF(N118="snížená",J118,0)</f>
        <v>0</v>
      </c>
      <c r="BG118" s="217">
        <f>IF(N118="zákl. přenesená",J118,0)</f>
        <v>0</v>
      </c>
      <c r="BH118" s="217">
        <f>IF(N118="sníž. přenesená",J118,0)</f>
        <v>0</v>
      </c>
      <c r="BI118" s="217">
        <f>IF(N118="nulová",J118,0)</f>
        <v>0</v>
      </c>
      <c r="BJ118" s="25" t="s">
        <v>24</v>
      </c>
      <c r="BK118" s="217">
        <f>ROUND(I118*H118,2)</f>
        <v>0</v>
      </c>
      <c r="BL118" s="25" t="s">
        <v>221</v>
      </c>
      <c r="BM118" s="25" t="s">
        <v>2213</v>
      </c>
    </row>
    <row r="119" spans="2:47" s="1" customFormat="1" ht="27">
      <c r="B119" s="42"/>
      <c r="C119" s="64"/>
      <c r="D119" s="218" t="s">
        <v>223</v>
      </c>
      <c r="E119" s="64"/>
      <c r="F119" s="219" t="s">
        <v>2214</v>
      </c>
      <c r="G119" s="64"/>
      <c r="H119" s="64"/>
      <c r="I119" s="174"/>
      <c r="J119" s="64"/>
      <c r="K119" s="64"/>
      <c r="L119" s="62"/>
      <c r="M119" s="220"/>
      <c r="N119" s="43"/>
      <c r="O119" s="43"/>
      <c r="P119" s="43"/>
      <c r="Q119" s="43"/>
      <c r="R119" s="43"/>
      <c r="S119" s="43"/>
      <c r="T119" s="79"/>
      <c r="AT119" s="25" t="s">
        <v>223</v>
      </c>
      <c r="AU119" s="25" t="s">
        <v>86</v>
      </c>
    </row>
    <row r="120" spans="2:51" s="12" customFormat="1" ht="13.5">
      <c r="B120" s="221"/>
      <c r="C120" s="222"/>
      <c r="D120" s="223" t="s">
        <v>224</v>
      </c>
      <c r="E120" s="224" t="s">
        <v>2187</v>
      </c>
      <c r="F120" s="225" t="s">
        <v>2215</v>
      </c>
      <c r="G120" s="222"/>
      <c r="H120" s="226">
        <v>46.392</v>
      </c>
      <c r="I120" s="227"/>
      <c r="J120" s="222"/>
      <c r="K120" s="222"/>
      <c r="L120" s="228"/>
      <c r="M120" s="229"/>
      <c r="N120" s="230"/>
      <c r="O120" s="230"/>
      <c r="P120" s="230"/>
      <c r="Q120" s="230"/>
      <c r="R120" s="230"/>
      <c r="S120" s="230"/>
      <c r="T120" s="231"/>
      <c r="AT120" s="232" t="s">
        <v>224</v>
      </c>
      <c r="AU120" s="232" t="s">
        <v>86</v>
      </c>
      <c r="AV120" s="12" t="s">
        <v>86</v>
      </c>
      <c r="AW120" s="12" t="s">
        <v>41</v>
      </c>
      <c r="AX120" s="12" t="s">
        <v>24</v>
      </c>
      <c r="AY120" s="232" t="s">
        <v>214</v>
      </c>
    </row>
    <row r="121" spans="2:65" s="1" customFormat="1" ht="22.5" customHeight="1">
      <c r="B121" s="42"/>
      <c r="C121" s="206" t="s">
        <v>270</v>
      </c>
      <c r="D121" s="206" t="s">
        <v>216</v>
      </c>
      <c r="E121" s="207" t="s">
        <v>2216</v>
      </c>
      <c r="F121" s="208" t="s">
        <v>2217</v>
      </c>
      <c r="G121" s="209" t="s">
        <v>233</v>
      </c>
      <c r="H121" s="210">
        <v>2.849</v>
      </c>
      <c r="I121" s="211"/>
      <c r="J121" s="212">
        <f>ROUND(I121*H121,2)</f>
        <v>0</v>
      </c>
      <c r="K121" s="208" t="s">
        <v>234</v>
      </c>
      <c r="L121" s="62"/>
      <c r="M121" s="213" t="s">
        <v>22</v>
      </c>
      <c r="N121" s="214" t="s">
        <v>49</v>
      </c>
      <c r="O121" s="43"/>
      <c r="P121" s="215">
        <f>O121*H121</f>
        <v>0</v>
      </c>
      <c r="Q121" s="215">
        <v>0</v>
      </c>
      <c r="R121" s="215">
        <f>Q121*H121</f>
        <v>0</v>
      </c>
      <c r="S121" s="215">
        <v>0</v>
      </c>
      <c r="T121" s="216">
        <f>S121*H121</f>
        <v>0</v>
      </c>
      <c r="AR121" s="25" t="s">
        <v>221</v>
      </c>
      <c r="AT121" s="25" t="s">
        <v>216</v>
      </c>
      <c r="AU121" s="25" t="s">
        <v>86</v>
      </c>
      <c r="AY121" s="25" t="s">
        <v>214</v>
      </c>
      <c r="BE121" s="217">
        <f>IF(N121="základní",J121,0)</f>
        <v>0</v>
      </c>
      <c r="BF121" s="217">
        <f>IF(N121="snížená",J121,0)</f>
        <v>0</v>
      </c>
      <c r="BG121" s="217">
        <f>IF(N121="zákl. přenesená",J121,0)</f>
        <v>0</v>
      </c>
      <c r="BH121" s="217">
        <f>IF(N121="sníž. přenesená",J121,0)</f>
        <v>0</v>
      </c>
      <c r="BI121" s="217">
        <f>IF(N121="nulová",J121,0)</f>
        <v>0</v>
      </c>
      <c r="BJ121" s="25" t="s">
        <v>24</v>
      </c>
      <c r="BK121" s="217">
        <f>ROUND(I121*H121,2)</f>
        <v>0</v>
      </c>
      <c r="BL121" s="25" t="s">
        <v>221</v>
      </c>
      <c r="BM121" s="25" t="s">
        <v>2218</v>
      </c>
    </row>
    <row r="122" spans="2:47" s="1" customFormat="1" ht="40.5">
      <c r="B122" s="42"/>
      <c r="C122" s="64"/>
      <c r="D122" s="218" t="s">
        <v>223</v>
      </c>
      <c r="E122" s="64"/>
      <c r="F122" s="219" t="s">
        <v>2219</v>
      </c>
      <c r="G122" s="64"/>
      <c r="H122" s="64"/>
      <c r="I122" s="174"/>
      <c r="J122" s="64"/>
      <c r="K122" s="64"/>
      <c r="L122" s="62"/>
      <c r="M122" s="220"/>
      <c r="N122" s="43"/>
      <c r="O122" s="43"/>
      <c r="P122" s="43"/>
      <c r="Q122" s="43"/>
      <c r="R122" s="43"/>
      <c r="S122" s="43"/>
      <c r="T122" s="79"/>
      <c r="AT122" s="25" t="s">
        <v>223</v>
      </c>
      <c r="AU122" s="25" t="s">
        <v>86</v>
      </c>
    </row>
    <row r="123" spans="2:51" s="12" customFormat="1" ht="13.5">
      <c r="B123" s="221"/>
      <c r="C123" s="222"/>
      <c r="D123" s="223" t="s">
        <v>224</v>
      </c>
      <c r="E123" s="224" t="s">
        <v>2178</v>
      </c>
      <c r="F123" s="225" t="s">
        <v>2220</v>
      </c>
      <c r="G123" s="222"/>
      <c r="H123" s="226">
        <v>2.849</v>
      </c>
      <c r="I123" s="227"/>
      <c r="J123" s="222"/>
      <c r="K123" s="222"/>
      <c r="L123" s="228"/>
      <c r="M123" s="229"/>
      <c r="N123" s="230"/>
      <c r="O123" s="230"/>
      <c r="P123" s="230"/>
      <c r="Q123" s="230"/>
      <c r="R123" s="230"/>
      <c r="S123" s="230"/>
      <c r="T123" s="231"/>
      <c r="AT123" s="232" t="s">
        <v>224</v>
      </c>
      <c r="AU123" s="232" t="s">
        <v>86</v>
      </c>
      <c r="AV123" s="12" t="s">
        <v>86</v>
      </c>
      <c r="AW123" s="12" t="s">
        <v>41</v>
      </c>
      <c r="AX123" s="12" t="s">
        <v>24</v>
      </c>
      <c r="AY123" s="232" t="s">
        <v>214</v>
      </c>
    </row>
    <row r="124" spans="2:65" s="1" customFormat="1" ht="22.5" customHeight="1">
      <c r="B124" s="42"/>
      <c r="C124" s="206" t="s">
        <v>29</v>
      </c>
      <c r="D124" s="206" t="s">
        <v>216</v>
      </c>
      <c r="E124" s="207" t="s">
        <v>2221</v>
      </c>
      <c r="F124" s="208" t="s">
        <v>2222</v>
      </c>
      <c r="G124" s="209" t="s">
        <v>233</v>
      </c>
      <c r="H124" s="210">
        <v>9.278</v>
      </c>
      <c r="I124" s="211"/>
      <c r="J124" s="212">
        <f>ROUND(I124*H124,2)</f>
        <v>0</v>
      </c>
      <c r="K124" s="208" t="s">
        <v>234</v>
      </c>
      <c r="L124" s="62"/>
      <c r="M124" s="213" t="s">
        <v>22</v>
      </c>
      <c r="N124" s="214" t="s">
        <v>49</v>
      </c>
      <c r="O124" s="43"/>
      <c r="P124" s="215">
        <f>O124*H124</f>
        <v>0</v>
      </c>
      <c r="Q124" s="215">
        <v>0</v>
      </c>
      <c r="R124" s="215">
        <f>Q124*H124</f>
        <v>0</v>
      </c>
      <c r="S124" s="215">
        <v>0</v>
      </c>
      <c r="T124" s="216">
        <f>S124*H124</f>
        <v>0</v>
      </c>
      <c r="AR124" s="25" t="s">
        <v>221</v>
      </c>
      <c r="AT124" s="25" t="s">
        <v>216</v>
      </c>
      <c r="AU124" s="25" t="s">
        <v>86</v>
      </c>
      <c r="AY124" s="25" t="s">
        <v>214</v>
      </c>
      <c r="BE124" s="217">
        <f>IF(N124="základní",J124,0)</f>
        <v>0</v>
      </c>
      <c r="BF124" s="217">
        <f>IF(N124="snížená",J124,0)</f>
        <v>0</v>
      </c>
      <c r="BG124" s="217">
        <f>IF(N124="zákl. přenesená",J124,0)</f>
        <v>0</v>
      </c>
      <c r="BH124" s="217">
        <f>IF(N124="sníž. přenesená",J124,0)</f>
        <v>0</v>
      </c>
      <c r="BI124" s="217">
        <f>IF(N124="nulová",J124,0)</f>
        <v>0</v>
      </c>
      <c r="BJ124" s="25" t="s">
        <v>24</v>
      </c>
      <c r="BK124" s="217">
        <f>ROUND(I124*H124,2)</f>
        <v>0</v>
      </c>
      <c r="BL124" s="25" t="s">
        <v>221</v>
      </c>
      <c r="BM124" s="25" t="s">
        <v>2223</v>
      </c>
    </row>
    <row r="125" spans="2:47" s="1" customFormat="1" ht="40.5">
      <c r="B125" s="42"/>
      <c r="C125" s="64"/>
      <c r="D125" s="218" t="s">
        <v>223</v>
      </c>
      <c r="E125" s="64"/>
      <c r="F125" s="219" t="s">
        <v>2224</v>
      </c>
      <c r="G125" s="64"/>
      <c r="H125" s="64"/>
      <c r="I125" s="174"/>
      <c r="J125" s="64"/>
      <c r="K125" s="64"/>
      <c r="L125" s="62"/>
      <c r="M125" s="220"/>
      <c r="N125" s="43"/>
      <c r="O125" s="43"/>
      <c r="P125" s="43"/>
      <c r="Q125" s="43"/>
      <c r="R125" s="43"/>
      <c r="S125" s="43"/>
      <c r="T125" s="79"/>
      <c r="AT125" s="25" t="s">
        <v>223</v>
      </c>
      <c r="AU125" s="25" t="s">
        <v>86</v>
      </c>
    </row>
    <row r="126" spans="2:51" s="12" customFormat="1" ht="13.5">
      <c r="B126" s="221"/>
      <c r="C126" s="222"/>
      <c r="D126" s="223" t="s">
        <v>224</v>
      </c>
      <c r="E126" s="224" t="s">
        <v>2180</v>
      </c>
      <c r="F126" s="225" t="s">
        <v>2225</v>
      </c>
      <c r="G126" s="222"/>
      <c r="H126" s="226">
        <v>9.278</v>
      </c>
      <c r="I126" s="227"/>
      <c r="J126" s="222"/>
      <c r="K126" s="222"/>
      <c r="L126" s="228"/>
      <c r="M126" s="229"/>
      <c r="N126" s="230"/>
      <c r="O126" s="230"/>
      <c r="P126" s="230"/>
      <c r="Q126" s="230"/>
      <c r="R126" s="230"/>
      <c r="S126" s="230"/>
      <c r="T126" s="231"/>
      <c r="AT126" s="232" t="s">
        <v>224</v>
      </c>
      <c r="AU126" s="232" t="s">
        <v>86</v>
      </c>
      <c r="AV126" s="12" t="s">
        <v>86</v>
      </c>
      <c r="AW126" s="12" t="s">
        <v>41</v>
      </c>
      <c r="AX126" s="12" t="s">
        <v>24</v>
      </c>
      <c r="AY126" s="232" t="s">
        <v>214</v>
      </c>
    </row>
    <row r="127" spans="2:65" s="1" customFormat="1" ht="22.5" customHeight="1">
      <c r="B127" s="42"/>
      <c r="C127" s="206" t="s">
        <v>282</v>
      </c>
      <c r="D127" s="206" t="s">
        <v>216</v>
      </c>
      <c r="E127" s="207" t="s">
        <v>1528</v>
      </c>
      <c r="F127" s="208" t="s">
        <v>1529</v>
      </c>
      <c r="G127" s="209" t="s">
        <v>233</v>
      </c>
      <c r="H127" s="210">
        <v>28.251</v>
      </c>
      <c r="I127" s="211"/>
      <c r="J127" s="212">
        <f>ROUND(I127*H127,2)</f>
        <v>0</v>
      </c>
      <c r="K127" s="208" t="s">
        <v>220</v>
      </c>
      <c r="L127" s="62"/>
      <c r="M127" s="213" t="s">
        <v>22</v>
      </c>
      <c r="N127" s="214" t="s">
        <v>49</v>
      </c>
      <c r="O127" s="43"/>
      <c r="P127" s="215">
        <f>O127*H127</f>
        <v>0</v>
      </c>
      <c r="Q127" s="215">
        <v>0</v>
      </c>
      <c r="R127" s="215">
        <f>Q127*H127</f>
        <v>0</v>
      </c>
      <c r="S127" s="215">
        <v>0</v>
      </c>
      <c r="T127" s="216">
        <f>S127*H127</f>
        <v>0</v>
      </c>
      <c r="AR127" s="25" t="s">
        <v>221</v>
      </c>
      <c r="AT127" s="25" t="s">
        <v>216</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221</v>
      </c>
      <c r="BM127" s="25" t="s">
        <v>2226</v>
      </c>
    </row>
    <row r="128" spans="2:47" s="1" customFormat="1" ht="40.5">
      <c r="B128" s="42"/>
      <c r="C128" s="64"/>
      <c r="D128" s="218" t="s">
        <v>223</v>
      </c>
      <c r="E128" s="64"/>
      <c r="F128" s="219" t="s">
        <v>1531</v>
      </c>
      <c r="G128" s="64"/>
      <c r="H128" s="64"/>
      <c r="I128" s="174"/>
      <c r="J128" s="64"/>
      <c r="K128" s="64"/>
      <c r="L128" s="62"/>
      <c r="M128" s="220"/>
      <c r="N128" s="43"/>
      <c r="O128" s="43"/>
      <c r="P128" s="43"/>
      <c r="Q128" s="43"/>
      <c r="R128" s="43"/>
      <c r="S128" s="43"/>
      <c r="T128" s="79"/>
      <c r="AT128" s="25" t="s">
        <v>223</v>
      </c>
      <c r="AU128" s="25" t="s">
        <v>86</v>
      </c>
    </row>
    <row r="129" spans="2:51" s="12" customFormat="1" ht="13.5">
      <c r="B129" s="221"/>
      <c r="C129" s="222"/>
      <c r="D129" s="218" t="s">
        <v>224</v>
      </c>
      <c r="E129" s="233" t="s">
        <v>22</v>
      </c>
      <c r="F129" s="234" t="s">
        <v>2227</v>
      </c>
      <c r="G129" s="222"/>
      <c r="H129" s="235">
        <v>2.395</v>
      </c>
      <c r="I129" s="227"/>
      <c r="J129" s="222"/>
      <c r="K129" s="222"/>
      <c r="L129" s="228"/>
      <c r="M129" s="229"/>
      <c r="N129" s="230"/>
      <c r="O129" s="230"/>
      <c r="P129" s="230"/>
      <c r="Q129" s="230"/>
      <c r="R129" s="230"/>
      <c r="S129" s="230"/>
      <c r="T129" s="231"/>
      <c r="AT129" s="232" t="s">
        <v>224</v>
      </c>
      <c r="AU129" s="232" t="s">
        <v>86</v>
      </c>
      <c r="AV129" s="12" t="s">
        <v>86</v>
      </c>
      <c r="AW129" s="12" t="s">
        <v>41</v>
      </c>
      <c r="AX129" s="12" t="s">
        <v>78</v>
      </c>
      <c r="AY129" s="232" t="s">
        <v>214</v>
      </c>
    </row>
    <row r="130" spans="2:51" s="12" customFormat="1" ht="13.5">
      <c r="B130" s="221"/>
      <c r="C130" s="222"/>
      <c r="D130" s="218" t="s">
        <v>224</v>
      </c>
      <c r="E130" s="233" t="s">
        <v>162</v>
      </c>
      <c r="F130" s="234" t="s">
        <v>2228</v>
      </c>
      <c r="G130" s="222"/>
      <c r="H130" s="235">
        <v>353.14</v>
      </c>
      <c r="I130" s="227"/>
      <c r="J130" s="222"/>
      <c r="K130" s="222"/>
      <c r="L130" s="228"/>
      <c r="M130" s="229"/>
      <c r="N130" s="230"/>
      <c r="O130" s="230"/>
      <c r="P130" s="230"/>
      <c r="Q130" s="230"/>
      <c r="R130" s="230"/>
      <c r="S130" s="230"/>
      <c r="T130" s="231"/>
      <c r="AT130" s="232" t="s">
        <v>224</v>
      </c>
      <c r="AU130" s="232" t="s">
        <v>86</v>
      </c>
      <c r="AV130" s="12" t="s">
        <v>86</v>
      </c>
      <c r="AW130" s="12" t="s">
        <v>41</v>
      </c>
      <c r="AX130" s="12" t="s">
        <v>78</v>
      </c>
      <c r="AY130" s="232" t="s">
        <v>214</v>
      </c>
    </row>
    <row r="131" spans="2:51" s="12" customFormat="1" ht="13.5">
      <c r="B131" s="221"/>
      <c r="C131" s="222"/>
      <c r="D131" s="223" t="s">
        <v>224</v>
      </c>
      <c r="E131" s="224" t="s">
        <v>22</v>
      </c>
      <c r="F131" s="225" t="s">
        <v>2229</v>
      </c>
      <c r="G131" s="222"/>
      <c r="H131" s="226">
        <v>28.251</v>
      </c>
      <c r="I131" s="227"/>
      <c r="J131" s="222"/>
      <c r="K131" s="222"/>
      <c r="L131" s="228"/>
      <c r="M131" s="229"/>
      <c r="N131" s="230"/>
      <c r="O131" s="230"/>
      <c r="P131" s="230"/>
      <c r="Q131" s="230"/>
      <c r="R131" s="230"/>
      <c r="S131" s="230"/>
      <c r="T131" s="231"/>
      <c r="AT131" s="232" t="s">
        <v>224</v>
      </c>
      <c r="AU131" s="232" t="s">
        <v>86</v>
      </c>
      <c r="AV131" s="12" t="s">
        <v>86</v>
      </c>
      <c r="AW131" s="12" t="s">
        <v>41</v>
      </c>
      <c r="AX131" s="12" t="s">
        <v>24</v>
      </c>
      <c r="AY131" s="232" t="s">
        <v>214</v>
      </c>
    </row>
    <row r="132" spans="2:65" s="1" customFormat="1" ht="22.5" customHeight="1">
      <c r="B132" s="42"/>
      <c r="C132" s="206" t="s">
        <v>288</v>
      </c>
      <c r="D132" s="206" t="s">
        <v>216</v>
      </c>
      <c r="E132" s="207" t="s">
        <v>2230</v>
      </c>
      <c r="F132" s="208" t="s">
        <v>2231</v>
      </c>
      <c r="G132" s="209" t="s">
        <v>233</v>
      </c>
      <c r="H132" s="210">
        <v>5.821</v>
      </c>
      <c r="I132" s="211"/>
      <c r="J132" s="212">
        <f>ROUND(I132*H132,2)</f>
        <v>0</v>
      </c>
      <c r="K132" s="208" t="s">
        <v>234</v>
      </c>
      <c r="L132" s="62"/>
      <c r="M132" s="213" t="s">
        <v>22</v>
      </c>
      <c r="N132" s="214" t="s">
        <v>49</v>
      </c>
      <c r="O132" s="43"/>
      <c r="P132" s="215">
        <f>O132*H132</f>
        <v>0</v>
      </c>
      <c r="Q132" s="215">
        <v>0</v>
      </c>
      <c r="R132" s="215">
        <f>Q132*H132</f>
        <v>0</v>
      </c>
      <c r="S132" s="215">
        <v>0</v>
      </c>
      <c r="T132" s="216">
        <f>S132*H132</f>
        <v>0</v>
      </c>
      <c r="AR132" s="25" t="s">
        <v>221</v>
      </c>
      <c r="AT132" s="25" t="s">
        <v>216</v>
      </c>
      <c r="AU132" s="25" t="s">
        <v>86</v>
      </c>
      <c r="AY132" s="25" t="s">
        <v>214</v>
      </c>
      <c r="BE132" s="217">
        <f>IF(N132="základní",J132,0)</f>
        <v>0</v>
      </c>
      <c r="BF132" s="217">
        <f>IF(N132="snížená",J132,0)</f>
        <v>0</v>
      </c>
      <c r="BG132" s="217">
        <f>IF(N132="zákl. přenesená",J132,0)</f>
        <v>0</v>
      </c>
      <c r="BH132" s="217">
        <f>IF(N132="sníž. přenesená",J132,0)</f>
        <v>0</v>
      </c>
      <c r="BI132" s="217">
        <f>IF(N132="nulová",J132,0)</f>
        <v>0</v>
      </c>
      <c r="BJ132" s="25" t="s">
        <v>24</v>
      </c>
      <c r="BK132" s="217">
        <f>ROUND(I132*H132,2)</f>
        <v>0</v>
      </c>
      <c r="BL132" s="25" t="s">
        <v>221</v>
      </c>
      <c r="BM132" s="25" t="s">
        <v>2232</v>
      </c>
    </row>
    <row r="133" spans="2:47" s="1" customFormat="1" ht="40.5">
      <c r="B133" s="42"/>
      <c r="C133" s="64"/>
      <c r="D133" s="218" t="s">
        <v>223</v>
      </c>
      <c r="E133" s="64"/>
      <c r="F133" s="219" t="s">
        <v>2233</v>
      </c>
      <c r="G133" s="64"/>
      <c r="H133" s="64"/>
      <c r="I133" s="174"/>
      <c r="J133" s="64"/>
      <c r="K133" s="64"/>
      <c r="L133" s="62"/>
      <c r="M133" s="220"/>
      <c r="N133" s="43"/>
      <c r="O133" s="43"/>
      <c r="P133" s="43"/>
      <c r="Q133" s="43"/>
      <c r="R133" s="43"/>
      <c r="S133" s="43"/>
      <c r="T133" s="79"/>
      <c r="AT133" s="25" t="s">
        <v>223</v>
      </c>
      <c r="AU133" s="25" t="s">
        <v>86</v>
      </c>
    </row>
    <row r="134" spans="2:51" s="12" customFormat="1" ht="13.5">
      <c r="B134" s="221"/>
      <c r="C134" s="222"/>
      <c r="D134" s="218" t="s">
        <v>224</v>
      </c>
      <c r="E134" s="233" t="s">
        <v>22</v>
      </c>
      <c r="F134" s="234" t="s">
        <v>2227</v>
      </c>
      <c r="G134" s="222"/>
      <c r="H134" s="235">
        <v>2.395</v>
      </c>
      <c r="I134" s="227"/>
      <c r="J134" s="222"/>
      <c r="K134" s="222"/>
      <c r="L134" s="228"/>
      <c r="M134" s="229"/>
      <c r="N134" s="230"/>
      <c r="O134" s="230"/>
      <c r="P134" s="230"/>
      <c r="Q134" s="230"/>
      <c r="R134" s="230"/>
      <c r="S134" s="230"/>
      <c r="T134" s="231"/>
      <c r="AT134" s="232" t="s">
        <v>224</v>
      </c>
      <c r="AU134" s="232" t="s">
        <v>86</v>
      </c>
      <c r="AV134" s="12" t="s">
        <v>86</v>
      </c>
      <c r="AW134" s="12" t="s">
        <v>41</v>
      </c>
      <c r="AX134" s="12" t="s">
        <v>78</v>
      </c>
      <c r="AY134" s="232" t="s">
        <v>214</v>
      </c>
    </row>
    <row r="135" spans="2:51" s="12" customFormat="1" ht="13.5">
      <c r="B135" s="221"/>
      <c r="C135" s="222"/>
      <c r="D135" s="218" t="s">
        <v>224</v>
      </c>
      <c r="E135" s="233" t="s">
        <v>164</v>
      </c>
      <c r="F135" s="234" t="s">
        <v>2234</v>
      </c>
      <c r="G135" s="222"/>
      <c r="H135" s="235">
        <v>72.764</v>
      </c>
      <c r="I135" s="227"/>
      <c r="J135" s="222"/>
      <c r="K135" s="222"/>
      <c r="L135" s="228"/>
      <c r="M135" s="229"/>
      <c r="N135" s="230"/>
      <c r="O135" s="230"/>
      <c r="P135" s="230"/>
      <c r="Q135" s="230"/>
      <c r="R135" s="230"/>
      <c r="S135" s="230"/>
      <c r="T135" s="231"/>
      <c r="AT135" s="232" t="s">
        <v>224</v>
      </c>
      <c r="AU135" s="232" t="s">
        <v>86</v>
      </c>
      <c r="AV135" s="12" t="s">
        <v>86</v>
      </c>
      <c r="AW135" s="12" t="s">
        <v>41</v>
      </c>
      <c r="AX135" s="12" t="s">
        <v>78</v>
      </c>
      <c r="AY135" s="232" t="s">
        <v>214</v>
      </c>
    </row>
    <row r="136" spans="2:51" s="12" customFormat="1" ht="13.5">
      <c r="B136" s="221"/>
      <c r="C136" s="222"/>
      <c r="D136" s="223" t="s">
        <v>224</v>
      </c>
      <c r="E136" s="224" t="s">
        <v>22</v>
      </c>
      <c r="F136" s="225" t="s">
        <v>2235</v>
      </c>
      <c r="G136" s="222"/>
      <c r="H136" s="226">
        <v>5.821</v>
      </c>
      <c r="I136" s="227"/>
      <c r="J136" s="222"/>
      <c r="K136" s="222"/>
      <c r="L136" s="228"/>
      <c r="M136" s="229"/>
      <c r="N136" s="230"/>
      <c r="O136" s="230"/>
      <c r="P136" s="230"/>
      <c r="Q136" s="230"/>
      <c r="R136" s="230"/>
      <c r="S136" s="230"/>
      <c r="T136" s="231"/>
      <c r="AT136" s="232" t="s">
        <v>224</v>
      </c>
      <c r="AU136" s="232" t="s">
        <v>86</v>
      </c>
      <c r="AV136" s="12" t="s">
        <v>86</v>
      </c>
      <c r="AW136" s="12" t="s">
        <v>41</v>
      </c>
      <c r="AX136" s="12" t="s">
        <v>24</v>
      </c>
      <c r="AY136" s="232" t="s">
        <v>214</v>
      </c>
    </row>
    <row r="137" spans="2:65" s="1" customFormat="1" ht="22.5" customHeight="1">
      <c r="B137" s="42"/>
      <c r="C137" s="206" t="s">
        <v>293</v>
      </c>
      <c r="D137" s="206" t="s">
        <v>216</v>
      </c>
      <c r="E137" s="207" t="s">
        <v>2015</v>
      </c>
      <c r="F137" s="208" t="s">
        <v>2016</v>
      </c>
      <c r="G137" s="209" t="s">
        <v>233</v>
      </c>
      <c r="H137" s="210">
        <v>743.427</v>
      </c>
      <c r="I137" s="211"/>
      <c r="J137" s="212">
        <f>ROUND(I137*H137,2)</f>
        <v>0</v>
      </c>
      <c r="K137" s="208" t="s">
        <v>234</v>
      </c>
      <c r="L137" s="62"/>
      <c r="M137" s="213" t="s">
        <v>22</v>
      </c>
      <c r="N137" s="214" t="s">
        <v>49</v>
      </c>
      <c r="O137" s="43"/>
      <c r="P137" s="215">
        <f>O137*H137</f>
        <v>0</v>
      </c>
      <c r="Q137" s="215">
        <v>0</v>
      </c>
      <c r="R137" s="215">
        <f>Q137*H137</f>
        <v>0</v>
      </c>
      <c r="S137" s="215">
        <v>0</v>
      </c>
      <c r="T137" s="216">
        <f>S137*H137</f>
        <v>0</v>
      </c>
      <c r="AR137" s="25" t="s">
        <v>221</v>
      </c>
      <c r="AT137" s="25" t="s">
        <v>216</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221</v>
      </c>
      <c r="BM137" s="25" t="s">
        <v>2236</v>
      </c>
    </row>
    <row r="138" spans="2:47" s="1" customFormat="1" ht="40.5">
      <c r="B138" s="42"/>
      <c r="C138" s="64"/>
      <c r="D138" s="218" t="s">
        <v>223</v>
      </c>
      <c r="E138" s="64"/>
      <c r="F138" s="219" t="s">
        <v>2018</v>
      </c>
      <c r="G138" s="64"/>
      <c r="H138" s="64"/>
      <c r="I138" s="174"/>
      <c r="J138" s="64"/>
      <c r="K138" s="64"/>
      <c r="L138" s="62"/>
      <c r="M138" s="220"/>
      <c r="N138" s="43"/>
      <c r="O138" s="43"/>
      <c r="P138" s="43"/>
      <c r="Q138" s="43"/>
      <c r="R138" s="43"/>
      <c r="S138" s="43"/>
      <c r="T138" s="79"/>
      <c r="AT138" s="25" t="s">
        <v>223</v>
      </c>
      <c r="AU138" s="25" t="s">
        <v>86</v>
      </c>
    </row>
    <row r="139" spans="2:51" s="12" customFormat="1" ht="13.5">
      <c r="B139" s="221"/>
      <c r="C139" s="222"/>
      <c r="D139" s="223" t="s">
        <v>224</v>
      </c>
      <c r="E139" s="224" t="s">
        <v>22</v>
      </c>
      <c r="F139" s="225" t="s">
        <v>2237</v>
      </c>
      <c r="G139" s="222"/>
      <c r="H139" s="226">
        <v>743.427</v>
      </c>
      <c r="I139" s="227"/>
      <c r="J139" s="222"/>
      <c r="K139" s="222"/>
      <c r="L139" s="228"/>
      <c r="M139" s="229"/>
      <c r="N139" s="230"/>
      <c r="O139" s="230"/>
      <c r="P139" s="230"/>
      <c r="Q139" s="230"/>
      <c r="R139" s="230"/>
      <c r="S139" s="230"/>
      <c r="T139" s="231"/>
      <c r="AT139" s="232" t="s">
        <v>224</v>
      </c>
      <c r="AU139" s="232" t="s">
        <v>86</v>
      </c>
      <c r="AV139" s="12" t="s">
        <v>86</v>
      </c>
      <c r="AW139" s="12" t="s">
        <v>41</v>
      </c>
      <c r="AX139" s="12" t="s">
        <v>24</v>
      </c>
      <c r="AY139" s="232" t="s">
        <v>214</v>
      </c>
    </row>
    <row r="140" spans="2:65" s="1" customFormat="1" ht="22.5" customHeight="1">
      <c r="B140" s="42"/>
      <c r="C140" s="206" t="s">
        <v>298</v>
      </c>
      <c r="D140" s="206" t="s">
        <v>216</v>
      </c>
      <c r="E140" s="207" t="s">
        <v>2238</v>
      </c>
      <c r="F140" s="208" t="s">
        <v>2239</v>
      </c>
      <c r="G140" s="209" t="s">
        <v>233</v>
      </c>
      <c r="H140" s="210">
        <v>29.605</v>
      </c>
      <c r="I140" s="211"/>
      <c r="J140" s="212">
        <f>ROUND(I140*H140,2)</f>
        <v>0</v>
      </c>
      <c r="K140" s="208" t="s">
        <v>234</v>
      </c>
      <c r="L140" s="62"/>
      <c r="M140" s="213" t="s">
        <v>22</v>
      </c>
      <c r="N140" s="214" t="s">
        <v>49</v>
      </c>
      <c r="O140" s="43"/>
      <c r="P140" s="215">
        <f>O140*H140</f>
        <v>0</v>
      </c>
      <c r="Q140" s="215">
        <v>0</v>
      </c>
      <c r="R140" s="215">
        <f>Q140*H140</f>
        <v>0</v>
      </c>
      <c r="S140" s="215">
        <v>0</v>
      </c>
      <c r="T140" s="216">
        <f>S140*H140</f>
        <v>0</v>
      </c>
      <c r="AR140" s="25" t="s">
        <v>221</v>
      </c>
      <c r="AT140" s="25" t="s">
        <v>216</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2240</v>
      </c>
    </row>
    <row r="141" spans="2:47" s="1" customFormat="1" ht="40.5">
      <c r="B141" s="42"/>
      <c r="C141" s="64"/>
      <c r="D141" s="218" t="s">
        <v>223</v>
      </c>
      <c r="E141" s="64"/>
      <c r="F141" s="219" t="s">
        <v>2241</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23" t="s">
        <v>224</v>
      </c>
      <c r="E142" s="224" t="s">
        <v>22</v>
      </c>
      <c r="F142" s="225" t="s">
        <v>2242</v>
      </c>
      <c r="G142" s="222"/>
      <c r="H142" s="226">
        <v>29.605</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5" s="1" customFormat="1" ht="22.5" customHeight="1">
      <c r="B143" s="42"/>
      <c r="C143" s="206" t="s">
        <v>10</v>
      </c>
      <c r="D143" s="206" t="s">
        <v>216</v>
      </c>
      <c r="E143" s="207" t="s">
        <v>2243</v>
      </c>
      <c r="F143" s="208" t="s">
        <v>2244</v>
      </c>
      <c r="G143" s="209" t="s">
        <v>233</v>
      </c>
      <c r="H143" s="210">
        <v>43.159</v>
      </c>
      <c r="I143" s="211"/>
      <c r="J143" s="212">
        <f>ROUND(I143*H143,2)</f>
        <v>0</v>
      </c>
      <c r="K143" s="208" t="s">
        <v>234</v>
      </c>
      <c r="L143" s="62"/>
      <c r="M143" s="213" t="s">
        <v>22</v>
      </c>
      <c r="N143" s="214" t="s">
        <v>49</v>
      </c>
      <c r="O143" s="43"/>
      <c r="P143" s="215">
        <f>O143*H143</f>
        <v>0</v>
      </c>
      <c r="Q143" s="215">
        <v>0</v>
      </c>
      <c r="R143" s="215">
        <f>Q143*H143</f>
        <v>0</v>
      </c>
      <c r="S143" s="215">
        <v>0</v>
      </c>
      <c r="T143" s="216">
        <f>S143*H143</f>
        <v>0</v>
      </c>
      <c r="AR143" s="25" t="s">
        <v>221</v>
      </c>
      <c r="AT143" s="25" t="s">
        <v>216</v>
      </c>
      <c r="AU143" s="25" t="s">
        <v>86</v>
      </c>
      <c r="AY143" s="25" t="s">
        <v>214</v>
      </c>
      <c r="BE143" s="217">
        <f>IF(N143="základní",J143,0)</f>
        <v>0</v>
      </c>
      <c r="BF143" s="217">
        <f>IF(N143="snížená",J143,0)</f>
        <v>0</v>
      </c>
      <c r="BG143" s="217">
        <f>IF(N143="zákl. přenesená",J143,0)</f>
        <v>0</v>
      </c>
      <c r="BH143" s="217">
        <f>IF(N143="sníž. přenesená",J143,0)</f>
        <v>0</v>
      </c>
      <c r="BI143" s="217">
        <f>IF(N143="nulová",J143,0)</f>
        <v>0</v>
      </c>
      <c r="BJ143" s="25" t="s">
        <v>24</v>
      </c>
      <c r="BK143" s="217">
        <f>ROUND(I143*H143,2)</f>
        <v>0</v>
      </c>
      <c r="BL143" s="25" t="s">
        <v>221</v>
      </c>
      <c r="BM143" s="25" t="s">
        <v>2245</v>
      </c>
    </row>
    <row r="144" spans="2:47" s="1" customFormat="1" ht="40.5">
      <c r="B144" s="42"/>
      <c r="C144" s="64"/>
      <c r="D144" s="218" t="s">
        <v>223</v>
      </c>
      <c r="E144" s="64"/>
      <c r="F144" s="219" t="s">
        <v>2246</v>
      </c>
      <c r="G144" s="64"/>
      <c r="H144" s="64"/>
      <c r="I144" s="174"/>
      <c r="J144" s="64"/>
      <c r="K144" s="64"/>
      <c r="L144" s="62"/>
      <c r="M144" s="220"/>
      <c r="N144" s="43"/>
      <c r="O144" s="43"/>
      <c r="P144" s="43"/>
      <c r="Q144" s="43"/>
      <c r="R144" s="43"/>
      <c r="S144" s="43"/>
      <c r="T144" s="79"/>
      <c r="AT144" s="25" t="s">
        <v>223</v>
      </c>
      <c r="AU144" s="25" t="s">
        <v>86</v>
      </c>
    </row>
    <row r="145" spans="2:51" s="12" customFormat="1" ht="13.5">
      <c r="B145" s="221"/>
      <c r="C145" s="222"/>
      <c r="D145" s="223" t="s">
        <v>224</v>
      </c>
      <c r="E145" s="224" t="s">
        <v>2192</v>
      </c>
      <c r="F145" s="225" t="s">
        <v>2247</v>
      </c>
      <c r="G145" s="222"/>
      <c r="H145" s="226">
        <v>43.159</v>
      </c>
      <c r="I145" s="227"/>
      <c r="J145" s="222"/>
      <c r="K145" s="222"/>
      <c r="L145" s="228"/>
      <c r="M145" s="229"/>
      <c r="N145" s="230"/>
      <c r="O145" s="230"/>
      <c r="P145" s="230"/>
      <c r="Q145" s="230"/>
      <c r="R145" s="230"/>
      <c r="S145" s="230"/>
      <c r="T145" s="231"/>
      <c r="AT145" s="232" t="s">
        <v>224</v>
      </c>
      <c r="AU145" s="232" t="s">
        <v>86</v>
      </c>
      <c r="AV145" s="12" t="s">
        <v>86</v>
      </c>
      <c r="AW145" s="12" t="s">
        <v>41</v>
      </c>
      <c r="AX145" s="12" t="s">
        <v>24</v>
      </c>
      <c r="AY145" s="232" t="s">
        <v>214</v>
      </c>
    </row>
    <row r="146" spans="2:65" s="1" customFormat="1" ht="31.5" customHeight="1">
      <c r="B146" s="42"/>
      <c r="C146" s="206" t="s">
        <v>310</v>
      </c>
      <c r="D146" s="206" t="s">
        <v>216</v>
      </c>
      <c r="E146" s="207" t="s">
        <v>2248</v>
      </c>
      <c r="F146" s="208" t="s">
        <v>2249</v>
      </c>
      <c r="G146" s="209" t="s">
        <v>233</v>
      </c>
      <c r="H146" s="210">
        <v>474.749</v>
      </c>
      <c r="I146" s="211"/>
      <c r="J146" s="212">
        <f>ROUND(I146*H146,2)</f>
        <v>0</v>
      </c>
      <c r="K146" s="208" t="s">
        <v>234</v>
      </c>
      <c r="L146" s="62"/>
      <c r="M146" s="213" t="s">
        <v>22</v>
      </c>
      <c r="N146" s="214" t="s">
        <v>49</v>
      </c>
      <c r="O146" s="43"/>
      <c r="P146" s="215">
        <f>O146*H146</f>
        <v>0</v>
      </c>
      <c r="Q146" s="215">
        <v>0</v>
      </c>
      <c r="R146" s="215">
        <f>Q146*H146</f>
        <v>0</v>
      </c>
      <c r="S146" s="215">
        <v>0</v>
      </c>
      <c r="T146" s="216">
        <f>S146*H146</f>
        <v>0</v>
      </c>
      <c r="AR146" s="25" t="s">
        <v>221</v>
      </c>
      <c r="AT146" s="25" t="s">
        <v>216</v>
      </c>
      <c r="AU146" s="25" t="s">
        <v>86</v>
      </c>
      <c r="AY146" s="25" t="s">
        <v>214</v>
      </c>
      <c r="BE146" s="217">
        <f>IF(N146="základní",J146,0)</f>
        <v>0</v>
      </c>
      <c r="BF146" s="217">
        <f>IF(N146="snížená",J146,0)</f>
        <v>0</v>
      </c>
      <c r="BG146" s="217">
        <f>IF(N146="zákl. přenesená",J146,0)</f>
        <v>0</v>
      </c>
      <c r="BH146" s="217">
        <f>IF(N146="sníž. přenesená",J146,0)</f>
        <v>0</v>
      </c>
      <c r="BI146" s="217">
        <f>IF(N146="nulová",J146,0)</f>
        <v>0</v>
      </c>
      <c r="BJ146" s="25" t="s">
        <v>24</v>
      </c>
      <c r="BK146" s="217">
        <f>ROUND(I146*H146,2)</f>
        <v>0</v>
      </c>
      <c r="BL146" s="25" t="s">
        <v>221</v>
      </c>
      <c r="BM146" s="25" t="s">
        <v>2250</v>
      </c>
    </row>
    <row r="147" spans="2:47" s="1" customFormat="1" ht="40.5">
      <c r="B147" s="42"/>
      <c r="C147" s="64"/>
      <c r="D147" s="218" t="s">
        <v>223</v>
      </c>
      <c r="E147" s="64"/>
      <c r="F147" s="219" t="s">
        <v>2251</v>
      </c>
      <c r="G147" s="64"/>
      <c r="H147" s="64"/>
      <c r="I147" s="174"/>
      <c r="J147" s="64"/>
      <c r="K147" s="64"/>
      <c r="L147" s="62"/>
      <c r="M147" s="220"/>
      <c r="N147" s="43"/>
      <c r="O147" s="43"/>
      <c r="P147" s="43"/>
      <c r="Q147" s="43"/>
      <c r="R147" s="43"/>
      <c r="S147" s="43"/>
      <c r="T147" s="79"/>
      <c r="AT147" s="25" t="s">
        <v>223</v>
      </c>
      <c r="AU147" s="25" t="s">
        <v>86</v>
      </c>
    </row>
    <row r="148" spans="2:47" s="1" customFormat="1" ht="27">
      <c r="B148" s="42"/>
      <c r="C148" s="64"/>
      <c r="D148" s="218" t="s">
        <v>335</v>
      </c>
      <c r="E148" s="64"/>
      <c r="F148" s="270" t="s">
        <v>1544</v>
      </c>
      <c r="G148" s="64"/>
      <c r="H148" s="64"/>
      <c r="I148" s="174"/>
      <c r="J148" s="64"/>
      <c r="K148" s="64"/>
      <c r="L148" s="62"/>
      <c r="M148" s="220"/>
      <c r="N148" s="43"/>
      <c r="O148" s="43"/>
      <c r="P148" s="43"/>
      <c r="Q148" s="43"/>
      <c r="R148" s="43"/>
      <c r="S148" s="43"/>
      <c r="T148" s="79"/>
      <c r="AT148" s="25" t="s">
        <v>335</v>
      </c>
      <c r="AU148" s="25" t="s">
        <v>86</v>
      </c>
    </row>
    <row r="149" spans="2:51" s="12" customFormat="1" ht="13.5">
      <c r="B149" s="221"/>
      <c r="C149" s="222"/>
      <c r="D149" s="223" t="s">
        <v>224</v>
      </c>
      <c r="E149" s="222"/>
      <c r="F149" s="225" t="s">
        <v>2252</v>
      </c>
      <c r="G149" s="222"/>
      <c r="H149" s="226">
        <v>474.749</v>
      </c>
      <c r="I149" s="227"/>
      <c r="J149" s="222"/>
      <c r="K149" s="222"/>
      <c r="L149" s="228"/>
      <c r="M149" s="229"/>
      <c r="N149" s="230"/>
      <c r="O149" s="230"/>
      <c r="P149" s="230"/>
      <c r="Q149" s="230"/>
      <c r="R149" s="230"/>
      <c r="S149" s="230"/>
      <c r="T149" s="231"/>
      <c r="AT149" s="232" t="s">
        <v>224</v>
      </c>
      <c r="AU149" s="232" t="s">
        <v>86</v>
      </c>
      <c r="AV149" s="12" t="s">
        <v>86</v>
      </c>
      <c r="AW149" s="12" t="s">
        <v>6</v>
      </c>
      <c r="AX149" s="12" t="s">
        <v>24</v>
      </c>
      <c r="AY149" s="232" t="s">
        <v>214</v>
      </c>
    </row>
    <row r="150" spans="2:65" s="1" customFormat="1" ht="22.5" customHeight="1">
      <c r="B150" s="42"/>
      <c r="C150" s="206" t="s">
        <v>317</v>
      </c>
      <c r="D150" s="206" t="s">
        <v>216</v>
      </c>
      <c r="E150" s="207" t="s">
        <v>289</v>
      </c>
      <c r="F150" s="208" t="s">
        <v>290</v>
      </c>
      <c r="G150" s="209" t="s">
        <v>233</v>
      </c>
      <c r="H150" s="210">
        <v>390.287</v>
      </c>
      <c r="I150" s="211"/>
      <c r="J150" s="212">
        <f>ROUND(I150*H150,2)</f>
        <v>0</v>
      </c>
      <c r="K150" s="208" t="s">
        <v>220</v>
      </c>
      <c r="L150" s="62"/>
      <c r="M150" s="213" t="s">
        <v>22</v>
      </c>
      <c r="N150" s="214" t="s">
        <v>49</v>
      </c>
      <c r="O150" s="43"/>
      <c r="P150" s="215">
        <f>O150*H150</f>
        <v>0</v>
      </c>
      <c r="Q150" s="215">
        <v>0</v>
      </c>
      <c r="R150" s="215">
        <f>Q150*H150</f>
        <v>0</v>
      </c>
      <c r="S150" s="215">
        <v>0</v>
      </c>
      <c r="T150" s="216">
        <f>S150*H150</f>
        <v>0</v>
      </c>
      <c r="AR150" s="25" t="s">
        <v>221</v>
      </c>
      <c r="AT150" s="25" t="s">
        <v>216</v>
      </c>
      <c r="AU150" s="25" t="s">
        <v>86</v>
      </c>
      <c r="AY150" s="25" t="s">
        <v>214</v>
      </c>
      <c r="BE150" s="217">
        <f>IF(N150="základní",J150,0)</f>
        <v>0</v>
      </c>
      <c r="BF150" s="217">
        <f>IF(N150="snížená",J150,0)</f>
        <v>0</v>
      </c>
      <c r="BG150" s="217">
        <f>IF(N150="zákl. přenesená",J150,0)</f>
        <v>0</v>
      </c>
      <c r="BH150" s="217">
        <f>IF(N150="sníž. přenesená",J150,0)</f>
        <v>0</v>
      </c>
      <c r="BI150" s="217">
        <f>IF(N150="nulová",J150,0)</f>
        <v>0</v>
      </c>
      <c r="BJ150" s="25" t="s">
        <v>24</v>
      </c>
      <c r="BK150" s="217">
        <f>ROUND(I150*H150,2)</f>
        <v>0</v>
      </c>
      <c r="BL150" s="25" t="s">
        <v>221</v>
      </c>
      <c r="BM150" s="25" t="s">
        <v>2253</v>
      </c>
    </row>
    <row r="151" spans="2:47" s="1" customFormat="1" ht="27">
      <c r="B151" s="42"/>
      <c r="C151" s="64"/>
      <c r="D151" s="218" t="s">
        <v>223</v>
      </c>
      <c r="E151" s="64"/>
      <c r="F151" s="219" t="s">
        <v>2021</v>
      </c>
      <c r="G151" s="64"/>
      <c r="H151" s="64"/>
      <c r="I151" s="174"/>
      <c r="J151" s="64"/>
      <c r="K151" s="64"/>
      <c r="L151" s="62"/>
      <c r="M151" s="220"/>
      <c r="N151" s="43"/>
      <c r="O151" s="43"/>
      <c r="P151" s="43"/>
      <c r="Q151" s="43"/>
      <c r="R151" s="43"/>
      <c r="S151" s="43"/>
      <c r="T151" s="79"/>
      <c r="AT151" s="25" t="s">
        <v>223</v>
      </c>
      <c r="AU151" s="25" t="s">
        <v>86</v>
      </c>
    </row>
    <row r="152" spans="2:51" s="12" customFormat="1" ht="13.5">
      <c r="B152" s="221"/>
      <c r="C152" s="222"/>
      <c r="D152" s="223" t="s">
        <v>224</v>
      </c>
      <c r="E152" s="224" t="s">
        <v>22</v>
      </c>
      <c r="F152" s="225" t="s">
        <v>2254</v>
      </c>
      <c r="G152" s="222"/>
      <c r="H152" s="226">
        <v>390.287</v>
      </c>
      <c r="I152" s="227"/>
      <c r="J152" s="222"/>
      <c r="K152" s="222"/>
      <c r="L152" s="228"/>
      <c r="M152" s="229"/>
      <c r="N152" s="230"/>
      <c r="O152" s="230"/>
      <c r="P152" s="230"/>
      <c r="Q152" s="230"/>
      <c r="R152" s="230"/>
      <c r="S152" s="230"/>
      <c r="T152" s="231"/>
      <c r="AT152" s="232" t="s">
        <v>224</v>
      </c>
      <c r="AU152" s="232" t="s">
        <v>86</v>
      </c>
      <c r="AV152" s="12" t="s">
        <v>86</v>
      </c>
      <c r="AW152" s="12" t="s">
        <v>41</v>
      </c>
      <c r="AX152" s="12" t="s">
        <v>24</v>
      </c>
      <c r="AY152" s="232" t="s">
        <v>214</v>
      </c>
    </row>
    <row r="153" spans="2:65" s="1" customFormat="1" ht="22.5" customHeight="1">
      <c r="B153" s="42"/>
      <c r="C153" s="206" t="s">
        <v>324</v>
      </c>
      <c r="D153" s="206" t="s">
        <v>216</v>
      </c>
      <c r="E153" s="207" t="s">
        <v>294</v>
      </c>
      <c r="F153" s="208" t="s">
        <v>295</v>
      </c>
      <c r="G153" s="209" t="s">
        <v>233</v>
      </c>
      <c r="H153" s="210">
        <v>425.904</v>
      </c>
      <c r="I153" s="211"/>
      <c r="J153" s="212">
        <f>ROUND(I153*H153,2)</f>
        <v>0</v>
      </c>
      <c r="K153" s="208" t="s">
        <v>220</v>
      </c>
      <c r="L153" s="62"/>
      <c r="M153" s="213" t="s">
        <v>22</v>
      </c>
      <c r="N153" s="214" t="s">
        <v>49</v>
      </c>
      <c r="O153" s="43"/>
      <c r="P153" s="215">
        <f>O153*H153</f>
        <v>0</v>
      </c>
      <c r="Q153" s="215">
        <v>0</v>
      </c>
      <c r="R153" s="215">
        <f>Q153*H153</f>
        <v>0</v>
      </c>
      <c r="S153" s="215">
        <v>0</v>
      </c>
      <c r="T153" s="216">
        <f>S153*H153</f>
        <v>0</v>
      </c>
      <c r="AR153" s="25" t="s">
        <v>221</v>
      </c>
      <c r="AT153" s="25" t="s">
        <v>216</v>
      </c>
      <c r="AU153" s="25" t="s">
        <v>86</v>
      </c>
      <c r="AY153" s="25" t="s">
        <v>214</v>
      </c>
      <c r="BE153" s="217">
        <f>IF(N153="základní",J153,0)</f>
        <v>0</v>
      </c>
      <c r="BF153" s="217">
        <f>IF(N153="snížená",J153,0)</f>
        <v>0</v>
      </c>
      <c r="BG153" s="217">
        <f>IF(N153="zákl. přenesená",J153,0)</f>
        <v>0</v>
      </c>
      <c r="BH153" s="217">
        <f>IF(N153="sníž. přenesená",J153,0)</f>
        <v>0</v>
      </c>
      <c r="BI153" s="217">
        <f>IF(N153="nulová",J153,0)</f>
        <v>0</v>
      </c>
      <c r="BJ153" s="25" t="s">
        <v>24</v>
      </c>
      <c r="BK153" s="217">
        <f>ROUND(I153*H153,2)</f>
        <v>0</v>
      </c>
      <c r="BL153" s="25" t="s">
        <v>221</v>
      </c>
      <c r="BM153" s="25" t="s">
        <v>2255</v>
      </c>
    </row>
    <row r="154" spans="2:47" s="1" customFormat="1" ht="13.5">
      <c r="B154" s="42"/>
      <c r="C154" s="64"/>
      <c r="D154" s="218" t="s">
        <v>223</v>
      </c>
      <c r="E154" s="64"/>
      <c r="F154" s="219" t="s">
        <v>295</v>
      </c>
      <c r="G154" s="64"/>
      <c r="H154" s="64"/>
      <c r="I154" s="174"/>
      <c r="J154" s="64"/>
      <c r="K154" s="64"/>
      <c r="L154" s="62"/>
      <c r="M154" s="220"/>
      <c r="N154" s="43"/>
      <c r="O154" s="43"/>
      <c r="P154" s="43"/>
      <c r="Q154" s="43"/>
      <c r="R154" s="43"/>
      <c r="S154" s="43"/>
      <c r="T154" s="79"/>
      <c r="AT154" s="25" t="s">
        <v>223</v>
      </c>
      <c r="AU154" s="25" t="s">
        <v>86</v>
      </c>
    </row>
    <row r="155" spans="2:51" s="12" customFormat="1" ht="13.5">
      <c r="B155" s="221"/>
      <c r="C155" s="222"/>
      <c r="D155" s="223" t="s">
        <v>224</v>
      </c>
      <c r="E155" s="224" t="s">
        <v>167</v>
      </c>
      <c r="F155" s="225" t="s">
        <v>2256</v>
      </c>
      <c r="G155" s="222"/>
      <c r="H155" s="226">
        <v>425.904</v>
      </c>
      <c r="I155" s="227"/>
      <c r="J155" s="222"/>
      <c r="K155" s="222"/>
      <c r="L155" s="228"/>
      <c r="M155" s="229"/>
      <c r="N155" s="230"/>
      <c r="O155" s="230"/>
      <c r="P155" s="230"/>
      <c r="Q155" s="230"/>
      <c r="R155" s="230"/>
      <c r="S155" s="230"/>
      <c r="T155" s="231"/>
      <c r="AT155" s="232" t="s">
        <v>224</v>
      </c>
      <c r="AU155" s="232" t="s">
        <v>86</v>
      </c>
      <c r="AV155" s="12" t="s">
        <v>86</v>
      </c>
      <c r="AW155" s="12" t="s">
        <v>41</v>
      </c>
      <c r="AX155" s="12" t="s">
        <v>24</v>
      </c>
      <c r="AY155" s="232" t="s">
        <v>214</v>
      </c>
    </row>
    <row r="156" spans="2:65" s="1" customFormat="1" ht="22.5" customHeight="1">
      <c r="B156" s="42"/>
      <c r="C156" s="206" t="s">
        <v>330</v>
      </c>
      <c r="D156" s="206" t="s">
        <v>216</v>
      </c>
      <c r="E156" s="207" t="s">
        <v>1551</v>
      </c>
      <c r="F156" s="208" t="s">
        <v>1552</v>
      </c>
      <c r="G156" s="209" t="s">
        <v>373</v>
      </c>
      <c r="H156" s="210">
        <v>86.318</v>
      </c>
      <c r="I156" s="211"/>
      <c r="J156" s="212">
        <f>ROUND(I156*H156,2)</f>
        <v>0</v>
      </c>
      <c r="K156" s="208" t="s">
        <v>220</v>
      </c>
      <c r="L156" s="62"/>
      <c r="M156" s="213" t="s">
        <v>22</v>
      </c>
      <c r="N156" s="214" t="s">
        <v>49</v>
      </c>
      <c r="O156" s="43"/>
      <c r="P156" s="215">
        <f>O156*H156</f>
        <v>0</v>
      </c>
      <c r="Q156" s="215">
        <v>0</v>
      </c>
      <c r="R156" s="215">
        <f>Q156*H156</f>
        <v>0</v>
      </c>
      <c r="S156" s="215">
        <v>0</v>
      </c>
      <c r="T156" s="216">
        <f>S156*H156</f>
        <v>0</v>
      </c>
      <c r="AR156" s="25" t="s">
        <v>221</v>
      </c>
      <c r="AT156" s="25" t="s">
        <v>216</v>
      </c>
      <c r="AU156" s="25" t="s">
        <v>86</v>
      </c>
      <c r="AY156" s="25" t="s">
        <v>214</v>
      </c>
      <c r="BE156" s="217">
        <f>IF(N156="základní",J156,0)</f>
        <v>0</v>
      </c>
      <c r="BF156" s="217">
        <f>IF(N156="snížená",J156,0)</f>
        <v>0</v>
      </c>
      <c r="BG156" s="217">
        <f>IF(N156="zákl. přenesená",J156,0)</f>
        <v>0</v>
      </c>
      <c r="BH156" s="217">
        <f>IF(N156="sníž. přenesená",J156,0)</f>
        <v>0</v>
      </c>
      <c r="BI156" s="217">
        <f>IF(N156="nulová",J156,0)</f>
        <v>0</v>
      </c>
      <c r="BJ156" s="25" t="s">
        <v>24</v>
      </c>
      <c r="BK156" s="217">
        <f>ROUND(I156*H156,2)</f>
        <v>0</v>
      </c>
      <c r="BL156" s="25" t="s">
        <v>221</v>
      </c>
      <c r="BM156" s="25" t="s">
        <v>2257</v>
      </c>
    </row>
    <row r="157" spans="2:47" s="1" customFormat="1" ht="13.5">
      <c r="B157" s="42"/>
      <c r="C157" s="64"/>
      <c r="D157" s="218" t="s">
        <v>223</v>
      </c>
      <c r="E157" s="64"/>
      <c r="F157" s="219" t="s">
        <v>1554</v>
      </c>
      <c r="G157" s="64"/>
      <c r="H157" s="64"/>
      <c r="I157" s="174"/>
      <c r="J157" s="64"/>
      <c r="K157" s="64"/>
      <c r="L157" s="62"/>
      <c r="M157" s="220"/>
      <c r="N157" s="43"/>
      <c r="O157" s="43"/>
      <c r="P157" s="43"/>
      <c r="Q157" s="43"/>
      <c r="R157" s="43"/>
      <c r="S157" s="43"/>
      <c r="T157" s="79"/>
      <c r="AT157" s="25" t="s">
        <v>223</v>
      </c>
      <c r="AU157" s="25" t="s">
        <v>86</v>
      </c>
    </row>
    <row r="158" spans="2:51" s="12" customFormat="1" ht="13.5">
      <c r="B158" s="221"/>
      <c r="C158" s="222"/>
      <c r="D158" s="223" t="s">
        <v>224</v>
      </c>
      <c r="E158" s="224" t="s">
        <v>22</v>
      </c>
      <c r="F158" s="225" t="s">
        <v>2258</v>
      </c>
      <c r="G158" s="222"/>
      <c r="H158" s="226">
        <v>86.318</v>
      </c>
      <c r="I158" s="227"/>
      <c r="J158" s="222"/>
      <c r="K158" s="222"/>
      <c r="L158" s="228"/>
      <c r="M158" s="229"/>
      <c r="N158" s="230"/>
      <c r="O158" s="230"/>
      <c r="P158" s="230"/>
      <c r="Q158" s="230"/>
      <c r="R158" s="230"/>
      <c r="S158" s="230"/>
      <c r="T158" s="231"/>
      <c r="AT158" s="232" t="s">
        <v>224</v>
      </c>
      <c r="AU158" s="232" t="s">
        <v>86</v>
      </c>
      <c r="AV158" s="12" t="s">
        <v>86</v>
      </c>
      <c r="AW158" s="12" t="s">
        <v>41</v>
      </c>
      <c r="AX158" s="12" t="s">
        <v>24</v>
      </c>
      <c r="AY158" s="232" t="s">
        <v>214</v>
      </c>
    </row>
    <row r="159" spans="2:65" s="1" customFormat="1" ht="22.5" customHeight="1">
      <c r="B159" s="42"/>
      <c r="C159" s="206" t="s">
        <v>337</v>
      </c>
      <c r="D159" s="206" t="s">
        <v>216</v>
      </c>
      <c r="E159" s="207" t="s">
        <v>299</v>
      </c>
      <c r="F159" s="208" t="s">
        <v>300</v>
      </c>
      <c r="G159" s="209" t="s">
        <v>233</v>
      </c>
      <c r="H159" s="210">
        <v>390.287</v>
      </c>
      <c r="I159" s="211"/>
      <c r="J159" s="212">
        <f>ROUND(I159*H159,2)</f>
        <v>0</v>
      </c>
      <c r="K159" s="208" t="s">
        <v>220</v>
      </c>
      <c r="L159" s="62"/>
      <c r="M159" s="213" t="s">
        <v>22</v>
      </c>
      <c r="N159" s="214" t="s">
        <v>49</v>
      </c>
      <c r="O159" s="43"/>
      <c r="P159" s="215">
        <f>O159*H159</f>
        <v>0</v>
      </c>
      <c r="Q159" s="215">
        <v>0</v>
      </c>
      <c r="R159" s="215">
        <f>Q159*H159</f>
        <v>0</v>
      </c>
      <c r="S159" s="215">
        <v>0</v>
      </c>
      <c r="T159" s="216">
        <f>S159*H159</f>
        <v>0</v>
      </c>
      <c r="AR159" s="25" t="s">
        <v>221</v>
      </c>
      <c r="AT159" s="25" t="s">
        <v>216</v>
      </c>
      <c r="AU159" s="25" t="s">
        <v>86</v>
      </c>
      <c r="AY159" s="25" t="s">
        <v>214</v>
      </c>
      <c r="BE159" s="217">
        <f>IF(N159="základní",J159,0)</f>
        <v>0</v>
      </c>
      <c r="BF159" s="217">
        <f>IF(N159="snížená",J159,0)</f>
        <v>0</v>
      </c>
      <c r="BG159" s="217">
        <f>IF(N159="zákl. přenesená",J159,0)</f>
        <v>0</v>
      </c>
      <c r="BH159" s="217">
        <f>IF(N159="sníž. přenesená",J159,0)</f>
        <v>0</v>
      </c>
      <c r="BI159" s="217">
        <f>IF(N159="nulová",J159,0)</f>
        <v>0</v>
      </c>
      <c r="BJ159" s="25" t="s">
        <v>24</v>
      </c>
      <c r="BK159" s="217">
        <f>ROUND(I159*H159,2)</f>
        <v>0</v>
      </c>
      <c r="BL159" s="25" t="s">
        <v>221</v>
      </c>
      <c r="BM159" s="25" t="s">
        <v>2259</v>
      </c>
    </row>
    <row r="160" spans="2:47" s="1" customFormat="1" ht="27">
      <c r="B160" s="42"/>
      <c r="C160" s="64"/>
      <c r="D160" s="218" t="s">
        <v>223</v>
      </c>
      <c r="E160" s="64"/>
      <c r="F160" s="219" t="s">
        <v>1557</v>
      </c>
      <c r="G160" s="64"/>
      <c r="H160" s="64"/>
      <c r="I160" s="174"/>
      <c r="J160" s="64"/>
      <c r="K160" s="64"/>
      <c r="L160" s="62"/>
      <c r="M160" s="220"/>
      <c r="N160" s="43"/>
      <c r="O160" s="43"/>
      <c r="P160" s="43"/>
      <c r="Q160" s="43"/>
      <c r="R160" s="43"/>
      <c r="S160" s="43"/>
      <c r="T160" s="79"/>
      <c r="AT160" s="25" t="s">
        <v>223</v>
      </c>
      <c r="AU160" s="25" t="s">
        <v>86</v>
      </c>
    </row>
    <row r="161" spans="2:51" s="12" customFormat="1" ht="13.5">
      <c r="B161" s="221"/>
      <c r="C161" s="222"/>
      <c r="D161" s="223" t="s">
        <v>224</v>
      </c>
      <c r="E161" s="224" t="s">
        <v>182</v>
      </c>
      <c r="F161" s="225" t="s">
        <v>2260</v>
      </c>
      <c r="G161" s="222"/>
      <c r="H161" s="226">
        <v>390.287</v>
      </c>
      <c r="I161" s="227"/>
      <c r="J161" s="222"/>
      <c r="K161" s="222"/>
      <c r="L161" s="228"/>
      <c r="M161" s="229"/>
      <c r="N161" s="230"/>
      <c r="O161" s="230"/>
      <c r="P161" s="230"/>
      <c r="Q161" s="230"/>
      <c r="R161" s="230"/>
      <c r="S161" s="230"/>
      <c r="T161" s="231"/>
      <c r="AT161" s="232" t="s">
        <v>224</v>
      </c>
      <c r="AU161" s="232" t="s">
        <v>86</v>
      </c>
      <c r="AV161" s="12" t="s">
        <v>86</v>
      </c>
      <c r="AW161" s="12" t="s">
        <v>41</v>
      </c>
      <c r="AX161" s="12" t="s">
        <v>24</v>
      </c>
      <c r="AY161" s="232" t="s">
        <v>214</v>
      </c>
    </row>
    <row r="162" spans="2:65" s="1" customFormat="1" ht="22.5" customHeight="1">
      <c r="B162" s="42"/>
      <c r="C162" s="206" t="s">
        <v>9</v>
      </c>
      <c r="D162" s="206" t="s">
        <v>216</v>
      </c>
      <c r="E162" s="207" t="s">
        <v>2261</v>
      </c>
      <c r="F162" s="208" t="s">
        <v>2262</v>
      </c>
      <c r="G162" s="209" t="s">
        <v>359</v>
      </c>
      <c r="H162" s="210">
        <v>180</v>
      </c>
      <c r="I162" s="211"/>
      <c r="J162" s="212">
        <f>ROUND(I162*H162,2)</f>
        <v>0</v>
      </c>
      <c r="K162" s="208" t="s">
        <v>234</v>
      </c>
      <c r="L162" s="62"/>
      <c r="M162" s="213" t="s">
        <v>22</v>
      </c>
      <c r="N162" s="214" t="s">
        <v>49</v>
      </c>
      <c r="O162" s="43"/>
      <c r="P162" s="215">
        <f>O162*H162</f>
        <v>0</v>
      </c>
      <c r="Q162" s="215">
        <v>0</v>
      </c>
      <c r="R162" s="215">
        <f>Q162*H162</f>
        <v>0</v>
      </c>
      <c r="S162" s="215">
        <v>0</v>
      </c>
      <c r="T162" s="216">
        <f>S162*H162</f>
        <v>0</v>
      </c>
      <c r="AR162" s="25" t="s">
        <v>221</v>
      </c>
      <c r="AT162" s="25" t="s">
        <v>216</v>
      </c>
      <c r="AU162" s="25" t="s">
        <v>86</v>
      </c>
      <c r="AY162" s="25" t="s">
        <v>214</v>
      </c>
      <c r="BE162" s="217">
        <f>IF(N162="základní",J162,0)</f>
        <v>0</v>
      </c>
      <c r="BF162" s="217">
        <f>IF(N162="snížená",J162,0)</f>
        <v>0</v>
      </c>
      <c r="BG162" s="217">
        <f>IF(N162="zákl. přenesená",J162,0)</f>
        <v>0</v>
      </c>
      <c r="BH162" s="217">
        <f>IF(N162="sníž. přenesená",J162,0)</f>
        <v>0</v>
      </c>
      <c r="BI162" s="217">
        <f>IF(N162="nulová",J162,0)</f>
        <v>0</v>
      </c>
      <c r="BJ162" s="25" t="s">
        <v>24</v>
      </c>
      <c r="BK162" s="217">
        <f>ROUND(I162*H162,2)</f>
        <v>0</v>
      </c>
      <c r="BL162" s="25" t="s">
        <v>221</v>
      </c>
      <c r="BM162" s="25" t="s">
        <v>2263</v>
      </c>
    </row>
    <row r="163" spans="2:47" s="1" customFormat="1" ht="13.5">
      <c r="B163" s="42"/>
      <c r="C163" s="64"/>
      <c r="D163" s="218" t="s">
        <v>223</v>
      </c>
      <c r="E163" s="64"/>
      <c r="F163" s="219" t="s">
        <v>2264</v>
      </c>
      <c r="G163" s="64"/>
      <c r="H163" s="64"/>
      <c r="I163" s="174"/>
      <c r="J163" s="64"/>
      <c r="K163" s="64"/>
      <c r="L163" s="62"/>
      <c r="M163" s="220"/>
      <c r="N163" s="43"/>
      <c r="O163" s="43"/>
      <c r="P163" s="43"/>
      <c r="Q163" s="43"/>
      <c r="R163" s="43"/>
      <c r="S163" s="43"/>
      <c r="T163" s="79"/>
      <c r="AT163" s="25" t="s">
        <v>223</v>
      </c>
      <c r="AU163" s="25" t="s">
        <v>86</v>
      </c>
    </row>
    <row r="164" spans="2:63" s="11" customFormat="1" ht="29.85" customHeight="1">
      <c r="B164" s="189"/>
      <c r="C164" s="190"/>
      <c r="D164" s="203" t="s">
        <v>77</v>
      </c>
      <c r="E164" s="204" t="s">
        <v>86</v>
      </c>
      <c r="F164" s="204" t="s">
        <v>304</v>
      </c>
      <c r="G164" s="190"/>
      <c r="H164" s="190"/>
      <c r="I164" s="193"/>
      <c r="J164" s="205">
        <f>BK164</f>
        <v>0</v>
      </c>
      <c r="K164" s="190"/>
      <c r="L164" s="195"/>
      <c r="M164" s="196"/>
      <c r="N164" s="197"/>
      <c r="O164" s="197"/>
      <c r="P164" s="198">
        <f>SUM(P165:P167)</f>
        <v>0</v>
      </c>
      <c r="Q164" s="197"/>
      <c r="R164" s="198">
        <f>SUM(R165:R167)</f>
        <v>12.890880000000001</v>
      </c>
      <c r="S164" s="197"/>
      <c r="T164" s="199">
        <f>SUM(T165:T167)</f>
        <v>0</v>
      </c>
      <c r="AR164" s="200" t="s">
        <v>24</v>
      </c>
      <c r="AT164" s="201" t="s">
        <v>77</v>
      </c>
      <c r="AU164" s="201" t="s">
        <v>24</v>
      </c>
      <c r="AY164" s="200" t="s">
        <v>214</v>
      </c>
      <c r="BK164" s="202">
        <f>SUM(BK165:BK167)</f>
        <v>0</v>
      </c>
    </row>
    <row r="165" spans="2:65" s="1" customFormat="1" ht="22.5" customHeight="1">
      <c r="B165" s="42"/>
      <c r="C165" s="206" t="s">
        <v>350</v>
      </c>
      <c r="D165" s="206" t="s">
        <v>216</v>
      </c>
      <c r="E165" s="207" t="s">
        <v>2057</v>
      </c>
      <c r="F165" s="208" t="s">
        <v>2265</v>
      </c>
      <c r="G165" s="209" t="s">
        <v>233</v>
      </c>
      <c r="H165" s="210">
        <v>5.968</v>
      </c>
      <c r="I165" s="211"/>
      <c r="J165" s="212">
        <f>ROUND(I165*H165,2)</f>
        <v>0</v>
      </c>
      <c r="K165" s="208" t="s">
        <v>234</v>
      </c>
      <c r="L165" s="62"/>
      <c r="M165" s="213" t="s">
        <v>22</v>
      </c>
      <c r="N165" s="214" t="s">
        <v>49</v>
      </c>
      <c r="O165" s="43"/>
      <c r="P165" s="215">
        <f>O165*H165</f>
        <v>0</v>
      </c>
      <c r="Q165" s="215">
        <v>2.16</v>
      </c>
      <c r="R165" s="215">
        <f>Q165*H165</f>
        <v>12.890880000000001</v>
      </c>
      <c r="S165" s="215">
        <v>0</v>
      </c>
      <c r="T165" s="216">
        <f>S165*H165</f>
        <v>0</v>
      </c>
      <c r="AR165" s="25" t="s">
        <v>221</v>
      </c>
      <c r="AT165" s="25" t="s">
        <v>216</v>
      </c>
      <c r="AU165" s="25" t="s">
        <v>86</v>
      </c>
      <c r="AY165" s="25" t="s">
        <v>214</v>
      </c>
      <c r="BE165" s="217">
        <f>IF(N165="základní",J165,0)</f>
        <v>0</v>
      </c>
      <c r="BF165" s="217">
        <f>IF(N165="snížená",J165,0)</f>
        <v>0</v>
      </c>
      <c r="BG165" s="217">
        <f>IF(N165="zákl. přenesená",J165,0)</f>
        <v>0</v>
      </c>
      <c r="BH165" s="217">
        <f>IF(N165="sníž. přenesená",J165,0)</f>
        <v>0</v>
      </c>
      <c r="BI165" s="217">
        <f>IF(N165="nulová",J165,0)</f>
        <v>0</v>
      </c>
      <c r="BJ165" s="25" t="s">
        <v>24</v>
      </c>
      <c r="BK165" s="217">
        <f>ROUND(I165*H165,2)</f>
        <v>0</v>
      </c>
      <c r="BL165" s="25" t="s">
        <v>221</v>
      </c>
      <c r="BM165" s="25" t="s">
        <v>2266</v>
      </c>
    </row>
    <row r="166" spans="2:47" s="1" customFormat="1" ht="13.5">
      <c r="B166" s="42"/>
      <c r="C166" s="64"/>
      <c r="D166" s="218" t="s">
        <v>223</v>
      </c>
      <c r="E166" s="64"/>
      <c r="F166" s="219" t="s">
        <v>2267</v>
      </c>
      <c r="G166" s="64"/>
      <c r="H166" s="64"/>
      <c r="I166" s="174"/>
      <c r="J166" s="64"/>
      <c r="K166" s="64"/>
      <c r="L166" s="62"/>
      <c r="M166" s="220"/>
      <c r="N166" s="43"/>
      <c r="O166" s="43"/>
      <c r="P166" s="43"/>
      <c r="Q166" s="43"/>
      <c r="R166" s="43"/>
      <c r="S166" s="43"/>
      <c r="T166" s="79"/>
      <c r="AT166" s="25" t="s">
        <v>223</v>
      </c>
      <c r="AU166" s="25" t="s">
        <v>86</v>
      </c>
    </row>
    <row r="167" spans="2:51" s="12" customFormat="1" ht="13.5">
      <c r="B167" s="221"/>
      <c r="C167" s="222"/>
      <c r="D167" s="218" t="s">
        <v>224</v>
      </c>
      <c r="E167" s="233" t="s">
        <v>335</v>
      </c>
      <c r="F167" s="234" t="s">
        <v>2268</v>
      </c>
      <c r="G167" s="222"/>
      <c r="H167" s="235">
        <v>5.968</v>
      </c>
      <c r="I167" s="227"/>
      <c r="J167" s="222"/>
      <c r="K167" s="222"/>
      <c r="L167" s="228"/>
      <c r="M167" s="229"/>
      <c r="N167" s="230"/>
      <c r="O167" s="230"/>
      <c r="P167" s="230"/>
      <c r="Q167" s="230"/>
      <c r="R167" s="230"/>
      <c r="S167" s="230"/>
      <c r="T167" s="231"/>
      <c r="AT167" s="232" t="s">
        <v>224</v>
      </c>
      <c r="AU167" s="232" t="s">
        <v>86</v>
      </c>
      <c r="AV167" s="12" t="s">
        <v>86</v>
      </c>
      <c r="AW167" s="12" t="s">
        <v>41</v>
      </c>
      <c r="AX167" s="12" t="s">
        <v>24</v>
      </c>
      <c r="AY167" s="232" t="s">
        <v>214</v>
      </c>
    </row>
    <row r="168" spans="2:63" s="11" customFormat="1" ht="29.85" customHeight="1">
      <c r="B168" s="189"/>
      <c r="C168" s="190"/>
      <c r="D168" s="203" t="s">
        <v>77</v>
      </c>
      <c r="E168" s="204" t="s">
        <v>690</v>
      </c>
      <c r="F168" s="204" t="s">
        <v>2269</v>
      </c>
      <c r="G168" s="190"/>
      <c r="H168" s="190"/>
      <c r="I168" s="193"/>
      <c r="J168" s="205">
        <f>BK168</f>
        <v>0</v>
      </c>
      <c r="K168" s="190"/>
      <c r="L168" s="195"/>
      <c r="M168" s="196"/>
      <c r="N168" s="197"/>
      <c r="O168" s="197"/>
      <c r="P168" s="198">
        <f>SUM(P169:P174)</f>
        <v>0</v>
      </c>
      <c r="Q168" s="197"/>
      <c r="R168" s="198">
        <f>SUM(R169:R174)</f>
        <v>0.3</v>
      </c>
      <c r="S168" s="197"/>
      <c r="T168" s="199">
        <f>SUM(T169:T174)</f>
        <v>0</v>
      </c>
      <c r="AR168" s="200" t="s">
        <v>24</v>
      </c>
      <c r="AT168" s="201" t="s">
        <v>77</v>
      </c>
      <c r="AU168" s="201" t="s">
        <v>24</v>
      </c>
      <c r="AY168" s="200" t="s">
        <v>214</v>
      </c>
      <c r="BK168" s="202">
        <f>SUM(BK169:BK174)</f>
        <v>0</v>
      </c>
    </row>
    <row r="169" spans="2:65" s="1" customFormat="1" ht="22.5" customHeight="1">
      <c r="B169" s="42"/>
      <c r="C169" s="206" t="s">
        <v>356</v>
      </c>
      <c r="D169" s="206" t="s">
        <v>216</v>
      </c>
      <c r="E169" s="207" t="s">
        <v>2270</v>
      </c>
      <c r="F169" s="208" t="s">
        <v>2271</v>
      </c>
      <c r="G169" s="209" t="s">
        <v>441</v>
      </c>
      <c r="H169" s="210">
        <v>1</v>
      </c>
      <c r="I169" s="211"/>
      <c r="J169" s="212">
        <f>ROUND(I169*H169,2)</f>
        <v>0</v>
      </c>
      <c r="K169" s="208" t="s">
        <v>22</v>
      </c>
      <c r="L169" s="62"/>
      <c r="M169" s="213" t="s">
        <v>22</v>
      </c>
      <c r="N169" s="214" t="s">
        <v>49</v>
      </c>
      <c r="O169" s="43"/>
      <c r="P169" s="215">
        <f>O169*H169</f>
        <v>0</v>
      </c>
      <c r="Q169" s="215">
        <v>0.3</v>
      </c>
      <c r="R169" s="215">
        <f>Q169*H169</f>
        <v>0.3</v>
      </c>
      <c r="S169" s="215">
        <v>0</v>
      </c>
      <c r="T169" s="216">
        <f>S169*H169</f>
        <v>0</v>
      </c>
      <c r="AR169" s="25" t="s">
        <v>221</v>
      </c>
      <c r="AT169" s="25" t="s">
        <v>216</v>
      </c>
      <c r="AU169" s="25" t="s">
        <v>86</v>
      </c>
      <c r="AY169" s="25" t="s">
        <v>214</v>
      </c>
      <c r="BE169" s="217">
        <f>IF(N169="základní",J169,0)</f>
        <v>0</v>
      </c>
      <c r="BF169" s="217">
        <f>IF(N169="snížená",J169,0)</f>
        <v>0</v>
      </c>
      <c r="BG169" s="217">
        <f>IF(N169="zákl. přenesená",J169,0)</f>
        <v>0</v>
      </c>
      <c r="BH169" s="217">
        <f>IF(N169="sníž. přenesená",J169,0)</f>
        <v>0</v>
      </c>
      <c r="BI169" s="217">
        <f>IF(N169="nulová",J169,0)</f>
        <v>0</v>
      </c>
      <c r="BJ169" s="25" t="s">
        <v>24</v>
      </c>
      <c r="BK169" s="217">
        <f>ROUND(I169*H169,2)</f>
        <v>0</v>
      </c>
      <c r="BL169" s="25" t="s">
        <v>221</v>
      </c>
      <c r="BM169" s="25" t="s">
        <v>2272</v>
      </c>
    </row>
    <row r="170" spans="2:47" s="1" customFormat="1" ht="13.5">
      <c r="B170" s="42"/>
      <c r="C170" s="64"/>
      <c r="D170" s="218" t="s">
        <v>223</v>
      </c>
      <c r="E170" s="64"/>
      <c r="F170" s="219" t="s">
        <v>2271</v>
      </c>
      <c r="G170" s="64"/>
      <c r="H170" s="64"/>
      <c r="I170" s="174"/>
      <c r="J170" s="64"/>
      <c r="K170" s="64"/>
      <c r="L170" s="62"/>
      <c r="M170" s="220"/>
      <c r="N170" s="43"/>
      <c r="O170" s="43"/>
      <c r="P170" s="43"/>
      <c r="Q170" s="43"/>
      <c r="R170" s="43"/>
      <c r="S170" s="43"/>
      <c r="T170" s="79"/>
      <c r="AT170" s="25" t="s">
        <v>223</v>
      </c>
      <c r="AU170" s="25" t="s">
        <v>86</v>
      </c>
    </row>
    <row r="171" spans="2:51" s="12" customFormat="1" ht="13.5">
      <c r="B171" s="221"/>
      <c r="C171" s="222"/>
      <c r="D171" s="223" t="s">
        <v>224</v>
      </c>
      <c r="E171" s="224" t="s">
        <v>22</v>
      </c>
      <c r="F171" s="225" t="s">
        <v>2273</v>
      </c>
      <c r="G171" s="222"/>
      <c r="H171" s="226">
        <v>1</v>
      </c>
      <c r="I171" s="227"/>
      <c r="J171" s="222"/>
      <c r="K171" s="222"/>
      <c r="L171" s="228"/>
      <c r="M171" s="229"/>
      <c r="N171" s="230"/>
      <c r="O171" s="230"/>
      <c r="P171" s="230"/>
      <c r="Q171" s="230"/>
      <c r="R171" s="230"/>
      <c r="S171" s="230"/>
      <c r="T171" s="231"/>
      <c r="AT171" s="232" t="s">
        <v>224</v>
      </c>
      <c r="AU171" s="232" t="s">
        <v>86</v>
      </c>
      <c r="AV171" s="12" t="s">
        <v>86</v>
      </c>
      <c r="AW171" s="12" t="s">
        <v>41</v>
      </c>
      <c r="AX171" s="12" t="s">
        <v>24</v>
      </c>
      <c r="AY171" s="232" t="s">
        <v>214</v>
      </c>
    </row>
    <row r="172" spans="2:65" s="1" customFormat="1" ht="22.5" customHeight="1">
      <c r="B172" s="42"/>
      <c r="C172" s="236" t="s">
        <v>365</v>
      </c>
      <c r="D172" s="236" t="s">
        <v>179</v>
      </c>
      <c r="E172" s="237" t="s">
        <v>2274</v>
      </c>
      <c r="F172" s="238" t="s">
        <v>2275</v>
      </c>
      <c r="G172" s="239" t="s">
        <v>441</v>
      </c>
      <c r="H172" s="240">
        <v>1</v>
      </c>
      <c r="I172" s="241"/>
      <c r="J172" s="242">
        <f>ROUND(I172*H172,2)</f>
        <v>0</v>
      </c>
      <c r="K172" s="238" t="s">
        <v>22</v>
      </c>
      <c r="L172" s="243"/>
      <c r="M172" s="244" t="s">
        <v>22</v>
      </c>
      <c r="N172" s="245" t="s">
        <v>49</v>
      </c>
      <c r="O172" s="43"/>
      <c r="P172" s="215">
        <f>O172*H172</f>
        <v>0</v>
      </c>
      <c r="Q172" s="215">
        <v>0</v>
      </c>
      <c r="R172" s="215">
        <f>Q172*H172</f>
        <v>0</v>
      </c>
      <c r="S172" s="215">
        <v>0</v>
      </c>
      <c r="T172" s="216">
        <f>S172*H172</f>
        <v>0</v>
      </c>
      <c r="AR172" s="25" t="s">
        <v>262</v>
      </c>
      <c r="AT172" s="25" t="s">
        <v>179</v>
      </c>
      <c r="AU172" s="25" t="s">
        <v>86</v>
      </c>
      <c r="AY172" s="25" t="s">
        <v>214</v>
      </c>
      <c r="BE172" s="217">
        <f>IF(N172="základní",J172,0)</f>
        <v>0</v>
      </c>
      <c r="BF172" s="217">
        <f>IF(N172="snížená",J172,0)</f>
        <v>0</v>
      </c>
      <c r="BG172" s="217">
        <f>IF(N172="zákl. přenesená",J172,0)</f>
        <v>0</v>
      </c>
      <c r="BH172" s="217">
        <f>IF(N172="sníž. přenesená",J172,0)</f>
        <v>0</v>
      </c>
      <c r="BI172" s="217">
        <f>IF(N172="nulová",J172,0)</f>
        <v>0</v>
      </c>
      <c r="BJ172" s="25" t="s">
        <v>24</v>
      </c>
      <c r="BK172" s="217">
        <f>ROUND(I172*H172,2)</f>
        <v>0</v>
      </c>
      <c r="BL172" s="25" t="s">
        <v>221</v>
      </c>
      <c r="BM172" s="25" t="s">
        <v>2276</v>
      </c>
    </row>
    <row r="173" spans="2:47" s="1" customFormat="1" ht="175.5">
      <c r="B173" s="42"/>
      <c r="C173" s="64"/>
      <c r="D173" s="218" t="s">
        <v>223</v>
      </c>
      <c r="E173" s="64"/>
      <c r="F173" s="219" t="s">
        <v>2277</v>
      </c>
      <c r="G173" s="64"/>
      <c r="H173" s="64"/>
      <c r="I173" s="174"/>
      <c r="J173" s="64"/>
      <c r="K173" s="64"/>
      <c r="L173" s="62"/>
      <c r="M173" s="220"/>
      <c r="N173" s="43"/>
      <c r="O173" s="43"/>
      <c r="P173" s="43"/>
      <c r="Q173" s="43"/>
      <c r="R173" s="43"/>
      <c r="S173" s="43"/>
      <c r="T173" s="79"/>
      <c r="AT173" s="25" t="s">
        <v>223</v>
      </c>
      <c r="AU173" s="25" t="s">
        <v>86</v>
      </c>
    </row>
    <row r="174" spans="2:47" s="1" customFormat="1" ht="175.5">
      <c r="B174" s="42"/>
      <c r="C174" s="64"/>
      <c r="D174" s="218" t="s">
        <v>335</v>
      </c>
      <c r="E174" s="64"/>
      <c r="F174" s="270" t="s">
        <v>2278</v>
      </c>
      <c r="G174" s="64"/>
      <c r="H174" s="64"/>
      <c r="I174" s="174"/>
      <c r="J174" s="64"/>
      <c r="K174" s="64"/>
      <c r="L174" s="62"/>
      <c r="M174" s="220"/>
      <c r="N174" s="43"/>
      <c r="O174" s="43"/>
      <c r="P174" s="43"/>
      <c r="Q174" s="43"/>
      <c r="R174" s="43"/>
      <c r="S174" s="43"/>
      <c r="T174" s="79"/>
      <c r="AT174" s="25" t="s">
        <v>335</v>
      </c>
      <c r="AU174" s="25" t="s">
        <v>86</v>
      </c>
    </row>
    <row r="175" spans="2:63" s="11" customFormat="1" ht="29.85" customHeight="1">
      <c r="B175" s="189"/>
      <c r="C175" s="190"/>
      <c r="D175" s="203" t="s">
        <v>77</v>
      </c>
      <c r="E175" s="204" t="s">
        <v>221</v>
      </c>
      <c r="F175" s="204" t="s">
        <v>377</v>
      </c>
      <c r="G175" s="190"/>
      <c r="H175" s="190"/>
      <c r="I175" s="193"/>
      <c r="J175" s="205">
        <f>BK175</f>
        <v>0</v>
      </c>
      <c r="K175" s="190"/>
      <c r="L175" s="195"/>
      <c r="M175" s="196"/>
      <c r="N175" s="197"/>
      <c r="O175" s="197"/>
      <c r="P175" s="198">
        <f>SUM(P176:P178)</f>
        <v>0</v>
      </c>
      <c r="Q175" s="197"/>
      <c r="R175" s="198">
        <f>SUM(R176:R178)</f>
        <v>0</v>
      </c>
      <c r="S175" s="197"/>
      <c r="T175" s="199">
        <f>SUM(T176:T178)</f>
        <v>0</v>
      </c>
      <c r="AR175" s="200" t="s">
        <v>24</v>
      </c>
      <c r="AT175" s="201" t="s">
        <v>77</v>
      </c>
      <c r="AU175" s="201" t="s">
        <v>24</v>
      </c>
      <c r="AY175" s="200" t="s">
        <v>214</v>
      </c>
      <c r="BK175" s="202">
        <f>SUM(BK176:BK178)</f>
        <v>0</v>
      </c>
    </row>
    <row r="176" spans="2:65" s="1" customFormat="1" ht="22.5" customHeight="1">
      <c r="B176" s="42"/>
      <c r="C176" s="206" t="s">
        <v>370</v>
      </c>
      <c r="D176" s="206" t="s">
        <v>216</v>
      </c>
      <c r="E176" s="207" t="s">
        <v>2279</v>
      </c>
      <c r="F176" s="208" t="s">
        <v>2280</v>
      </c>
      <c r="G176" s="209" t="s">
        <v>233</v>
      </c>
      <c r="H176" s="210">
        <v>5.968</v>
      </c>
      <c r="I176" s="211"/>
      <c r="J176" s="212">
        <f>ROUND(I176*H176,2)</f>
        <v>0</v>
      </c>
      <c r="K176" s="208" t="s">
        <v>234</v>
      </c>
      <c r="L176" s="62"/>
      <c r="M176" s="213" t="s">
        <v>22</v>
      </c>
      <c r="N176" s="214" t="s">
        <v>49</v>
      </c>
      <c r="O176" s="43"/>
      <c r="P176" s="215">
        <f>O176*H176</f>
        <v>0</v>
      </c>
      <c r="Q176" s="215">
        <v>0</v>
      </c>
      <c r="R176" s="215">
        <f>Q176*H176</f>
        <v>0</v>
      </c>
      <c r="S176" s="215">
        <v>0</v>
      </c>
      <c r="T176" s="216">
        <f>S176*H176</f>
        <v>0</v>
      </c>
      <c r="AR176" s="25" t="s">
        <v>221</v>
      </c>
      <c r="AT176" s="25" t="s">
        <v>216</v>
      </c>
      <c r="AU176" s="25" t="s">
        <v>86</v>
      </c>
      <c r="AY176" s="25" t="s">
        <v>214</v>
      </c>
      <c r="BE176" s="217">
        <f>IF(N176="základní",J176,0)</f>
        <v>0</v>
      </c>
      <c r="BF176" s="217">
        <f>IF(N176="snížená",J176,0)</f>
        <v>0</v>
      </c>
      <c r="BG176" s="217">
        <f>IF(N176="zákl. přenesená",J176,0)</f>
        <v>0</v>
      </c>
      <c r="BH176" s="217">
        <f>IF(N176="sníž. přenesená",J176,0)</f>
        <v>0</v>
      </c>
      <c r="BI176" s="217">
        <f>IF(N176="nulová",J176,0)</f>
        <v>0</v>
      </c>
      <c r="BJ176" s="25" t="s">
        <v>24</v>
      </c>
      <c r="BK176" s="217">
        <f>ROUND(I176*H176,2)</f>
        <v>0</v>
      </c>
      <c r="BL176" s="25" t="s">
        <v>221</v>
      </c>
      <c r="BM176" s="25" t="s">
        <v>2281</v>
      </c>
    </row>
    <row r="177" spans="2:47" s="1" customFormat="1" ht="13.5">
      <c r="B177" s="42"/>
      <c r="C177" s="64"/>
      <c r="D177" s="218" t="s">
        <v>223</v>
      </c>
      <c r="E177" s="64"/>
      <c r="F177" s="219" t="s">
        <v>2282</v>
      </c>
      <c r="G177" s="64"/>
      <c r="H177" s="64"/>
      <c r="I177" s="174"/>
      <c r="J177" s="64"/>
      <c r="K177" s="64"/>
      <c r="L177" s="62"/>
      <c r="M177" s="220"/>
      <c r="N177" s="43"/>
      <c r="O177" s="43"/>
      <c r="P177" s="43"/>
      <c r="Q177" s="43"/>
      <c r="R177" s="43"/>
      <c r="S177" s="43"/>
      <c r="T177" s="79"/>
      <c r="AT177" s="25" t="s">
        <v>223</v>
      </c>
      <c r="AU177" s="25" t="s">
        <v>86</v>
      </c>
    </row>
    <row r="178" spans="2:51" s="12" customFormat="1" ht="13.5">
      <c r="B178" s="221"/>
      <c r="C178" s="222"/>
      <c r="D178" s="218" t="s">
        <v>224</v>
      </c>
      <c r="E178" s="233" t="s">
        <v>22</v>
      </c>
      <c r="F178" s="234" t="s">
        <v>2283</v>
      </c>
      <c r="G178" s="222"/>
      <c r="H178" s="235">
        <v>5.968</v>
      </c>
      <c r="I178" s="227"/>
      <c r="J178" s="222"/>
      <c r="K178" s="222"/>
      <c r="L178" s="228"/>
      <c r="M178" s="229"/>
      <c r="N178" s="230"/>
      <c r="O178" s="230"/>
      <c r="P178" s="230"/>
      <c r="Q178" s="230"/>
      <c r="R178" s="230"/>
      <c r="S178" s="230"/>
      <c r="T178" s="231"/>
      <c r="AT178" s="232" t="s">
        <v>224</v>
      </c>
      <c r="AU178" s="232" t="s">
        <v>86</v>
      </c>
      <c r="AV178" s="12" t="s">
        <v>86</v>
      </c>
      <c r="AW178" s="12" t="s">
        <v>41</v>
      </c>
      <c r="AX178" s="12" t="s">
        <v>24</v>
      </c>
      <c r="AY178" s="232" t="s">
        <v>214</v>
      </c>
    </row>
    <row r="179" spans="2:63" s="11" customFormat="1" ht="29.85" customHeight="1">
      <c r="B179" s="189"/>
      <c r="C179" s="190"/>
      <c r="D179" s="203" t="s">
        <v>77</v>
      </c>
      <c r="E179" s="204" t="s">
        <v>270</v>
      </c>
      <c r="F179" s="204" t="s">
        <v>404</v>
      </c>
      <c r="G179" s="190"/>
      <c r="H179" s="190"/>
      <c r="I179" s="193"/>
      <c r="J179" s="205">
        <f>BK179</f>
        <v>0</v>
      </c>
      <c r="K179" s="190"/>
      <c r="L179" s="195"/>
      <c r="M179" s="196"/>
      <c r="N179" s="197"/>
      <c r="O179" s="197"/>
      <c r="P179" s="198">
        <f>SUM(P180:P182)</f>
        <v>0</v>
      </c>
      <c r="Q179" s="197"/>
      <c r="R179" s="198">
        <f>SUM(R180:R182)</f>
        <v>0</v>
      </c>
      <c r="S179" s="197"/>
      <c r="T179" s="199">
        <f>SUM(T180:T182)</f>
        <v>0</v>
      </c>
      <c r="AR179" s="200" t="s">
        <v>24</v>
      </c>
      <c r="AT179" s="201" t="s">
        <v>77</v>
      </c>
      <c r="AU179" s="201" t="s">
        <v>24</v>
      </c>
      <c r="AY179" s="200" t="s">
        <v>214</v>
      </c>
      <c r="BK179" s="202">
        <f>SUM(BK180:BK182)</f>
        <v>0</v>
      </c>
    </row>
    <row r="180" spans="2:65" s="1" customFormat="1" ht="22.5" customHeight="1">
      <c r="B180" s="42"/>
      <c r="C180" s="206" t="s">
        <v>378</v>
      </c>
      <c r="D180" s="206" t="s">
        <v>216</v>
      </c>
      <c r="E180" s="207" t="s">
        <v>417</v>
      </c>
      <c r="F180" s="208" t="s">
        <v>418</v>
      </c>
      <c r="G180" s="209" t="s">
        <v>233</v>
      </c>
      <c r="H180" s="210">
        <v>24.544</v>
      </c>
      <c r="I180" s="211"/>
      <c r="J180" s="212">
        <f>ROUND(I180*H180,2)</f>
        <v>0</v>
      </c>
      <c r="K180" s="208" t="s">
        <v>220</v>
      </c>
      <c r="L180" s="62"/>
      <c r="M180" s="213" t="s">
        <v>22</v>
      </c>
      <c r="N180" s="214" t="s">
        <v>49</v>
      </c>
      <c r="O180" s="43"/>
      <c r="P180" s="215">
        <f>O180*H180</f>
        <v>0</v>
      </c>
      <c r="Q180" s="215">
        <v>0</v>
      </c>
      <c r="R180" s="215">
        <f>Q180*H180</f>
        <v>0</v>
      </c>
      <c r="S180" s="215">
        <v>0</v>
      </c>
      <c r="T180" s="216">
        <f>S180*H180</f>
        <v>0</v>
      </c>
      <c r="AR180" s="25" t="s">
        <v>221</v>
      </c>
      <c r="AT180" s="25" t="s">
        <v>216</v>
      </c>
      <c r="AU180" s="25" t="s">
        <v>86</v>
      </c>
      <c r="AY180" s="25" t="s">
        <v>214</v>
      </c>
      <c r="BE180" s="217">
        <f>IF(N180="základní",J180,0)</f>
        <v>0</v>
      </c>
      <c r="BF180" s="217">
        <f>IF(N180="snížená",J180,0)</f>
        <v>0</v>
      </c>
      <c r="BG180" s="217">
        <f>IF(N180="zákl. přenesená",J180,0)</f>
        <v>0</v>
      </c>
      <c r="BH180" s="217">
        <f>IF(N180="sníž. přenesená",J180,0)</f>
        <v>0</v>
      </c>
      <c r="BI180" s="217">
        <f>IF(N180="nulová",J180,0)</f>
        <v>0</v>
      </c>
      <c r="BJ180" s="25" t="s">
        <v>24</v>
      </c>
      <c r="BK180" s="217">
        <f>ROUND(I180*H180,2)</f>
        <v>0</v>
      </c>
      <c r="BL180" s="25" t="s">
        <v>221</v>
      </c>
      <c r="BM180" s="25" t="s">
        <v>2284</v>
      </c>
    </row>
    <row r="181" spans="2:47" s="1" customFormat="1" ht="13.5">
      <c r="B181" s="42"/>
      <c r="C181" s="64"/>
      <c r="D181" s="218" t="s">
        <v>223</v>
      </c>
      <c r="E181" s="64"/>
      <c r="F181" s="219" t="s">
        <v>418</v>
      </c>
      <c r="G181" s="64"/>
      <c r="H181" s="64"/>
      <c r="I181" s="174"/>
      <c r="J181" s="64"/>
      <c r="K181" s="64"/>
      <c r="L181" s="62"/>
      <c r="M181" s="220"/>
      <c r="N181" s="43"/>
      <c r="O181" s="43"/>
      <c r="P181" s="43"/>
      <c r="Q181" s="43"/>
      <c r="R181" s="43"/>
      <c r="S181" s="43"/>
      <c r="T181" s="79"/>
      <c r="AT181" s="25" t="s">
        <v>223</v>
      </c>
      <c r="AU181" s="25" t="s">
        <v>86</v>
      </c>
    </row>
    <row r="182" spans="2:51" s="12" customFormat="1" ht="13.5">
      <c r="B182" s="221"/>
      <c r="C182" s="222"/>
      <c r="D182" s="218" t="s">
        <v>224</v>
      </c>
      <c r="E182" s="233" t="s">
        <v>22</v>
      </c>
      <c r="F182" s="234" t="s">
        <v>2285</v>
      </c>
      <c r="G182" s="222"/>
      <c r="H182" s="235">
        <v>24.544</v>
      </c>
      <c r="I182" s="227"/>
      <c r="J182" s="222"/>
      <c r="K182" s="222"/>
      <c r="L182" s="228"/>
      <c r="M182" s="229"/>
      <c r="N182" s="230"/>
      <c r="O182" s="230"/>
      <c r="P182" s="230"/>
      <c r="Q182" s="230"/>
      <c r="R182" s="230"/>
      <c r="S182" s="230"/>
      <c r="T182" s="231"/>
      <c r="AT182" s="232" t="s">
        <v>224</v>
      </c>
      <c r="AU182" s="232" t="s">
        <v>86</v>
      </c>
      <c r="AV182" s="12" t="s">
        <v>86</v>
      </c>
      <c r="AW182" s="12" t="s">
        <v>41</v>
      </c>
      <c r="AX182" s="12" t="s">
        <v>24</v>
      </c>
      <c r="AY182" s="232" t="s">
        <v>214</v>
      </c>
    </row>
    <row r="183" spans="2:63" s="11" customFormat="1" ht="29.85" customHeight="1">
      <c r="B183" s="189"/>
      <c r="C183" s="190"/>
      <c r="D183" s="203" t="s">
        <v>77</v>
      </c>
      <c r="E183" s="204" t="s">
        <v>1038</v>
      </c>
      <c r="F183" s="204" t="s">
        <v>2286</v>
      </c>
      <c r="G183" s="190"/>
      <c r="H183" s="190"/>
      <c r="I183" s="193"/>
      <c r="J183" s="205">
        <f>BK183</f>
        <v>0</v>
      </c>
      <c r="K183" s="190"/>
      <c r="L183" s="195"/>
      <c r="M183" s="196"/>
      <c r="N183" s="197"/>
      <c r="O183" s="197"/>
      <c r="P183" s="198">
        <f>SUM(P184:P195)</f>
        <v>0</v>
      </c>
      <c r="Q183" s="197"/>
      <c r="R183" s="198">
        <f>SUM(R184:R195)</f>
        <v>0.011</v>
      </c>
      <c r="S183" s="197"/>
      <c r="T183" s="199">
        <f>SUM(T184:T195)</f>
        <v>0</v>
      </c>
      <c r="AR183" s="200" t="s">
        <v>24</v>
      </c>
      <c r="AT183" s="201" t="s">
        <v>77</v>
      </c>
      <c r="AU183" s="201" t="s">
        <v>24</v>
      </c>
      <c r="AY183" s="200" t="s">
        <v>214</v>
      </c>
      <c r="BK183" s="202">
        <f>SUM(BK184:BK195)</f>
        <v>0</v>
      </c>
    </row>
    <row r="184" spans="2:65" s="1" customFormat="1" ht="22.5" customHeight="1">
      <c r="B184" s="42"/>
      <c r="C184" s="206" t="s">
        <v>384</v>
      </c>
      <c r="D184" s="206" t="s">
        <v>216</v>
      </c>
      <c r="E184" s="207" t="s">
        <v>2287</v>
      </c>
      <c r="F184" s="208" t="s">
        <v>2288</v>
      </c>
      <c r="G184" s="209" t="s">
        <v>441</v>
      </c>
      <c r="H184" s="210">
        <v>1</v>
      </c>
      <c r="I184" s="211"/>
      <c r="J184" s="212">
        <f>ROUND(I184*H184,2)</f>
        <v>0</v>
      </c>
      <c r="K184" s="208" t="s">
        <v>22</v>
      </c>
      <c r="L184" s="62"/>
      <c r="M184" s="213" t="s">
        <v>22</v>
      </c>
      <c r="N184" s="214" t="s">
        <v>49</v>
      </c>
      <c r="O184" s="43"/>
      <c r="P184" s="215">
        <f>O184*H184</f>
        <v>0</v>
      </c>
      <c r="Q184" s="215">
        <v>0</v>
      </c>
      <c r="R184" s="215">
        <f>Q184*H184</f>
        <v>0</v>
      </c>
      <c r="S184" s="215">
        <v>0</v>
      </c>
      <c r="T184" s="216">
        <f>S184*H184</f>
        <v>0</v>
      </c>
      <c r="AR184" s="25" t="s">
        <v>221</v>
      </c>
      <c r="AT184" s="25" t="s">
        <v>216</v>
      </c>
      <c r="AU184" s="25" t="s">
        <v>86</v>
      </c>
      <c r="AY184" s="25" t="s">
        <v>214</v>
      </c>
      <c r="BE184" s="217">
        <f>IF(N184="základní",J184,0)</f>
        <v>0</v>
      </c>
      <c r="BF184" s="217">
        <f>IF(N184="snížená",J184,0)</f>
        <v>0</v>
      </c>
      <c r="BG184" s="217">
        <f>IF(N184="zákl. přenesená",J184,0)</f>
        <v>0</v>
      </c>
      <c r="BH184" s="217">
        <f>IF(N184="sníž. přenesená",J184,0)</f>
        <v>0</v>
      </c>
      <c r="BI184" s="217">
        <f>IF(N184="nulová",J184,0)</f>
        <v>0</v>
      </c>
      <c r="BJ184" s="25" t="s">
        <v>24</v>
      </c>
      <c r="BK184" s="217">
        <f>ROUND(I184*H184,2)</f>
        <v>0</v>
      </c>
      <c r="BL184" s="25" t="s">
        <v>221</v>
      </c>
      <c r="BM184" s="25" t="s">
        <v>2289</v>
      </c>
    </row>
    <row r="185" spans="2:47" s="1" customFormat="1" ht="13.5">
      <c r="B185" s="42"/>
      <c r="C185" s="64"/>
      <c r="D185" s="218" t="s">
        <v>223</v>
      </c>
      <c r="E185" s="64"/>
      <c r="F185" s="219" t="s">
        <v>2288</v>
      </c>
      <c r="G185" s="64"/>
      <c r="H185" s="64"/>
      <c r="I185" s="174"/>
      <c r="J185" s="64"/>
      <c r="K185" s="64"/>
      <c r="L185" s="62"/>
      <c r="M185" s="220"/>
      <c r="N185" s="43"/>
      <c r="O185" s="43"/>
      <c r="P185" s="43"/>
      <c r="Q185" s="43"/>
      <c r="R185" s="43"/>
      <c r="S185" s="43"/>
      <c r="T185" s="79"/>
      <c r="AT185" s="25" t="s">
        <v>223</v>
      </c>
      <c r="AU185" s="25" t="s">
        <v>86</v>
      </c>
    </row>
    <row r="186" spans="2:47" s="1" customFormat="1" ht="27">
      <c r="B186" s="42"/>
      <c r="C186" s="64"/>
      <c r="D186" s="218" t="s">
        <v>335</v>
      </c>
      <c r="E186" s="64"/>
      <c r="F186" s="270" t="s">
        <v>2290</v>
      </c>
      <c r="G186" s="64"/>
      <c r="H186" s="64"/>
      <c r="I186" s="174"/>
      <c r="J186" s="64"/>
      <c r="K186" s="64"/>
      <c r="L186" s="62"/>
      <c r="M186" s="220"/>
      <c r="N186" s="43"/>
      <c r="O186" s="43"/>
      <c r="P186" s="43"/>
      <c r="Q186" s="43"/>
      <c r="R186" s="43"/>
      <c r="S186" s="43"/>
      <c r="T186" s="79"/>
      <c r="AT186" s="25" t="s">
        <v>335</v>
      </c>
      <c r="AU186" s="25" t="s">
        <v>86</v>
      </c>
    </row>
    <row r="187" spans="2:51" s="12" customFormat="1" ht="13.5">
      <c r="B187" s="221"/>
      <c r="C187" s="222"/>
      <c r="D187" s="223" t="s">
        <v>224</v>
      </c>
      <c r="E187" s="224" t="s">
        <v>22</v>
      </c>
      <c r="F187" s="225" t="s">
        <v>2291</v>
      </c>
      <c r="G187" s="222"/>
      <c r="H187" s="226">
        <v>1</v>
      </c>
      <c r="I187" s="227"/>
      <c r="J187" s="222"/>
      <c r="K187" s="222"/>
      <c r="L187" s="228"/>
      <c r="M187" s="229"/>
      <c r="N187" s="230"/>
      <c r="O187" s="230"/>
      <c r="P187" s="230"/>
      <c r="Q187" s="230"/>
      <c r="R187" s="230"/>
      <c r="S187" s="230"/>
      <c r="T187" s="231"/>
      <c r="AT187" s="232" t="s">
        <v>224</v>
      </c>
      <c r="AU187" s="232" t="s">
        <v>86</v>
      </c>
      <c r="AV187" s="12" t="s">
        <v>86</v>
      </c>
      <c r="AW187" s="12" t="s">
        <v>41</v>
      </c>
      <c r="AX187" s="12" t="s">
        <v>24</v>
      </c>
      <c r="AY187" s="232" t="s">
        <v>214</v>
      </c>
    </row>
    <row r="188" spans="2:65" s="1" customFormat="1" ht="22.5" customHeight="1">
      <c r="B188" s="42"/>
      <c r="C188" s="206" t="s">
        <v>391</v>
      </c>
      <c r="D188" s="206" t="s">
        <v>216</v>
      </c>
      <c r="E188" s="207" t="s">
        <v>2292</v>
      </c>
      <c r="F188" s="208" t="s">
        <v>2293</v>
      </c>
      <c r="G188" s="209" t="s">
        <v>313</v>
      </c>
      <c r="H188" s="210">
        <v>1</v>
      </c>
      <c r="I188" s="211"/>
      <c r="J188" s="212">
        <f>ROUND(I188*H188,2)</f>
        <v>0</v>
      </c>
      <c r="K188" s="208" t="s">
        <v>22</v>
      </c>
      <c r="L188" s="62"/>
      <c r="M188" s="213" t="s">
        <v>22</v>
      </c>
      <c r="N188" s="214" t="s">
        <v>49</v>
      </c>
      <c r="O188" s="43"/>
      <c r="P188" s="215">
        <f>O188*H188</f>
        <v>0</v>
      </c>
      <c r="Q188" s="215">
        <v>0.011</v>
      </c>
      <c r="R188" s="215">
        <f>Q188*H188</f>
        <v>0.011</v>
      </c>
      <c r="S188" s="215">
        <v>0</v>
      </c>
      <c r="T188" s="216">
        <f>S188*H188</f>
        <v>0</v>
      </c>
      <c r="AR188" s="25" t="s">
        <v>221</v>
      </c>
      <c r="AT188" s="25" t="s">
        <v>216</v>
      </c>
      <c r="AU188" s="25" t="s">
        <v>86</v>
      </c>
      <c r="AY188" s="25" t="s">
        <v>214</v>
      </c>
      <c r="BE188" s="217">
        <f>IF(N188="základní",J188,0)</f>
        <v>0</v>
      </c>
      <c r="BF188" s="217">
        <f>IF(N188="snížená",J188,0)</f>
        <v>0</v>
      </c>
      <c r="BG188" s="217">
        <f>IF(N188="zákl. přenesená",J188,0)</f>
        <v>0</v>
      </c>
      <c r="BH188" s="217">
        <f>IF(N188="sníž. přenesená",J188,0)</f>
        <v>0</v>
      </c>
      <c r="BI188" s="217">
        <f>IF(N188="nulová",J188,0)</f>
        <v>0</v>
      </c>
      <c r="BJ188" s="25" t="s">
        <v>24</v>
      </c>
      <c r="BK188" s="217">
        <f>ROUND(I188*H188,2)</f>
        <v>0</v>
      </c>
      <c r="BL188" s="25" t="s">
        <v>221</v>
      </c>
      <c r="BM188" s="25" t="s">
        <v>2294</v>
      </c>
    </row>
    <row r="189" spans="2:47" s="1" customFormat="1" ht="13.5">
      <c r="B189" s="42"/>
      <c r="C189" s="64"/>
      <c r="D189" s="218" t="s">
        <v>223</v>
      </c>
      <c r="E189" s="64"/>
      <c r="F189" s="219" t="s">
        <v>2293</v>
      </c>
      <c r="G189" s="64"/>
      <c r="H189" s="64"/>
      <c r="I189" s="174"/>
      <c r="J189" s="64"/>
      <c r="K189" s="64"/>
      <c r="L189" s="62"/>
      <c r="M189" s="220"/>
      <c r="N189" s="43"/>
      <c r="O189" s="43"/>
      <c r="P189" s="43"/>
      <c r="Q189" s="43"/>
      <c r="R189" s="43"/>
      <c r="S189" s="43"/>
      <c r="T189" s="79"/>
      <c r="AT189" s="25" t="s">
        <v>223</v>
      </c>
      <c r="AU189" s="25" t="s">
        <v>86</v>
      </c>
    </row>
    <row r="190" spans="2:47" s="1" customFormat="1" ht="27">
      <c r="B190" s="42"/>
      <c r="C190" s="64"/>
      <c r="D190" s="218" t="s">
        <v>335</v>
      </c>
      <c r="E190" s="64"/>
      <c r="F190" s="270" t="s">
        <v>2295</v>
      </c>
      <c r="G190" s="64"/>
      <c r="H190" s="64"/>
      <c r="I190" s="174"/>
      <c r="J190" s="64"/>
      <c r="K190" s="64"/>
      <c r="L190" s="62"/>
      <c r="M190" s="220"/>
      <c r="N190" s="43"/>
      <c r="O190" s="43"/>
      <c r="P190" s="43"/>
      <c r="Q190" s="43"/>
      <c r="R190" s="43"/>
      <c r="S190" s="43"/>
      <c r="T190" s="79"/>
      <c r="AT190" s="25" t="s">
        <v>335</v>
      </c>
      <c r="AU190" s="25" t="s">
        <v>86</v>
      </c>
    </row>
    <row r="191" spans="2:51" s="12" customFormat="1" ht="13.5">
      <c r="B191" s="221"/>
      <c r="C191" s="222"/>
      <c r="D191" s="223" t="s">
        <v>224</v>
      </c>
      <c r="E191" s="224" t="s">
        <v>22</v>
      </c>
      <c r="F191" s="225" t="s">
        <v>2273</v>
      </c>
      <c r="G191" s="222"/>
      <c r="H191" s="226">
        <v>1</v>
      </c>
      <c r="I191" s="227"/>
      <c r="J191" s="222"/>
      <c r="K191" s="222"/>
      <c r="L191" s="228"/>
      <c r="M191" s="229"/>
      <c r="N191" s="230"/>
      <c r="O191" s="230"/>
      <c r="P191" s="230"/>
      <c r="Q191" s="230"/>
      <c r="R191" s="230"/>
      <c r="S191" s="230"/>
      <c r="T191" s="231"/>
      <c r="AT191" s="232" t="s">
        <v>224</v>
      </c>
      <c r="AU191" s="232" t="s">
        <v>86</v>
      </c>
      <c r="AV191" s="12" t="s">
        <v>86</v>
      </c>
      <c r="AW191" s="12" t="s">
        <v>41</v>
      </c>
      <c r="AX191" s="12" t="s">
        <v>24</v>
      </c>
      <c r="AY191" s="232" t="s">
        <v>214</v>
      </c>
    </row>
    <row r="192" spans="2:65" s="1" customFormat="1" ht="22.5" customHeight="1">
      <c r="B192" s="42"/>
      <c r="C192" s="206" t="s">
        <v>398</v>
      </c>
      <c r="D192" s="206" t="s">
        <v>216</v>
      </c>
      <c r="E192" s="207" t="s">
        <v>2296</v>
      </c>
      <c r="F192" s="208" t="s">
        <v>2297</v>
      </c>
      <c r="G192" s="209" t="s">
        <v>441</v>
      </c>
      <c r="H192" s="210">
        <v>3</v>
      </c>
      <c r="I192" s="211"/>
      <c r="J192" s="212">
        <f>ROUND(I192*H192,2)</f>
        <v>0</v>
      </c>
      <c r="K192" s="208" t="s">
        <v>22</v>
      </c>
      <c r="L192" s="62"/>
      <c r="M192" s="213" t="s">
        <v>22</v>
      </c>
      <c r="N192" s="214" t="s">
        <v>49</v>
      </c>
      <c r="O192" s="43"/>
      <c r="P192" s="215">
        <f>O192*H192</f>
        <v>0</v>
      </c>
      <c r="Q192" s="215">
        <v>0</v>
      </c>
      <c r="R192" s="215">
        <f>Q192*H192</f>
        <v>0</v>
      </c>
      <c r="S192" s="215">
        <v>0</v>
      </c>
      <c r="T192" s="216">
        <f>S192*H192</f>
        <v>0</v>
      </c>
      <c r="AR192" s="25" t="s">
        <v>221</v>
      </c>
      <c r="AT192" s="25" t="s">
        <v>216</v>
      </c>
      <c r="AU192" s="25" t="s">
        <v>86</v>
      </c>
      <c r="AY192" s="25" t="s">
        <v>214</v>
      </c>
      <c r="BE192" s="217">
        <f>IF(N192="základní",J192,0)</f>
        <v>0</v>
      </c>
      <c r="BF192" s="217">
        <f>IF(N192="snížená",J192,0)</f>
        <v>0</v>
      </c>
      <c r="BG192" s="217">
        <f>IF(N192="zákl. přenesená",J192,0)</f>
        <v>0</v>
      </c>
      <c r="BH192" s="217">
        <f>IF(N192="sníž. přenesená",J192,0)</f>
        <v>0</v>
      </c>
      <c r="BI192" s="217">
        <f>IF(N192="nulová",J192,0)</f>
        <v>0</v>
      </c>
      <c r="BJ192" s="25" t="s">
        <v>24</v>
      </c>
      <c r="BK192" s="217">
        <f>ROUND(I192*H192,2)</f>
        <v>0</v>
      </c>
      <c r="BL192" s="25" t="s">
        <v>221</v>
      </c>
      <c r="BM192" s="25" t="s">
        <v>2298</v>
      </c>
    </row>
    <row r="193" spans="2:47" s="1" customFormat="1" ht="13.5">
      <c r="B193" s="42"/>
      <c r="C193" s="64"/>
      <c r="D193" s="218" t="s">
        <v>223</v>
      </c>
      <c r="E193" s="64"/>
      <c r="F193" s="219" t="s">
        <v>2297</v>
      </c>
      <c r="G193" s="64"/>
      <c r="H193" s="64"/>
      <c r="I193" s="174"/>
      <c r="J193" s="64"/>
      <c r="K193" s="64"/>
      <c r="L193" s="62"/>
      <c r="M193" s="220"/>
      <c r="N193" s="43"/>
      <c r="O193" s="43"/>
      <c r="P193" s="43"/>
      <c r="Q193" s="43"/>
      <c r="R193" s="43"/>
      <c r="S193" s="43"/>
      <c r="T193" s="79"/>
      <c r="AT193" s="25" t="s">
        <v>223</v>
      </c>
      <c r="AU193" s="25" t="s">
        <v>86</v>
      </c>
    </row>
    <row r="194" spans="2:47" s="1" customFormat="1" ht="27">
      <c r="B194" s="42"/>
      <c r="C194" s="64"/>
      <c r="D194" s="218" t="s">
        <v>335</v>
      </c>
      <c r="E194" s="64"/>
      <c r="F194" s="270" t="s">
        <v>2295</v>
      </c>
      <c r="G194" s="64"/>
      <c r="H194" s="64"/>
      <c r="I194" s="174"/>
      <c r="J194" s="64"/>
      <c r="K194" s="64"/>
      <c r="L194" s="62"/>
      <c r="M194" s="220"/>
      <c r="N194" s="43"/>
      <c r="O194" s="43"/>
      <c r="P194" s="43"/>
      <c r="Q194" s="43"/>
      <c r="R194" s="43"/>
      <c r="S194" s="43"/>
      <c r="T194" s="79"/>
      <c r="AT194" s="25" t="s">
        <v>335</v>
      </c>
      <c r="AU194" s="25" t="s">
        <v>86</v>
      </c>
    </row>
    <row r="195" spans="2:51" s="12" customFormat="1" ht="13.5">
      <c r="B195" s="221"/>
      <c r="C195" s="222"/>
      <c r="D195" s="218" t="s">
        <v>224</v>
      </c>
      <c r="E195" s="233" t="s">
        <v>22</v>
      </c>
      <c r="F195" s="234" t="s">
        <v>2299</v>
      </c>
      <c r="G195" s="222"/>
      <c r="H195" s="235">
        <v>3</v>
      </c>
      <c r="I195" s="227"/>
      <c r="J195" s="222"/>
      <c r="K195" s="222"/>
      <c r="L195" s="228"/>
      <c r="M195" s="229"/>
      <c r="N195" s="230"/>
      <c r="O195" s="230"/>
      <c r="P195" s="230"/>
      <c r="Q195" s="230"/>
      <c r="R195" s="230"/>
      <c r="S195" s="230"/>
      <c r="T195" s="231"/>
      <c r="AT195" s="232" t="s">
        <v>224</v>
      </c>
      <c r="AU195" s="232" t="s">
        <v>86</v>
      </c>
      <c r="AV195" s="12" t="s">
        <v>86</v>
      </c>
      <c r="AW195" s="12" t="s">
        <v>41</v>
      </c>
      <c r="AX195" s="12" t="s">
        <v>24</v>
      </c>
      <c r="AY195" s="232" t="s">
        <v>214</v>
      </c>
    </row>
    <row r="196" spans="2:63" s="11" customFormat="1" ht="29.85" customHeight="1">
      <c r="B196" s="189"/>
      <c r="C196" s="190"/>
      <c r="D196" s="203" t="s">
        <v>77</v>
      </c>
      <c r="E196" s="204" t="s">
        <v>1892</v>
      </c>
      <c r="F196" s="204" t="s">
        <v>445</v>
      </c>
      <c r="G196" s="190"/>
      <c r="H196" s="190"/>
      <c r="I196" s="193"/>
      <c r="J196" s="205">
        <f>BK196</f>
        <v>0</v>
      </c>
      <c r="K196" s="190"/>
      <c r="L196" s="195"/>
      <c r="M196" s="196"/>
      <c r="N196" s="197"/>
      <c r="O196" s="197"/>
      <c r="P196" s="198">
        <f>SUM(P197:P198)</f>
        <v>0</v>
      </c>
      <c r="Q196" s="197"/>
      <c r="R196" s="198">
        <f>SUM(R197:R198)</f>
        <v>0</v>
      </c>
      <c r="S196" s="197"/>
      <c r="T196" s="199">
        <f>SUM(T197:T198)</f>
        <v>0</v>
      </c>
      <c r="AR196" s="200" t="s">
        <v>24</v>
      </c>
      <c r="AT196" s="201" t="s">
        <v>77</v>
      </c>
      <c r="AU196" s="201" t="s">
        <v>24</v>
      </c>
      <c r="AY196" s="200" t="s">
        <v>214</v>
      </c>
      <c r="BK196" s="202">
        <f>SUM(BK197:BK198)</f>
        <v>0</v>
      </c>
    </row>
    <row r="197" spans="2:65" s="1" customFormat="1" ht="22.5" customHeight="1">
      <c r="B197" s="42"/>
      <c r="C197" s="206" t="s">
        <v>405</v>
      </c>
      <c r="D197" s="206" t="s">
        <v>216</v>
      </c>
      <c r="E197" s="207" t="s">
        <v>2300</v>
      </c>
      <c r="F197" s="208" t="s">
        <v>2301</v>
      </c>
      <c r="G197" s="209" t="s">
        <v>373</v>
      </c>
      <c r="H197" s="210">
        <v>14.035</v>
      </c>
      <c r="I197" s="211"/>
      <c r="J197" s="212">
        <f>ROUND(I197*H197,2)</f>
        <v>0</v>
      </c>
      <c r="K197" s="208" t="s">
        <v>220</v>
      </c>
      <c r="L197" s="62"/>
      <c r="M197" s="213" t="s">
        <v>22</v>
      </c>
      <c r="N197" s="214" t="s">
        <v>49</v>
      </c>
      <c r="O197" s="43"/>
      <c r="P197" s="215">
        <f>O197*H197</f>
        <v>0</v>
      </c>
      <c r="Q197" s="215">
        <v>0</v>
      </c>
      <c r="R197" s="215">
        <f>Q197*H197</f>
        <v>0</v>
      </c>
      <c r="S197" s="215">
        <v>0</v>
      </c>
      <c r="T197" s="216">
        <f>S197*H197</f>
        <v>0</v>
      </c>
      <c r="AR197" s="25" t="s">
        <v>221</v>
      </c>
      <c r="AT197" s="25" t="s">
        <v>216</v>
      </c>
      <c r="AU197" s="25" t="s">
        <v>86</v>
      </c>
      <c r="AY197" s="25" t="s">
        <v>214</v>
      </c>
      <c r="BE197" s="217">
        <f>IF(N197="základní",J197,0)</f>
        <v>0</v>
      </c>
      <c r="BF197" s="217">
        <f>IF(N197="snížená",J197,0)</f>
        <v>0</v>
      </c>
      <c r="BG197" s="217">
        <f>IF(N197="zákl. přenesená",J197,0)</f>
        <v>0</v>
      </c>
      <c r="BH197" s="217">
        <f>IF(N197="sníž. přenesená",J197,0)</f>
        <v>0</v>
      </c>
      <c r="BI197" s="217">
        <f>IF(N197="nulová",J197,0)</f>
        <v>0</v>
      </c>
      <c r="BJ197" s="25" t="s">
        <v>24</v>
      </c>
      <c r="BK197" s="217">
        <f>ROUND(I197*H197,2)</f>
        <v>0</v>
      </c>
      <c r="BL197" s="25" t="s">
        <v>221</v>
      </c>
      <c r="BM197" s="25" t="s">
        <v>2302</v>
      </c>
    </row>
    <row r="198" spans="2:47" s="1" customFormat="1" ht="40.5">
      <c r="B198" s="42"/>
      <c r="C198" s="64"/>
      <c r="D198" s="218" t="s">
        <v>223</v>
      </c>
      <c r="E198" s="64"/>
      <c r="F198" s="219" t="s">
        <v>2303</v>
      </c>
      <c r="G198" s="64"/>
      <c r="H198" s="64"/>
      <c r="I198" s="174"/>
      <c r="J198" s="64"/>
      <c r="K198" s="64"/>
      <c r="L198" s="62"/>
      <c r="M198" s="271"/>
      <c r="N198" s="272"/>
      <c r="O198" s="272"/>
      <c r="P198" s="272"/>
      <c r="Q198" s="272"/>
      <c r="R198" s="272"/>
      <c r="S198" s="272"/>
      <c r="T198" s="273"/>
      <c r="AT198" s="25" t="s">
        <v>223</v>
      </c>
      <c r="AU198" s="25" t="s">
        <v>86</v>
      </c>
    </row>
    <row r="199" spans="2:12" s="1" customFormat="1" ht="6.95" customHeight="1">
      <c r="B199" s="57"/>
      <c r="C199" s="58"/>
      <c r="D199" s="58"/>
      <c r="E199" s="58"/>
      <c r="F199" s="58"/>
      <c r="G199" s="58"/>
      <c r="H199" s="58"/>
      <c r="I199" s="150"/>
      <c r="J199" s="58"/>
      <c r="K199" s="58"/>
      <c r="L199" s="62"/>
    </row>
  </sheetData>
  <sheetProtection password="CC35" sheet="1" objects="1" scenarios="1" formatCells="0" formatColumns="0" formatRows="0" sort="0" autoFilter="0"/>
  <autoFilter ref="C95:K198"/>
  <mergeCells count="15">
    <mergeCell ref="E86:H86"/>
    <mergeCell ref="E84:H84"/>
    <mergeCell ref="E88:H88"/>
    <mergeCell ref="G1:H1"/>
    <mergeCell ref="L2:V2"/>
    <mergeCell ref="E49:H49"/>
    <mergeCell ref="E53:H53"/>
    <mergeCell ref="E51:H51"/>
    <mergeCell ref="E55:H55"/>
    <mergeCell ref="E82:H82"/>
    <mergeCell ref="E7:H7"/>
    <mergeCell ref="E11:H11"/>
    <mergeCell ref="E9:H9"/>
    <mergeCell ref="E13:H13"/>
    <mergeCell ref="E28:H28"/>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20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128</v>
      </c>
      <c r="AZ2" s="126" t="s">
        <v>162</v>
      </c>
      <c r="BA2" s="126" t="s">
        <v>22</v>
      </c>
      <c r="BB2" s="126" t="s">
        <v>22</v>
      </c>
      <c r="BC2" s="126" t="s">
        <v>2304</v>
      </c>
      <c r="BD2" s="126" t="s">
        <v>86</v>
      </c>
    </row>
    <row r="3" spans="2:56" ht="6.95" customHeight="1">
      <c r="B3" s="26"/>
      <c r="C3" s="27"/>
      <c r="D3" s="27"/>
      <c r="E3" s="27"/>
      <c r="F3" s="27"/>
      <c r="G3" s="27"/>
      <c r="H3" s="27"/>
      <c r="I3" s="127"/>
      <c r="J3" s="27"/>
      <c r="K3" s="28"/>
      <c r="AT3" s="25" t="s">
        <v>86</v>
      </c>
      <c r="AZ3" s="126" t="s">
        <v>1502</v>
      </c>
      <c r="BA3" s="126" t="s">
        <v>22</v>
      </c>
      <c r="BB3" s="126" t="s">
        <v>22</v>
      </c>
      <c r="BC3" s="126" t="s">
        <v>2305</v>
      </c>
      <c r="BD3" s="126" t="s">
        <v>86</v>
      </c>
    </row>
    <row r="4" spans="2:56" ht="36.95" customHeight="1">
      <c r="B4" s="29"/>
      <c r="C4" s="30"/>
      <c r="D4" s="31" t="s">
        <v>166</v>
      </c>
      <c r="E4" s="30"/>
      <c r="F4" s="30"/>
      <c r="G4" s="30"/>
      <c r="H4" s="30"/>
      <c r="I4" s="128"/>
      <c r="J4" s="30"/>
      <c r="K4" s="32"/>
      <c r="M4" s="33" t="s">
        <v>12</v>
      </c>
      <c r="AT4" s="25" t="s">
        <v>6</v>
      </c>
      <c r="AZ4" s="126" t="s">
        <v>2306</v>
      </c>
      <c r="BA4" s="126" t="s">
        <v>2307</v>
      </c>
      <c r="BB4" s="126" t="s">
        <v>22</v>
      </c>
      <c r="BC4" s="126" t="s">
        <v>2304</v>
      </c>
      <c r="BD4" s="126" t="s">
        <v>86</v>
      </c>
    </row>
    <row r="5" spans="2:56" ht="6.95" customHeight="1">
      <c r="B5" s="29"/>
      <c r="C5" s="30"/>
      <c r="D5" s="30"/>
      <c r="E5" s="30"/>
      <c r="F5" s="30"/>
      <c r="G5" s="30"/>
      <c r="H5" s="30"/>
      <c r="I5" s="128"/>
      <c r="J5" s="30"/>
      <c r="K5" s="32"/>
      <c r="AZ5" s="126" t="s">
        <v>1504</v>
      </c>
      <c r="BA5" s="126" t="s">
        <v>22</v>
      </c>
      <c r="BB5" s="126" t="s">
        <v>22</v>
      </c>
      <c r="BC5" s="126" t="s">
        <v>2308</v>
      </c>
      <c r="BD5" s="126" t="s">
        <v>86</v>
      </c>
    </row>
    <row r="6" spans="2:56" ht="13.5">
      <c r="B6" s="29"/>
      <c r="C6" s="30"/>
      <c r="D6" s="38" t="s">
        <v>18</v>
      </c>
      <c r="E6" s="30"/>
      <c r="F6" s="30"/>
      <c r="G6" s="30"/>
      <c r="H6" s="30"/>
      <c r="I6" s="128"/>
      <c r="J6" s="30"/>
      <c r="K6" s="32"/>
      <c r="AZ6" s="126" t="s">
        <v>1741</v>
      </c>
      <c r="BA6" s="126" t="s">
        <v>22</v>
      </c>
      <c r="BB6" s="126" t="s">
        <v>22</v>
      </c>
      <c r="BC6" s="126" t="s">
        <v>2309</v>
      </c>
      <c r="BD6" s="126" t="s">
        <v>86</v>
      </c>
    </row>
    <row r="7" spans="2:56" ht="22.5" customHeight="1">
      <c r="B7" s="29"/>
      <c r="C7" s="30"/>
      <c r="D7" s="30"/>
      <c r="E7" s="417" t="str">
        <f>'Rekapitulace stavby'!K6</f>
        <v>Splašková kanalizace a ČOV Drhovy</v>
      </c>
      <c r="F7" s="418"/>
      <c r="G7" s="418"/>
      <c r="H7" s="418"/>
      <c r="I7" s="128"/>
      <c r="J7" s="30"/>
      <c r="K7" s="32"/>
      <c r="AZ7" s="126" t="s">
        <v>2310</v>
      </c>
      <c r="BA7" s="126" t="s">
        <v>22</v>
      </c>
      <c r="BB7" s="126" t="s">
        <v>22</v>
      </c>
      <c r="BC7" s="126" t="s">
        <v>2311</v>
      </c>
      <c r="BD7" s="126" t="s">
        <v>86</v>
      </c>
    </row>
    <row r="8" spans="2:56" ht="13.5">
      <c r="B8" s="29"/>
      <c r="C8" s="30"/>
      <c r="D8" s="38" t="s">
        <v>175</v>
      </c>
      <c r="E8" s="30"/>
      <c r="F8" s="30"/>
      <c r="G8" s="30"/>
      <c r="H8" s="30"/>
      <c r="I8" s="128"/>
      <c r="J8" s="30"/>
      <c r="K8" s="32"/>
      <c r="AZ8" s="126" t="s">
        <v>2312</v>
      </c>
      <c r="BA8" s="126" t="s">
        <v>22</v>
      </c>
      <c r="BB8" s="126" t="s">
        <v>22</v>
      </c>
      <c r="BC8" s="126" t="s">
        <v>2313</v>
      </c>
      <c r="BD8" s="126" t="s">
        <v>86</v>
      </c>
    </row>
    <row r="9" spans="2:56" ht="22.5" customHeight="1">
      <c r="B9" s="29"/>
      <c r="C9" s="30"/>
      <c r="D9" s="30"/>
      <c r="E9" s="417" t="s">
        <v>2185</v>
      </c>
      <c r="F9" s="377"/>
      <c r="G9" s="377"/>
      <c r="H9" s="377"/>
      <c r="I9" s="128"/>
      <c r="J9" s="30"/>
      <c r="K9" s="32"/>
      <c r="AZ9" s="126" t="s">
        <v>182</v>
      </c>
      <c r="BA9" s="126" t="s">
        <v>22</v>
      </c>
      <c r="BB9" s="126" t="s">
        <v>22</v>
      </c>
      <c r="BC9" s="126" t="s">
        <v>2314</v>
      </c>
      <c r="BD9" s="126" t="s">
        <v>86</v>
      </c>
    </row>
    <row r="10" spans="2:11" ht="13.5">
      <c r="B10" s="29"/>
      <c r="C10" s="30"/>
      <c r="D10" s="38" t="s">
        <v>181</v>
      </c>
      <c r="E10" s="30"/>
      <c r="F10" s="30"/>
      <c r="G10" s="30"/>
      <c r="H10" s="30"/>
      <c r="I10" s="128"/>
      <c r="J10" s="30"/>
      <c r="K10" s="32"/>
    </row>
    <row r="11" spans="2:11" s="1" customFormat="1" ht="22.5" customHeight="1">
      <c r="B11" s="42"/>
      <c r="C11" s="43"/>
      <c r="D11" s="43"/>
      <c r="E11" s="401" t="s">
        <v>2189</v>
      </c>
      <c r="F11" s="419"/>
      <c r="G11" s="419"/>
      <c r="H11" s="419"/>
      <c r="I11" s="129"/>
      <c r="J11" s="43"/>
      <c r="K11" s="46"/>
    </row>
    <row r="12" spans="2:11" s="1" customFormat="1" ht="13.5">
      <c r="B12" s="42"/>
      <c r="C12" s="43"/>
      <c r="D12" s="38" t="s">
        <v>2191</v>
      </c>
      <c r="E12" s="43"/>
      <c r="F12" s="43"/>
      <c r="G12" s="43"/>
      <c r="H12" s="43"/>
      <c r="I12" s="129"/>
      <c r="J12" s="43"/>
      <c r="K12" s="46"/>
    </row>
    <row r="13" spans="2:11" s="1" customFormat="1" ht="36.95" customHeight="1">
      <c r="B13" s="42"/>
      <c r="C13" s="43"/>
      <c r="D13" s="43"/>
      <c r="E13" s="420" t="s">
        <v>2315</v>
      </c>
      <c r="F13" s="419"/>
      <c r="G13" s="419"/>
      <c r="H13" s="419"/>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ROUND(J94,2)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ROUND(SUM(BE94:BE201),2)</f>
        <v>0</v>
      </c>
      <c r="G34" s="43"/>
      <c r="H34" s="43"/>
      <c r="I34" s="142">
        <v>0.21</v>
      </c>
      <c r="J34" s="141">
        <f>ROUND(ROUND((SUM(BE94:BE201)),2)*I34,2)</f>
        <v>0</v>
      </c>
      <c r="K34" s="46"/>
    </row>
    <row r="35" spans="2:11" s="1" customFormat="1" ht="14.45" customHeight="1">
      <c r="B35" s="42"/>
      <c r="C35" s="43"/>
      <c r="D35" s="43"/>
      <c r="E35" s="50" t="s">
        <v>50</v>
      </c>
      <c r="F35" s="141">
        <f>ROUND(SUM(BF94:BF201),2)</f>
        <v>0</v>
      </c>
      <c r="G35" s="43"/>
      <c r="H35" s="43"/>
      <c r="I35" s="142">
        <v>0.15</v>
      </c>
      <c r="J35" s="141">
        <f>ROUND(ROUND((SUM(BF94:BF201)),2)*I35,2)</f>
        <v>0</v>
      </c>
      <c r="K35" s="46"/>
    </row>
    <row r="36" spans="2:11" s="1" customFormat="1" ht="14.45" customHeight="1" hidden="1">
      <c r="B36" s="42"/>
      <c r="C36" s="43"/>
      <c r="D36" s="43"/>
      <c r="E36" s="50" t="s">
        <v>51</v>
      </c>
      <c r="F36" s="141">
        <f>ROUND(SUM(BG94:BG201),2)</f>
        <v>0</v>
      </c>
      <c r="G36" s="43"/>
      <c r="H36" s="43"/>
      <c r="I36" s="142">
        <v>0.21</v>
      </c>
      <c r="J36" s="141">
        <v>0</v>
      </c>
      <c r="K36" s="46"/>
    </row>
    <row r="37" spans="2:11" s="1" customFormat="1" ht="14.45" customHeight="1" hidden="1">
      <c r="B37" s="42"/>
      <c r="C37" s="43"/>
      <c r="D37" s="43"/>
      <c r="E37" s="50" t="s">
        <v>52</v>
      </c>
      <c r="F37" s="141">
        <f>ROUND(SUM(BH94:BH201),2)</f>
        <v>0</v>
      </c>
      <c r="G37" s="43"/>
      <c r="H37" s="43"/>
      <c r="I37" s="142">
        <v>0.15</v>
      </c>
      <c r="J37" s="141">
        <v>0</v>
      </c>
      <c r="K37" s="46"/>
    </row>
    <row r="38" spans="2:11" s="1" customFormat="1" ht="14.45" customHeight="1" hidden="1">
      <c r="B38" s="42"/>
      <c r="C38" s="43"/>
      <c r="D38" s="43"/>
      <c r="E38" s="50" t="s">
        <v>53</v>
      </c>
      <c r="F38" s="141">
        <f>ROUND(SUM(BI94:BI201),2)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2189</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SO-02-1b - Výtlačný řad ČS-1</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J94</f>
        <v>0</v>
      </c>
      <c r="K64" s="46"/>
      <c r="AU64" s="25" t="s">
        <v>189</v>
      </c>
    </row>
    <row r="65" spans="2:11" s="8" customFormat="1" ht="24.95" customHeight="1">
      <c r="B65" s="160"/>
      <c r="C65" s="161"/>
      <c r="D65" s="162" t="s">
        <v>190</v>
      </c>
      <c r="E65" s="163"/>
      <c r="F65" s="163"/>
      <c r="G65" s="163"/>
      <c r="H65" s="163"/>
      <c r="I65" s="164"/>
      <c r="J65" s="165">
        <f>J95</f>
        <v>0</v>
      </c>
      <c r="K65" s="166"/>
    </row>
    <row r="66" spans="2:11" s="9" customFormat="1" ht="19.9" customHeight="1">
      <c r="B66" s="167"/>
      <c r="C66" s="168"/>
      <c r="D66" s="169" t="s">
        <v>191</v>
      </c>
      <c r="E66" s="170"/>
      <c r="F66" s="170"/>
      <c r="G66" s="170"/>
      <c r="H66" s="170"/>
      <c r="I66" s="171"/>
      <c r="J66" s="172">
        <f>J96</f>
        <v>0</v>
      </c>
      <c r="K66" s="173"/>
    </row>
    <row r="67" spans="2:11" s="9" customFormat="1" ht="19.9" customHeight="1">
      <c r="B67" s="167"/>
      <c r="C67" s="168"/>
      <c r="D67" s="169" t="s">
        <v>192</v>
      </c>
      <c r="E67" s="170"/>
      <c r="F67" s="170"/>
      <c r="G67" s="170"/>
      <c r="H67" s="170"/>
      <c r="I67" s="171"/>
      <c r="J67" s="172">
        <f>J162</f>
        <v>0</v>
      </c>
      <c r="K67" s="173"/>
    </row>
    <row r="68" spans="2:11" s="9" customFormat="1" ht="19.9" customHeight="1">
      <c r="B68" s="167"/>
      <c r="C68" s="168"/>
      <c r="D68" s="169" t="s">
        <v>194</v>
      </c>
      <c r="E68" s="170"/>
      <c r="F68" s="170"/>
      <c r="G68" s="170"/>
      <c r="H68" s="170"/>
      <c r="I68" s="171"/>
      <c r="J68" s="172">
        <f>J166</f>
        <v>0</v>
      </c>
      <c r="K68" s="173"/>
    </row>
    <row r="69" spans="2:11" s="9" customFormat="1" ht="19.9" customHeight="1">
      <c r="B69" s="167"/>
      <c r="C69" s="168"/>
      <c r="D69" s="169" t="s">
        <v>1511</v>
      </c>
      <c r="E69" s="170"/>
      <c r="F69" s="170"/>
      <c r="G69" s="170"/>
      <c r="H69" s="170"/>
      <c r="I69" s="171"/>
      <c r="J69" s="172">
        <f>J177</f>
        <v>0</v>
      </c>
      <c r="K69" s="173"/>
    </row>
    <row r="70" spans="2:11" s="9" customFormat="1" ht="19.9" customHeight="1">
      <c r="B70" s="167"/>
      <c r="C70" s="168"/>
      <c r="D70" s="169" t="s">
        <v>197</v>
      </c>
      <c r="E70" s="170"/>
      <c r="F70" s="170"/>
      <c r="G70" s="170"/>
      <c r="H70" s="170"/>
      <c r="I70" s="171"/>
      <c r="J70" s="172">
        <f>J199</f>
        <v>0</v>
      </c>
      <c r="K70" s="173"/>
    </row>
    <row r="71" spans="2:11" s="1" customFormat="1" ht="21.75" customHeight="1">
      <c r="B71" s="42"/>
      <c r="C71" s="43"/>
      <c r="D71" s="43"/>
      <c r="E71" s="43"/>
      <c r="F71" s="43"/>
      <c r="G71" s="43"/>
      <c r="H71" s="43"/>
      <c r="I71" s="129"/>
      <c r="J71" s="43"/>
      <c r="K71" s="46"/>
    </row>
    <row r="72" spans="2:11" s="1" customFormat="1" ht="6.95" customHeight="1">
      <c r="B72" s="57"/>
      <c r="C72" s="58"/>
      <c r="D72" s="58"/>
      <c r="E72" s="58"/>
      <c r="F72" s="58"/>
      <c r="G72" s="58"/>
      <c r="H72" s="58"/>
      <c r="I72" s="150"/>
      <c r="J72" s="58"/>
      <c r="K72" s="59"/>
    </row>
    <row r="76" spans="2:12" s="1" customFormat="1" ht="6.95" customHeight="1">
      <c r="B76" s="60"/>
      <c r="C76" s="61"/>
      <c r="D76" s="61"/>
      <c r="E76" s="61"/>
      <c r="F76" s="61"/>
      <c r="G76" s="61"/>
      <c r="H76" s="61"/>
      <c r="I76" s="153"/>
      <c r="J76" s="61"/>
      <c r="K76" s="61"/>
      <c r="L76" s="62"/>
    </row>
    <row r="77" spans="2:12" s="1" customFormat="1" ht="36.95" customHeight="1">
      <c r="B77" s="42"/>
      <c r="C77" s="63" t="s">
        <v>198</v>
      </c>
      <c r="D77" s="64"/>
      <c r="E77" s="64"/>
      <c r="F77" s="64"/>
      <c r="G77" s="64"/>
      <c r="H77" s="64"/>
      <c r="I77" s="174"/>
      <c r="J77" s="64"/>
      <c r="K77" s="64"/>
      <c r="L77" s="62"/>
    </row>
    <row r="78" spans="2:12" s="1" customFormat="1" ht="6.95" customHeight="1">
      <c r="B78" s="42"/>
      <c r="C78" s="64"/>
      <c r="D78" s="64"/>
      <c r="E78" s="64"/>
      <c r="F78" s="64"/>
      <c r="G78" s="64"/>
      <c r="H78" s="64"/>
      <c r="I78" s="174"/>
      <c r="J78" s="64"/>
      <c r="K78" s="64"/>
      <c r="L78" s="62"/>
    </row>
    <row r="79" spans="2:12" s="1" customFormat="1" ht="14.45" customHeight="1">
      <c r="B79" s="42"/>
      <c r="C79" s="66" t="s">
        <v>18</v>
      </c>
      <c r="D79" s="64"/>
      <c r="E79" s="64"/>
      <c r="F79" s="64"/>
      <c r="G79" s="64"/>
      <c r="H79" s="64"/>
      <c r="I79" s="174"/>
      <c r="J79" s="64"/>
      <c r="K79" s="64"/>
      <c r="L79" s="62"/>
    </row>
    <row r="80" spans="2:12" s="1" customFormat="1" ht="22.5" customHeight="1">
      <c r="B80" s="42"/>
      <c r="C80" s="64"/>
      <c r="D80" s="64"/>
      <c r="E80" s="421" t="str">
        <f>E7</f>
        <v>Splašková kanalizace a ČOV Drhovy</v>
      </c>
      <c r="F80" s="422"/>
      <c r="G80" s="422"/>
      <c r="H80" s="422"/>
      <c r="I80" s="174"/>
      <c r="J80" s="64"/>
      <c r="K80" s="64"/>
      <c r="L80" s="62"/>
    </row>
    <row r="81" spans="2:12" ht="13.5">
      <c r="B81" s="29"/>
      <c r="C81" s="66" t="s">
        <v>175</v>
      </c>
      <c r="D81" s="175"/>
      <c r="E81" s="175"/>
      <c r="F81" s="175"/>
      <c r="G81" s="175"/>
      <c r="H81" s="175"/>
      <c r="J81" s="175"/>
      <c r="K81" s="175"/>
      <c r="L81" s="176"/>
    </row>
    <row r="82" spans="2:12" ht="22.5" customHeight="1">
      <c r="B82" s="29"/>
      <c r="C82" s="175"/>
      <c r="D82" s="175"/>
      <c r="E82" s="421" t="s">
        <v>2185</v>
      </c>
      <c r="F82" s="426"/>
      <c r="G82" s="426"/>
      <c r="H82" s="426"/>
      <c r="J82" s="175"/>
      <c r="K82" s="175"/>
      <c r="L82" s="176"/>
    </row>
    <row r="83" spans="2:12" ht="13.5">
      <c r="B83" s="29"/>
      <c r="C83" s="66" t="s">
        <v>181</v>
      </c>
      <c r="D83" s="175"/>
      <c r="E83" s="175"/>
      <c r="F83" s="175"/>
      <c r="G83" s="175"/>
      <c r="H83" s="175"/>
      <c r="J83" s="175"/>
      <c r="K83" s="175"/>
      <c r="L83" s="176"/>
    </row>
    <row r="84" spans="2:12" s="1" customFormat="1" ht="22.5" customHeight="1">
      <c r="B84" s="42"/>
      <c r="C84" s="64"/>
      <c r="D84" s="64"/>
      <c r="E84" s="425" t="s">
        <v>2189</v>
      </c>
      <c r="F84" s="423"/>
      <c r="G84" s="423"/>
      <c r="H84" s="423"/>
      <c r="I84" s="174"/>
      <c r="J84" s="64"/>
      <c r="K84" s="64"/>
      <c r="L84" s="62"/>
    </row>
    <row r="85" spans="2:12" s="1" customFormat="1" ht="14.45" customHeight="1">
      <c r="B85" s="42"/>
      <c r="C85" s="66" t="s">
        <v>2191</v>
      </c>
      <c r="D85" s="64"/>
      <c r="E85" s="64"/>
      <c r="F85" s="64"/>
      <c r="G85" s="64"/>
      <c r="H85" s="64"/>
      <c r="I85" s="174"/>
      <c r="J85" s="64"/>
      <c r="K85" s="64"/>
      <c r="L85" s="62"/>
    </row>
    <row r="86" spans="2:12" s="1" customFormat="1" ht="23.25" customHeight="1">
      <c r="B86" s="42"/>
      <c r="C86" s="64"/>
      <c r="D86" s="64"/>
      <c r="E86" s="392" t="str">
        <f>E13</f>
        <v>SO-02-1b - Výtlačný řad ČS-1</v>
      </c>
      <c r="F86" s="423"/>
      <c r="G86" s="423"/>
      <c r="H86" s="423"/>
      <c r="I86" s="174"/>
      <c r="J86" s="64"/>
      <c r="K86" s="64"/>
      <c r="L86" s="62"/>
    </row>
    <row r="87" spans="2:12" s="1" customFormat="1" ht="6.95" customHeight="1">
      <c r="B87" s="42"/>
      <c r="C87" s="64"/>
      <c r="D87" s="64"/>
      <c r="E87" s="64"/>
      <c r="F87" s="64"/>
      <c r="G87" s="64"/>
      <c r="H87" s="64"/>
      <c r="I87" s="174"/>
      <c r="J87" s="64"/>
      <c r="K87" s="64"/>
      <c r="L87" s="62"/>
    </row>
    <row r="88" spans="2:12" s="1" customFormat="1" ht="18" customHeight="1">
      <c r="B88" s="42"/>
      <c r="C88" s="66" t="s">
        <v>25</v>
      </c>
      <c r="D88" s="64"/>
      <c r="E88" s="64"/>
      <c r="F88" s="177" t="str">
        <f>F16</f>
        <v>Drhovy</v>
      </c>
      <c r="G88" s="64"/>
      <c r="H88" s="64"/>
      <c r="I88" s="178" t="s">
        <v>27</v>
      </c>
      <c r="J88" s="74" t="str">
        <f>IF(J16="","",J16)</f>
        <v>23.8.2016</v>
      </c>
      <c r="K88" s="64"/>
      <c r="L88" s="62"/>
    </row>
    <row r="89" spans="2:12" s="1" customFormat="1" ht="6.95" customHeight="1">
      <c r="B89" s="42"/>
      <c r="C89" s="64"/>
      <c r="D89" s="64"/>
      <c r="E89" s="64"/>
      <c r="F89" s="64"/>
      <c r="G89" s="64"/>
      <c r="H89" s="64"/>
      <c r="I89" s="174"/>
      <c r="J89" s="64"/>
      <c r="K89" s="64"/>
      <c r="L89" s="62"/>
    </row>
    <row r="90" spans="2:12" s="1" customFormat="1" ht="13.5">
      <c r="B90" s="42"/>
      <c r="C90" s="66" t="s">
        <v>31</v>
      </c>
      <c r="D90" s="64"/>
      <c r="E90" s="64"/>
      <c r="F90" s="177" t="str">
        <f>E19</f>
        <v>Obec Drhovy, Drhovy 65, 263 01 Dobříš</v>
      </c>
      <c r="G90" s="64"/>
      <c r="H90" s="64"/>
      <c r="I90" s="178" t="s">
        <v>37</v>
      </c>
      <c r="J90" s="177" t="str">
        <f>E25</f>
        <v>UREŠ vhprojekt s.r.o.</v>
      </c>
      <c r="K90" s="64"/>
      <c r="L90" s="62"/>
    </row>
    <row r="91" spans="2:12" s="1" customFormat="1" ht="14.45" customHeight="1">
      <c r="B91" s="42"/>
      <c r="C91" s="66" t="s">
        <v>35</v>
      </c>
      <c r="D91" s="64"/>
      <c r="E91" s="64"/>
      <c r="F91" s="177" t="str">
        <f>IF(E22="","",E22)</f>
        <v/>
      </c>
      <c r="G91" s="64"/>
      <c r="H91" s="64"/>
      <c r="I91" s="174"/>
      <c r="J91" s="64"/>
      <c r="K91" s="64"/>
      <c r="L91" s="62"/>
    </row>
    <row r="92" spans="2:12" s="1" customFormat="1" ht="10.35" customHeight="1">
      <c r="B92" s="42"/>
      <c r="C92" s="64"/>
      <c r="D92" s="64"/>
      <c r="E92" s="64"/>
      <c r="F92" s="64"/>
      <c r="G92" s="64"/>
      <c r="H92" s="64"/>
      <c r="I92" s="174"/>
      <c r="J92" s="64"/>
      <c r="K92" s="64"/>
      <c r="L92" s="62"/>
    </row>
    <row r="93" spans="2:20" s="10" customFormat="1" ht="29.25" customHeight="1">
      <c r="B93" s="179"/>
      <c r="C93" s="180" t="s">
        <v>199</v>
      </c>
      <c r="D93" s="181" t="s">
        <v>63</v>
      </c>
      <c r="E93" s="181" t="s">
        <v>59</v>
      </c>
      <c r="F93" s="181" t="s">
        <v>200</v>
      </c>
      <c r="G93" s="181" t="s">
        <v>201</v>
      </c>
      <c r="H93" s="181" t="s">
        <v>202</v>
      </c>
      <c r="I93" s="182" t="s">
        <v>203</v>
      </c>
      <c r="J93" s="181" t="s">
        <v>187</v>
      </c>
      <c r="K93" s="183" t="s">
        <v>204</v>
      </c>
      <c r="L93" s="184"/>
      <c r="M93" s="82" t="s">
        <v>205</v>
      </c>
      <c r="N93" s="83" t="s">
        <v>48</v>
      </c>
      <c r="O93" s="83" t="s">
        <v>206</v>
      </c>
      <c r="P93" s="83" t="s">
        <v>207</v>
      </c>
      <c r="Q93" s="83" t="s">
        <v>208</v>
      </c>
      <c r="R93" s="83" t="s">
        <v>209</v>
      </c>
      <c r="S93" s="83" t="s">
        <v>210</v>
      </c>
      <c r="T93" s="84" t="s">
        <v>211</v>
      </c>
    </row>
    <row r="94" spans="2:63" s="1" customFormat="1" ht="29.25" customHeight="1">
      <c r="B94" s="42"/>
      <c r="C94" s="88" t="s">
        <v>188</v>
      </c>
      <c r="D94" s="64"/>
      <c r="E94" s="64"/>
      <c r="F94" s="64"/>
      <c r="G94" s="64"/>
      <c r="H94" s="64"/>
      <c r="I94" s="174"/>
      <c r="J94" s="185">
        <f>BK94</f>
        <v>0</v>
      </c>
      <c r="K94" s="64"/>
      <c r="L94" s="62"/>
      <c r="M94" s="85"/>
      <c r="N94" s="86"/>
      <c r="O94" s="86"/>
      <c r="P94" s="186">
        <f>P95</f>
        <v>0</v>
      </c>
      <c r="Q94" s="86"/>
      <c r="R94" s="186">
        <f>R95</f>
        <v>52.958093160000004</v>
      </c>
      <c r="S94" s="86"/>
      <c r="T94" s="187">
        <f>T95</f>
        <v>0</v>
      </c>
      <c r="AT94" s="25" t="s">
        <v>77</v>
      </c>
      <c r="AU94" s="25" t="s">
        <v>189</v>
      </c>
      <c r="BK94" s="188">
        <f>BK95</f>
        <v>0</v>
      </c>
    </row>
    <row r="95" spans="2:63" s="11" customFormat="1" ht="37.35" customHeight="1">
      <c r="B95" s="189"/>
      <c r="C95" s="190"/>
      <c r="D95" s="191" t="s">
        <v>77</v>
      </c>
      <c r="E95" s="192" t="s">
        <v>212</v>
      </c>
      <c r="F95" s="192" t="s">
        <v>213</v>
      </c>
      <c r="G95" s="190"/>
      <c r="H95" s="190"/>
      <c r="I95" s="193"/>
      <c r="J95" s="194">
        <f>BK95</f>
        <v>0</v>
      </c>
      <c r="K95" s="190"/>
      <c r="L95" s="195"/>
      <c r="M95" s="196"/>
      <c r="N95" s="197"/>
      <c r="O95" s="197"/>
      <c r="P95" s="198">
        <f>P96+P162+P166+P177+P199</f>
        <v>0</v>
      </c>
      <c r="Q95" s="197"/>
      <c r="R95" s="198">
        <f>R96+R162+R166+R177+R199</f>
        <v>52.958093160000004</v>
      </c>
      <c r="S95" s="197"/>
      <c r="T95" s="199">
        <f>T96+T162+T166+T177+T199</f>
        <v>0</v>
      </c>
      <c r="AR95" s="200" t="s">
        <v>24</v>
      </c>
      <c r="AT95" s="201" t="s">
        <v>77</v>
      </c>
      <c r="AU95" s="201" t="s">
        <v>78</v>
      </c>
      <c r="AY95" s="200" t="s">
        <v>214</v>
      </c>
      <c r="BK95" s="202">
        <f>BK96+BK162+BK166+BK177+BK199</f>
        <v>0</v>
      </c>
    </row>
    <row r="96" spans="2:63" s="11" customFormat="1" ht="19.9" customHeight="1">
      <c r="B96" s="189"/>
      <c r="C96" s="190"/>
      <c r="D96" s="203" t="s">
        <v>77</v>
      </c>
      <c r="E96" s="204" t="s">
        <v>24</v>
      </c>
      <c r="F96" s="204" t="s">
        <v>215</v>
      </c>
      <c r="G96" s="190"/>
      <c r="H96" s="190"/>
      <c r="I96" s="193"/>
      <c r="J96" s="205">
        <f>BK96</f>
        <v>0</v>
      </c>
      <c r="K96" s="190"/>
      <c r="L96" s="195"/>
      <c r="M96" s="196"/>
      <c r="N96" s="197"/>
      <c r="O96" s="197"/>
      <c r="P96" s="198">
        <f>SUM(P97:P161)</f>
        <v>0</v>
      </c>
      <c r="Q96" s="197"/>
      <c r="R96" s="198">
        <f>SUM(R97:R161)</f>
        <v>0.47029080000000006</v>
      </c>
      <c r="S96" s="197"/>
      <c r="T96" s="199">
        <f>SUM(T97:T161)</f>
        <v>0</v>
      </c>
      <c r="AR96" s="200" t="s">
        <v>24</v>
      </c>
      <c r="AT96" s="201" t="s">
        <v>77</v>
      </c>
      <c r="AU96" s="201" t="s">
        <v>24</v>
      </c>
      <c r="AY96" s="200" t="s">
        <v>214</v>
      </c>
      <c r="BK96" s="202">
        <f>SUM(BK97:BK161)</f>
        <v>0</v>
      </c>
    </row>
    <row r="97" spans="2:65" s="1" customFormat="1" ht="22.5" customHeight="1">
      <c r="B97" s="42"/>
      <c r="C97" s="206" t="s">
        <v>24</v>
      </c>
      <c r="D97" s="206" t="s">
        <v>216</v>
      </c>
      <c r="E97" s="207" t="s">
        <v>217</v>
      </c>
      <c r="F97" s="208" t="s">
        <v>218</v>
      </c>
      <c r="G97" s="209" t="s">
        <v>219</v>
      </c>
      <c r="H97" s="210">
        <v>150</v>
      </c>
      <c r="I97" s="211"/>
      <c r="J97" s="212">
        <f>ROUND(I97*H97,2)</f>
        <v>0</v>
      </c>
      <c r="K97" s="208" t="s">
        <v>220</v>
      </c>
      <c r="L97" s="62"/>
      <c r="M97" s="213" t="s">
        <v>22</v>
      </c>
      <c r="N97" s="214" t="s">
        <v>49</v>
      </c>
      <c r="O97" s="43"/>
      <c r="P97" s="215">
        <f>O97*H97</f>
        <v>0</v>
      </c>
      <c r="Q97" s="215">
        <v>0</v>
      </c>
      <c r="R97" s="215">
        <f>Q97*H97</f>
        <v>0</v>
      </c>
      <c r="S97" s="215">
        <v>0</v>
      </c>
      <c r="T97" s="216">
        <f>S97*H97</f>
        <v>0</v>
      </c>
      <c r="AR97" s="25" t="s">
        <v>221</v>
      </c>
      <c r="AT97" s="25" t="s">
        <v>216</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221</v>
      </c>
      <c r="BM97" s="25" t="s">
        <v>2316</v>
      </c>
    </row>
    <row r="98" spans="2:47" s="1" customFormat="1" ht="13.5">
      <c r="B98" s="42"/>
      <c r="C98" s="64"/>
      <c r="D98" s="223" t="s">
        <v>223</v>
      </c>
      <c r="E98" s="64"/>
      <c r="F98" s="269" t="s">
        <v>218</v>
      </c>
      <c r="G98" s="64"/>
      <c r="H98" s="64"/>
      <c r="I98" s="174"/>
      <c r="J98" s="64"/>
      <c r="K98" s="64"/>
      <c r="L98" s="62"/>
      <c r="M98" s="220"/>
      <c r="N98" s="43"/>
      <c r="O98" s="43"/>
      <c r="P98" s="43"/>
      <c r="Q98" s="43"/>
      <c r="R98" s="43"/>
      <c r="S98" s="43"/>
      <c r="T98" s="79"/>
      <c r="AT98" s="25" t="s">
        <v>223</v>
      </c>
      <c r="AU98" s="25" t="s">
        <v>86</v>
      </c>
    </row>
    <row r="99" spans="2:65" s="1" customFormat="1" ht="22.5" customHeight="1">
      <c r="B99" s="42"/>
      <c r="C99" s="206" t="s">
        <v>86</v>
      </c>
      <c r="D99" s="206" t="s">
        <v>216</v>
      </c>
      <c r="E99" s="207" t="s">
        <v>226</v>
      </c>
      <c r="F99" s="208" t="s">
        <v>227</v>
      </c>
      <c r="G99" s="209" t="s">
        <v>228</v>
      </c>
      <c r="H99" s="210">
        <v>15</v>
      </c>
      <c r="I99" s="211"/>
      <c r="J99" s="212">
        <f>ROUND(I99*H99,2)</f>
        <v>0</v>
      </c>
      <c r="K99" s="208" t="s">
        <v>220</v>
      </c>
      <c r="L99" s="62"/>
      <c r="M99" s="213" t="s">
        <v>22</v>
      </c>
      <c r="N99" s="214" t="s">
        <v>49</v>
      </c>
      <c r="O99" s="43"/>
      <c r="P99" s="215">
        <f>O99*H99</f>
        <v>0</v>
      </c>
      <c r="Q99" s="215">
        <v>0</v>
      </c>
      <c r="R99" s="215">
        <f>Q99*H99</f>
        <v>0</v>
      </c>
      <c r="S99" s="215">
        <v>0</v>
      </c>
      <c r="T99" s="216">
        <f>S99*H99</f>
        <v>0</v>
      </c>
      <c r="AR99" s="25" t="s">
        <v>221</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221</v>
      </c>
      <c r="BM99" s="25" t="s">
        <v>2317</v>
      </c>
    </row>
    <row r="100" spans="2:47" s="1" customFormat="1" ht="13.5">
      <c r="B100" s="42"/>
      <c r="C100" s="64"/>
      <c r="D100" s="223" t="s">
        <v>223</v>
      </c>
      <c r="E100" s="64"/>
      <c r="F100" s="269" t="s">
        <v>227</v>
      </c>
      <c r="G100" s="64"/>
      <c r="H100" s="64"/>
      <c r="I100" s="174"/>
      <c r="J100" s="64"/>
      <c r="K100" s="64"/>
      <c r="L100" s="62"/>
      <c r="M100" s="220"/>
      <c r="N100" s="43"/>
      <c r="O100" s="43"/>
      <c r="P100" s="43"/>
      <c r="Q100" s="43"/>
      <c r="R100" s="43"/>
      <c r="S100" s="43"/>
      <c r="T100" s="79"/>
      <c r="AT100" s="25" t="s">
        <v>223</v>
      </c>
      <c r="AU100" s="25" t="s">
        <v>86</v>
      </c>
    </row>
    <row r="101" spans="2:65" s="1" customFormat="1" ht="22.5" customHeight="1">
      <c r="B101" s="42"/>
      <c r="C101" s="206" t="s">
        <v>124</v>
      </c>
      <c r="D101" s="206" t="s">
        <v>216</v>
      </c>
      <c r="E101" s="207" t="s">
        <v>2318</v>
      </c>
      <c r="F101" s="208" t="s">
        <v>2319</v>
      </c>
      <c r="G101" s="209" t="s">
        <v>307</v>
      </c>
      <c r="H101" s="210">
        <v>1.4</v>
      </c>
      <c r="I101" s="211"/>
      <c r="J101" s="212">
        <f>ROUND(I101*H101,2)</f>
        <v>0</v>
      </c>
      <c r="K101" s="208" t="s">
        <v>220</v>
      </c>
      <c r="L101" s="62"/>
      <c r="M101" s="213" t="s">
        <v>22</v>
      </c>
      <c r="N101" s="214" t="s">
        <v>49</v>
      </c>
      <c r="O101" s="43"/>
      <c r="P101" s="215">
        <f>O101*H101</f>
        <v>0</v>
      </c>
      <c r="Q101" s="215">
        <v>0.01269</v>
      </c>
      <c r="R101" s="215">
        <f>Q101*H101</f>
        <v>0.017765999999999997</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2320</v>
      </c>
    </row>
    <row r="102" spans="2:47" s="1" customFormat="1" ht="54">
      <c r="B102" s="42"/>
      <c r="C102" s="64"/>
      <c r="D102" s="218" t="s">
        <v>223</v>
      </c>
      <c r="E102" s="64"/>
      <c r="F102" s="219" t="s">
        <v>2321</v>
      </c>
      <c r="G102" s="64"/>
      <c r="H102" s="64"/>
      <c r="I102" s="174"/>
      <c r="J102" s="64"/>
      <c r="K102" s="64"/>
      <c r="L102" s="62"/>
      <c r="M102" s="220"/>
      <c r="N102" s="43"/>
      <c r="O102" s="43"/>
      <c r="P102" s="43"/>
      <c r="Q102" s="43"/>
      <c r="R102" s="43"/>
      <c r="S102" s="43"/>
      <c r="T102" s="79"/>
      <c r="AT102" s="25" t="s">
        <v>223</v>
      </c>
      <c r="AU102" s="25" t="s">
        <v>86</v>
      </c>
    </row>
    <row r="103" spans="2:51" s="12" customFormat="1" ht="13.5">
      <c r="B103" s="221"/>
      <c r="C103" s="222"/>
      <c r="D103" s="223" t="s">
        <v>224</v>
      </c>
      <c r="E103" s="224" t="s">
        <v>22</v>
      </c>
      <c r="F103" s="225" t="s">
        <v>2322</v>
      </c>
      <c r="G103" s="222"/>
      <c r="H103" s="226">
        <v>1.4</v>
      </c>
      <c r="I103" s="227"/>
      <c r="J103" s="222"/>
      <c r="K103" s="222"/>
      <c r="L103" s="228"/>
      <c r="M103" s="229"/>
      <c r="N103" s="230"/>
      <c r="O103" s="230"/>
      <c r="P103" s="230"/>
      <c r="Q103" s="230"/>
      <c r="R103" s="230"/>
      <c r="S103" s="230"/>
      <c r="T103" s="231"/>
      <c r="AT103" s="232" t="s">
        <v>224</v>
      </c>
      <c r="AU103" s="232" t="s">
        <v>86</v>
      </c>
      <c r="AV103" s="12" t="s">
        <v>86</v>
      </c>
      <c r="AW103" s="12" t="s">
        <v>41</v>
      </c>
      <c r="AX103" s="12" t="s">
        <v>24</v>
      </c>
      <c r="AY103" s="232" t="s">
        <v>214</v>
      </c>
    </row>
    <row r="104" spans="2:65" s="1" customFormat="1" ht="22.5" customHeight="1">
      <c r="B104" s="42"/>
      <c r="C104" s="206" t="s">
        <v>221</v>
      </c>
      <c r="D104" s="206" t="s">
        <v>216</v>
      </c>
      <c r="E104" s="207" t="s">
        <v>2323</v>
      </c>
      <c r="F104" s="208" t="s">
        <v>2324</v>
      </c>
      <c r="G104" s="209" t="s">
        <v>233</v>
      </c>
      <c r="H104" s="210">
        <v>2.856</v>
      </c>
      <c r="I104" s="211"/>
      <c r="J104" s="212">
        <f>ROUND(I104*H104,2)</f>
        <v>0</v>
      </c>
      <c r="K104" s="208" t="s">
        <v>234</v>
      </c>
      <c r="L104" s="62"/>
      <c r="M104" s="213" t="s">
        <v>22</v>
      </c>
      <c r="N104" s="214" t="s">
        <v>49</v>
      </c>
      <c r="O104" s="43"/>
      <c r="P104" s="215">
        <f>O104*H104</f>
        <v>0</v>
      </c>
      <c r="Q104" s="215">
        <v>0</v>
      </c>
      <c r="R104" s="215">
        <f>Q104*H104</f>
        <v>0</v>
      </c>
      <c r="S104" s="215">
        <v>0</v>
      </c>
      <c r="T104" s="216">
        <f>S104*H104</f>
        <v>0</v>
      </c>
      <c r="AR104" s="25" t="s">
        <v>221</v>
      </c>
      <c r="AT104" s="25" t="s">
        <v>216</v>
      </c>
      <c r="AU104" s="25" t="s">
        <v>86</v>
      </c>
      <c r="AY104" s="25" t="s">
        <v>214</v>
      </c>
      <c r="BE104" s="217">
        <f>IF(N104="základní",J104,0)</f>
        <v>0</v>
      </c>
      <c r="BF104" s="217">
        <f>IF(N104="snížená",J104,0)</f>
        <v>0</v>
      </c>
      <c r="BG104" s="217">
        <f>IF(N104="zákl. přenesená",J104,0)</f>
        <v>0</v>
      </c>
      <c r="BH104" s="217">
        <f>IF(N104="sníž. přenesená",J104,0)</f>
        <v>0</v>
      </c>
      <c r="BI104" s="217">
        <f>IF(N104="nulová",J104,0)</f>
        <v>0</v>
      </c>
      <c r="BJ104" s="25" t="s">
        <v>24</v>
      </c>
      <c r="BK104" s="217">
        <f>ROUND(I104*H104,2)</f>
        <v>0</v>
      </c>
      <c r="BL104" s="25" t="s">
        <v>221</v>
      </c>
      <c r="BM104" s="25" t="s">
        <v>2325</v>
      </c>
    </row>
    <row r="105" spans="2:47" s="1" customFormat="1" ht="27">
      <c r="B105" s="42"/>
      <c r="C105" s="64"/>
      <c r="D105" s="218" t="s">
        <v>223</v>
      </c>
      <c r="E105" s="64"/>
      <c r="F105" s="219" t="s">
        <v>2326</v>
      </c>
      <c r="G105" s="64"/>
      <c r="H105" s="64"/>
      <c r="I105" s="174"/>
      <c r="J105" s="64"/>
      <c r="K105" s="64"/>
      <c r="L105" s="62"/>
      <c r="M105" s="220"/>
      <c r="N105" s="43"/>
      <c r="O105" s="43"/>
      <c r="P105" s="43"/>
      <c r="Q105" s="43"/>
      <c r="R105" s="43"/>
      <c r="S105" s="43"/>
      <c r="T105" s="79"/>
      <c r="AT105" s="25" t="s">
        <v>223</v>
      </c>
      <c r="AU105" s="25" t="s">
        <v>86</v>
      </c>
    </row>
    <row r="106" spans="2:51" s="12" customFormat="1" ht="13.5">
      <c r="B106" s="221"/>
      <c r="C106" s="222"/>
      <c r="D106" s="223" t="s">
        <v>224</v>
      </c>
      <c r="E106" s="224" t="s">
        <v>22</v>
      </c>
      <c r="F106" s="225" t="s">
        <v>2327</v>
      </c>
      <c r="G106" s="222"/>
      <c r="H106" s="226">
        <v>2.856</v>
      </c>
      <c r="I106" s="227"/>
      <c r="J106" s="222"/>
      <c r="K106" s="222"/>
      <c r="L106" s="228"/>
      <c r="M106" s="229"/>
      <c r="N106" s="230"/>
      <c r="O106" s="230"/>
      <c r="P106" s="230"/>
      <c r="Q106" s="230"/>
      <c r="R106" s="230"/>
      <c r="S106" s="230"/>
      <c r="T106" s="231"/>
      <c r="AT106" s="232" t="s">
        <v>224</v>
      </c>
      <c r="AU106" s="232" t="s">
        <v>86</v>
      </c>
      <c r="AV106" s="12" t="s">
        <v>86</v>
      </c>
      <c r="AW106" s="12" t="s">
        <v>41</v>
      </c>
      <c r="AX106" s="12" t="s">
        <v>24</v>
      </c>
      <c r="AY106" s="232" t="s">
        <v>214</v>
      </c>
    </row>
    <row r="107" spans="2:65" s="1" customFormat="1" ht="22.5" customHeight="1">
      <c r="B107" s="42"/>
      <c r="C107" s="206" t="s">
        <v>244</v>
      </c>
      <c r="D107" s="206" t="s">
        <v>216</v>
      </c>
      <c r="E107" s="207" t="s">
        <v>2328</v>
      </c>
      <c r="F107" s="208" t="s">
        <v>2329</v>
      </c>
      <c r="G107" s="209" t="s">
        <v>233</v>
      </c>
      <c r="H107" s="210">
        <v>213.42</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2330</v>
      </c>
    </row>
    <row r="108" spans="2:47" s="1" customFormat="1" ht="27">
      <c r="B108" s="42"/>
      <c r="C108" s="64"/>
      <c r="D108" s="218" t="s">
        <v>223</v>
      </c>
      <c r="E108" s="64"/>
      <c r="F108" s="219" t="s">
        <v>2331</v>
      </c>
      <c r="G108" s="64"/>
      <c r="H108" s="64"/>
      <c r="I108" s="174"/>
      <c r="J108" s="64"/>
      <c r="K108" s="64"/>
      <c r="L108" s="62"/>
      <c r="M108" s="220"/>
      <c r="N108" s="43"/>
      <c r="O108" s="43"/>
      <c r="P108" s="43"/>
      <c r="Q108" s="43"/>
      <c r="R108" s="43"/>
      <c r="S108" s="43"/>
      <c r="T108" s="79"/>
      <c r="AT108" s="25" t="s">
        <v>223</v>
      </c>
      <c r="AU108" s="25" t="s">
        <v>86</v>
      </c>
    </row>
    <row r="109" spans="2:51" s="12" customFormat="1" ht="13.5">
      <c r="B109" s="221"/>
      <c r="C109" s="222"/>
      <c r="D109" s="223" t="s">
        <v>224</v>
      </c>
      <c r="E109" s="224" t="s">
        <v>1741</v>
      </c>
      <c r="F109" s="225" t="s">
        <v>2332</v>
      </c>
      <c r="G109" s="222"/>
      <c r="H109" s="226">
        <v>213.42</v>
      </c>
      <c r="I109" s="227"/>
      <c r="J109" s="222"/>
      <c r="K109" s="222"/>
      <c r="L109" s="228"/>
      <c r="M109" s="229"/>
      <c r="N109" s="230"/>
      <c r="O109" s="230"/>
      <c r="P109" s="230"/>
      <c r="Q109" s="230"/>
      <c r="R109" s="230"/>
      <c r="S109" s="230"/>
      <c r="T109" s="231"/>
      <c r="AT109" s="232" t="s">
        <v>224</v>
      </c>
      <c r="AU109" s="232" t="s">
        <v>86</v>
      </c>
      <c r="AV109" s="12" t="s">
        <v>86</v>
      </c>
      <c r="AW109" s="12" t="s">
        <v>41</v>
      </c>
      <c r="AX109" s="12" t="s">
        <v>24</v>
      </c>
      <c r="AY109" s="232" t="s">
        <v>214</v>
      </c>
    </row>
    <row r="110" spans="2:65" s="1" customFormat="1" ht="22.5" customHeight="1">
      <c r="B110" s="42"/>
      <c r="C110" s="206" t="s">
        <v>250</v>
      </c>
      <c r="D110" s="206" t="s">
        <v>216</v>
      </c>
      <c r="E110" s="207" t="s">
        <v>1770</v>
      </c>
      <c r="F110" s="208" t="s">
        <v>1771</v>
      </c>
      <c r="G110" s="209" t="s">
        <v>233</v>
      </c>
      <c r="H110" s="210">
        <v>106.71</v>
      </c>
      <c r="I110" s="211"/>
      <c r="J110" s="212">
        <f>ROUND(I110*H110,2)</f>
        <v>0</v>
      </c>
      <c r="K110" s="208" t="s">
        <v>220</v>
      </c>
      <c r="L110" s="62"/>
      <c r="M110" s="213" t="s">
        <v>22</v>
      </c>
      <c r="N110" s="214" t="s">
        <v>49</v>
      </c>
      <c r="O110" s="43"/>
      <c r="P110" s="215">
        <f>O110*H110</f>
        <v>0</v>
      </c>
      <c r="Q110" s="215">
        <v>0</v>
      </c>
      <c r="R110" s="215">
        <f>Q110*H110</f>
        <v>0</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2333</v>
      </c>
    </row>
    <row r="111" spans="2:47" s="1" customFormat="1" ht="27">
      <c r="B111" s="42"/>
      <c r="C111" s="64"/>
      <c r="D111" s="218" t="s">
        <v>223</v>
      </c>
      <c r="E111" s="64"/>
      <c r="F111" s="219" t="s">
        <v>1773</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23" t="s">
        <v>224</v>
      </c>
      <c r="E112" s="224" t="s">
        <v>22</v>
      </c>
      <c r="F112" s="225" t="s">
        <v>2334</v>
      </c>
      <c r="G112" s="222"/>
      <c r="H112" s="226">
        <v>106.71</v>
      </c>
      <c r="I112" s="227"/>
      <c r="J112" s="222"/>
      <c r="K112" s="222"/>
      <c r="L112" s="228"/>
      <c r="M112" s="229"/>
      <c r="N112" s="230"/>
      <c r="O112" s="230"/>
      <c r="P112" s="230"/>
      <c r="Q112" s="230"/>
      <c r="R112" s="230"/>
      <c r="S112" s="230"/>
      <c r="T112" s="231"/>
      <c r="AT112" s="232" t="s">
        <v>224</v>
      </c>
      <c r="AU112" s="232" t="s">
        <v>86</v>
      </c>
      <c r="AV112" s="12" t="s">
        <v>86</v>
      </c>
      <c r="AW112" s="12" t="s">
        <v>41</v>
      </c>
      <c r="AX112" s="12" t="s">
        <v>24</v>
      </c>
      <c r="AY112" s="232" t="s">
        <v>214</v>
      </c>
    </row>
    <row r="113" spans="2:65" s="1" customFormat="1" ht="22.5" customHeight="1">
      <c r="B113" s="42"/>
      <c r="C113" s="206" t="s">
        <v>256</v>
      </c>
      <c r="D113" s="206" t="s">
        <v>216</v>
      </c>
      <c r="E113" s="207" t="s">
        <v>2335</v>
      </c>
      <c r="F113" s="208" t="s">
        <v>2336</v>
      </c>
      <c r="G113" s="209" t="s">
        <v>233</v>
      </c>
      <c r="H113" s="210">
        <v>325.3</v>
      </c>
      <c r="I113" s="211"/>
      <c r="J113" s="212">
        <f>ROUND(I113*H113,2)</f>
        <v>0</v>
      </c>
      <c r="K113" s="208" t="s">
        <v>234</v>
      </c>
      <c r="L113" s="62"/>
      <c r="M113" s="213" t="s">
        <v>22</v>
      </c>
      <c r="N113" s="214" t="s">
        <v>49</v>
      </c>
      <c r="O113" s="43"/>
      <c r="P113" s="215">
        <f>O113*H113</f>
        <v>0</v>
      </c>
      <c r="Q113" s="215">
        <v>0</v>
      </c>
      <c r="R113" s="215">
        <f>Q113*H113</f>
        <v>0</v>
      </c>
      <c r="S113" s="215">
        <v>0</v>
      </c>
      <c r="T113" s="216">
        <f>S113*H113</f>
        <v>0</v>
      </c>
      <c r="AR113" s="25" t="s">
        <v>221</v>
      </c>
      <c r="AT113" s="25" t="s">
        <v>216</v>
      </c>
      <c r="AU113" s="25" t="s">
        <v>86</v>
      </c>
      <c r="AY113" s="25" t="s">
        <v>214</v>
      </c>
      <c r="BE113" s="217">
        <f>IF(N113="základní",J113,0)</f>
        <v>0</v>
      </c>
      <c r="BF113" s="217">
        <f>IF(N113="snížená",J113,0)</f>
        <v>0</v>
      </c>
      <c r="BG113" s="217">
        <f>IF(N113="zákl. přenesená",J113,0)</f>
        <v>0</v>
      </c>
      <c r="BH113" s="217">
        <f>IF(N113="sníž. přenesená",J113,0)</f>
        <v>0</v>
      </c>
      <c r="BI113" s="217">
        <f>IF(N113="nulová",J113,0)</f>
        <v>0</v>
      </c>
      <c r="BJ113" s="25" t="s">
        <v>24</v>
      </c>
      <c r="BK113" s="217">
        <f>ROUND(I113*H113,2)</f>
        <v>0</v>
      </c>
      <c r="BL113" s="25" t="s">
        <v>221</v>
      </c>
      <c r="BM113" s="25" t="s">
        <v>2337</v>
      </c>
    </row>
    <row r="114" spans="2:47" s="1" customFormat="1" ht="27">
      <c r="B114" s="42"/>
      <c r="C114" s="64"/>
      <c r="D114" s="218" t="s">
        <v>223</v>
      </c>
      <c r="E114" s="64"/>
      <c r="F114" s="219" t="s">
        <v>2338</v>
      </c>
      <c r="G114" s="64"/>
      <c r="H114" s="64"/>
      <c r="I114" s="174"/>
      <c r="J114" s="64"/>
      <c r="K114" s="64"/>
      <c r="L114" s="62"/>
      <c r="M114" s="220"/>
      <c r="N114" s="43"/>
      <c r="O114" s="43"/>
      <c r="P114" s="43"/>
      <c r="Q114" s="43"/>
      <c r="R114" s="43"/>
      <c r="S114" s="43"/>
      <c r="T114" s="79"/>
      <c r="AT114" s="25" t="s">
        <v>223</v>
      </c>
      <c r="AU114" s="25" t="s">
        <v>86</v>
      </c>
    </row>
    <row r="115" spans="2:51" s="12" customFormat="1" ht="13.5">
      <c r="B115" s="221"/>
      <c r="C115" s="222"/>
      <c r="D115" s="223" t="s">
        <v>224</v>
      </c>
      <c r="E115" s="224" t="s">
        <v>2310</v>
      </c>
      <c r="F115" s="225" t="s">
        <v>2339</v>
      </c>
      <c r="G115" s="222"/>
      <c r="H115" s="226">
        <v>325.3</v>
      </c>
      <c r="I115" s="227"/>
      <c r="J115" s="222"/>
      <c r="K115" s="222"/>
      <c r="L115" s="228"/>
      <c r="M115" s="229"/>
      <c r="N115" s="230"/>
      <c r="O115" s="230"/>
      <c r="P115" s="230"/>
      <c r="Q115" s="230"/>
      <c r="R115" s="230"/>
      <c r="S115" s="230"/>
      <c r="T115" s="231"/>
      <c r="AT115" s="232" t="s">
        <v>224</v>
      </c>
      <c r="AU115" s="232" t="s">
        <v>86</v>
      </c>
      <c r="AV115" s="12" t="s">
        <v>86</v>
      </c>
      <c r="AW115" s="12" t="s">
        <v>41</v>
      </c>
      <c r="AX115" s="12" t="s">
        <v>24</v>
      </c>
      <c r="AY115" s="232" t="s">
        <v>214</v>
      </c>
    </row>
    <row r="116" spans="2:65" s="1" customFormat="1" ht="22.5" customHeight="1">
      <c r="B116" s="42"/>
      <c r="C116" s="206" t="s">
        <v>262</v>
      </c>
      <c r="D116" s="206" t="s">
        <v>216</v>
      </c>
      <c r="E116" s="207" t="s">
        <v>2340</v>
      </c>
      <c r="F116" s="208" t="s">
        <v>2341</v>
      </c>
      <c r="G116" s="209" t="s">
        <v>233</v>
      </c>
      <c r="H116" s="210">
        <v>162.65</v>
      </c>
      <c r="I116" s="211"/>
      <c r="J116" s="212">
        <f>ROUND(I116*H116,2)</f>
        <v>0</v>
      </c>
      <c r="K116" s="208" t="s">
        <v>234</v>
      </c>
      <c r="L116" s="62"/>
      <c r="M116" s="213" t="s">
        <v>22</v>
      </c>
      <c r="N116" s="214" t="s">
        <v>49</v>
      </c>
      <c r="O116" s="43"/>
      <c r="P116" s="215">
        <f>O116*H116</f>
        <v>0</v>
      </c>
      <c r="Q116" s="215">
        <v>0</v>
      </c>
      <c r="R116" s="215">
        <f>Q116*H116</f>
        <v>0</v>
      </c>
      <c r="S116" s="215">
        <v>0</v>
      </c>
      <c r="T116" s="216">
        <f>S116*H116</f>
        <v>0</v>
      </c>
      <c r="AR116" s="25" t="s">
        <v>221</v>
      </c>
      <c r="AT116" s="25" t="s">
        <v>216</v>
      </c>
      <c r="AU116" s="25" t="s">
        <v>86</v>
      </c>
      <c r="AY116" s="25" t="s">
        <v>214</v>
      </c>
      <c r="BE116" s="217">
        <f>IF(N116="základní",J116,0)</f>
        <v>0</v>
      </c>
      <c r="BF116" s="217">
        <f>IF(N116="snížená",J116,0)</f>
        <v>0</v>
      </c>
      <c r="BG116" s="217">
        <f>IF(N116="zákl. přenesená",J116,0)</f>
        <v>0</v>
      </c>
      <c r="BH116" s="217">
        <f>IF(N116="sníž. přenesená",J116,0)</f>
        <v>0</v>
      </c>
      <c r="BI116" s="217">
        <f>IF(N116="nulová",J116,0)</f>
        <v>0</v>
      </c>
      <c r="BJ116" s="25" t="s">
        <v>24</v>
      </c>
      <c r="BK116" s="217">
        <f>ROUND(I116*H116,2)</f>
        <v>0</v>
      </c>
      <c r="BL116" s="25" t="s">
        <v>221</v>
      </c>
      <c r="BM116" s="25" t="s">
        <v>2342</v>
      </c>
    </row>
    <row r="117" spans="2:47" s="1" customFormat="1" ht="27">
      <c r="B117" s="42"/>
      <c r="C117" s="64"/>
      <c r="D117" s="218" t="s">
        <v>223</v>
      </c>
      <c r="E117" s="64"/>
      <c r="F117" s="219" t="s">
        <v>2343</v>
      </c>
      <c r="G117" s="64"/>
      <c r="H117" s="64"/>
      <c r="I117" s="174"/>
      <c r="J117" s="64"/>
      <c r="K117" s="64"/>
      <c r="L117" s="62"/>
      <c r="M117" s="220"/>
      <c r="N117" s="43"/>
      <c r="O117" s="43"/>
      <c r="P117" s="43"/>
      <c r="Q117" s="43"/>
      <c r="R117" s="43"/>
      <c r="S117" s="43"/>
      <c r="T117" s="79"/>
      <c r="AT117" s="25" t="s">
        <v>223</v>
      </c>
      <c r="AU117" s="25" t="s">
        <v>86</v>
      </c>
    </row>
    <row r="118" spans="2:51" s="12" customFormat="1" ht="13.5">
      <c r="B118" s="221"/>
      <c r="C118" s="222"/>
      <c r="D118" s="223" t="s">
        <v>224</v>
      </c>
      <c r="E118" s="224" t="s">
        <v>22</v>
      </c>
      <c r="F118" s="225" t="s">
        <v>2344</v>
      </c>
      <c r="G118" s="222"/>
      <c r="H118" s="226">
        <v>162.65</v>
      </c>
      <c r="I118" s="227"/>
      <c r="J118" s="222"/>
      <c r="K118" s="222"/>
      <c r="L118" s="228"/>
      <c r="M118" s="229"/>
      <c r="N118" s="230"/>
      <c r="O118" s="230"/>
      <c r="P118" s="230"/>
      <c r="Q118" s="230"/>
      <c r="R118" s="230"/>
      <c r="S118" s="230"/>
      <c r="T118" s="231"/>
      <c r="AT118" s="232" t="s">
        <v>224</v>
      </c>
      <c r="AU118" s="232" t="s">
        <v>86</v>
      </c>
      <c r="AV118" s="12" t="s">
        <v>86</v>
      </c>
      <c r="AW118" s="12" t="s">
        <v>41</v>
      </c>
      <c r="AX118" s="12" t="s">
        <v>24</v>
      </c>
      <c r="AY118" s="232" t="s">
        <v>214</v>
      </c>
    </row>
    <row r="119" spans="2:65" s="1" customFormat="1" ht="22.5" customHeight="1">
      <c r="B119" s="42"/>
      <c r="C119" s="206" t="s">
        <v>270</v>
      </c>
      <c r="D119" s="206" t="s">
        <v>216</v>
      </c>
      <c r="E119" s="207" t="s">
        <v>1518</v>
      </c>
      <c r="F119" s="208" t="s">
        <v>1519</v>
      </c>
      <c r="G119" s="209" t="s">
        <v>359</v>
      </c>
      <c r="H119" s="210">
        <v>538.72</v>
      </c>
      <c r="I119" s="211"/>
      <c r="J119" s="212">
        <f>ROUND(I119*H119,2)</f>
        <v>0</v>
      </c>
      <c r="K119" s="208" t="s">
        <v>220</v>
      </c>
      <c r="L119" s="62"/>
      <c r="M119" s="213" t="s">
        <v>22</v>
      </c>
      <c r="N119" s="214" t="s">
        <v>49</v>
      </c>
      <c r="O119" s="43"/>
      <c r="P119" s="215">
        <f>O119*H119</f>
        <v>0</v>
      </c>
      <c r="Q119" s="215">
        <v>0.00084</v>
      </c>
      <c r="R119" s="215">
        <f>Q119*H119</f>
        <v>0.45252480000000006</v>
      </c>
      <c r="S119" s="215">
        <v>0</v>
      </c>
      <c r="T119" s="216">
        <f>S119*H119</f>
        <v>0</v>
      </c>
      <c r="AR119" s="25" t="s">
        <v>221</v>
      </c>
      <c r="AT119" s="25" t="s">
        <v>216</v>
      </c>
      <c r="AU119" s="25" t="s">
        <v>86</v>
      </c>
      <c r="AY119" s="25" t="s">
        <v>214</v>
      </c>
      <c r="BE119" s="217">
        <f>IF(N119="základní",J119,0)</f>
        <v>0</v>
      </c>
      <c r="BF119" s="217">
        <f>IF(N119="snížená",J119,0)</f>
        <v>0</v>
      </c>
      <c r="BG119" s="217">
        <f>IF(N119="zákl. přenesená",J119,0)</f>
        <v>0</v>
      </c>
      <c r="BH119" s="217">
        <f>IF(N119="sníž. přenesená",J119,0)</f>
        <v>0</v>
      </c>
      <c r="BI119" s="217">
        <f>IF(N119="nulová",J119,0)</f>
        <v>0</v>
      </c>
      <c r="BJ119" s="25" t="s">
        <v>24</v>
      </c>
      <c r="BK119" s="217">
        <f>ROUND(I119*H119,2)</f>
        <v>0</v>
      </c>
      <c r="BL119" s="25" t="s">
        <v>221</v>
      </c>
      <c r="BM119" s="25" t="s">
        <v>2345</v>
      </c>
    </row>
    <row r="120" spans="2:47" s="1" customFormat="1" ht="27">
      <c r="B120" s="42"/>
      <c r="C120" s="64"/>
      <c r="D120" s="218" t="s">
        <v>223</v>
      </c>
      <c r="E120" s="64"/>
      <c r="F120" s="219" t="s">
        <v>1521</v>
      </c>
      <c r="G120" s="64"/>
      <c r="H120" s="64"/>
      <c r="I120" s="174"/>
      <c r="J120" s="64"/>
      <c r="K120" s="64"/>
      <c r="L120" s="62"/>
      <c r="M120" s="220"/>
      <c r="N120" s="43"/>
      <c r="O120" s="43"/>
      <c r="P120" s="43"/>
      <c r="Q120" s="43"/>
      <c r="R120" s="43"/>
      <c r="S120" s="43"/>
      <c r="T120" s="79"/>
      <c r="AT120" s="25" t="s">
        <v>223</v>
      </c>
      <c r="AU120" s="25" t="s">
        <v>86</v>
      </c>
    </row>
    <row r="121" spans="2:51" s="12" customFormat="1" ht="13.5">
      <c r="B121" s="221"/>
      <c r="C121" s="222"/>
      <c r="D121" s="218" t="s">
        <v>224</v>
      </c>
      <c r="E121" s="233" t="s">
        <v>22</v>
      </c>
      <c r="F121" s="234" t="s">
        <v>2346</v>
      </c>
      <c r="G121" s="222"/>
      <c r="H121" s="235">
        <v>538.72</v>
      </c>
      <c r="I121" s="227"/>
      <c r="J121" s="222"/>
      <c r="K121" s="222"/>
      <c r="L121" s="228"/>
      <c r="M121" s="229"/>
      <c r="N121" s="230"/>
      <c r="O121" s="230"/>
      <c r="P121" s="230"/>
      <c r="Q121" s="230"/>
      <c r="R121" s="230"/>
      <c r="S121" s="230"/>
      <c r="T121" s="231"/>
      <c r="AT121" s="232" t="s">
        <v>224</v>
      </c>
      <c r="AU121" s="232" t="s">
        <v>86</v>
      </c>
      <c r="AV121" s="12" t="s">
        <v>86</v>
      </c>
      <c r="AW121" s="12" t="s">
        <v>41</v>
      </c>
      <c r="AX121" s="12" t="s">
        <v>78</v>
      </c>
      <c r="AY121" s="232" t="s">
        <v>214</v>
      </c>
    </row>
    <row r="122" spans="2:51" s="14" customFormat="1" ht="13.5">
      <c r="B122" s="258"/>
      <c r="C122" s="259"/>
      <c r="D122" s="223" t="s">
        <v>224</v>
      </c>
      <c r="E122" s="260" t="s">
        <v>2306</v>
      </c>
      <c r="F122" s="261" t="s">
        <v>349</v>
      </c>
      <c r="G122" s="259"/>
      <c r="H122" s="262">
        <v>538.72</v>
      </c>
      <c r="I122" s="263"/>
      <c r="J122" s="259"/>
      <c r="K122" s="259"/>
      <c r="L122" s="264"/>
      <c r="M122" s="265"/>
      <c r="N122" s="266"/>
      <c r="O122" s="266"/>
      <c r="P122" s="266"/>
      <c r="Q122" s="266"/>
      <c r="R122" s="266"/>
      <c r="S122" s="266"/>
      <c r="T122" s="267"/>
      <c r="AT122" s="268" t="s">
        <v>224</v>
      </c>
      <c r="AU122" s="268" t="s">
        <v>86</v>
      </c>
      <c r="AV122" s="14" t="s">
        <v>221</v>
      </c>
      <c r="AW122" s="14" t="s">
        <v>41</v>
      </c>
      <c r="AX122" s="14" t="s">
        <v>24</v>
      </c>
      <c r="AY122" s="268" t="s">
        <v>214</v>
      </c>
    </row>
    <row r="123" spans="2:65" s="1" customFormat="1" ht="22.5" customHeight="1">
      <c r="B123" s="42"/>
      <c r="C123" s="206" t="s">
        <v>29</v>
      </c>
      <c r="D123" s="206" t="s">
        <v>216</v>
      </c>
      <c r="E123" s="207" t="s">
        <v>1524</v>
      </c>
      <c r="F123" s="208" t="s">
        <v>1525</v>
      </c>
      <c r="G123" s="209" t="s">
        <v>359</v>
      </c>
      <c r="H123" s="210">
        <v>538.72</v>
      </c>
      <c r="I123" s="211"/>
      <c r="J123" s="212">
        <f>ROUND(I123*H123,2)</f>
        <v>0</v>
      </c>
      <c r="K123" s="208" t="s">
        <v>220</v>
      </c>
      <c r="L123" s="62"/>
      <c r="M123" s="213" t="s">
        <v>22</v>
      </c>
      <c r="N123" s="214" t="s">
        <v>49</v>
      </c>
      <c r="O123" s="43"/>
      <c r="P123" s="215">
        <f>O123*H123</f>
        <v>0</v>
      </c>
      <c r="Q123" s="215">
        <v>0</v>
      </c>
      <c r="R123" s="215">
        <f>Q123*H123</f>
        <v>0</v>
      </c>
      <c r="S123" s="215">
        <v>0</v>
      </c>
      <c r="T123" s="216">
        <f>S123*H123</f>
        <v>0</v>
      </c>
      <c r="AR123" s="25" t="s">
        <v>221</v>
      </c>
      <c r="AT123" s="25" t="s">
        <v>216</v>
      </c>
      <c r="AU123" s="25" t="s">
        <v>86</v>
      </c>
      <c r="AY123" s="25" t="s">
        <v>214</v>
      </c>
      <c r="BE123" s="217">
        <f>IF(N123="základní",J123,0)</f>
        <v>0</v>
      </c>
      <c r="BF123" s="217">
        <f>IF(N123="snížená",J123,0)</f>
        <v>0</v>
      </c>
      <c r="BG123" s="217">
        <f>IF(N123="zákl. přenesená",J123,0)</f>
        <v>0</v>
      </c>
      <c r="BH123" s="217">
        <f>IF(N123="sníž. přenesená",J123,0)</f>
        <v>0</v>
      </c>
      <c r="BI123" s="217">
        <f>IF(N123="nulová",J123,0)</f>
        <v>0</v>
      </c>
      <c r="BJ123" s="25" t="s">
        <v>24</v>
      </c>
      <c r="BK123" s="217">
        <f>ROUND(I123*H123,2)</f>
        <v>0</v>
      </c>
      <c r="BL123" s="25" t="s">
        <v>221</v>
      </c>
      <c r="BM123" s="25" t="s">
        <v>2347</v>
      </c>
    </row>
    <row r="124" spans="2:47" s="1" customFormat="1" ht="27">
      <c r="B124" s="42"/>
      <c r="C124" s="64"/>
      <c r="D124" s="218" t="s">
        <v>223</v>
      </c>
      <c r="E124" s="64"/>
      <c r="F124" s="219" t="s">
        <v>1527</v>
      </c>
      <c r="G124" s="64"/>
      <c r="H124" s="64"/>
      <c r="I124" s="174"/>
      <c r="J124" s="64"/>
      <c r="K124" s="64"/>
      <c r="L124" s="62"/>
      <c r="M124" s="220"/>
      <c r="N124" s="43"/>
      <c r="O124" s="43"/>
      <c r="P124" s="43"/>
      <c r="Q124" s="43"/>
      <c r="R124" s="43"/>
      <c r="S124" s="43"/>
      <c r="T124" s="79"/>
      <c r="AT124" s="25" t="s">
        <v>223</v>
      </c>
      <c r="AU124" s="25" t="s">
        <v>86</v>
      </c>
    </row>
    <row r="125" spans="2:51" s="12" customFormat="1" ht="13.5">
      <c r="B125" s="221"/>
      <c r="C125" s="222"/>
      <c r="D125" s="223" t="s">
        <v>224</v>
      </c>
      <c r="E125" s="224" t="s">
        <v>22</v>
      </c>
      <c r="F125" s="225" t="s">
        <v>2306</v>
      </c>
      <c r="G125" s="222"/>
      <c r="H125" s="226">
        <v>538.72</v>
      </c>
      <c r="I125" s="227"/>
      <c r="J125" s="222"/>
      <c r="K125" s="222"/>
      <c r="L125" s="228"/>
      <c r="M125" s="229"/>
      <c r="N125" s="230"/>
      <c r="O125" s="230"/>
      <c r="P125" s="230"/>
      <c r="Q125" s="230"/>
      <c r="R125" s="230"/>
      <c r="S125" s="230"/>
      <c r="T125" s="231"/>
      <c r="AT125" s="232" t="s">
        <v>224</v>
      </c>
      <c r="AU125" s="232" t="s">
        <v>86</v>
      </c>
      <c r="AV125" s="12" t="s">
        <v>86</v>
      </c>
      <c r="AW125" s="12" t="s">
        <v>41</v>
      </c>
      <c r="AX125" s="12" t="s">
        <v>24</v>
      </c>
      <c r="AY125" s="232" t="s">
        <v>214</v>
      </c>
    </row>
    <row r="126" spans="2:65" s="1" customFormat="1" ht="22.5" customHeight="1">
      <c r="B126" s="42"/>
      <c r="C126" s="206" t="s">
        <v>282</v>
      </c>
      <c r="D126" s="206" t="s">
        <v>216</v>
      </c>
      <c r="E126" s="207" t="s">
        <v>1528</v>
      </c>
      <c r="F126" s="208" t="s">
        <v>1529</v>
      </c>
      <c r="G126" s="209" t="s">
        <v>233</v>
      </c>
      <c r="H126" s="210">
        <v>269.36</v>
      </c>
      <c r="I126" s="211"/>
      <c r="J126" s="212">
        <f>ROUND(I126*H126,2)</f>
        <v>0</v>
      </c>
      <c r="K126" s="208" t="s">
        <v>220</v>
      </c>
      <c r="L126" s="62"/>
      <c r="M126" s="213" t="s">
        <v>22</v>
      </c>
      <c r="N126" s="214" t="s">
        <v>49</v>
      </c>
      <c r="O126" s="43"/>
      <c r="P126" s="215">
        <f>O126*H126</f>
        <v>0</v>
      </c>
      <c r="Q126" s="215">
        <v>0</v>
      </c>
      <c r="R126" s="215">
        <f>Q126*H126</f>
        <v>0</v>
      </c>
      <c r="S126" s="215">
        <v>0</v>
      </c>
      <c r="T126" s="216">
        <f>S126*H126</f>
        <v>0</v>
      </c>
      <c r="AR126" s="25" t="s">
        <v>221</v>
      </c>
      <c r="AT126" s="25" t="s">
        <v>216</v>
      </c>
      <c r="AU126" s="25" t="s">
        <v>86</v>
      </c>
      <c r="AY126" s="25" t="s">
        <v>214</v>
      </c>
      <c r="BE126" s="217">
        <f>IF(N126="základní",J126,0)</f>
        <v>0</v>
      </c>
      <c r="BF126" s="217">
        <f>IF(N126="snížená",J126,0)</f>
        <v>0</v>
      </c>
      <c r="BG126" s="217">
        <f>IF(N126="zákl. přenesená",J126,0)</f>
        <v>0</v>
      </c>
      <c r="BH126" s="217">
        <f>IF(N126="sníž. přenesená",J126,0)</f>
        <v>0</v>
      </c>
      <c r="BI126" s="217">
        <f>IF(N126="nulová",J126,0)</f>
        <v>0</v>
      </c>
      <c r="BJ126" s="25" t="s">
        <v>24</v>
      </c>
      <c r="BK126" s="217">
        <f>ROUND(I126*H126,2)</f>
        <v>0</v>
      </c>
      <c r="BL126" s="25" t="s">
        <v>221</v>
      </c>
      <c r="BM126" s="25" t="s">
        <v>2348</v>
      </c>
    </row>
    <row r="127" spans="2:47" s="1" customFormat="1" ht="40.5">
      <c r="B127" s="42"/>
      <c r="C127" s="64"/>
      <c r="D127" s="218" t="s">
        <v>223</v>
      </c>
      <c r="E127" s="64"/>
      <c r="F127" s="219" t="s">
        <v>1531</v>
      </c>
      <c r="G127" s="64"/>
      <c r="H127" s="64"/>
      <c r="I127" s="174"/>
      <c r="J127" s="64"/>
      <c r="K127" s="64"/>
      <c r="L127" s="62"/>
      <c r="M127" s="220"/>
      <c r="N127" s="43"/>
      <c r="O127" s="43"/>
      <c r="P127" s="43"/>
      <c r="Q127" s="43"/>
      <c r="R127" s="43"/>
      <c r="S127" s="43"/>
      <c r="T127" s="79"/>
      <c r="AT127" s="25" t="s">
        <v>223</v>
      </c>
      <c r="AU127" s="25" t="s">
        <v>86</v>
      </c>
    </row>
    <row r="128" spans="2:51" s="12" customFormat="1" ht="13.5">
      <c r="B128" s="221"/>
      <c r="C128" s="222"/>
      <c r="D128" s="218" t="s">
        <v>224</v>
      </c>
      <c r="E128" s="233" t="s">
        <v>162</v>
      </c>
      <c r="F128" s="234" t="s">
        <v>2349</v>
      </c>
      <c r="G128" s="222"/>
      <c r="H128" s="235">
        <v>538.72</v>
      </c>
      <c r="I128" s="227"/>
      <c r="J128" s="222"/>
      <c r="K128" s="222"/>
      <c r="L128" s="228"/>
      <c r="M128" s="229"/>
      <c r="N128" s="230"/>
      <c r="O128" s="230"/>
      <c r="P128" s="230"/>
      <c r="Q128" s="230"/>
      <c r="R128" s="230"/>
      <c r="S128" s="230"/>
      <c r="T128" s="231"/>
      <c r="AT128" s="232" t="s">
        <v>224</v>
      </c>
      <c r="AU128" s="232" t="s">
        <v>86</v>
      </c>
      <c r="AV128" s="12" t="s">
        <v>86</v>
      </c>
      <c r="AW128" s="12" t="s">
        <v>41</v>
      </c>
      <c r="AX128" s="12" t="s">
        <v>78</v>
      </c>
      <c r="AY128" s="232" t="s">
        <v>214</v>
      </c>
    </row>
    <row r="129" spans="2:51" s="12" customFormat="1" ht="13.5">
      <c r="B129" s="221"/>
      <c r="C129" s="222"/>
      <c r="D129" s="223" t="s">
        <v>224</v>
      </c>
      <c r="E129" s="224" t="s">
        <v>22</v>
      </c>
      <c r="F129" s="225" t="s">
        <v>2350</v>
      </c>
      <c r="G129" s="222"/>
      <c r="H129" s="226">
        <v>269.36</v>
      </c>
      <c r="I129" s="227"/>
      <c r="J129" s="222"/>
      <c r="K129" s="222"/>
      <c r="L129" s="228"/>
      <c r="M129" s="229"/>
      <c r="N129" s="230"/>
      <c r="O129" s="230"/>
      <c r="P129" s="230"/>
      <c r="Q129" s="230"/>
      <c r="R129" s="230"/>
      <c r="S129" s="230"/>
      <c r="T129" s="231"/>
      <c r="AT129" s="232" t="s">
        <v>224</v>
      </c>
      <c r="AU129" s="232" t="s">
        <v>86</v>
      </c>
      <c r="AV129" s="12" t="s">
        <v>86</v>
      </c>
      <c r="AW129" s="12" t="s">
        <v>41</v>
      </c>
      <c r="AX129" s="12" t="s">
        <v>24</v>
      </c>
      <c r="AY129" s="232" t="s">
        <v>214</v>
      </c>
    </row>
    <row r="130" spans="2:65" s="1" customFormat="1" ht="22.5" customHeight="1">
      <c r="B130" s="42"/>
      <c r="C130" s="206" t="s">
        <v>288</v>
      </c>
      <c r="D130" s="206" t="s">
        <v>216</v>
      </c>
      <c r="E130" s="207" t="s">
        <v>2015</v>
      </c>
      <c r="F130" s="208" t="s">
        <v>2016</v>
      </c>
      <c r="G130" s="209" t="s">
        <v>233</v>
      </c>
      <c r="H130" s="210">
        <v>568.176</v>
      </c>
      <c r="I130" s="211"/>
      <c r="J130" s="212">
        <f>ROUND(I130*H130,2)</f>
        <v>0</v>
      </c>
      <c r="K130" s="208" t="s">
        <v>234</v>
      </c>
      <c r="L130" s="62"/>
      <c r="M130" s="213" t="s">
        <v>22</v>
      </c>
      <c r="N130" s="214" t="s">
        <v>49</v>
      </c>
      <c r="O130" s="43"/>
      <c r="P130" s="215">
        <f>O130*H130</f>
        <v>0</v>
      </c>
      <c r="Q130" s="215">
        <v>0</v>
      </c>
      <c r="R130" s="215">
        <f>Q130*H130</f>
        <v>0</v>
      </c>
      <c r="S130" s="215">
        <v>0</v>
      </c>
      <c r="T130" s="216">
        <f>S130*H130</f>
        <v>0</v>
      </c>
      <c r="AR130" s="25" t="s">
        <v>221</v>
      </c>
      <c r="AT130" s="25" t="s">
        <v>216</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221</v>
      </c>
      <c r="BM130" s="25" t="s">
        <v>2351</v>
      </c>
    </row>
    <row r="131" spans="2:47" s="1" customFormat="1" ht="40.5">
      <c r="B131" s="42"/>
      <c r="C131" s="64"/>
      <c r="D131" s="218" t="s">
        <v>223</v>
      </c>
      <c r="E131" s="64"/>
      <c r="F131" s="219" t="s">
        <v>2018</v>
      </c>
      <c r="G131" s="64"/>
      <c r="H131" s="64"/>
      <c r="I131" s="174"/>
      <c r="J131" s="64"/>
      <c r="K131" s="64"/>
      <c r="L131" s="62"/>
      <c r="M131" s="220"/>
      <c r="N131" s="43"/>
      <c r="O131" s="43"/>
      <c r="P131" s="43"/>
      <c r="Q131" s="43"/>
      <c r="R131" s="43"/>
      <c r="S131" s="43"/>
      <c r="T131" s="79"/>
      <c r="AT131" s="25" t="s">
        <v>223</v>
      </c>
      <c r="AU131" s="25" t="s">
        <v>86</v>
      </c>
    </row>
    <row r="132" spans="2:51" s="12" customFormat="1" ht="13.5">
      <c r="B132" s="221"/>
      <c r="C132" s="222"/>
      <c r="D132" s="223" t="s">
        <v>224</v>
      </c>
      <c r="E132" s="224" t="s">
        <v>22</v>
      </c>
      <c r="F132" s="225" t="s">
        <v>2352</v>
      </c>
      <c r="G132" s="222"/>
      <c r="H132" s="226">
        <v>568.176</v>
      </c>
      <c r="I132" s="227"/>
      <c r="J132" s="222"/>
      <c r="K132" s="222"/>
      <c r="L132" s="228"/>
      <c r="M132" s="229"/>
      <c r="N132" s="230"/>
      <c r="O132" s="230"/>
      <c r="P132" s="230"/>
      <c r="Q132" s="230"/>
      <c r="R132" s="230"/>
      <c r="S132" s="230"/>
      <c r="T132" s="231"/>
      <c r="AT132" s="232" t="s">
        <v>224</v>
      </c>
      <c r="AU132" s="232" t="s">
        <v>86</v>
      </c>
      <c r="AV132" s="12" t="s">
        <v>86</v>
      </c>
      <c r="AW132" s="12" t="s">
        <v>41</v>
      </c>
      <c r="AX132" s="12" t="s">
        <v>24</v>
      </c>
      <c r="AY132" s="232" t="s">
        <v>214</v>
      </c>
    </row>
    <row r="133" spans="2:65" s="1" customFormat="1" ht="22.5" customHeight="1">
      <c r="B133" s="42"/>
      <c r="C133" s="206" t="s">
        <v>293</v>
      </c>
      <c r="D133" s="206" t="s">
        <v>216</v>
      </c>
      <c r="E133" s="207" t="s">
        <v>1535</v>
      </c>
      <c r="F133" s="208" t="s">
        <v>1536</v>
      </c>
      <c r="G133" s="209" t="s">
        <v>233</v>
      </c>
      <c r="H133" s="210">
        <v>264.182</v>
      </c>
      <c r="I133" s="211"/>
      <c r="J133" s="212">
        <f>ROUND(I133*H133,2)</f>
        <v>0</v>
      </c>
      <c r="K133" s="208" t="s">
        <v>234</v>
      </c>
      <c r="L133" s="62"/>
      <c r="M133" s="213" t="s">
        <v>22</v>
      </c>
      <c r="N133" s="214" t="s">
        <v>49</v>
      </c>
      <c r="O133" s="43"/>
      <c r="P133" s="215">
        <f>O133*H133</f>
        <v>0</v>
      </c>
      <c r="Q133" s="215">
        <v>0</v>
      </c>
      <c r="R133" s="215">
        <f>Q133*H133</f>
        <v>0</v>
      </c>
      <c r="S133" s="215">
        <v>0</v>
      </c>
      <c r="T133" s="216">
        <f>S133*H133</f>
        <v>0</v>
      </c>
      <c r="AR133" s="25" t="s">
        <v>221</v>
      </c>
      <c r="AT133" s="25" t="s">
        <v>216</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221</v>
      </c>
      <c r="BM133" s="25" t="s">
        <v>2353</v>
      </c>
    </row>
    <row r="134" spans="2:47" s="1" customFormat="1" ht="40.5">
      <c r="B134" s="42"/>
      <c r="C134" s="64"/>
      <c r="D134" s="218" t="s">
        <v>223</v>
      </c>
      <c r="E134" s="64"/>
      <c r="F134" s="219" t="s">
        <v>1538</v>
      </c>
      <c r="G134" s="64"/>
      <c r="H134" s="64"/>
      <c r="I134" s="174"/>
      <c r="J134" s="64"/>
      <c r="K134" s="64"/>
      <c r="L134" s="62"/>
      <c r="M134" s="220"/>
      <c r="N134" s="43"/>
      <c r="O134" s="43"/>
      <c r="P134" s="43"/>
      <c r="Q134" s="43"/>
      <c r="R134" s="43"/>
      <c r="S134" s="43"/>
      <c r="T134" s="79"/>
      <c r="AT134" s="25" t="s">
        <v>223</v>
      </c>
      <c r="AU134" s="25" t="s">
        <v>86</v>
      </c>
    </row>
    <row r="135" spans="2:51" s="12" customFormat="1" ht="13.5">
      <c r="B135" s="221"/>
      <c r="C135" s="222"/>
      <c r="D135" s="223" t="s">
        <v>224</v>
      </c>
      <c r="E135" s="224" t="s">
        <v>1504</v>
      </c>
      <c r="F135" s="225" t="s">
        <v>2354</v>
      </c>
      <c r="G135" s="222"/>
      <c r="H135" s="226">
        <v>264.182</v>
      </c>
      <c r="I135" s="227"/>
      <c r="J135" s="222"/>
      <c r="K135" s="222"/>
      <c r="L135" s="228"/>
      <c r="M135" s="229"/>
      <c r="N135" s="230"/>
      <c r="O135" s="230"/>
      <c r="P135" s="230"/>
      <c r="Q135" s="230"/>
      <c r="R135" s="230"/>
      <c r="S135" s="230"/>
      <c r="T135" s="231"/>
      <c r="AT135" s="232" t="s">
        <v>224</v>
      </c>
      <c r="AU135" s="232" t="s">
        <v>86</v>
      </c>
      <c r="AV135" s="12" t="s">
        <v>86</v>
      </c>
      <c r="AW135" s="12" t="s">
        <v>41</v>
      </c>
      <c r="AX135" s="12" t="s">
        <v>24</v>
      </c>
      <c r="AY135" s="232" t="s">
        <v>214</v>
      </c>
    </row>
    <row r="136" spans="2:65" s="1" customFormat="1" ht="31.5" customHeight="1">
      <c r="B136" s="42"/>
      <c r="C136" s="206" t="s">
        <v>298</v>
      </c>
      <c r="D136" s="206" t="s">
        <v>216</v>
      </c>
      <c r="E136" s="207" t="s">
        <v>1540</v>
      </c>
      <c r="F136" s="208" t="s">
        <v>1541</v>
      </c>
      <c r="G136" s="209" t="s">
        <v>233</v>
      </c>
      <c r="H136" s="210">
        <v>2906.002</v>
      </c>
      <c r="I136" s="211"/>
      <c r="J136" s="212">
        <f>ROUND(I136*H136,2)</f>
        <v>0</v>
      </c>
      <c r="K136" s="208" t="s">
        <v>234</v>
      </c>
      <c r="L136" s="62"/>
      <c r="M136" s="213" t="s">
        <v>22</v>
      </c>
      <c r="N136" s="214" t="s">
        <v>49</v>
      </c>
      <c r="O136" s="43"/>
      <c r="P136" s="215">
        <f>O136*H136</f>
        <v>0</v>
      </c>
      <c r="Q136" s="215">
        <v>0</v>
      </c>
      <c r="R136" s="215">
        <f>Q136*H136</f>
        <v>0</v>
      </c>
      <c r="S136" s="215">
        <v>0</v>
      </c>
      <c r="T136" s="216">
        <f>S136*H136</f>
        <v>0</v>
      </c>
      <c r="AR136" s="25" t="s">
        <v>221</v>
      </c>
      <c r="AT136" s="25" t="s">
        <v>216</v>
      </c>
      <c r="AU136" s="25" t="s">
        <v>86</v>
      </c>
      <c r="AY136" s="25" t="s">
        <v>214</v>
      </c>
      <c r="BE136" s="217">
        <f>IF(N136="základní",J136,0)</f>
        <v>0</v>
      </c>
      <c r="BF136" s="217">
        <f>IF(N136="snížená",J136,0)</f>
        <v>0</v>
      </c>
      <c r="BG136" s="217">
        <f>IF(N136="zákl. přenesená",J136,0)</f>
        <v>0</v>
      </c>
      <c r="BH136" s="217">
        <f>IF(N136="sníž. přenesená",J136,0)</f>
        <v>0</v>
      </c>
      <c r="BI136" s="217">
        <f>IF(N136="nulová",J136,0)</f>
        <v>0</v>
      </c>
      <c r="BJ136" s="25" t="s">
        <v>24</v>
      </c>
      <c r="BK136" s="217">
        <f>ROUND(I136*H136,2)</f>
        <v>0</v>
      </c>
      <c r="BL136" s="25" t="s">
        <v>221</v>
      </c>
      <c r="BM136" s="25" t="s">
        <v>2355</v>
      </c>
    </row>
    <row r="137" spans="2:47" s="1" customFormat="1" ht="40.5">
      <c r="B137" s="42"/>
      <c r="C137" s="64"/>
      <c r="D137" s="218" t="s">
        <v>223</v>
      </c>
      <c r="E137" s="64"/>
      <c r="F137" s="219" t="s">
        <v>1543</v>
      </c>
      <c r="G137" s="64"/>
      <c r="H137" s="64"/>
      <c r="I137" s="174"/>
      <c r="J137" s="64"/>
      <c r="K137" s="64"/>
      <c r="L137" s="62"/>
      <c r="M137" s="220"/>
      <c r="N137" s="43"/>
      <c r="O137" s="43"/>
      <c r="P137" s="43"/>
      <c r="Q137" s="43"/>
      <c r="R137" s="43"/>
      <c r="S137" s="43"/>
      <c r="T137" s="79"/>
      <c r="AT137" s="25" t="s">
        <v>223</v>
      </c>
      <c r="AU137" s="25" t="s">
        <v>86</v>
      </c>
    </row>
    <row r="138" spans="2:47" s="1" customFormat="1" ht="27">
      <c r="B138" s="42"/>
      <c r="C138" s="64"/>
      <c r="D138" s="218" t="s">
        <v>335</v>
      </c>
      <c r="E138" s="64"/>
      <c r="F138" s="270" t="s">
        <v>1544</v>
      </c>
      <c r="G138" s="64"/>
      <c r="H138" s="64"/>
      <c r="I138" s="174"/>
      <c r="J138" s="64"/>
      <c r="K138" s="64"/>
      <c r="L138" s="62"/>
      <c r="M138" s="220"/>
      <c r="N138" s="43"/>
      <c r="O138" s="43"/>
      <c r="P138" s="43"/>
      <c r="Q138" s="43"/>
      <c r="R138" s="43"/>
      <c r="S138" s="43"/>
      <c r="T138" s="79"/>
      <c r="AT138" s="25" t="s">
        <v>335</v>
      </c>
      <c r="AU138" s="25" t="s">
        <v>86</v>
      </c>
    </row>
    <row r="139" spans="2:51" s="12" customFormat="1" ht="13.5">
      <c r="B139" s="221"/>
      <c r="C139" s="222"/>
      <c r="D139" s="223" t="s">
        <v>224</v>
      </c>
      <c r="E139" s="222"/>
      <c r="F139" s="225" t="s">
        <v>2356</v>
      </c>
      <c r="G139" s="222"/>
      <c r="H139" s="226">
        <v>2906.002</v>
      </c>
      <c r="I139" s="227"/>
      <c r="J139" s="222"/>
      <c r="K139" s="222"/>
      <c r="L139" s="228"/>
      <c r="M139" s="229"/>
      <c r="N139" s="230"/>
      <c r="O139" s="230"/>
      <c r="P139" s="230"/>
      <c r="Q139" s="230"/>
      <c r="R139" s="230"/>
      <c r="S139" s="230"/>
      <c r="T139" s="231"/>
      <c r="AT139" s="232" t="s">
        <v>224</v>
      </c>
      <c r="AU139" s="232" t="s">
        <v>86</v>
      </c>
      <c r="AV139" s="12" t="s">
        <v>86</v>
      </c>
      <c r="AW139" s="12" t="s">
        <v>6</v>
      </c>
      <c r="AX139" s="12" t="s">
        <v>24</v>
      </c>
      <c r="AY139" s="232" t="s">
        <v>214</v>
      </c>
    </row>
    <row r="140" spans="2:65" s="1" customFormat="1" ht="22.5" customHeight="1">
      <c r="B140" s="42"/>
      <c r="C140" s="206" t="s">
        <v>10</v>
      </c>
      <c r="D140" s="206" t="s">
        <v>216</v>
      </c>
      <c r="E140" s="207" t="s">
        <v>289</v>
      </c>
      <c r="F140" s="208" t="s">
        <v>290</v>
      </c>
      <c r="G140" s="209" t="s">
        <v>233</v>
      </c>
      <c r="H140" s="210">
        <v>284.088</v>
      </c>
      <c r="I140" s="211"/>
      <c r="J140" s="212">
        <f>ROUND(I140*H140,2)</f>
        <v>0</v>
      </c>
      <c r="K140" s="208" t="s">
        <v>220</v>
      </c>
      <c r="L140" s="62"/>
      <c r="M140" s="213" t="s">
        <v>22</v>
      </c>
      <c r="N140" s="214" t="s">
        <v>49</v>
      </c>
      <c r="O140" s="43"/>
      <c r="P140" s="215">
        <f>O140*H140</f>
        <v>0</v>
      </c>
      <c r="Q140" s="215">
        <v>0</v>
      </c>
      <c r="R140" s="215">
        <f>Q140*H140</f>
        <v>0</v>
      </c>
      <c r="S140" s="215">
        <v>0</v>
      </c>
      <c r="T140" s="216">
        <f>S140*H140</f>
        <v>0</v>
      </c>
      <c r="AR140" s="25" t="s">
        <v>221</v>
      </c>
      <c r="AT140" s="25" t="s">
        <v>216</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2357</v>
      </c>
    </row>
    <row r="141" spans="2:47" s="1" customFormat="1" ht="27">
      <c r="B141" s="42"/>
      <c r="C141" s="64"/>
      <c r="D141" s="218" t="s">
        <v>223</v>
      </c>
      <c r="E141" s="64"/>
      <c r="F141" s="219" t="s">
        <v>2021</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23" t="s">
        <v>224</v>
      </c>
      <c r="E142" s="224" t="s">
        <v>22</v>
      </c>
      <c r="F142" s="225" t="s">
        <v>2358</v>
      </c>
      <c r="G142" s="222"/>
      <c r="H142" s="226">
        <v>284.088</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5" s="1" customFormat="1" ht="22.5" customHeight="1">
      <c r="B143" s="42"/>
      <c r="C143" s="206" t="s">
        <v>310</v>
      </c>
      <c r="D143" s="206" t="s">
        <v>216</v>
      </c>
      <c r="E143" s="207" t="s">
        <v>294</v>
      </c>
      <c r="F143" s="208" t="s">
        <v>295</v>
      </c>
      <c r="G143" s="209" t="s">
        <v>233</v>
      </c>
      <c r="H143" s="210">
        <v>538.72</v>
      </c>
      <c r="I143" s="211"/>
      <c r="J143" s="212">
        <f>ROUND(I143*H143,2)</f>
        <v>0</v>
      </c>
      <c r="K143" s="208" t="s">
        <v>220</v>
      </c>
      <c r="L143" s="62"/>
      <c r="M143" s="213" t="s">
        <v>22</v>
      </c>
      <c r="N143" s="214" t="s">
        <v>49</v>
      </c>
      <c r="O143" s="43"/>
      <c r="P143" s="215">
        <f>O143*H143</f>
        <v>0</v>
      </c>
      <c r="Q143" s="215">
        <v>0</v>
      </c>
      <c r="R143" s="215">
        <f>Q143*H143</f>
        <v>0</v>
      </c>
      <c r="S143" s="215">
        <v>0</v>
      </c>
      <c r="T143" s="216">
        <f>S143*H143</f>
        <v>0</v>
      </c>
      <c r="AR143" s="25" t="s">
        <v>221</v>
      </c>
      <c r="AT143" s="25" t="s">
        <v>216</v>
      </c>
      <c r="AU143" s="25" t="s">
        <v>86</v>
      </c>
      <c r="AY143" s="25" t="s">
        <v>214</v>
      </c>
      <c r="BE143" s="217">
        <f>IF(N143="základní",J143,0)</f>
        <v>0</v>
      </c>
      <c r="BF143" s="217">
        <f>IF(N143="snížená",J143,0)</f>
        <v>0</v>
      </c>
      <c r="BG143" s="217">
        <f>IF(N143="zákl. přenesená",J143,0)</f>
        <v>0</v>
      </c>
      <c r="BH143" s="217">
        <f>IF(N143="sníž. přenesená",J143,0)</f>
        <v>0</v>
      </c>
      <c r="BI143" s="217">
        <f>IF(N143="nulová",J143,0)</f>
        <v>0</v>
      </c>
      <c r="BJ143" s="25" t="s">
        <v>24</v>
      </c>
      <c r="BK143" s="217">
        <f>ROUND(I143*H143,2)</f>
        <v>0</v>
      </c>
      <c r="BL143" s="25" t="s">
        <v>221</v>
      </c>
      <c r="BM143" s="25" t="s">
        <v>2359</v>
      </c>
    </row>
    <row r="144" spans="2:47" s="1" customFormat="1" ht="13.5">
      <c r="B144" s="42"/>
      <c r="C144" s="64"/>
      <c r="D144" s="218" t="s">
        <v>223</v>
      </c>
      <c r="E144" s="64"/>
      <c r="F144" s="219" t="s">
        <v>295</v>
      </c>
      <c r="G144" s="64"/>
      <c r="H144" s="64"/>
      <c r="I144" s="174"/>
      <c r="J144" s="64"/>
      <c r="K144" s="64"/>
      <c r="L144" s="62"/>
      <c r="M144" s="220"/>
      <c r="N144" s="43"/>
      <c r="O144" s="43"/>
      <c r="P144" s="43"/>
      <c r="Q144" s="43"/>
      <c r="R144" s="43"/>
      <c r="S144" s="43"/>
      <c r="T144" s="79"/>
      <c r="AT144" s="25" t="s">
        <v>223</v>
      </c>
      <c r="AU144" s="25" t="s">
        <v>86</v>
      </c>
    </row>
    <row r="145" spans="2:51" s="12" customFormat="1" ht="13.5">
      <c r="B145" s="221"/>
      <c r="C145" s="222"/>
      <c r="D145" s="223" t="s">
        <v>224</v>
      </c>
      <c r="E145" s="224" t="s">
        <v>22</v>
      </c>
      <c r="F145" s="225" t="s">
        <v>2360</v>
      </c>
      <c r="G145" s="222"/>
      <c r="H145" s="226">
        <v>538.72</v>
      </c>
      <c r="I145" s="227"/>
      <c r="J145" s="222"/>
      <c r="K145" s="222"/>
      <c r="L145" s="228"/>
      <c r="M145" s="229"/>
      <c r="N145" s="230"/>
      <c r="O145" s="230"/>
      <c r="P145" s="230"/>
      <c r="Q145" s="230"/>
      <c r="R145" s="230"/>
      <c r="S145" s="230"/>
      <c r="T145" s="231"/>
      <c r="AT145" s="232" t="s">
        <v>224</v>
      </c>
      <c r="AU145" s="232" t="s">
        <v>86</v>
      </c>
      <c r="AV145" s="12" t="s">
        <v>86</v>
      </c>
      <c r="AW145" s="12" t="s">
        <v>41</v>
      </c>
      <c r="AX145" s="12" t="s">
        <v>24</v>
      </c>
      <c r="AY145" s="232" t="s">
        <v>214</v>
      </c>
    </row>
    <row r="146" spans="2:65" s="1" customFormat="1" ht="22.5" customHeight="1">
      <c r="B146" s="42"/>
      <c r="C146" s="206" t="s">
        <v>317</v>
      </c>
      <c r="D146" s="206" t="s">
        <v>216</v>
      </c>
      <c r="E146" s="207" t="s">
        <v>1551</v>
      </c>
      <c r="F146" s="208" t="s">
        <v>1552</v>
      </c>
      <c r="G146" s="209" t="s">
        <v>373</v>
      </c>
      <c r="H146" s="210">
        <v>528.364</v>
      </c>
      <c r="I146" s="211"/>
      <c r="J146" s="212">
        <f>ROUND(I146*H146,2)</f>
        <v>0</v>
      </c>
      <c r="K146" s="208" t="s">
        <v>220</v>
      </c>
      <c r="L146" s="62"/>
      <c r="M146" s="213" t="s">
        <v>22</v>
      </c>
      <c r="N146" s="214" t="s">
        <v>49</v>
      </c>
      <c r="O146" s="43"/>
      <c r="P146" s="215">
        <f>O146*H146</f>
        <v>0</v>
      </c>
      <c r="Q146" s="215">
        <v>0</v>
      </c>
      <c r="R146" s="215">
        <f>Q146*H146</f>
        <v>0</v>
      </c>
      <c r="S146" s="215">
        <v>0</v>
      </c>
      <c r="T146" s="216">
        <f>S146*H146</f>
        <v>0</v>
      </c>
      <c r="AR146" s="25" t="s">
        <v>221</v>
      </c>
      <c r="AT146" s="25" t="s">
        <v>216</v>
      </c>
      <c r="AU146" s="25" t="s">
        <v>86</v>
      </c>
      <c r="AY146" s="25" t="s">
        <v>214</v>
      </c>
      <c r="BE146" s="217">
        <f>IF(N146="základní",J146,0)</f>
        <v>0</v>
      </c>
      <c r="BF146" s="217">
        <f>IF(N146="snížená",J146,0)</f>
        <v>0</v>
      </c>
      <c r="BG146" s="217">
        <f>IF(N146="zákl. přenesená",J146,0)</f>
        <v>0</v>
      </c>
      <c r="BH146" s="217">
        <f>IF(N146="sníž. přenesená",J146,0)</f>
        <v>0</v>
      </c>
      <c r="BI146" s="217">
        <f>IF(N146="nulová",J146,0)</f>
        <v>0</v>
      </c>
      <c r="BJ146" s="25" t="s">
        <v>24</v>
      </c>
      <c r="BK146" s="217">
        <f>ROUND(I146*H146,2)</f>
        <v>0</v>
      </c>
      <c r="BL146" s="25" t="s">
        <v>221</v>
      </c>
      <c r="BM146" s="25" t="s">
        <v>2361</v>
      </c>
    </row>
    <row r="147" spans="2:47" s="1" customFormat="1" ht="13.5">
      <c r="B147" s="42"/>
      <c r="C147" s="64"/>
      <c r="D147" s="218" t="s">
        <v>223</v>
      </c>
      <c r="E147" s="64"/>
      <c r="F147" s="219" t="s">
        <v>1554</v>
      </c>
      <c r="G147" s="64"/>
      <c r="H147" s="64"/>
      <c r="I147" s="174"/>
      <c r="J147" s="64"/>
      <c r="K147" s="64"/>
      <c r="L147" s="62"/>
      <c r="M147" s="220"/>
      <c r="N147" s="43"/>
      <c r="O147" s="43"/>
      <c r="P147" s="43"/>
      <c r="Q147" s="43"/>
      <c r="R147" s="43"/>
      <c r="S147" s="43"/>
      <c r="T147" s="79"/>
      <c r="AT147" s="25" t="s">
        <v>223</v>
      </c>
      <c r="AU147" s="25" t="s">
        <v>86</v>
      </c>
    </row>
    <row r="148" spans="2:51" s="12" customFormat="1" ht="13.5">
      <c r="B148" s="221"/>
      <c r="C148" s="222"/>
      <c r="D148" s="223" t="s">
        <v>224</v>
      </c>
      <c r="E148" s="224" t="s">
        <v>22</v>
      </c>
      <c r="F148" s="225" t="s">
        <v>2362</v>
      </c>
      <c r="G148" s="222"/>
      <c r="H148" s="226">
        <v>528.364</v>
      </c>
      <c r="I148" s="227"/>
      <c r="J148" s="222"/>
      <c r="K148" s="222"/>
      <c r="L148" s="228"/>
      <c r="M148" s="229"/>
      <c r="N148" s="230"/>
      <c r="O148" s="230"/>
      <c r="P148" s="230"/>
      <c r="Q148" s="230"/>
      <c r="R148" s="230"/>
      <c r="S148" s="230"/>
      <c r="T148" s="231"/>
      <c r="AT148" s="232" t="s">
        <v>224</v>
      </c>
      <c r="AU148" s="232" t="s">
        <v>86</v>
      </c>
      <c r="AV148" s="12" t="s">
        <v>86</v>
      </c>
      <c r="AW148" s="12" t="s">
        <v>41</v>
      </c>
      <c r="AX148" s="12" t="s">
        <v>24</v>
      </c>
      <c r="AY148" s="232" t="s">
        <v>214</v>
      </c>
    </row>
    <row r="149" spans="2:65" s="1" customFormat="1" ht="22.5" customHeight="1">
      <c r="B149" s="42"/>
      <c r="C149" s="206" t="s">
        <v>324</v>
      </c>
      <c r="D149" s="206" t="s">
        <v>216</v>
      </c>
      <c r="E149" s="207" t="s">
        <v>299</v>
      </c>
      <c r="F149" s="208" t="s">
        <v>300</v>
      </c>
      <c r="G149" s="209" t="s">
        <v>233</v>
      </c>
      <c r="H149" s="210">
        <v>405.84</v>
      </c>
      <c r="I149" s="211"/>
      <c r="J149" s="212">
        <f>ROUND(I149*H149,2)</f>
        <v>0</v>
      </c>
      <c r="K149" s="208" t="s">
        <v>220</v>
      </c>
      <c r="L149" s="62"/>
      <c r="M149" s="213" t="s">
        <v>22</v>
      </c>
      <c r="N149" s="214" t="s">
        <v>49</v>
      </c>
      <c r="O149" s="43"/>
      <c r="P149" s="215">
        <f>O149*H149</f>
        <v>0</v>
      </c>
      <c r="Q149" s="215">
        <v>0</v>
      </c>
      <c r="R149" s="215">
        <f>Q149*H149</f>
        <v>0</v>
      </c>
      <c r="S149" s="215">
        <v>0</v>
      </c>
      <c r="T149" s="216">
        <f>S149*H149</f>
        <v>0</v>
      </c>
      <c r="AR149" s="25" t="s">
        <v>221</v>
      </c>
      <c r="AT149" s="25" t="s">
        <v>216</v>
      </c>
      <c r="AU149" s="25" t="s">
        <v>86</v>
      </c>
      <c r="AY149" s="25" t="s">
        <v>214</v>
      </c>
      <c r="BE149" s="217">
        <f>IF(N149="základní",J149,0)</f>
        <v>0</v>
      </c>
      <c r="BF149" s="217">
        <f>IF(N149="snížená",J149,0)</f>
        <v>0</v>
      </c>
      <c r="BG149" s="217">
        <f>IF(N149="zákl. přenesená",J149,0)</f>
        <v>0</v>
      </c>
      <c r="BH149" s="217">
        <f>IF(N149="sníž. přenesená",J149,0)</f>
        <v>0</v>
      </c>
      <c r="BI149" s="217">
        <f>IF(N149="nulová",J149,0)</f>
        <v>0</v>
      </c>
      <c r="BJ149" s="25" t="s">
        <v>24</v>
      </c>
      <c r="BK149" s="217">
        <f>ROUND(I149*H149,2)</f>
        <v>0</v>
      </c>
      <c r="BL149" s="25" t="s">
        <v>221</v>
      </c>
      <c r="BM149" s="25" t="s">
        <v>2363</v>
      </c>
    </row>
    <row r="150" spans="2:47" s="1" customFormat="1" ht="27">
      <c r="B150" s="42"/>
      <c r="C150" s="64"/>
      <c r="D150" s="218" t="s">
        <v>223</v>
      </c>
      <c r="E150" s="64"/>
      <c r="F150" s="219" t="s">
        <v>1557</v>
      </c>
      <c r="G150" s="64"/>
      <c r="H150" s="64"/>
      <c r="I150" s="174"/>
      <c r="J150" s="64"/>
      <c r="K150" s="64"/>
      <c r="L150" s="62"/>
      <c r="M150" s="220"/>
      <c r="N150" s="43"/>
      <c r="O150" s="43"/>
      <c r="P150" s="43"/>
      <c r="Q150" s="43"/>
      <c r="R150" s="43"/>
      <c r="S150" s="43"/>
      <c r="T150" s="79"/>
      <c r="AT150" s="25" t="s">
        <v>223</v>
      </c>
      <c r="AU150" s="25" t="s">
        <v>86</v>
      </c>
    </row>
    <row r="151" spans="2:51" s="12" customFormat="1" ht="13.5">
      <c r="B151" s="221"/>
      <c r="C151" s="222"/>
      <c r="D151" s="223" t="s">
        <v>224</v>
      </c>
      <c r="E151" s="224" t="s">
        <v>182</v>
      </c>
      <c r="F151" s="225" t="s">
        <v>2364</v>
      </c>
      <c r="G151" s="222"/>
      <c r="H151" s="226">
        <v>405.84</v>
      </c>
      <c r="I151" s="227"/>
      <c r="J151" s="222"/>
      <c r="K151" s="222"/>
      <c r="L151" s="228"/>
      <c r="M151" s="229"/>
      <c r="N151" s="230"/>
      <c r="O151" s="230"/>
      <c r="P151" s="230"/>
      <c r="Q151" s="230"/>
      <c r="R151" s="230"/>
      <c r="S151" s="230"/>
      <c r="T151" s="231"/>
      <c r="AT151" s="232" t="s">
        <v>224</v>
      </c>
      <c r="AU151" s="232" t="s">
        <v>86</v>
      </c>
      <c r="AV151" s="12" t="s">
        <v>86</v>
      </c>
      <c r="AW151" s="12" t="s">
        <v>41</v>
      </c>
      <c r="AX151" s="12" t="s">
        <v>24</v>
      </c>
      <c r="AY151" s="232" t="s">
        <v>214</v>
      </c>
    </row>
    <row r="152" spans="2:65" s="1" customFormat="1" ht="22.5" customHeight="1">
      <c r="B152" s="42"/>
      <c r="C152" s="236" t="s">
        <v>330</v>
      </c>
      <c r="D152" s="236" t="s">
        <v>179</v>
      </c>
      <c r="E152" s="237" t="s">
        <v>2365</v>
      </c>
      <c r="F152" s="238" t="s">
        <v>2366</v>
      </c>
      <c r="G152" s="239" t="s">
        <v>373</v>
      </c>
      <c r="H152" s="240">
        <v>243.504</v>
      </c>
      <c r="I152" s="241"/>
      <c r="J152" s="242">
        <f>ROUND(I152*H152,2)</f>
        <v>0</v>
      </c>
      <c r="K152" s="238" t="s">
        <v>220</v>
      </c>
      <c r="L152" s="243"/>
      <c r="M152" s="244" t="s">
        <v>22</v>
      </c>
      <c r="N152" s="245" t="s">
        <v>49</v>
      </c>
      <c r="O152" s="43"/>
      <c r="P152" s="215">
        <f>O152*H152</f>
        <v>0</v>
      </c>
      <c r="Q152" s="215">
        <v>0</v>
      </c>
      <c r="R152" s="215">
        <f>Q152*H152</f>
        <v>0</v>
      </c>
      <c r="S152" s="215">
        <v>0</v>
      </c>
      <c r="T152" s="216">
        <f>S152*H152</f>
        <v>0</v>
      </c>
      <c r="AR152" s="25" t="s">
        <v>262</v>
      </c>
      <c r="AT152" s="25" t="s">
        <v>179</v>
      </c>
      <c r="AU152" s="25" t="s">
        <v>86</v>
      </c>
      <c r="AY152" s="25" t="s">
        <v>214</v>
      </c>
      <c r="BE152" s="217">
        <f>IF(N152="základní",J152,0)</f>
        <v>0</v>
      </c>
      <c r="BF152" s="217">
        <f>IF(N152="snížená",J152,0)</f>
        <v>0</v>
      </c>
      <c r="BG152" s="217">
        <f>IF(N152="zákl. přenesená",J152,0)</f>
        <v>0</v>
      </c>
      <c r="BH152" s="217">
        <f>IF(N152="sníž. přenesená",J152,0)</f>
        <v>0</v>
      </c>
      <c r="BI152" s="217">
        <f>IF(N152="nulová",J152,0)</f>
        <v>0</v>
      </c>
      <c r="BJ152" s="25" t="s">
        <v>24</v>
      </c>
      <c r="BK152" s="217">
        <f>ROUND(I152*H152,2)</f>
        <v>0</v>
      </c>
      <c r="BL152" s="25" t="s">
        <v>221</v>
      </c>
      <c r="BM152" s="25" t="s">
        <v>2367</v>
      </c>
    </row>
    <row r="153" spans="2:47" s="1" customFormat="1" ht="13.5">
      <c r="B153" s="42"/>
      <c r="C153" s="64"/>
      <c r="D153" s="218" t="s">
        <v>223</v>
      </c>
      <c r="E153" s="64"/>
      <c r="F153" s="219" t="s">
        <v>2366</v>
      </c>
      <c r="G153" s="64"/>
      <c r="H153" s="64"/>
      <c r="I153" s="174"/>
      <c r="J153" s="64"/>
      <c r="K153" s="64"/>
      <c r="L153" s="62"/>
      <c r="M153" s="220"/>
      <c r="N153" s="43"/>
      <c r="O153" s="43"/>
      <c r="P153" s="43"/>
      <c r="Q153" s="43"/>
      <c r="R153" s="43"/>
      <c r="S153" s="43"/>
      <c r="T153" s="79"/>
      <c r="AT153" s="25" t="s">
        <v>223</v>
      </c>
      <c r="AU153" s="25" t="s">
        <v>86</v>
      </c>
    </row>
    <row r="154" spans="2:51" s="12" customFormat="1" ht="13.5">
      <c r="B154" s="221"/>
      <c r="C154" s="222"/>
      <c r="D154" s="218" t="s">
        <v>224</v>
      </c>
      <c r="E154" s="233" t="s">
        <v>2312</v>
      </c>
      <c r="F154" s="234" t="s">
        <v>2368</v>
      </c>
      <c r="G154" s="222"/>
      <c r="H154" s="235">
        <v>121.752</v>
      </c>
      <c r="I154" s="227"/>
      <c r="J154" s="222"/>
      <c r="K154" s="222"/>
      <c r="L154" s="228"/>
      <c r="M154" s="229"/>
      <c r="N154" s="230"/>
      <c r="O154" s="230"/>
      <c r="P154" s="230"/>
      <c r="Q154" s="230"/>
      <c r="R154" s="230"/>
      <c r="S154" s="230"/>
      <c r="T154" s="231"/>
      <c r="AT154" s="232" t="s">
        <v>224</v>
      </c>
      <c r="AU154" s="232" t="s">
        <v>86</v>
      </c>
      <c r="AV154" s="12" t="s">
        <v>86</v>
      </c>
      <c r="AW154" s="12" t="s">
        <v>41</v>
      </c>
      <c r="AX154" s="12" t="s">
        <v>78</v>
      </c>
      <c r="AY154" s="232" t="s">
        <v>214</v>
      </c>
    </row>
    <row r="155" spans="2:51" s="12" customFormat="1" ht="13.5">
      <c r="B155" s="221"/>
      <c r="C155" s="222"/>
      <c r="D155" s="223" t="s">
        <v>224</v>
      </c>
      <c r="E155" s="224" t="s">
        <v>22</v>
      </c>
      <c r="F155" s="225" t="s">
        <v>2369</v>
      </c>
      <c r="G155" s="222"/>
      <c r="H155" s="226">
        <v>243.504</v>
      </c>
      <c r="I155" s="227"/>
      <c r="J155" s="222"/>
      <c r="K155" s="222"/>
      <c r="L155" s="228"/>
      <c r="M155" s="229"/>
      <c r="N155" s="230"/>
      <c r="O155" s="230"/>
      <c r="P155" s="230"/>
      <c r="Q155" s="230"/>
      <c r="R155" s="230"/>
      <c r="S155" s="230"/>
      <c r="T155" s="231"/>
      <c r="AT155" s="232" t="s">
        <v>224</v>
      </c>
      <c r="AU155" s="232" t="s">
        <v>86</v>
      </c>
      <c r="AV155" s="12" t="s">
        <v>86</v>
      </c>
      <c r="AW155" s="12" t="s">
        <v>41</v>
      </c>
      <c r="AX155" s="12" t="s">
        <v>24</v>
      </c>
      <c r="AY155" s="232" t="s">
        <v>214</v>
      </c>
    </row>
    <row r="156" spans="2:65" s="1" customFormat="1" ht="22.5" customHeight="1">
      <c r="B156" s="42"/>
      <c r="C156" s="206" t="s">
        <v>337</v>
      </c>
      <c r="D156" s="206" t="s">
        <v>216</v>
      </c>
      <c r="E156" s="207" t="s">
        <v>1559</v>
      </c>
      <c r="F156" s="208" t="s">
        <v>1560</v>
      </c>
      <c r="G156" s="209" t="s">
        <v>233</v>
      </c>
      <c r="H156" s="210">
        <v>62.82</v>
      </c>
      <c r="I156" s="211"/>
      <c r="J156" s="212">
        <f>ROUND(I156*H156,2)</f>
        <v>0</v>
      </c>
      <c r="K156" s="208" t="s">
        <v>234</v>
      </c>
      <c r="L156" s="62"/>
      <c r="M156" s="213" t="s">
        <v>22</v>
      </c>
      <c r="N156" s="214" t="s">
        <v>49</v>
      </c>
      <c r="O156" s="43"/>
      <c r="P156" s="215">
        <f>O156*H156</f>
        <v>0</v>
      </c>
      <c r="Q156" s="215">
        <v>0</v>
      </c>
      <c r="R156" s="215">
        <f>Q156*H156</f>
        <v>0</v>
      </c>
      <c r="S156" s="215">
        <v>0</v>
      </c>
      <c r="T156" s="216">
        <f>S156*H156</f>
        <v>0</v>
      </c>
      <c r="AR156" s="25" t="s">
        <v>221</v>
      </c>
      <c r="AT156" s="25" t="s">
        <v>216</v>
      </c>
      <c r="AU156" s="25" t="s">
        <v>86</v>
      </c>
      <c r="AY156" s="25" t="s">
        <v>214</v>
      </c>
      <c r="BE156" s="217">
        <f>IF(N156="základní",J156,0)</f>
        <v>0</v>
      </c>
      <c r="BF156" s="217">
        <f>IF(N156="snížená",J156,0)</f>
        <v>0</v>
      </c>
      <c r="BG156" s="217">
        <f>IF(N156="zákl. přenesená",J156,0)</f>
        <v>0</v>
      </c>
      <c r="BH156" s="217">
        <f>IF(N156="sníž. přenesená",J156,0)</f>
        <v>0</v>
      </c>
      <c r="BI156" s="217">
        <f>IF(N156="nulová",J156,0)</f>
        <v>0</v>
      </c>
      <c r="BJ156" s="25" t="s">
        <v>24</v>
      </c>
      <c r="BK156" s="217">
        <f>ROUND(I156*H156,2)</f>
        <v>0</v>
      </c>
      <c r="BL156" s="25" t="s">
        <v>221</v>
      </c>
      <c r="BM156" s="25" t="s">
        <v>2370</v>
      </c>
    </row>
    <row r="157" spans="2:47" s="1" customFormat="1" ht="40.5">
      <c r="B157" s="42"/>
      <c r="C157" s="64"/>
      <c r="D157" s="218" t="s">
        <v>223</v>
      </c>
      <c r="E157" s="64"/>
      <c r="F157" s="219" t="s">
        <v>1562</v>
      </c>
      <c r="G157" s="64"/>
      <c r="H157" s="64"/>
      <c r="I157" s="174"/>
      <c r="J157" s="64"/>
      <c r="K157" s="64"/>
      <c r="L157" s="62"/>
      <c r="M157" s="220"/>
      <c r="N157" s="43"/>
      <c r="O157" s="43"/>
      <c r="P157" s="43"/>
      <c r="Q157" s="43"/>
      <c r="R157" s="43"/>
      <c r="S157" s="43"/>
      <c r="T157" s="79"/>
      <c r="AT157" s="25" t="s">
        <v>223</v>
      </c>
      <c r="AU157" s="25" t="s">
        <v>86</v>
      </c>
    </row>
    <row r="158" spans="2:51" s="12" customFormat="1" ht="13.5">
      <c r="B158" s="221"/>
      <c r="C158" s="222"/>
      <c r="D158" s="223" t="s">
        <v>224</v>
      </c>
      <c r="E158" s="224" t="s">
        <v>1502</v>
      </c>
      <c r="F158" s="225" t="s">
        <v>2371</v>
      </c>
      <c r="G158" s="222"/>
      <c r="H158" s="226">
        <v>62.82</v>
      </c>
      <c r="I158" s="227"/>
      <c r="J158" s="222"/>
      <c r="K158" s="222"/>
      <c r="L158" s="228"/>
      <c r="M158" s="229"/>
      <c r="N158" s="230"/>
      <c r="O158" s="230"/>
      <c r="P158" s="230"/>
      <c r="Q158" s="230"/>
      <c r="R158" s="230"/>
      <c r="S158" s="230"/>
      <c r="T158" s="231"/>
      <c r="AT158" s="232" t="s">
        <v>224</v>
      </c>
      <c r="AU158" s="232" t="s">
        <v>86</v>
      </c>
      <c r="AV158" s="12" t="s">
        <v>86</v>
      </c>
      <c r="AW158" s="12" t="s">
        <v>41</v>
      </c>
      <c r="AX158" s="12" t="s">
        <v>24</v>
      </c>
      <c r="AY158" s="232" t="s">
        <v>214</v>
      </c>
    </row>
    <row r="159" spans="2:65" s="1" customFormat="1" ht="22.5" customHeight="1">
      <c r="B159" s="42"/>
      <c r="C159" s="236" t="s">
        <v>9</v>
      </c>
      <c r="D159" s="236" t="s">
        <v>179</v>
      </c>
      <c r="E159" s="237" t="s">
        <v>2372</v>
      </c>
      <c r="F159" s="238" t="s">
        <v>2373</v>
      </c>
      <c r="G159" s="239" t="s">
        <v>373</v>
      </c>
      <c r="H159" s="240">
        <v>125.64</v>
      </c>
      <c r="I159" s="241"/>
      <c r="J159" s="242">
        <f>ROUND(I159*H159,2)</f>
        <v>0</v>
      </c>
      <c r="K159" s="238" t="s">
        <v>234</v>
      </c>
      <c r="L159" s="243"/>
      <c r="M159" s="244" t="s">
        <v>22</v>
      </c>
      <c r="N159" s="245" t="s">
        <v>49</v>
      </c>
      <c r="O159" s="43"/>
      <c r="P159" s="215">
        <f>O159*H159</f>
        <v>0</v>
      </c>
      <c r="Q159" s="215">
        <v>0</v>
      </c>
      <c r="R159" s="215">
        <f>Q159*H159</f>
        <v>0</v>
      </c>
      <c r="S159" s="215">
        <v>0</v>
      </c>
      <c r="T159" s="216">
        <f>S159*H159</f>
        <v>0</v>
      </c>
      <c r="AR159" s="25" t="s">
        <v>262</v>
      </c>
      <c r="AT159" s="25" t="s">
        <v>179</v>
      </c>
      <c r="AU159" s="25" t="s">
        <v>86</v>
      </c>
      <c r="AY159" s="25" t="s">
        <v>214</v>
      </c>
      <c r="BE159" s="217">
        <f>IF(N159="základní",J159,0)</f>
        <v>0</v>
      </c>
      <c r="BF159" s="217">
        <f>IF(N159="snížená",J159,0)</f>
        <v>0</v>
      </c>
      <c r="BG159" s="217">
        <f>IF(N159="zákl. přenesená",J159,0)</f>
        <v>0</v>
      </c>
      <c r="BH159" s="217">
        <f>IF(N159="sníž. přenesená",J159,0)</f>
        <v>0</v>
      </c>
      <c r="BI159" s="217">
        <f>IF(N159="nulová",J159,0)</f>
        <v>0</v>
      </c>
      <c r="BJ159" s="25" t="s">
        <v>24</v>
      </c>
      <c r="BK159" s="217">
        <f>ROUND(I159*H159,2)</f>
        <v>0</v>
      </c>
      <c r="BL159" s="25" t="s">
        <v>221</v>
      </c>
      <c r="BM159" s="25" t="s">
        <v>2374</v>
      </c>
    </row>
    <row r="160" spans="2:47" s="1" customFormat="1" ht="13.5">
      <c r="B160" s="42"/>
      <c r="C160" s="64"/>
      <c r="D160" s="218" t="s">
        <v>223</v>
      </c>
      <c r="E160" s="64"/>
      <c r="F160" s="219" t="s">
        <v>2373</v>
      </c>
      <c r="G160" s="64"/>
      <c r="H160" s="64"/>
      <c r="I160" s="174"/>
      <c r="J160" s="64"/>
      <c r="K160" s="64"/>
      <c r="L160" s="62"/>
      <c r="M160" s="220"/>
      <c r="N160" s="43"/>
      <c r="O160" s="43"/>
      <c r="P160" s="43"/>
      <c r="Q160" s="43"/>
      <c r="R160" s="43"/>
      <c r="S160" s="43"/>
      <c r="T160" s="79"/>
      <c r="AT160" s="25" t="s">
        <v>223</v>
      </c>
      <c r="AU160" s="25" t="s">
        <v>86</v>
      </c>
    </row>
    <row r="161" spans="2:51" s="12" customFormat="1" ht="13.5">
      <c r="B161" s="221"/>
      <c r="C161" s="222"/>
      <c r="D161" s="218" t="s">
        <v>224</v>
      </c>
      <c r="E161" s="233" t="s">
        <v>22</v>
      </c>
      <c r="F161" s="234" t="s">
        <v>1567</v>
      </c>
      <c r="G161" s="222"/>
      <c r="H161" s="235">
        <v>125.64</v>
      </c>
      <c r="I161" s="227"/>
      <c r="J161" s="222"/>
      <c r="K161" s="222"/>
      <c r="L161" s="228"/>
      <c r="M161" s="229"/>
      <c r="N161" s="230"/>
      <c r="O161" s="230"/>
      <c r="P161" s="230"/>
      <c r="Q161" s="230"/>
      <c r="R161" s="230"/>
      <c r="S161" s="230"/>
      <c r="T161" s="231"/>
      <c r="AT161" s="232" t="s">
        <v>224</v>
      </c>
      <c r="AU161" s="232" t="s">
        <v>86</v>
      </c>
      <c r="AV161" s="12" t="s">
        <v>86</v>
      </c>
      <c r="AW161" s="12" t="s">
        <v>41</v>
      </c>
      <c r="AX161" s="12" t="s">
        <v>24</v>
      </c>
      <c r="AY161" s="232" t="s">
        <v>214</v>
      </c>
    </row>
    <row r="162" spans="2:63" s="11" customFormat="1" ht="29.85" customHeight="1">
      <c r="B162" s="189"/>
      <c r="C162" s="190"/>
      <c r="D162" s="203" t="s">
        <v>77</v>
      </c>
      <c r="E162" s="204" t="s">
        <v>86</v>
      </c>
      <c r="F162" s="204" t="s">
        <v>304</v>
      </c>
      <c r="G162" s="190"/>
      <c r="H162" s="190"/>
      <c r="I162" s="193"/>
      <c r="J162" s="205">
        <f>BK162</f>
        <v>0</v>
      </c>
      <c r="K162" s="190"/>
      <c r="L162" s="195"/>
      <c r="M162" s="196"/>
      <c r="N162" s="197"/>
      <c r="O162" s="197"/>
      <c r="P162" s="198">
        <f>SUM(P163:P165)</f>
        <v>0</v>
      </c>
      <c r="Q162" s="197"/>
      <c r="R162" s="198">
        <f>SUM(R163:R165)</f>
        <v>50.9895785</v>
      </c>
      <c r="S162" s="197"/>
      <c r="T162" s="199">
        <f>SUM(T163:T165)</f>
        <v>0</v>
      </c>
      <c r="AR162" s="200" t="s">
        <v>24</v>
      </c>
      <c r="AT162" s="201" t="s">
        <v>77</v>
      </c>
      <c r="AU162" s="201" t="s">
        <v>24</v>
      </c>
      <c r="AY162" s="200" t="s">
        <v>214</v>
      </c>
      <c r="BK162" s="202">
        <f>SUM(BK163:BK165)</f>
        <v>0</v>
      </c>
    </row>
    <row r="163" spans="2:65" s="1" customFormat="1" ht="31.5" customHeight="1">
      <c r="B163" s="42"/>
      <c r="C163" s="206" t="s">
        <v>350</v>
      </c>
      <c r="D163" s="206" t="s">
        <v>216</v>
      </c>
      <c r="E163" s="207" t="s">
        <v>2375</v>
      </c>
      <c r="F163" s="208" t="s">
        <v>2376</v>
      </c>
      <c r="G163" s="209" t="s">
        <v>307</v>
      </c>
      <c r="H163" s="210">
        <v>225.05</v>
      </c>
      <c r="I163" s="211"/>
      <c r="J163" s="212">
        <f>ROUND(I163*H163,2)</f>
        <v>0</v>
      </c>
      <c r="K163" s="208" t="s">
        <v>234</v>
      </c>
      <c r="L163" s="62"/>
      <c r="M163" s="213" t="s">
        <v>22</v>
      </c>
      <c r="N163" s="214" t="s">
        <v>49</v>
      </c>
      <c r="O163" s="43"/>
      <c r="P163" s="215">
        <f>O163*H163</f>
        <v>0</v>
      </c>
      <c r="Q163" s="215">
        <v>0.22657</v>
      </c>
      <c r="R163" s="215">
        <f>Q163*H163</f>
        <v>50.9895785</v>
      </c>
      <c r="S163" s="215">
        <v>0</v>
      </c>
      <c r="T163" s="216">
        <f>S163*H163</f>
        <v>0</v>
      </c>
      <c r="AR163" s="25" t="s">
        <v>221</v>
      </c>
      <c r="AT163" s="25" t="s">
        <v>216</v>
      </c>
      <c r="AU163" s="25" t="s">
        <v>86</v>
      </c>
      <c r="AY163" s="25" t="s">
        <v>214</v>
      </c>
      <c r="BE163" s="217">
        <f>IF(N163="základní",J163,0)</f>
        <v>0</v>
      </c>
      <c r="BF163" s="217">
        <f>IF(N163="snížená",J163,0)</f>
        <v>0</v>
      </c>
      <c r="BG163" s="217">
        <f>IF(N163="zákl. přenesená",J163,0)</f>
        <v>0</v>
      </c>
      <c r="BH163" s="217">
        <f>IF(N163="sníž. přenesená",J163,0)</f>
        <v>0</v>
      </c>
      <c r="BI163" s="217">
        <f>IF(N163="nulová",J163,0)</f>
        <v>0</v>
      </c>
      <c r="BJ163" s="25" t="s">
        <v>24</v>
      </c>
      <c r="BK163" s="217">
        <f>ROUND(I163*H163,2)</f>
        <v>0</v>
      </c>
      <c r="BL163" s="25" t="s">
        <v>221</v>
      </c>
      <c r="BM163" s="25" t="s">
        <v>2377</v>
      </c>
    </row>
    <row r="164" spans="2:47" s="1" customFormat="1" ht="40.5">
      <c r="B164" s="42"/>
      <c r="C164" s="64"/>
      <c r="D164" s="218" t="s">
        <v>223</v>
      </c>
      <c r="E164" s="64"/>
      <c r="F164" s="219" t="s">
        <v>2378</v>
      </c>
      <c r="G164" s="64"/>
      <c r="H164" s="64"/>
      <c r="I164" s="174"/>
      <c r="J164" s="64"/>
      <c r="K164" s="64"/>
      <c r="L164" s="62"/>
      <c r="M164" s="220"/>
      <c r="N164" s="43"/>
      <c r="O164" s="43"/>
      <c r="P164" s="43"/>
      <c r="Q164" s="43"/>
      <c r="R164" s="43"/>
      <c r="S164" s="43"/>
      <c r="T164" s="79"/>
      <c r="AT164" s="25" t="s">
        <v>223</v>
      </c>
      <c r="AU164" s="25" t="s">
        <v>86</v>
      </c>
    </row>
    <row r="165" spans="2:51" s="12" customFormat="1" ht="13.5">
      <c r="B165" s="221"/>
      <c r="C165" s="222"/>
      <c r="D165" s="218" t="s">
        <v>224</v>
      </c>
      <c r="E165" s="233" t="s">
        <v>22</v>
      </c>
      <c r="F165" s="234" t="s">
        <v>2379</v>
      </c>
      <c r="G165" s="222"/>
      <c r="H165" s="235">
        <v>225.05</v>
      </c>
      <c r="I165" s="227"/>
      <c r="J165" s="222"/>
      <c r="K165" s="222"/>
      <c r="L165" s="228"/>
      <c r="M165" s="229"/>
      <c r="N165" s="230"/>
      <c r="O165" s="230"/>
      <c r="P165" s="230"/>
      <c r="Q165" s="230"/>
      <c r="R165" s="230"/>
      <c r="S165" s="230"/>
      <c r="T165" s="231"/>
      <c r="AT165" s="232" t="s">
        <v>224</v>
      </c>
      <c r="AU165" s="232" t="s">
        <v>86</v>
      </c>
      <c r="AV165" s="12" t="s">
        <v>86</v>
      </c>
      <c r="AW165" s="12" t="s">
        <v>41</v>
      </c>
      <c r="AX165" s="12" t="s">
        <v>24</v>
      </c>
      <c r="AY165" s="232" t="s">
        <v>214</v>
      </c>
    </row>
    <row r="166" spans="2:63" s="11" customFormat="1" ht="29.85" customHeight="1">
      <c r="B166" s="189"/>
      <c r="C166" s="190"/>
      <c r="D166" s="203" t="s">
        <v>77</v>
      </c>
      <c r="E166" s="204" t="s">
        <v>221</v>
      </c>
      <c r="F166" s="204" t="s">
        <v>377</v>
      </c>
      <c r="G166" s="190"/>
      <c r="H166" s="190"/>
      <c r="I166" s="193"/>
      <c r="J166" s="205">
        <f>BK166</f>
        <v>0</v>
      </c>
      <c r="K166" s="190"/>
      <c r="L166" s="195"/>
      <c r="M166" s="196"/>
      <c r="N166" s="197"/>
      <c r="O166" s="197"/>
      <c r="P166" s="198">
        <f>SUM(P167:P176)</f>
        <v>0</v>
      </c>
      <c r="Q166" s="197"/>
      <c r="R166" s="198">
        <f>SUM(R167:R176)</f>
        <v>0.01917</v>
      </c>
      <c r="S166" s="197"/>
      <c r="T166" s="199">
        <f>SUM(T167:T176)</f>
        <v>0</v>
      </c>
      <c r="AR166" s="200" t="s">
        <v>24</v>
      </c>
      <c r="AT166" s="201" t="s">
        <v>77</v>
      </c>
      <c r="AU166" s="201" t="s">
        <v>24</v>
      </c>
      <c r="AY166" s="200" t="s">
        <v>214</v>
      </c>
      <c r="BK166" s="202">
        <f>SUM(BK167:BK176)</f>
        <v>0</v>
      </c>
    </row>
    <row r="167" spans="2:65" s="1" customFormat="1" ht="22.5" customHeight="1">
      <c r="B167" s="42"/>
      <c r="C167" s="206" t="s">
        <v>356</v>
      </c>
      <c r="D167" s="206" t="s">
        <v>216</v>
      </c>
      <c r="E167" s="207" t="s">
        <v>1574</v>
      </c>
      <c r="F167" s="208" t="s">
        <v>1575</v>
      </c>
      <c r="G167" s="209" t="s">
        <v>233</v>
      </c>
      <c r="H167" s="210">
        <v>26.77</v>
      </c>
      <c r="I167" s="211"/>
      <c r="J167" s="212">
        <f>ROUND(I167*H167,2)</f>
        <v>0</v>
      </c>
      <c r="K167" s="208" t="s">
        <v>234</v>
      </c>
      <c r="L167" s="62"/>
      <c r="M167" s="213" t="s">
        <v>22</v>
      </c>
      <c r="N167" s="214" t="s">
        <v>49</v>
      </c>
      <c r="O167" s="43"/>
      <c r="P167" s="215">
        <f>O167*H167</f>
        <v>0</v>
      </c>
      <c r="Q167" s="215">
        <v>0</v>
      </c>
      <c r="R167" s="215">
        <f>Q167*H167</f>
        <v>0</v>
      </c>
      <c r="S167" s="215">
        <v>0</v>
      </c>
      <c r="T167" s="216">
        <f>S167*H167</f>
        <v>0</v>
      </c>
      <c r="AR167" s="25" t="s">
        <v>221</v>
      </c>
      <c r="AT167" s="25" t="s">
        <v>216</v>
      </c>
      <c r="AU167" s="25" t="s">
        <v>86</v>
      </c>
      <c r="AY167" s="25" t="s">
        <v>214</v>
      </c>
      <c r="BE167" s="217">
        <f>IF(N167="základní",J167,0)</f>
        <v>0</v>
      </c>
      <c r="BF167" s="217">
        <f>IF(N167="snížená",J167,0)</f>
        <v>0</v>
      </c>
      <c r="BG167" s="217">
        <f>IF(N167="zákl. přenesená",J167,0)</f>
        <v>0</v>
      </c>
      <c r="BH167" s="217">
        <f>IF(N167="sníž. přenesená",J167,0)</f>
        <v>0</v>
      </c>
      <c r="BI167" s="217">
        <f>IF(N167="nulová",J167,0)</f>
        <v>0</v>
      </c>
      <c r="BJ167" s="25" t="s">
        <v>24</v>
      </c>
      <c r="BK167" s="217">
        <f>ROUND(I167*H167,2)</f>
        <v>0</v>
      </c>
      <c r="BL167" s="25" t="s">
        <v>221</v>
      </c>
      <c r="BM167" s="25" t="s">
        <v>2380</v>
      </c>
    </row>
    <row r="168" spans="2:47" s="1" customFormat="1" ht="27">
      <c r="B168" s="42"/>
      <c r="C168" s="64"/>
      <c r="D168" s="218" t="s">
        <v>223</v>
      </c>
      <c r="E168" s="64"/>
      <c r="F168" s="219" t="s">
        <v>1577</v>
      </c>
      <c r="G168" s="64"/>
      <c r="H168" s="64"/>
      <c r="I168" s="174"/>
      <c r="J168" s="64"/>
      <c r="K168" s="64"/>
      <c r="L168" s="62"/>
      <c r="M168" s="220"/>
      <c r="N168" s="43"/>
      <c r="O168" s="43"/>
      <c r="P168" s="43"/>
      <c r="Q168" s="43"/>
      <c r="R168" s="43"/>
      <c r="S168" s="43"/>
      <c r="T168" s="79"/>
      <c r="AT168" s="25" t="s">
        <v>223</v>
      </c>
      <c r="AU168" s="25" t="s">
        <v>86</v>
      </c>
    </row>
    <row r="169" spans="2:51" s="12" customFormat="1" ht="13.5">
      <c r="B169" s="221"/>
      <c r="C169" s="222"/>
      <c r="D169" s="218" t="s">
        <v>224</v>
      </c>
      <c r="E169" s="233" t="s">
        <v>22</v>
      </c>
      <c r="F169" s="234" t="s">
        <v>2381</v>
      </c>
      <c r="G169" s="222"/>
      <c r="H169" s="235">
        <v>26.77</v>
      </c>
      <c r="I169" s="227"/>
      <c r="J169" s="222"/>
      <c r="K169" s="222"/>
      <c r="L169" s="228"/>
      <c r="M169" s="229"/>
      <c r="N169" s="230"/>
      <c r="O169" s="230"/>
      <c r="P169" s="230"/>
      <c r="Q169" s="230"/>
      <c r="R169" s="230"/>
      <c r="S169" s="230"/>
      <c r="T169" s="231"/>
      <c r="AT169" s="232" t="s">
        <v>224</v>
      </c>
      <c r="AU169" s="232" t="s">
        <v>86</v>
      </c>
      <c r="AV169" s="12" t="s">
        <v>86</v>
      </c>
      <c r="AW169" s="12" t="s">
        <v>41</v>
      </c>
      <c r="AX169" s="12" t="s">
        <v>78</v>
      </c>
      <c r="AY169" s="232" t="s">
        <v>214</v>
      </c>
    </row>
    <row r="170" spans="2:51" s="14" customFormat="1" ht="13.5">
      <c r="B170" s="258"/>
      <c r="C170" s="259"/>
      <c r="D170" s="223" t="s">
        <v>224</v>
      </c>
      <c r="E170" s="260" t="s">
        <v>176</v>
      </c>
      <c r="F170" s="261" t="s">
        <v>349</v>
      </c>
      <c r="G170" s="259"/>
      <c r="H170" s="262">
        <v>26.77</v>
      </c>
      <c r="I170" s="263"/>
      <c r="J170" s="259"/>
      <c r="K170" s="259"/>
      <c r="L170" s="264"/>
      <c r="M170" s="265"/>
      <c r="N170" s="266"/>
      <c r="O170" s="266"/>
      <c r="P170" s="266"/>
      <c r="Q170" s="266"/>
      <c r="R170" s="266"/>
      <c r="S170" s="266"/>
      <c r="T170" s="267"/>
      <c r="AT170" s="268" t="s">
        <v>224</v>
      </c>
      <c r="AU170" s="268" t="s">
        <v>86</v>
      </c>
      <c r="AV170" s="14" t="s">
        <v>221</v>
      </c>
      <c r="AW170" s="14" t="s">
        <v>41</v>
      </c>
      <c r="AX170" s="14" t="s">
        <v>24</v>
      </c>
      <c r="AY170" s="268" t="s">
        <v>214</v>
      </c>
    </row>
    <row r="171" spans="2:65" s="1" customFormat="1" ht="22.5" customHeight="1">
      <c r="B171" s="42"/>
      <c r="C171" s="206" t="s">
        <v>365</v>
      </c>
      <c r="D171" s="206" t="s">
        <v>216</v>
      </c>
      <c r="E171" s="207" t="s">
        <v>2382</v>
      </c>
      <c r="F171" s="208" t="s">
        <v>2383</v>
      </c>
      <c r="G171" s="209" t="s">
        <v>233</v>
      </c>
      <c r="H171" s="210">
        <v>0.184</v>
      </c>
      <c r="I171" s="211"/>
      <c r="J171" s="212">
        <f>ROUND(I171*H171,2)</f>
        <v>0</v>
      </c>
      <c r="K171" s="208" t="s">
        <v>234</v>
      </c>
      <c r="L171" s="62"/>
      <c r="M171" s="213" t="s">
        <v>22</v>
      </c>
      <c r="N171" s="214" t="s">
        <v>49</v>
      </c>
      <c r="O171" s="43"/>
      <c r="P171" s="215">
        <f>O171*H171</f>
        <v>0</v>
      </c>
      <c r="Q171" s="215">
        <v>0</v>
      </c>
      <c r="R171" s="215">
        <f>Q171*H171</f>
        <v>0</v>
      </c>
      <c r="S171" s="215">
        <v>0</v>
      </c>
      <c r="T171" s="216">
        <f>S171*H171</f>
        <v>0</v>
      </c>
      <c r="AR171" s="25" t="s">
        <v>221</v>
      </c>
      <c r="AT171" s="25" t="s">
        <v>216</v>
      </c>
      <c r="AU171" s="25" t="s">
        <v>86</v>
      </c>
      <c r="AY171" s="25" t="s">
        <v>214</v>
      </c>
      <c r="BE171" s="217">
        <f>IF(N171="základní",J171,0)</f>
        <v>0</v>
      </c>
      <c r="BF171" s="217">
        <f>IF(N171="snížená",J171,0)</f>
        <v>0</v>
      </c>
      <c r="BG171" s="217">
        <f>IF(N171="zákl. přenesená",J171,0)</f>
        <v>0</v>
      </c>
      <c r="BH171" s="217">
        <f>IF(N171="sníž. přenesená",J171,0)</f>
        <v>0</v>
      </c>
      <c r="BI171" s="217">
        <f>IF(N171="nulová",J171,0)</f>
        <v>0</v>
      </c>
      <c r="BJ171" s="25" t="s">
        <v>24</v>
      </c>
      <c r="BK171" s="217">
        <f>ROUND(I171*H171,2)</f>
        <v>0</v>
      </c>
      <c r="BL171" s="25" t="s">
        <v>221</v>
      </c>
      <c r="BM171" s="25" t="s">
        <v>2384</v>
      </c>
    </row>
    <row r="172" spans="2:47" s="1" customFormat="1" ht="27">
      <c r="B172" s="42"/>
      <c r="C172" s="64"/>
      <c r="D172" s="218" t="s">
        <v>223</v>
      </c>
      <c r="E172" s="64"/>
      <c r="F172" s="219" t="s">
        <v>2385</v>
      </c>
      <c r="G172" s="64"/>
      <c r="H172" s="64"/>
      <c r="I172" s="174"/>
      <c r="J172" s="64"/>
      <c r="K172" s="64"/>
      <c r="L172" s="62"/>
      <c r="M172" s="220"/>
      <c r="N172" s="43"/>
      <c r="O172" s="43"/>
      <c r="P172" s="43"/>
      <c r="Q172" s="43"/>
      <c r="R172" s="43"/>
      <c r="S172" s="43"/>
      <c r="T172" s="79"/>
      <c r="AT172" s="25" t="s">
        <v>223</v>
      </c>
      <c r="AU172" s="25" t="s">
        <v>86</v>
      </c>
    </row>
    <row r="173" spans="2:51" s="12" customFormat="1" ht="13.5">
      <c r="B173" s="221"/>
      <c r="C173" s="222"/>
      <c r="D173" s="223" t="s">
        <v>224</v>
      </c>
      <c r="E173" s="224" t="s">
        <v>22</v>
      </c>
      <c r="F173" s="225" t="s">
        <v>2386</v>
      </c>
      <c r="G173" s="222"/>
      <c r="H173" s="226">
        <v>0.184</v>
      </c>
      <c r="I173" s="227"/>
      <c r="J173" s="222"/>
      <c r="K173" s="222"/>
      <c r="L173" s="228"/>
      <c r="M173" s="229"/>
      <c r="N173" s="230"/>
      <c r="O173" s="230"/>
      <c r="P173" s="230"/>
      <c r="Q173" s="230"/>
      <c r="R173" s="230"/>
      <c r="S173" s="230"/>
      <c r="T173" s="231"/>
      <c r="AT173" s="232" t="s">
        <v>224</v>
      </c>
      <c r="AU173" s="232" t="s">
        <v>86</v>
      </c>
      <c r="AV173" s="12" t="s">
        <v>86</v>
      </c>
      <c r="AW173" s="12" t="s">
        <v>41</v>
      </c>
      <c r="AX173" s="12" t="s">
        <v>24</v>
      </c>
      <c r="AY173" s="232" t="s">
        <v>214</v>
      </c>
    </row>
    <row r="174" spans="2:65" s="1" customFormat="1" ht="22.5" customHeight="1">
      <c r="B174" s="42"/>
      <c r="C174" s="206" t="s">
        <v>370</v>
      </c>
      <c r="D174" s="206" t="s">
        <v>216</v>
      </c>
      <c r="E174" s="207" t="s">
        <v>2387</v>
      </c>
      <c r="F174" s="208" t="s">
        <v>2388</v>
      </c>
      <c r="G174" s="209" t="s">
        <v>359</v>
      </c>
      <c r="H174" s="210">
        <v>3</v>
      </c>
      <c r="I174" s="211"/>
      <c r="J174" s="212">
        <f>ROUND(I174*H174,2)</f>
        <v>0</v>
      </c>
      <c r="K174" s="208" t="s">
        <v>234</v>
      </c>
      <c r="L174" s="62"/>
      <c r="M174" s="213" t="s">
        <v>22</v>
      </c>
      <c r="N174" s="214" t="s">
        <v>49</v>
      </c>
      <c r="O174" s="43"/>
      <c r="P174" s="215">
        <f>O174*H174</f>
        <v>0</v>
      </c>
      <c r="Q174" s="215">
        <v>0.00639</v>
      </c>
      <c r="R174" s="215">
        <f>Q174*H174</f>
        <v>0.01917</v>
      </c>
      <c r="S174" s="215">
        <v>0</v>
      </c>
      <c r="T174" s="216">
        <f>S174*H174</f>
        <v>0</v>
      </c>
      <c r="AR174" s="25" t="s">
        <v>221</v>
      </c>
      <c r="AT174" s="25" t="s">
        <v>216</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221</v>
      </c>
      <c r="BM174" s="25" t="s">
        <v>2389</v>
      </c>
    </row>
    <row r="175" spans="2:47" s="1" customFormat="1" ht="13.5">
      <c r="B175" s="42"/>
      <c r="C175" s="64"/>
      <c r="D175" s="218" t="s">
        <v>223</v>
      </c>
      <c r="E175" s="64"/>
      <c r="F175" s="219" t="s">
        <v>2390</v>
      </c>
      <c r="G175" s="64"/>
      <c r="H175" s="64"/>
      <c r="I175" s="174"/>
      <c r="J175" s="64"/>
      <c r="K175" s="64"/>
      <c r="L175" s="62"/>
      <c r="M175" s="220"/>
      <c r="N175" s="43"/>
      <c r="O175" s="43"/>
      <c r="P175" s="43"/>
      <c r="Q175" s="43"/>
      <c r="R175" s="43"/>
      <c r="S175" s="43"/>
      <c r="T175" s="79"/>
      <c r="AT175" s="25" t="s">
        <v>223</v>
      </c>
      <c r="AU175" s="25" t="s">
        <v>86</v>
      </c>
    </row>
    <row r="176" spans="2:51" s="12" customFormat="1" ht="13.5">
      <c r="B176" s="221"/>
      <c r="C176" s="222"/>
      <c r="D176" s="218" t="s">
        <v>224</v>
      </c>
      <c r="E176" s="233" t="s">
        <v>22</v>
      </c>
      <c r="F176" s="234" t="s">
        <v>2391</v>
      </c>
      <c r="G176" s="222"/>
      <c r="H176" s="235">
        <v>3</v>
      </c>
      <c r="I176" s="227"/>
      <c r="J176" s="222"/>
      <c r="K176" s="222"/>
      <c r="L176" s="228"/>
      <c r="M176" s="229"/>
      <c r="N176" s="230"/>
      <c r="O176" s="230"/>
      <c r="P176" s="230"/>
      <c r="Q176" s="230"/>
      <c r="R176" s="230"/>
      <c r="S176" s="230"/>
      <c r="T176" s="231"/>
      <c r="AT176" s="232" t="s">
        <v>224</v>
      </c>
      <c r="AU176" s="232" t="s">
        <v>86</v>
      </c>
      <c r="AV176" s="12" t="s">
        <v>86</v>
      </c>
      <c r="AW176" s="12" t="s">
        <v>41</v>
      </c>
      <c r="AX176" s="12" t="s">
        <v>24</v>
      </c>
      <c r="AY176" s="232" t="s">
        <v>214</v>
      </c>
    </row>
    <row r="177" spans="2:63" s="11" customFormat="1" ht="29.85" customHeight="1">
      <c r="B177" s="189"/>
      <c r="C177" s="190"/>
      <c r="D177" s="203" t="s">
        <v>77</v>
      </c>
      <c r="E177" s="204" t="s">
        <v>262</v>
      </c>
      <c r="F177" s="204" t="s">
        <v>1601</v>
      </c>
      <c r="G177" s="190"/>
      <c r="H177" s="190"/>
      <c r="I177" s="193"/>
      <c r="J177" s="205">
        <f>BK177</f>
        <v>0</v>
      </c>
      <c r="K177" s="190"/>
      <c r="L177" s="195"/>
      <c r="M177" s="196"/>
      <c r="N177" s="197"/>
      <c r="O177" s="197"/>
      <c r="P177" s="198">
        <f>SUM(P178:P198)</f>
        <v>0</v>
      </c>
      <c r="Q177" s="197"/>
      <c r="R177" s="198">
        <f>SUM(R178:R198)</f>
        <v>1.47905386</v>
      </c>
      <c r="S177" s="197"/>
      <c r="T177" s="199">
        <f>SUM(T178:T198)</f>
        <v>0</v>
      </c>
      <c r="AR177" s="200" t="s">
        <v>24</v>
      </c>
      <c r="AT177" s="201" t="s">
        <v>77</v>
      </c>
      <c r="AU177" s="201" t="s">
        <v>24</v>
      </c>
      <c r="AY177" s="200" t="s">
        <v>214</v>
      </c>
      <c r="BK177" s="202">
        <f>SUM(BK178:BK198)</f>
        <v>0</v>
      </c>
    </row>
    <row r="178" spans="2:65" s="1" customFormat="1" ht="31.5" customHeight="1">
      <c r="B178" s="42"/>
      <c r="C178" s="206" t="s">
        <v>378</v>
      </c>
      <c r="D178" s="206" t="s">
        <v>216</v>
      </c>
      <c r="E178" s="207" t="s">
        <v>2392</v>
      </c>
      <c r="F178" s="208" t="s">
        <v>2393</v>
      </c>
      <c r="G178" s="209" t="s">
        <v>307</v>
      </c>
      <c r="H178" s="210">
        <v>225.05</v>
      </c>
      <c r="I178" s="211"/>
      <c r="J178" s="212">
        <f>ROUND(I178*H178,2)</f>
        <v>0</v>
      </c>
      <c r="K178" s="208" t="s">
        <v>234</v>
      </c>
      <c r="L178" s="62"/>
      <c r="M178" s="213" t="s">
        <v>22</v>
      </c>
      <c r="N178" s="214" t="s">
        <v>49</v>
      </c>
      <c r="O178" s="43"/>
      <c r="P178" s="215">
        <f>O178*H178</f>
        <v>0</v>
      </c>
      <c r="Q178" s="215">
        <v>0</v>
      </c>
      <c r="R178" s="215">
        <f>Q178*H178</f>
        <v>0</v>
      </c>
      <c r="S178" s="215">
        <v>0</v>
      </c>
      <c r="T178" s="216">
        <f>S178*H178</f>
        <v>0</v>
      </c>
      <c r="AR178" s="25" t="s">
        <v>221</v>
      </c>
      <c r="AT178" s="25" t="s">
        <v>216</v>
      </c>
      <c r="AU178" s="25" t="s">
        <v>86</v>
      </c>
      <c r="AY178" s="25" t="s">
        <v>214</v>
      </c>
      <c r="BE178" s="217">
        <f>IF(N178="základní",J178,0)</f>
        <v>0</v>
      </c>
      <c r="BF178" s="217">
        <f>IF(N178="snížená",J178,0)</f>
        <v>0</v>
      </c>
      <c r="BG178" s="217">
        <f>IF(N178="zákl. přenesená",J178,0)</f>
        <v>0</v>
      </c>
      <c r="BH178" s="217">
        <f>IF(N178="sníž. přenesená",J178,0)</f>
        <v>0</v>
      </c>
      <c r="BI178" s="217">
        <f>IF(N178="nulová",J178,0)</f>
        <v>0</v>
      </c>
      <c r="BJ178" s="25" t="s">
        <v>24</v>
      </c>
      <c r="BK178" s="217">
        <f>ROUND(I178*H178,2)</f>
        <v>0</v>
      </c>
      <c r="BL178" s="25" t="s">
        <v>221</v>
      </c>
      <c r="BM178" s="25" t="s">
        <v>2394</v>
      </c>
    </row>
    <row r="179" spans="2:47" s="1" customFormat="1" ht="27">
      <c r="B179" s="42"/>
      <c r="C179" s="64"/>
      <c r="D179" s="218" t="s">
        <v>223</v>
      </c>
      <c r="E179" s="64"/>
      <c r="F179" s="219" t="s">
        <v>2395</v>
      </c>
      <c r="G179" s="64"/>
      <c r="H179" s="64"/>
      <c r="I179" s="174"/>
      <c r="J179" s="64"/>
      <c r="K179" s="64"/>
      <c r="L179" s="62"/>
      <c r="M179" s="220"/>
      <c r="N179" s="43"/>
      <c r="O179" s="43"/>
      <c r="P179" s="43"/>
      <c r="Q179" s="43"/>
      <c r="R179" s="43"/>
      <c r="S179" s="43"/>
      <c r="T179" s="79"/>
      <c r="AT179" s="25" t="s">
        <v>223</v>
      </c>
      <c r="AU179" s="25" t="s">
        <v>86</v>
      </c>
    </row>
    <row r="180" spans="2:51" s="12" customFormat="1" ht="13.5">
      <c r="B180" s="221"/>
      <c r="C180" s="222"/>
      <c r="D180" s="223" t="s">
        <v>224</v>
      </c>
      <c r="E180" s="224" t="s">
        <v>22</v>
      </c>
      <c r="F180" s="225" t="s">
        <v>2396</v>
      </c>
      <c r="G180" s="222"/>
      <c r="H180" s="226">
        <v>225.05</v>
      </c>
      <c r="I180" s="227"/>
      <c r="J180" s="222"/>
      <c r="K180" s="222"/>
      <c r="L180" s="228"/>
      <c r="M180" s="229"/>
      <c r="N180" s="230"/>
      <c r="O180" s="230"/>
      <c r="P180" s="230"/>
      <c r="Q180" s="230"/>
      <c r="R180" s="230"/>
      <c r="S180" s="230"/>
      <c r="T180" s="231"/>
      <c r="AT180" s="232" t="s">
        <v>224</v>
      </c>
      <c r="AU180" s="232" t="s">
        <v>86</v>
      </c>
      <c r="AV180" s="12" t="s">
        <v>86</v>
      </c>
      <c r="AW180" s="12" t="s">
        <v>41</v>
      </c>
      <c r="AX180" s="12" t="s">
        <v>24</v>
      </c>
      <c r="AY180" s="232" t="s">
        <v>214</v>
      </c>
    </row>
    <row r="181" spans="2:65" s="1" customFormat="1" ht="22.5" customHeight="1">
      <c r="B181" s="42"/>
      <c r="C181" s="236" t="s">
        <v>384</v>
      </c>
      <c r="D181" s="236" t="s">
        <v>179</v>
      </c>
      <c r="E181" s="237" t="s">
        <v>2397</v>
      </c>
      <c r="F181" s="238" t="s">
        <v>2398</v>
      </c>
      <c r="G181" s="239" t="s">
        <v>307</v>
      </c>
      <c r="H181" s="240">
        <v>236.303</v>
      </c>
      <c r="I181" s="241"/>
      <c r="J181" s="242">
        <f>ROUND(I181*H181,2)</f>
        <v>0</v>
      </c>
      <c r="K181" s="238" t="s">
        <v>234</v>
      </c>
      <c r="L181" s="243"/>
      <c r="M181" s="244" t="s">
        <v>22</v>
      </c>
      <c r="N181" s="245" t="s">
        <v>49</v>
      </c>
      <c r="O181" s="43"/>
      <c r="P181" s="215">
        <f>O181*H181</f>
        <v>0</v>
      </c>
      <c r="Q181" s="215">
        <v>0.00212</v>
      </c>
      <c r="R181" s="215">
        <f>Q181*H181</f>
        <v>0.5009623599999999</v>
      </c>
      <c r="S181" s="215">
        <v>0</v>
      </c>
      <c r="T181" s="216">
        <f>S181*H181</f>
        <v>0</v>
      </c>
      <c r="AR181" s="25" t="s">
        <v>262</v>
      </c>
      <c r="AT181" s="25" t="s">
        <v>179</v>
      </c>
      <c r="AU181" s="25" t="s">
        <v>86</v>
      </c>
      <c r="AY181" s="25" t="s">
        <v>214</v>
      </c>
      <c r="BE181" s="217">
        <f>IF(N181="základní",J181,0)</f>
        <v>0</v>
      </c>
      <c r="BF181" s="217">
        <f>IF(N181="snížená",J181,0)</f>
        <v>0</v>
      </c>
      <c r="BG181" s="217">
        <f>IF(N181="zákl. přenesená",J181,0)</f>
        <v>0</v>
      </c>
      <c r="BH181" s="217">
        <f>IF(N181="sníž. přenesená",J181,0)</f>
        <v>0</v>
      </c>
      <c r="BI181" s="217">
        <f>IF(N181="nulová",J181,0)</f>
        <v>0</v>
      </c>
      <c r="BJ181" s="25" t="s">
        <v>24</v>
      </c>
      <c r="BK181" s="217">
        <f>ROUND(I181*H181,2)</f>
        <v>0</v>
      </c>
      <c r="BL181" s="25" t="s">
        <v>221</v>
      </c>
      <c r="BM181" s="25" t="s">
        <v>2399</v>
      </c>
    </row>
    <row r="182" spans="2:47" s="1" customFormat="1" ht="108">
      <c r="B182" s="42"/>
      <c r="C182" s="64"/>
      <c r="D182" s="218" t="s">
        <v>223</v>
      </c>
      <c r="E182" s="64"/>
      <c r="F182" s="219" t="s">
        <v>2400</v>
      </c>
      <c r="G182" s="64"/>
      <c r="H182" s="64"/>
      <c r="I182" s="174"/>
      <c r="J182" s="64"/>
      <c r="K182" s="64"/>
      <c r="L182" s="62"/>
      <c r="M182" s="220"/>
      <c r="N182" s="43"/>
      <c r="O182" s="43"/>
      <c r="P182" s="43"/>
      <c r="Q182" s="43"/>
      <c r="R182" s="43"/>
      <c r="S182" s="43"/>
      <c r="T182" s="79"/>
      <c r="AT182" s="25" t="s">
        <v>223</v>
      </c>
      <c r="AU182" s="25" t="s">
        <v>86</v>
      </c>
    </row>
    <row r="183" spans="2:51" s="12" customFormat="1" ht="13.5">
      <c r="B183" s="221"/>
      <c r="C183" s="222"/>
      <c r="D183" s="223" t="s">
        <v>224</v>
      </c>
      <c r="E183" s="224" t="s">
        <v>22</v>
      </c>
      <c r="F183" s="225" t="s">
        <v>2401</v>
      </c>
      <c r="G183" s="222"/>
      <c r="H183" s="226">
        <v>236.303</v>
      </c>
      <c r="I183" s="227"/>
      <c r="J183" s="222"/>
      <c r="K183" s="222"/>
      <c r="L183" s="228"/>
      <c r="M183" s="229"/>
      <c r="N183" s="230"/>
      <c r="O183" s="230"/>
      <c r="P183" s="230"/>
      <c r="Q183" s="230"/>
      <c r="R183" s="230"/>
      <c r="S183" s="230"/>
      <c r="T183" s="231"/>
      <c r="AT183" s="232" t="s">
        <v>224</v>
      </c>
      <c r="AU183" s="232" t="s">
        <v>86</v>
      </c>
      <c r="AV183" s="12" t="s">
        <v>86</v>
      </c>
      <c r="AW183" s="12" t="s">
        <v>41</v>
      </c>
      <c r="AX183" s="12" t="s">
        <v>24</v>
      </c>
      <c r="AY183" s="232" t="s">
        <v>214</v>
      </c>
    </row>
    <row r="184" spans="2:65" s="1" customFormat="1" ht="31.5" customHeight="1">
      <c r="B184" s="42"/>
      <c r="C184" s="206" t="s">
        <v>391</v>
      </c>
      <c r="D184" s="206" t="s">
        <v>216</v>
      </c>
      <c r="E184" s="207" t="s">
        <v>2402</v>
      </c>
      <c r="F184" s="208" t="s">
        <v>2403</v>
      </c>
      <c r="G184" s="209" t="s">
        <v>313</v>
      </c>
      <c r="H184" s="210">
        <v>3</v>
      </c>
      <c r="I184" s="211"/>
      <c r="J184" s="212">
        <f>ROUND(I184*H184,2)</f>
        <v>0</v>
      </c>
      <c r="K184" s="208" t="s">
        <v>234</v>
      </c>
      <c r="L184" s="62"/>
      <c r="M184" s="213" t="s">
        <v>22</v>
      </c>
      <c r="N184" s="214" t="s">
        <v>49</v>
      </c>
      <c r="O184" s="43"/>
      <c r="P184" s="215">
        <f>O184*H184</f>
        <v>0</v>
      </c>
      <c r="Q184" s="215">
        <v>0</v>
      </c>
      <c r="R184" s="215">
        <f>Q184*H184</f>
        <v>0</v>
      </c>
      <c r="S184" s="215">
        <v>0</v>
      </c>
      <c r="T184" s="216">
        <f>S184*H184</f>
        <v>0</v>
      </c>
      <c r="AR184" s="25" t="s">
        <v>221</v>
      </c>
      <c r="AT184" s="25" t="s">
        <v>216</v>
      </c>
      <c r="AU184" s="25" t="s">
        <v>86</v>
      </c>
      <c r="AY184" s="25" t="s">
        <v>214</v>
      </c>
      <c r="BE184" s="217">
        <f>IF(N184="základní",J184,0)</f>
        <v>0</v>
      </c>
      <c r="BF184" s="217">
        <f>IF(N184="snížená",J184,0)</f>
        <v>0</v>
      </c>
      <c r="BG184" s="217">
        <f>IF(N184="zákl. přenesená",J184,0)</f>
        <v>0</v>
      </c>
      <c r="BH184" s="217">
        <f>IF(N184="sníž. přenesená",J184,0)</f>
        <v>0</v>
      </c>
      <c r="BI184" s="217">
        <f>IF(N184="nulová",J184,0)</f>
        <v>0</v>
      </c>
      <c r="BJ184" s="25" t="s">
        <v>24</v>
      </c>
      <c r="BK184" s="217">
        <f>ROUND(I184*H184,2)</f>
        <v>0</v>
      </c>
      <c r="BL184" s="25" t="s">
        <v>221</v>
      </c>
      <c r="BM184" s="25" t="s">
        <v>2404</v>
      </c>
    </row>
    <row r="185" spans="2:47" s="1" customFormat="1" ht="27">
      <c r="B185" s="42"/>
      <c r="C185" s="64"/>
      <c r="D185" s="223" t="s">
        <v>223</v>
      </c>
      <c r="E185" s="64"/>
      <c r="F185" s="269" t="s">
        <v>2405</v>
      </c>
      <c r="G185" s="64"/>
      <c r="H185" s="64"/>
      <c r="I185" s="174"/>
      <c r="J185" s="64"/>
      <c r="K185" s="64"/>
      <c r="L185" s="62"/>
      <c r="M185" s="220"/>
      <c r="N185" s="43"/>
      <c r="O185" s="43"/>
      <c r="P185" s="43"/>
      <c r="Q185" s="43"/>
      <c r="R185" s="43"/>
      <c r="S185" s="43"/>
      <c r="T185" s="79"/>
      <c r="AT185" s="25" t="s">
        <v>223</v>
      </c>
      <c r="AU185" s="25" t="s">
        <v>86</v>
      </c>
    </row>
    <row r="186" spans="2:65" s="1" customFormat="1" ht="22.5" customHeight="1">
      <c r="B186" s="42"/>
      <c r="C186" s="236" t="s">
        <v>398</v>
      </c>
      <c r="D186" s="236" t="s">
        <v>179</v>
      </c>
      <c r="E186" s="237" t="s">
        <v>2406</v>
      </c>
      <c r="F186" s="238" t="s">
        <v>2407</v>
      </c>
      <c r="G186" s="239" t="s">
        <v>313</v>
      </c>
      <c r="H186" s="240">
        <v>3</v>
      </c>
      <c r="I186" s="241"/>
      <c r="J186" s="242">
        <f>ROUND(I186*H186,2)</f>
        <v>0</v>
      </c>
      <c r="K186" s="238" t="s">
        <v>234</v>
      </c>
      <c r="L186" s="243"/>
      <c r="M186" s="244" t="s">
        <v>22</v>
      </c>
      <c r="N186" s="245" t="s">
        <v>49</v>
      </c>
      <c r="O186" s="43"/>
      <c r="P186" s="215">
        <f>O186*H186</f>
        <v>0</v>
      </c>
      <c r="Q186" s="215">
        <v>0.000323</v>
      </c>
      <c r="R186" s="215">
        <f>Q186*H186</f>
        <v>0.000969</v>
      </c>
      <c r="S186" s="215">
        <v>0</v>
      </c>
      <c r="T186" s="216">
        <f>S186*H186</f>
        <v>0</v>
      </c>
      <c r="AR186" s="25" t="s">
        <v>262</v>
      </c>
      <c r="AT186" s="25" t="s">
        <v>179</v>
      </c>
      <c r="AU186" s="25" t="s">
        <v>86</v>
      </c>
      <c r="AY186" s="25" t="s">
        <v>214</v>
      </c>
      <c r="BE186" s="217">
        <f>IF(N186="základní",J186,0)</f>
        <v>0</v>
      </c>
      <c r="BF186" s="217">
        <f>IF(N186="snížená",J186,0)</f>
        <v>0</v>
      </c>
      <c r="BG186" s="217">
        <f>IF(N186="zákl. přenesená",J186,0)</f>
        <v>0</v>
      </c>
      <c r="BH186" s="217">
        <f>IF(N186="sníž. přenesená",J186,0)</f>
        <v>0</v>
      </c>
      <c r="BI186" s="217">
        <f>IF(N186="nulová",J186,0)</f>
        <v>0</v>
      </c>
      <c r="BJ186" s="25" t="s">
        <v>24</v>
      </c>
      <c r="BK186" s="217">
        <f>ROUND(I186*H186,2)</f>
        <v>0</v>
      </c>
      <c r="BL186" s="25" t="s">
        <v>221</v>
      </c>
      <c r="BM186" s="25" t="s">
        <v>2408</v>
      </c>
    </row>
    <row r="187" spans="2:47" s="1" customFormat="1" ht="27">
      <c r="B187" s="42"/>
      <c r="C187" s="64"/>
      <c r="D187" s="218" t="s">
        <v>223</v>
      </c>
      <c r="E187" s="64"/>
      <c r="F187" s="219" t="s">
        <v>2409</v>
      </c>
      <c r="G187" s="64"/>
      <c r="H187" s="64"/>
      <c r="I187" s="174"/>
      <c r="J187" s="64"/>
      <c r="K187" s="64"/>
      <c r="L187" s="62"/>
      <c r="M187" s="220"/>
      <c r="N187" s="43"/>
      <c r="O187" s="43"/>
      <c r="P187" s="43"/>
      <c r="Q187" s="43"/>
      <c r="R187" s="43"/>
      <c r="S187" s="43"/>
      <c r="T187" s="79"/>
      <c r="AT187" s="25" t="s">
        <v>223</v>
      </c>
      <c r="AU187" s="25" t="s">
        <v>86</v>
      </c>
    </row>
    <row r="188" spans="2:47" s="1" customFormat="1" ht="27">
      <c r="B188" s="42"/>
      <c r="C188" s="64"/>
      <c r="D188" s="223" t="s">
        <v>335</v>
      </c>
      <c r="E188" s="64"/>
      <c r="F188" s="246" t="s">
        <v>2410</v>
      </c>
      <c r="G188" s="64"/>
      <c r="H188" s="64"/>
      <c r="I188" s="174"/>
      <c r="J188" s="64"/>
      <c r="K188" s="64"/>
      <c r="L188" s="62"/>
      <c r="M188" s="220"/>
      <c r="N188" s="43"/>
      <c r="O188" s="43"/>
      <c r="P188" s="43"/>
      <c r="Q188" s="43"/>
      <c r="R188" s="43"/>
      <c r="S188" s="43"/>
      <c r="T188" s="79"/>
      <c r="AT188" s="25" t="s">
        <v>335</v>
      </c>
      <c r="AU188" s="25" t="s">
        <v>86</v>
      </c>
    </row>
    <row r="189" spans="2:65" s="1" customFormat="1" ht="22.5" customHeight="1">
      <c r="B189" s="42"/>
      <c r="C189" s="206" t="s">
        <v>405</v>
      </c>
      <c r="D189" s="206" t="s">
        <v>216</v>
      </c>
      <c r="E189" s="207" t="s">
        <v>1850</v>
      </c>
      <c r="F189" s="208" t="s">
        <v>1851</v>
      </c>
      <c r="G189" s="209" t="s">
        <v>307</v>
      </c>
      <c r="H189" s="210">
        <v>225.05</v>
      </c>
      <c r="I189" s="211"/>
      <c r="J189" s="212">
        <f>ROUND(I189*H189,2)</f>
        <v>0</v>
      </c>
      <c r="K189" s="208" t="s">
        <v>234</v>
      </c>
      <c r="L189" s="62"/>
      <c r="M189" s="213" t="s">
        <v>22</v>
      </c>
      <c r="N189" s="214" t="s">
        <v>49</v>
      </c>
      <c r="O189" s="43"/>
      <c r="P189" s="215">
        <f>O189*H189</f>
        <v>0</v>
      </c>
      <c r="Q189" s="215">
        <v>0</v>
      </c>
      <c r="R189" s="215">
        <f>Q189*H189</f>
        <v>0</v>
      </c>
      <c r="S189" s="215">
        <v>0</v>
      </c>
      <c r="T189" s="216">
        <f>S189*H189</f>
        <v>0</v>
      </c>
      <c r="AR189" s="25" t="s">
        <v>221</v>
      </c>
      <c r="AT189" s="25" t="s">
        <v>216</v>
      </c>
      <c r="AU189" s="25" t="s">
        <v>86</v>
      </c>
      <c r="AY189" s="25" t="s">
        <v>214</v>
      </c>
      <c r="BE189" s="217">
        <f>IF(N189="základní",J189,0)</f>
        <v>0</v>
      </c>
      <c r="BF189" s="217">
        <f>IF(N189="snížená",J189,0)</f>
        <v>0</v>
      </c>
      <c r="BG189" s="217">
        <f>IF(N189="zákl. přenesená",J189,0)</f>
        <v>0</v>
      </c>
      <c r="BH189" s="217">
        <f>IF(N189="sníž. přenesená",J189,0)</f>
        <v>0</v>
      </c>
      <c r="BI189" s="217">
        <f>IF(N189="nulová",J189,0)</f>
        <v>0</v>
      </c>
      <c r="BJ189" s="25" t="s">
        <v>24</v>
      </c>
      <c r="BK189" s="217">
        <f>ROUND(I189*H189,2)</f>
        <v>0</v>
      </c>
      <c r="BL189" s="25" t="s">
        <v>221</v>
      </c>
      <c r="BM189" s="25" t="s">
        <v>2411</v>
      </c>
    </row>
    <row r="190" spans="2:47" s="1" customFormat="1" ht="13.5">
      <c r="B190" s="42"/>
      <c r="C190" s="64"/>
      <c r="D190" s="223" t="s">
        <v>223</v>
      </c>
      <c r="E190" s="64"/>
      <c r="F190" s="269" t="s">
        <v>1853</v>
      </c>
      <c r="G190" s="64"/>
      <c r="H190" s="64"/>
      <c r="I190" s="174"/>
      <c r="J190" s="64"/>
      <c r="K190" s="64"/>
      <c r="L190" s="62"/>
      <c r="M190" s="220"/>
      <c r="N190" s="43"/>
      <c r="O190" s="43"/>
      <c r="P190" s="43"/>
      <c r="Q190" s="43"/>
      <c r="R190" s="43"/>
      <c r="S190" s="43"/>
      <c r="T190" s="79"/>
      <c r="AT190" s="25" t="s">
        <v>223</v>
      </c>
      <c r="AU190" s="25" t="s">
        <v>86</v>
      </c>
    </row>
    <row r="191" spans="2:65" s="1" customFormat="1" ht="22.5" customHeight="1">
      <c r="B191" s="42"/>
      <c r="C191" s="206" t="s">
        <v>411</v>
      </c>
      <c r="D191" s="206" t="s">
        <v>216</v>
      </c>
      <c r="E191" s="207" t="s">
        <v>1854</v>
      </c>
      <c r="F191" s="208" t="s">
        <v>1855</v>
      </c>
      <c r="G191" s="209" t="s">
        <v>313</v>
      </c>
      <c r="H191" s="210">
        <v>2</v>
      </c>
      <c r="I191" s="211"/>
      <c r="J191" s="212">
        <f>ROUND(I191*H191,2)</f>
        <v>0</v>
      </c>
      <c r="K191" s="208" t="s">
        <v>234</v>
      </c>
      <c r="L191" s="62"/>
      <c r="M191" s="213" t="s">
        <v>22</v>
      </c>
      <c r="N191" s="214" t="s">
        <v>49</v>
      </c>
      <c r="O191" s="43"/>
      <c r="P191" s="215">
        <f>O191*H191</f>
        <v>0</v>
      </c>
      <c r="Q191" s="215">
        <v>0.46005</v>
      </c>
      <c r="R191" s="215">
        <f>Q191*H191</f>
        <v>0.9201</v>
      </c>
      <c r="S191" s="215">
        <v>0</v>
      </c>
      <c r="T191" s="216">
        <f>S191*H191</f>
        <v>0</v>
      </c>
      <c r="AR191" s="25" t="s">
        <v>221</v>
      </c>
      <c r="AT191" s="25" t="s">
        <v>216</v>
      </c>
      <c r="AU191" s="25" t="s">
        <v>86</v>
      </c>
      <c r="AY191" s="25" t="s">
        <v>214</v>
      </c>
      <c r="BE191" s="217">
        <f>IF(N191="základní",J191,0)</f>
        <v>0</v>
      </c>
      <c r="BF191" s="217">
        <f>IF(N191="snížená",J191,0)</f>
        <v>0</v>
      </c>
      <c r="BG191" s="217">
        <f>IF(N191="zákl. přenesená",J191,0)</f>
        <v>0</v>
      </c>
      <c r="BH191" s="217">
        <f>IF(N191="sníž. přenesená",J191,0)</f>
        <v>0</v>
      </c>
      <c r="BI191" s="217">
        <f>IF(N191="nulová",J191,0)</f>
        <v>0</v>
      </c>
      <c r="BJ191" s="25" t="s">
        <v>24</v>
      </c>
      <c r="BK191" s="217">
        <f>ROUND(I191*H191,2)</f>
        <v>0</v>
      </c>
      <c r="BL191" s="25" t="s">
        <v>221</v>
      </c>
      <c r="BM191" s="25" t="s">
        <v>2412</v>
      </c>
    </row>
    <row r="192" spans="2:47" s="1" customFormat="1" ht="13.5">
      <c r="B192" s="42"/>
      <c r="C192" s="64"/>
      <c r="D192" s="223" t="s">
        <v>223</v>
      </c>
      <c r="E192" s="64"/>
      <c r="F192" s="269" t="s">
        <v>1857</v>
      </c>
      <c r="G192" s="64"/>
      <c r="H192" s="64"/>
      <c r="I192" s="174"/>
      <c r="J192" s="64"/>
      <c r="K192" s="64"/>
      <c r="L192" s="62"/>
      <c r="M192" s="220"/>
      <c r="N192" s="43"/>
      <c r="O192" s="43"/>
      <c r="P192" s="43"/>
      <c r="Q192" s="43"/>
      <c r="R192" s="43"/>
      <c r="S192" s="43"/>
      <c r="T192" s="79"/>
      <c r="AT192" s="25" t="s">
        <v>223</v>
      </c>
      <c r="AU192" s="25" t="s">
        <v>86</v>
      </c>
    </row>
    <row r="193" spans="2:65" s="1" customFormat="1" ht="22.5" customHeight="1">
      <c r="B193" s="42"/>
      <c r="C193" s="206" t="s">
        <v>416</v>
      </c>
      <c r="D193" s="206" t="s">
        <v>216</v>
      </c>
      <c r="E193" s="207" t="s">
        <v>2413</v>
      </c>
      <c r="F193" s="208" t="s">
        <v>2414</v>
      </c>
      <c r="G193" s="209" t="s">
        <v>307</v>
      </c>
      <c r="H193" s="210">
        <v>229.05</v>
      </c>
      <c r="I193" s="211"/>
      <c r="J193" s="212">
        <f>ROUND(I193*H193,2)</f>
        <v>0</v>
      </c>
      <c r="K193" s="208" t="s">
        <v>234</v>
      </c>
      <c r="L193" s="62"/>
      <c r="M193" s="213" t="s">
        <v>22</v>
      </c>
      <c r="N193" s="214" t="s">
        <v>49</v>
      </c>
      <c r="O193" s="43"/>
      <c r="P193" s="215">
        <f>O193*H193</f>
        <v>0</v>
      </c>
      <c r="Q193" s="215">
        <v>0.00019</v>
      </c>
      <c r="R193" s="215">
        <f>Q193*H193</f>
        <v>0.0435195</v>
      </c>
      <c r="S193" s="215">
        <v>0</v>
      </c>
      <c r="T193" s="216">
        <f>S193*H193</f>
        <v>0</v>
      </c>
      <c r="AR193" s="25" t="s">
        <v>221</v>
      </c>
      <c r="AT193" s="25" t="s">
        <v>216</v>
      </c>
      <c r="AU193" s="25" t="s">
        <v>86</v>
      </c>
      <c r="AY193" s="25" t="s">
        <v>214</v>
      </c>
      <c r="BE193" s="217">
        <f>IF(N193="základní",J193,0)</f>
        <v>0</v>
      </c>
      <c r="BF193" s="217">
        <f>IF(N193="snížená",J193,0)</f>
        <v>0</v>
      </c>
      <c r="BG193" s="217">
        <f>IF(N193="zákl. přenesená",J193,0)</f>
        <v>0</v>
      </c>
      <c r="BH193" s="217">
        <f>IF(N193="sníž. přenesená",J193,0)</f>
        <v>0</v>
      </c>
      <c r="BI193" s="217">
        <f>IF(N193="nulová",J193,0)</f>
        <v>0</v>
      </c>
      <c r="BJ193" s="25" t="s">
        <v>24</v>
      </c>
      <c r="BK193" s="217">
        <f>ROUND(I193*H193,2)</f>
        <v>0</v>
      </c>
      <c r="BL193" s="25" t="s">
        <v>221</v>
      </c>
      <c r="BM193" s="25" t="s">
        <v>2415</v>
      </c>
    </row>
    <row r="194" spans="2:47" s="1" customFormat="1" ht="13.5">
      <c r="B194" s="42"/>
      <c r="C194" s="64"/>
      <c r="D194" s="218" t="s">
        <v>223</v>
      </c>
      <c r="E194" s="64"/>
      <c r="F194" s="219" t="s">
        <v>2416</v>
      </c>
      <c r="G194" s="64"/>
      <c r="H194" s="64"/>
      <c r="I194" s="174"/>
      <c r="J194" s="64"/>
      <c r="K194" s="64"/>
      <c r="L194" s="62"/>
      <c r="M194" s="220"/>
      <c r="N194" s="43"/>
      <c r="O194" s="43"/>
      <c r="P194" s="43"/>
      <c r="Q194" s="43"/>
      <c r="R194" s="43"/>
      <c r="S194" s="43"/>
      <c r="T194" s="79"/>
      <c r="AT194" s="25" t="s">
        <v>223</v>
      </c>
      <c r="AU194" s="25" t="s">
        <v>86</v>
      </c>
    </row>
    <row r="195" spans="2:51" s="12" customFormat="1" ht="13.5">
      <c r="B195" s="221"/>
      <c r="C195" s="222"/>
      <c r="D195" s="223" t="s">
        <v>224</v>
      </c>
      <c r="E195" s="224" t="s">
        <v>22</v>
      </c>
      <c r="F195" s="225" t="s">
        <v>2417</v>
      </c>
      <c r="G195" s="222"/>
      <c r="H195" s="226">
        <v>229.05</v>
      </c>
      <c r="I195" s="227"/>
      <c r="J195" s="222"/>
      <c r="K195" s="222"/>
      <c r="L195" s="228"/>
      <c r="M195" s="229"/>
      <c r="N195" s="230"/>
      <c r="O195" s="230"/>
      <c r="P195" s="230"/>
      <c r="Q195" s="230"/>
      <c r="R195" s="230"/>
      <c r="S195" s="230"/>
      <c r="T195" s="231"/>
      <c r="AT195" s="232" t="s">
        <v>224</v>
      </c>
      <c r="AU195" s="232" t="s">
        <v>86</v>
      </c>
      <c r="AV195" s="12" t="s">
        <v>86</v>
      </c>
      <c r="AW195" s="12" t="s">
        <v>41</v>
      </c>
      <c r="AX195" s="12" t="s">
        <v>24</v>
      </c>
      <c r="AY195" s="232" t="s">
        <v>214</v>
      </c>
    </row>
    <row r="196" spans="2:65" s="1" customFormat="1" ht="22.5" customHeight="1">
      <c r="B196" s="42"/>
      <c r="C196" s="206" t="s">
        <v>421</v>
      </c>
      <c r="D196" s="206" t="s">
        <v>216</v>
      </c>
      <c r="E196" s="207" t="s">
        <v>2418</v>
      </c>
      <c r="F196" s="208" t="s">
        <v>2419</v>
      </c>
      <c r="G196" s="209" t="s">
        <v>307</v>
      </c>
      <c r="H196" s="210">
        <v>225.05</v>
      </c>
      <c r="I196" s="211"/>
      <c r="J196" s="212">
        <f>ROUND(I196*H196,2)</f>
        <v>0</v>
      </c>
      <c r="K196" s="208" t="s">
        <v>234</v>
      </c>
      <c r="L196" s="62"/>
      <c r="M196" s="213" t="s">
        <v>22</v>
      </c>
      <c r="N196" s="214" t="s">
        <v>49</v>
      </c>
      <c r="O196" s="43"/>
      <c r="P196" s="215">
        <f>O196*H196</f>
        <v>0</v>
      </c>
      <c r="Q196" s="215">
        <v>6E-05</v>
      </c>
      <c r="R196" s="215">
        <f>Q196*H196</f>
        <v>0.013503000000000001</v>
      </c>
      <c r="S196" s="215">
        <v>0</v>
      </c>
      <c r="T196" s="216">
        <f>S196*H196</f>
        <v>0</v>
      </c>
      <c r="AR196" s="25" t="s">
        <v>221</v>
      </c>
      <c r="AT196" s="25" t="s">
        <v>216</v>
      </c>
      <c r="AU196" s="25" t="s">
        <v>86</v>
      </c>
      <c r="AY196" s="25" t="s">
        <v>214</v>
      </c>
      <c r="BE196" s="217">
        <f>IF(N196="základní",J196,0)</f>
        <v>0</v>
      </c>
      <c r="BF196" s="217">
        <f>IF(N196="snížená",J196,0)</f>
        <v>0</v>
      </c>
      <c r="BG196" s="217">
        <f>IF(N196="zákl. přenesená",J196,0)</f>
        <v>0</v>
      </c>
      <c r="BH196" s="217">
        <f>IF(N196="sníž. přenesená",J196,0)</f>
        <v>0</v>
      </c>
      <c r="BI196" s="217">
        <f>IF(N196="nulová",J196,0)</f>
        <v>0</v>
      </c>
      <c r="BJ196" s="25" t="s">
        <v>24</v>
      </c>
      <c r="BK196" s="217">
        <f>ROUND(I196*H196,2)</f>
        <v>0</v>
      </c>
      <c r="BL196" s="25" t="s">
        <v>221</v>
      </c>
      <c r="BM196" s="25" t="s">
        <v>2420</v>
      </c>
    </row>
    <row r="197" spans="2:47" s="1" customFormat="1" ht="13.5">
      <c r="B197" s="42"/>
      <c r="C197" s="64"/>
      <c r="D197" s="218" t="s">
        <v>223</v>
      </c>
      <c r="E197" s="64"/>
      <c r="F197" s="219" t="s">
        <v>2421</v>
      </c>
      <c r="G197" s="64"/>
      <c r="H197" s="64"/>
      <c r="I197" s="174"/>
      <c r="J197" s="64"/>
      <c r="K197" s="64"/>
      <c r="L197" s="62"/>
      <c r="M197" s="220"/>
      <c r="N197" s="43"/>
      <c r="O197" s="43"/>
      <c r="P197" s="43"/>
      <c r="Q197" s="43"/>
      <c r="R197" s="43"/>
      <c r="S197" s="43"/>
      <c r="T197" s="79"/>
      <c r="AT197" s="25" t="s">
        <v>223</v>
      </c>
      <c r="AU197" s="25" t="s">
        <v>86</v>
      </c>
    </row>
    <row r="198" spans="2:51" s="12" customFormat="1" ht="13.5">
      <c r="B198" s="221"/>
      <c r="C198" s="222"/>
      <c r="D198" s="218" t="s">
        <v>224</v>
      </c>
      <c r="E198" s="233" t="s">
        <v>22</v>
      </c>
      <c r="F198" s="234" t="s">
        <v>2396</v>
      </c>
      <c r="G198" s="222"/>
      <c r="H198" s="235">
        <v>225.05</v>
      </c>
      <c r="I198" s="227"/>
      <c r="J198" s="222"/>
      <c r="K198" s="222"/>
      <c r="L198" s="228"/>
      <c r="M198" s="229"/>
      <c r="N198" s="230"/>
      <c r="O198" s="230"/>
      <c r="P198" s="230"/>
      <c r="Q198" s="230"/>
      <c r="R198" s="230"/>
      <c r="S198" s="230"/>
      <c r="T198" s="231"/>
      <c r="AT198" s="232" t="s">
        <v>224</v>
      </c>
      <c r="AU198" s="232" t="s">
        <v>86</v>
      </c>
      <c r="AV198" s="12" t="s">
        <v>86</v>
      </c>
      <c r="AW198" s="12" t="s">
        <v>41</v>
      </c>
      <c r="AX198" s="12" t="s">
        <v>24</v>
      </c>
      <c r="AY198" s="232" t="s">
        <v>214</v>
      </c>
    </row>
    <row r="199" spans="2:63" s="11" customFormat="1" ht="29.85" customHeight="1">
      <c r="B199" s="189"/>
      <c r="C199" s="190"/>
      <c r="D199" s="203" t="s">
        <v>77</v>
      </c>
      <c r="E199" s="204" t="s">
        <v>444</v>
      </c>
      <c r="F199" s="204" t="s">
        <v>445</v>
      </c>
      <c r="G199" s="190"/>
      <c r="H199" s="190"/>
      <c r="I199" s="193"/>
      <c r="J199" s="205">
        <f>BK199</f>
        <v>0</v>
      </c>
      <c r="K199" s="190"/>
      <c r="L199" s="195"/>
      <c r="M199" s="196"/>
      <c r="N199" s="197"/>
      <c r="O199" s="197"/>
      <c r="P199" s="198">
        <f>SUM(P200:P201)</f>
        <v>0</v>
      </c>
      <c r="Q199" s="197"/>
      <c r="R199" s="198">
        <f>SUM(R200:R201)</f>
        <v>0</v>
      </c>
      <c r="S199" s="197"/>
      <c r="T199" s="199">
        <f>SUM(T200:T201)</f>
        <v>0</v>
      </c>
      <c r="AR199" s="200" t="s">
        <v>24</v>
      </c>
      <c r="AT199" s="201" t="s">
        <v>77</v>
      </c>
      <c r="AU199" s="201" t="s">
        <v>24</v>
      </c>
      <c r="AY199" s="200" t="s">
        <v>214</v>
      </c>
      <c r="BK199" s="202">
        <f>SUM(BK200:BK201)</f>
        <v>0</v>
      </c>
    </row>
    <row r="200" spans="2:65" s="1" customFormat="1" ht="22.5" customHeight="1">
      <c r="B200" s="42"/>
      <c r="C200" s="206" t="s">
        <v>427</v>
      </c>
      <c r="D200" s="206" t="s">
        <v>216</v>
      </c>
      <c r="E200" s="207" t="s">
        <v>1709</v>
      </c>
      <c r="F200" s="208" t="s">
        <v>1710</v>
      </c>
      <c r="G200" s="209" t="s">
        <v>373</v>
      </c>
      <c r="H200" s="210">
        <v>52.958</v>
      </c>
      <c r="I200" s="211"/>
      <c r="J200" s="212">
        <f>ROUND(I200*H200,2)</f>
        <v>0</v>
      </c>
      <c r="K200" s="208" t="s">
        <v>220</v>
      </c>
      <c r="L200" s="62"/>
      <c r="M200" s="213" t="s">
        <v>22</v>
      </c>
      <c r="N200" s="214" t="s">
        <v>49</v>
      </c>
      <c r="O200" s="43"/>
      <c r="P200" s="215">
        <f>O200*H200</f>
        <v>0</v>
      </c>
      <c r="Q200" s="215">
        <v>0</v>
      </c>
      <c r="R200" s="215">
        <f>Q200*H200</f>
        <v>0</v>
      </c>
      <c r="S200" s="215">
        <v>0</v>
      </c>
      <c r="T200" s="216">
        <f>S200*H200</f>
        <v>0</v>
      </c>
      <c r="AR200" s="25" t="s">
        <v>221</v>
      </c>
      <c r="AT200" s="25" t="s">
        <v>216</v>
      </c>
      <c r="AU200" s="25" t="s">
        <v>86</v>
      </c>
      <c r="AY200" s="25" t="s">
        <v>214</v>
      </c>
      <c r="BE200" s="217">
        <f>IF(N200="základní",J200,0)</f>
        <v>0</v>
      </c>
      <c r="BF200" s="217">
        <f>IF(N200="snížená",J200,0)</f>
        <v>0</v>
      </c>
      <c r="BG200" s="217">
        <f>IF(N200="zákl. přenesená",J200,0)</f>
        <v>0</v>
      </c>
      <c r="BH200" s="217">
        <f>IF(N200="sníž. přenesená",J200,0)</f>
        <v>0</v>
      </c>
      <c r="BI200" s="217">
        <f>IF(N200="nulová",J200,0)</f>
        <v>0</v>
      </c>
      <c r="BJ200" s="25" t="s">
        <v>24</v>
      </c>
      <c r="BK200" s="217">
        <f>ROUND(I200*H200,2)</f>
        <v>0</v>
      </c>
      <c r="BL200" s="25" t="s">
        <v>221</v>
      </c>
      <c r="BM200" s="25" t="s">
        <v>2422</v>
      </c>
    </row>
    <row r="201" spans="2:47" s="1" customFormat="1" ht="13.5">
      <c r="B201" s="42"/>
      <c r="C201" s="64"/>
      <c r="D201" s="218" t="s">
        <v>223</v>
      </c>
      <c r="E201" s="64"/>
      <c r="F201" s="219" t="s">
        <v>1710</v>
      </c>
      <c r="G201" s="64"/>
      <c r="H201" s="64"/>
      <c r="I201" s="174"/>
      <c r="J201" s="64"/>
      <c r="K201" s="64"/>
      <c r="L201" s="62"/>
      <c r="M201" s="271"/>
      <c r="N201" s="272"/>
      <c r="O201" s="272"/>
      <c r="P201" s="272"/>
      <c r="Q201" s="272"/>
      <c r="R201" s="272"/>
      <c r="S201" s="272"/>
      <c r="T201" s="273"/>
      <c r="AT201" s="25" t="s">
        <v>223</v>
      </c>
      <c r="AU201" s="25" t="s">
        <v>86</v>
      </c>
    </row>
    <row r="202" spans="2:12" s="1" customFormat="1" ht="6.95" customHeight="1">
      <c r="B202" s="57"/>
      <c r="C202" s="58"/>
      <c r="D202" s="58"/>
      <c r="E202" s="58"/>
      <c r="F202" s="58"/>
      <c r="G202" s="58"/>
      <c r="H202" s="58"/>
      <c r="I202" s="150"/>
      <c r="J202" s="58"/>
      <c r="K202" s="58"/>
      <c r="L202" s="62"/>
    </row>
  </sheetData>
  <sheetProtection password="CC35" sheet="1" objects="1" scenarios="1" formatCells="0" formatColumns="0" formatRows="0" sort="0" autoFilter="0"/>
  <autoFilter ref="C93:K201"/>
  <mergeCells count="15">
    <mergeCell ref="E84:H84"/>
    <mergeCell ref="E82:H82"/>
    <mergeCell ref="E86:H86"/>
    <mergeCell ref="G1:H1"/>
    <mergeCell ref="L2:V2"/>
    <mergeCell ref="E49:H49"/>
    <mergeCell ref="E53:H53"/>
    <mergeCell ref="E51:H51"/>
    <mergeCell ref="E55:H55"/>
    <mergeCell ref="E80:H80"/>
    <mergeCell ref="E7:H7"/>
    <mergeCell ref="E11:H11"/>
    <mergeCell ref="E9:H9"/>
    <mergeCell ref="E13:H13"/>
    <mergeCell ref="E28:H28"/>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131</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ht="22.5" customHeight="1">
      <c r="B9" s="29"/>
      <c r="C9" s="30"/>
      <c r="D9" s="30"/>
      <c r="E9" s="417" t="s">
        <v>2185</v>
      </c>
      <c r="F9" s="377"/>
      <c r="G9" s="377"/>
      <c r="H9" s="377"/>
      <c r="I9" s="128"/>
      <c r="J9" s="30"/>
      <c r="K9" s="32"/>
    </row>
    <row r="10" spans="2:11" ht="13.5">
      <c r="B10" s="29"/>
      <c r="C10" s="30"/>
      <c r="D10" s="38" t="s">
        <v>181</v>
      </c>
      <c r="E10" s="30"/>
      <c r="F10" s="30"/>
      <c r="G10" s="30"/>
      <c r="H10" s="30"/>
      <c r="I10" s="128"/>
      <c r="J10" s="30"/>
      <c r="K10" s="32"/>
    </row>
    <row r="11" spans="2:11" s="1" customFormat="1" ht="22.5" customHeight="1">
      <c r="B11" s="42"/>
      <c r="C11" s="43"/>
      <c r="D11" s="43"/>
      <c r="E11" s="401" t="s">
        <v>2189</v>
      </c>
      <c r="F11" s="419"/>
      <c r="G11" s="419"/>
      <c r="H11" s="419"/>
      <c r="I11" s="129"/>
      <c r="J11" s="43"/>
      <c r="K11" s="46"/>
    </row>
    <row r="12" spans="2:11" s="1" customFormat="1" ht="13.5">
      <c r="B12" s="42"/>
      <c r="C12" s="43"/>
      <c r="D12" s="38" t="s">
        <v>2191</v>
      </c>
      <c r="E12" s="43"/>
      <c r="F12" s="43"/>
      <c r="G12" s="43"/>
      <c r="H12" s="43"/>
      <c r="I12" s="129"/>
      <c r="J12" s="43"/>
      <c r="K12" s="46"/>
    </row>
    <row r="13" spans="2:11" s="1" customFormat="1" ht="36.95" customHeight="1">
      <c r="B13" s="42"/>
      <c r="C13" s="43"/>
      <c r="D13" s="43"/>
      <c r="E13" s="420" t="s">
        <v>2423</v>
      </c>
      <c r="F13" s="419"/>
      <c r="G13" s="419"/>
      <c r="H13" s="419"/>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ROUND(J90,2)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ROUND(SUM(BE90:BE104),2)</f>
        <v>0</v>
      </c>
      <c r="G34" s="43"/>
      <c r="H34" s="43"/>
      <c r="I34" s="142">
        <v>0.21</v>
      </c>
      <c r="J34" s="141">
        <f>ROUND(ROUND((SUM(BE90:BE104)),2)*I34,2)</f>
        <v>0</v>
      </c>
      <c r="K34" s="46"/>
    </row>
    <row r="35" spans="2:11" s="1" customFormat="1" ht="14.45" customHeight="1">
      <c r="B35" s="42"/>
      <c r="C35" s="43"/>
      <c r="D35" s="43"/>
      <c r="E35" s="50" t="s">
        <v>50</v>
      </c>
      <c r="F35" s="141">
        <f>ROUND(SUM(BF90:BF104),2)</f>
        <v>0</v>
      </c>
      <c r="G35" s="43"/>
      <c r="H35" s="43"/>
      <c r="I35" s="142">
        <v>0.15</v>
      </c>
      <c r="J35" s="141">
        <f>ROUND(ROUND((SUM(BF90:BF104)),2)*I35,2)</f>
        <v>0</v>
      </c>
      <c r="K35" s="46"/>
    </row>
    <row r="36" spans="2:11" s="1" customFormat="1" ht="14.45" customHeight="1" hidden="1">
      <c r="B36" s="42"/>
      <c r="C36" s="43"/>
      <c r="D36" s="43"/>
      <c r="E36" s="50" t="s">
        <v>51</v>
      </c>
      <c r="F36" s="141">
        <f>ROUND(SUM(BG90:BG104),2)</f>
        <v>0</v>
      </c>
      <c r="G36" s="43"/>
      <c r="H36" s="43"/>
      <c r="I36" s="142">
        <v>0.21</v>
      </c>
      <c r="J36" s="141">
        <v>0</v>
      </c>
      <c r="K36" s="46"/>
    </row>
    <row r="37" spans="2:11" s="1" customFormat="1" ht="14.45" customHeight="1" hidden="1">
      <c r="B37" s="42"/>
      <c r="C37" s="43"/>
      <c r="D37" s="43"/>
      <c r="E37" s="50" t="s">
        <v>52</v>
      </c>
      <c r="F37" s="141">
        <f>ROUND(SUM(BH90:BH104),2)</f>
        <v>0</v>
      </c>
      <c r="G37" s="43"/>
      <c r="H37" s="43"/>
      <c r="I37" s="142">
        <v>0.15</v>
      </c>
      <c r="J37" s="141">
        <v>0</v>
      </c>
      <c r="K37" s="46"/>
    </row>
    <row r="38" spans="2:11" s="1" customFormat="1" ht="14.45" customHeight="1" hidden="1">
      <c r="B38" s="42"/>
      <c r="C38" s="43"/>
      <c r="D38" s="43"/>
      <c r="E38" s="50" t="s">
        <v>53</v>
      </c>
      <c r="F38" s="141">
        <f>ROUND(SUM(BI90:BI104),2)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2189</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SO-02-1c - Elektroinstalace ČS-1</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J90</f>
        <v>0</v>
      </c>
      <c r="K64" s="46"/>
      <c r="AU64" s="25" t="s">
        <v>189</v>
      </c>
    </row>
    <row r="65" spans="2:11" s="8" customFormat="1" ht="24.95" customHeight="1">
      <c r="B65" s="160"/>
      <c r="C65" s="161"/>
      <c r="D65" s="162" t="s">
        <v>497</v>
      </c>
      <c r="E65" s="163"/>
      <c r="F65" s="163"/>
      <c r="G65" s="163"/>
      <c r="H65" s="163"/>
      <c r="I65" s="164"/>
      <c r="J65" s="165">
        <f>J91</f>
        <v>0</v>
      </c>
      <c r="K65" s="166"/>
    </row>
    <row r="66" spans="2:11" s="9" customFormat="1" ht="19.9" customHeight="1">
      <c r="B66" s="167"/>
      <c r="C66" s="168"/>
      <c r="D66" s="169" t="s">
        <v>498</v>
      </c>
      <c r="E66" s="170"/>
      <c r="F66" s="170"/>
      <c r="G66" s="170"/>
      <c r="H66" s="170"/>
      <c r="I66" s="171"/>
      <c r="J66" s="172">
        <f>J92</f>
        <v>0</v>
      </c>
      <c r="K66" s="173"/>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0"/>
      <c r="J68" s="58"/>
      <c r="K68" s="59"/>
    </row>
    <row r="72" spans="2:12" s="1" customFormat="1" ht="6.95" customHeight="1">
      <c r="B72" s="60"/>
      <c r="C72" s="61"/>
      <c r="D72" s="61"/>
      <c r="E72" s="61"/>
      <c r="F72" s="61"/>
      <c r="G72" s="61"/>
      <c r="H72" s="61"/>
      <c r="I72" s="153"/>
      <c r="J72" s="61"/>
      <c r="K72" s="61"/>
      <c r="L72" s="62"/>
    </row>
    <row r="73" spans="2:12" s="1" customFormat="1" ht="36.95" customHeight="1">
      <c r="B73" s="42"/>
      <c r="C73" s="63" t="s">
        <v>198</v>
      </c>
      <c r="D73" s="64"/>
      <c r="E73" s="64"/>
      <c r="F73" s="64"/>
      <c r="G73" s="64"/>
      <c r="H73" s="64"/>
      <c r="I73" s="174"/>
      <c r="J73" s="64"/>
      <c r="K73" s="64"/>
      <c r="L73" s="62"/>
    </row>
    <row r="74" spans="2:12" s="1" customFormat="1" ht="6.95" customHeight="1">
      <c r="B74" s="42"/>
      <c r="C74" s="64"/>
      <c r="D74" s="64"/>
      <c r="E74" s="64"/>
      <c r="F74" s="64"/>
      <c r="G74" s="64"/>
      <c r="H74" s="64"/>
      <c r="I74" s="174"/>
      <c r="J74" s="64"/>
      <c r="K74" s="64"/>
      <c r="L74" s="62"/>
    </row>
    <row r="75" spans="2:12" s="1" customFormat="1" ht="14.45" customHeight="1">
      <c r="B75" s="42"/>
      <c r="C75" s="66" t="s">
        <v>18</v>
      </c>
      <c r="D75" s="64"/>
      <c r="E75" s="64"/>
      <c r="F75" s="64"/>
      <c r="G75" s="64"/>
      <c r="H75" s="64"/>
      <c r="I75" s="174"/>
      <c r="J75" s="64"/>
      <c r="K75" s="64"/>
      <c r="L75" s="62"/>
    </row>
    <row r="76" spans="2:12" s="1" customFormat="1" ht="22.5" customHeight="1">
      <c r="B76" s="42"/>
      <c r="C76" s="64"/>
      <c r="D76" s="64"/>
      <c r="E76" s="421" t="str">
        <f>E7</f>
        <v>Splašková kanalizace a ČOV Drhovy</v>
      </c>
      <c r="F76" s="422"/>
      <c r="G76" s="422"/>
      <c r="H76" s="422"/>
      <c r="I76" s="174"/>
      <c r="J76" s="64"/>
      <c r="K76" s="64"/>
      <c r="L76" s="62"/>
    </row>
    <row r="77" spans="2:12" ht="13.5">
      <c r="B77" s="29"/>
      <c r="C77" s="66" t="s">
        <v>175</v>
      </c>
      <c r="D77" s="175"/>
      <c r="E77" s="175"/>
      <c r="F77" s="175"/>
      <c r="G77" s="175"/>
      <c r="H77" s="175"/>
      <c r="J77" s="175"/>
      <c r="K77" s="175"/>
      <c r="L77" s="176"/>
    </row>
    <row r="78" spans="2:12" ht="22.5" customHeight="1">
      <c r="B78" s="29"/>
      <c r="C78" s="175"/>
      <c r="D78" s="175"/>
      <c r="E78" s="421" t="s">
        <v>2185</v>
      </c>
      <c r="F78" s="426"/>
      <c r="G78" s="426"/>
      <c r="H78" s="426"/>
      <c r="J78" s="175"/>
      <c r="K78" s="175"/>
      <c r="L78" s="176"/>
    </row>
    <row r="79" spans="2:12" ht="13.5">
      <c r="B79" s="29"/>
      <c r="C79" s="66" t="s">
        <v>181</v>
      </c>
      <c r="D79" s="175"/>
      <c r="E79" s="175"/>
      <c r="F79" s="175"/>
      <c r="G79" s="175"/>
      <c r="H79" s="175"/>
      <c r="J79" s="175"/>
      <c r="K79" s="175"/>
      <c r="L79" s="176"/>
    </row>
    <row r="80" spans="2:12" s="1" customFormat="1" ht="22.5" customHeight="1">
      <c r="B80" s="42"/>
      <c r="C80" s="64"/>
      <c r="D80" s="64"/>
      <c r="E80" s="425" t="s">
        <v>2189</v>
      </c>
      <c r="F80" s="423"/>
      <c r="G80" s="423"/>
      <c r="H80" s="423"/>
      <c r="I80" s="174"/>
      <c r="J80" s="64"/>
      <c r="K80" s="64"/>
      <c r="L80" s="62"/>
    </row>
    <row r="81" spans="2:12" s="1" customFormat="1" ht="14.45" customHeight="1">
      <c r="B81" s="42"/>
      <c r="C81" s="66" t="s">
        <v>2191</v>
      </c>
      <c r="D81" s="64"/>
      <c r="E81" s="64"/>
      <c r="F81" s="64"/>
      <c r="G81" s="64"/>
      <c r="H81" s="64"/>
      <c r="I81" s="174"/>
      <c r="J81" s="64"/>
      <c r="K81" s="64"/>
      <c r="L81" s="62"/>
    </row>
    <row r="82" spans="2:12" s="1" customFormat="1" ht="23.25" customHeight="1">
      <c r="B82" s="42"/>
      <c r="C82" s="64"/>
      <c r="D82" s="64"/>
      <c r="E82" s="392" t="str">
        <f>E13</f>
        <v>SO-02-1c - Elektroinstalace ČS-1</v>
      </c>
      <c r="F82" s="423"/>
      <c r="G82" s="423"/>
      <c r="H82" s="423"/>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25</v>
      </c>
      <c r="D84" s="64"/>
      <c r="E84" s="64"/>
      <c r="F84" s="177" t="str">
        <f>F16</f>
        <v>Drhovy</v>
      </c>
      <c r="G84" s="64"/>
      <c r="H84" s="64"/>
      <c r="I84" s="178" t="s">
        <v>27</v>
      </c>
      <c r="J84" s="74" t="str">
        <f>IF(J16="","",J16)</f>
        <v>23.8.2016</v>
      </c>
      <c r="K84" s="64"/>
      <c r="L84" s="62"/>
    </row>
    <row r="85" spans="2:12" s="1" customFormat="1" ht="6.95" customHeight="1">
      <c r="B85" s="42"/>
      <c r="C85" s="64"/>
      <c r="D85" s="64"/>
      <c r="E85" s="64"/>
      <c r="F85" s="64"/>
      <c r="G85" s="64"/>
      <c r="H85" s="64"/>
      <c r="I85" s="174"/>
      <c r="J85" s="64"/>
      <c r="K85" s="64"/>
      <c r="L85" s="62"/>
    </row>
    <row r="86" spans="2:12" s="1" customFormat="1" ht="13.5">
      <c r="B86" s="42"/>
      <c r="C86" s="66" t="s">
        <v>31</v>
      </c>
      <c r="D86" s="64"/>
      <c r="E86" s="64"/>
      <c r="F86" s="177" t="str">
        <f>E19</f>
        <v>Obec Drhovy, Drhovy 65, 263 01 Dobříš</v>
      </c>
      <c r="G86" s="64"/>
      <c r="H86" s="64"/>
      <c r="I86" s="178" t="s">
        <v>37</v>
      </c>
      <c r="J86" s="177" t="str">
        <f>E25</f>
        <v>UREŠ vhprojekt s.r.o.</v>
      </c>
      <c r="K86" s="64"/>
      <c r="L86" s="62"/>
    </row>
    <row r="87" spans="2:12" s="1" customFormat="1" ht="14.45" customHeight="1">
      <c r="B87" s="42"/>
      <c r="C87" s="66" t="s">
        <v>35</v>
      </c>
      <c r="D87" s="64"/>
      <c r="E87" s="64"/>
      <c r="F87" s="177" t="str">
        <f>IF(E22="","",E22)</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199</v>
      </c>
      <c r="D89" s="181" t="s">
        <v>63</v>
      </c>
      <c r="E89" s="181" t="s">
        <v>59</v>
      </c>
      <c r="F89" s="181" t="s">
        <v>200</v>
      </c>
      <c r="G89" s="181" t="s">
        <v>201</v>
      </c>
      <c r="H89" s="181" t="s">
        <v>202</v>
      </c>
      <c r="I89" s="182" t="s">
        <v>203</v>
      </c>
      <c r="J89" s="181" t="s">
        <v>187</v>
      </c>
      <c r="K89" s="183" t="s">
        <v>204</v>
      </c>
      <c r="L89" s="184"/>
      <c r="M89" s="82" t="s">
        <v>205</v>
      </c>
      <c r="N89" s="83" t="s">
        <v>48</v>
      </c>
      <c r="O89" s="83" t="s">
        <v>206</v>
      </c>
      <c r="P89" s="83" t="s">
        <v>207</v>
      </c>
      <c r="Q89" s="83" t="s">
        <v>208</v>
      </c>
      <c r="R89" s="83" t="s">
        <v>209</v>
      </c>
      <c r="S89" s="83" t="s">
        <v>210</v>
      </c>
      <c r="T89" s="84" t="s">
        <v>211</v>
      </c>
    </row>
    <row r="90" spans="2:63" s="1" customFormat="1" ht="29.25" customHeight="1">
      <c r="B90" s="42"/>
      <c r="C90" s="88" t="s">
        <v>188</v>
      </c>
      <c r="D90" s="64"/>
      <c r="E90" s="64"/>
      <c r="F90" s="64"/>
      <c r="G90" s="64"/>
      <c r="H90" s="64"/>
      <c r="I90" s="174"/>
      <c r="J90" s="185">
        <f>BK90</f>
        <v>0</v>
      </c>
      <c r="K90" s="64"/>
      <c r="L90" s="62"/>
      <c r="M90" s="85"/>
      <c r="N90" s="86"/>
      <c r="O90" s="86"/>
      <c r="P90" s="186">
        <f>P91</f>
        <v>0</v>
      </c>
      <c r="Q90" s="86"/>
      <c r="R90" s="186">
        <f>R91</f>
        <v>0</v>
      </c>
      <c r="S90" s="86"/>
      <c r="T90" s="187">
        <f>T91</f>
        <v>0</v>
      </c>
      <c r="AT90" s="25" t="s">
        <v>77</v>
      </c>
      <c r="AU90" s="25" t="s">
        <v>189</v>
      </c>
      <c r="BK90" s="188">
        <f>BK91</f>
        <v>0</v>
      </c>
    </row>
    <row r="91" spans="2:63" s="11" customFormat="1" ht="37.35" customHeight="1">
      <c r="B91" s="189"/>
      <c r="C91" s="190"/>
      <c r="D91" s="191" t="s">
        <v>77</v>
      </c>
      <c r="E91" s="192" t="s">
        <v>179</v>
      </c>
      <c r="F91" s="192" t="s">
        <v>1374</v>
      </c>
      <c r="G91" s="190"/>
      <c r="H91" s="190"/>
      <c r="I91" s="193"/>
      <c r="J91" s="194">
        <f>BK91</f>
        <v>0</v>
      </c>
      <c r="K91" s="190"/>
      <c r="L91" s="195"/>
      <c r="M91" s="196"/>
      <c r="N91" s="197"/>
      <c r="O91" s="197"/>
      <c r="P91" s="198">
        <f>P92</f>
        <v>0</v>
      </c>
      <c r="Q91" s="197"/>
      <c r="R91" s="198">
        <f>R92</f>
        <v>0</v>
      </c>
      <c r="S91" s="197"/>
      <c r="T91" s="199">
        <f>T92</f>
        <v>0</v>
      </c>
      <c r="AR91" s="200" t="s">
        <v>124</v>
      </c>
      <c r="AT91" s="201" t="s">
        <v>77</v>
      </c>
      <c r="AU91" s="201" t="s">
        <v>78</v>
      </c>
      <c r="AY91" s="200" t="s">
        <v>214</v>
      </c>
      <c r="BK91" s="202">
        <f>BK92</f>
        <v>0</v>
      </c>
    </row>
    <row r="92" spans="2:63" s="11" customFormat="1" ht="19.9" customHeight="1">
      <c r="B92" s="189"/>
      <c r="C92" s="190"/>
      <c r="D92" s="203" t="s">
        <v>77</v>
      </c>
      <c r="E92" s="204" t="s">
        <v>1375</v>
      </c>
      <c r="F92" s="204" t="s">
        <v>1376</v>
      </c>
      <c r="G92" s="190"/>
      <c r="H92" s="190"/>
      <c r="I92" s="193"/>
      <c r="J92" s="205">
        <f>BK92</f>
        <v>0</v>
      </c>
      <c r="K92" s="190"/>
      <c r="L92" s="195"/>
      <c r="M92" s="196"/>
      <c r="N92" s="197"/>
      <c r="O92" s="197"/>
      <c r="P92" s="198">
        <f>SUM(P93:P104)</f>
        <v>0</v>
      </c>
      <c r="Q92" s="197"/>
      <c r="R92" s="198">
        <f>SUM(R93:R104)</f>
        <v>0</v>
      </c>
      <c r="S92" s="197"/>
      <c r="T92" s="199">
        <f>SUM(T93:T104)</f>
        <v>0</v>
      </c>
      <c r="AR92" s="200" t="s">
        <v>124</v>
      </c>
      <c r="AT92" s="201" t="s">
        <v>77</v>
      </c>
      <c r="AU92" s="201" t="s">
        <v>24</v>
      </c>
      <c r="AY92" s="200" t="s">
        <v>214</v>
      </c>
      <c r="BK92" s="202">
        <f>SUM(BK93:BK104)</f>
        <v>0</v>
      </c>
    </row>
    <row r="93" spans="2:65" s="1" customFormat="1" ht="22.5" customHeight="1">
      <c r="B93" s="42"/>
      <c r="C93" s="206" t="s">
        <v>24</v>
      </c>
      <c r="D93" s="206" t="s">
        <v>216</v>
      </c>
      <c r="E93" s="207" t="s">
        <v>2424</v>
      </c>
      <c r="F93" s="208" t="s">
        <v>1379</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856</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856</v>
      </c>
      <c r="BM93" s="25" t="s">
        <v>2425</v>
      </c>
    </row>
    <row r="94" spans="2:47" s="1" customFormat="1" ht="13.5">
      <c r="B94" s="42"/>
      <c r="C94" s="64"/>
      <c r="D94" s="223" t="s">
        <v>223</v>
      </c>
      <c r="E94" s="64"/>
      <c r="F94" s="269" t="s">
        <v>2426</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86</v>
      </c>
      <c r="D95" s="206" t="s">
        <v>216</v>
      </c>
      <c r="E95" s="207" t="s">
        <v>2427</v>
      </c>
      <c r="F95" s="208" t="s">
        <v>1384</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856</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856</v>
      </c>
      <c r="BM95" s="25" t="s">
        <v>2428</v>
      </c>
    </row>
    <row r="96" spans="2:47" s="1" customFormat="1" ht="13.5">
      <c r="B96" s="42"/>
      <c r="C96" s="64"/>
      <c r="D96" s="223" t="s">
        <v>223</v>
      </c>
      <c r="E96" s="64"/>
      <c r="F96" s="269" t="s">
        <v>2426</v>
      </c>
      <c r="G96" s="64"/>
      <c r="H96" s="64"/>
      <c r="I96" s="174"/>
      <c r="J96" s="64"/>
      <c r="K96" s="64"/>
      <c r="L96" s="62"/>
      <c r="M96" s="220"/>
      <c r="N96" s="43"/>
      <c r="O96" s="43"/>
      <c r="P96" s="43"/>
      <c r="Q96" s="43"/>
      <c r="R96" s="43"/>
      <c r="S96" s="43"/>
      <c r="T96" s="79"/>
      <c r="AT96" s="25" t="s">
        <v>223</v>
      </c>
      <c r="AU96" s="25" t="s">
        <v>86</v>
      </c>
    </row>
    <row r="97" spans="2:65" s="1" customFormat="1" ht="22.5" customHeight="1">
      <c r="B97" s="42"/>
      <c r="C97" s="206" t="s">
        <v>124</v>
      </c>
      <c r="D97" s="206" t="s">
        <v>216</v>
      </c>
      <c r="E97" s="207" t="s">
        <v>2429</v>
      </c>
      <c r="F97" s="208" t="s">
        <v>2430</v>
      </c>
      <c r="G97" s="209" t="s">
        <v>441</v>
      </c>
      <c r="H97" s="210">
        <v>1</v>
      </c>
      <c r="I97" s="211"/>
      <c r="J97" s="212">
        <f>ROUND(I97*H97,2)</f>
        <v>0</v>
      </c>
      <c r="K97" s="208" t="s">
        <v>22</v>
      </c>
      <c r="L97" s="62"/>
      <c r="M97" s="213" t="s">
        <v>22</v>
      </c>
      <c r="N97" s="214" t="s">
        <v>49</v>
      </c>
      <c r="O97" s="43"/>
      <c r="P97" s="215">
        <f>O97*H97</f>
        <v>0</v>
      </c>
      <c r="Q97" s="215">
        <v>0</v>
      </c>
      <c r="R97" s="215">
        <f>Q97*H97</f>
        <v>0</v>
      </c>
      <c r="S97" s="215">
        <v>0</v>
      </c>
      <c r="T97" s="216">
        <f>S97*H97</f>
        <v>0</v>
      </c>
      <c r="AR97" s="25" t="s">
        <v>856</v>
      </c>
      <c r="AT97" s="25" t="s">
        <v>216</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856</v>
      </c>
      <c r="BM97" s="25" t="s">
        <v>2431</v>
      </c>
    </row>
    <row r="98" spans="2:47" s="1" customFormat="1" ht="13.5">
      <c r="B98" s="42"/>
      <c r="C98" s="64"/>
      <c r="D98" s="223" t="s">
        <v>223</v>
      </c>
      <c r="E98" s="64"/>
      <c r="F98" s="269" t="s">
        <v>2426</v>
      </c>
      <c r="G98" s="64"/>
      <c r="H98" s="64"/>
      <c r="I98" s="174"/>
      <c r="J98" s="64"/>
      <c r="K98" s="64"/>
      <c r="L98" s="62"/>
      <c r="M98" s="220"/>
      <c r="N98" s="43"/>
      <c r="O98" s="43"/>
      <c r="P98" s="43"/>
      <c r="Q98" s="43"/>
      <c r="R98" s="43"/>
      <c r="S98" s="43"/>
      <c r="T98" s="79"/>
      <c r="AT98" s="25" t="s">
        <v>223</v>
      </c>
      <c r="AU98" s="25" t="s">
        <v>86</v>
      </c>
    </row>
    <row r="99" spans="2:65" s="1" customFormat="1" ht="22.5" customHeight="1">
      <c r="B99" s="42"/>
      <c r="C99" s="206" t="s">
        <v>221</v>
      </c>
      <c r="D99" s="206" t="s">
        <v>216</v>
      </c>
      <c r="E99" s="207" t="s">
        <v>2432</v>
      </c>
      <c r="F99" s="208" t="s">
        <v>1394</v>
      </c>
      <c r="G99" s="209" t="s">
        <v>441</v>
      </c>
      <c r="H99" s="210">
        <v>1</v>
      </c>
      <c r="I99" s="211"/>
      <c r="J99" s="212">
        <f>ROUND(I99*H99,2)</f>
        <v>0</v>
      </c>
      <c r="K99" s="208" t="s">
        <v>22</v>
      </c>
      <c r="L99" s="62"/>
      <c r="M99" s="213" t="s">
        <v>22</v>
      </c>
      <c r="N99" s="214" t="s">
        <v>49</v>
      </c>
      <c r="O99" s="43"/>
      <c r="P99" s="215">
        <f>O99*H99</f>
        <v>0</v>
      </c>
      <c r="Q99" s="215">
        <v>0</v>
      </c>
      <c r="R99" s="215">
        <f>Q99*H99</f>
        <v>0</v>
      </c>
      <c r="S99" s="215">
        <v>0</v>
      </c>
      <c r="T99" s="216">
        <f>S99*H99</f>
        <v>0</v>
      </c>
      <c r="AR99" s="25" t="s">
        <v>856</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856</v>
      </c>
      <c r="BM99" s="25" t="s">
        <v>2433</v>
      </c>
    </row>
    <row r="100" spans="2:47" s="1" customFormat="1" ht="13.5">
      <c r="B100" s="42"/>
      <c r="C100" s="64"/>
      <c r="D100" s="223" t="s">
        <v>223</v>
      </c>
      <c r="E100" s="64"/>
      <c r="F100" s="269" t="s">
        <v>2426</v>
      </c>
      <c r="G100" s="64"/>
      <c r="H100" s="64"/>
      <c r="I100" s="174"/>
      <c r="J100" s="64"/>
      <c r="K100" s="64"/>
      <c r="L100" s="62"/>
      <c r="M100" s="220"/>
      <c r="N100" s="43"/>
      <c r="O100" s="43"/>
      <c r="P100" s="43"/>
      <c r="Q100" s="43"/>
      <c r="R100" s="43"/>
      <c r="S100" s="43"/>
      <c r="T100" s="79"/>
      <c r="AT100" s="25" t="s">
        <v>223</v>
      </c>
      <c r="AU100" s="25" t="s">
        <v>86</v>
      </c>
    </row>
    <row r="101" spans="2:65" s="1" customFormat="1" ht="22.5" customHeight="1">
      <c r="B101" s="42"/>
      <c r="C101" s="206" t="s">
        <v>244</v>
      </c>
      <c r="D101" s="206" t="s">
        <v>216</v>
      </c>
      <c r="E101" s="207" t="s">
        <v>2143</v>
      </c>
      <c r="F101" s="208" t="s">
        <v>1413</v>
      </c>
      <c r="G101" s="209" t="s">
        <v>441</v>
      </c>
      <c r="H101" s="210">
        <v>1</v>
      </c>
      <c r="I101" s="211"/>
      <c r="J101" s="212">
        <f>ROUND(I101*H101,2)</f>
        <v>0</v>
      </c>
      <c r="K101" s="208" t="s">
        <v>22</v>
      </c>
      <c r="L101" s="62"/>
      <c r="M101" s="213" t="s">
        <v>22</v>
      </c>
      <c r="N101" s="214" t="s">
        <v>49</v>
      </c>
      <c r="O101" s="43"/>
      <c r="P101" s="215">
        <f>O101*H101</f>
        <v>0</v>
      </c>
      <c r="Q101" s="215">
        <v>0</v>
      </c>
      <c r="R101" s="215">
        <f>Q101*H101</f>
        <v>0</v>
      </c>
      <c r="S101" s="215">
        <v>0</v>
      </c>
      <c r="T101" s="216">
        <f>S101*H101</f>
        <v>0</v>
      </c>
      <c r="AR101" s="25" t="s">
        <v>856</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856</v>
      </c>
      <c r="BM101" s="25" t="s">
        <v>2434</v>
      </c>
    </row>
    <row r="102" spans="2:47" s="1" customFormat="1" ht="13.5">
      <c r="B102" s="42"/>
      <c r="C102" s="64"/>
      <c r="D102" s="223" t="s">
        <v>223</v>
      </c>
      <c r="E102" s="64"/>
      <c r="F102" s="269" t="s">
        <v>2426</v>
      </c>
      <c r="G102" s="64"/>
      <c r="H102" s="64"/>
      <c r="I102" s="174"/>
      <c r="J102" s="64"/>
      <c r="K102" s="64"/>
      <c r="L102" s="62"/>
      <c r="M102" s="220"/>
      <c r="N102" s="43"/>
      <c r="O102" s="43"/>
      <c r="P102" s="43"/>
      <c r="Q102" s="43"/>
      <c r="R102" s="43"/>
      <c r="S102" s="43"/>
      <c r="T102" s="79"/>
      <c r="AT102" s="25" t="s">
        <v>223</v>
      </c>
      <c r="AU102" s="25" t="s">
        <v>86</v>
      </c>
    </row>
    <row r="103" spans="2:65" s="1" customFormat="1" ht="22.5" customHeight="1">
      <c r="B103" s="42"/>
      <c r="C103" s="206" t="s">
        <v>250</v>
      </c>
      <c r="D103" s="206" t="s">
        <v>216</v>
      </c>
      <c r="E103" s="207" t="s">
        <v>2435</v>
      </c>
      <c r="F103" s="208" t="s">
        <v>1727</v>
      </c>
      <c r="G103" s="209" t="s">
        <v>441</v>
      </c>
      <c r="H103" s="210">
        <v>1</v>
      </c>
      <c r="I103" s="211"/>
      <c r="J103" s="212">
        <f>ROUND(I103*H103,2)</f>
        <v>0</v>
      </c>
      <c r="K103" s="208" t="s">
        <v>22</v>
      </c>
      <c r="L103" s="62"/>
      <c r="M103" s="213" t="s">
        <v>22</v>
      </c>
      <c r="N103" s="214" t="s">
        <v>49</v>
      </c>
      <c r="O103" s="43"/>
      <c r="P103" s="215">
        <f>O103*H103</f>
        <v>0</v>
      </c>
      <c r="Q103" s="215">
        <v>0</v>
      </c>
      <c r="R103" s="215">
        <f>Q103*H103</f>
        <v>0</v>
      </c>
      <c r="S103" s="215">
        <v>0</v>
      </c>
      <c r="T103" s="216">
        <f>S103*H103</f>
        <v>0</v>
      </c>
      <c r="AR103" s="25" t="s">
        <v>856</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856</v>
      </c>
      <c r="BM103" s="25" t="s">
        <v>2436</v>
      </c>
    </row>
    <row r="104" spans="2:47" s="1" customFormat="1" ht="27">
      <c r="B104" s="42"/>
      <c r="C104" s="64"/>
      <c r="D104" s="218" t="s">
        <v>223</v>
      </c>
      <c r="E104" s="64"/>
      <c r="F104" s="219" t="s">
        <v>2437</v>
      </c>
      <c r="G104" s="64"/>
      <c r="H104" s="64"/>
      <c r="I104" s="174"/>
      <c r="J104" s="64"/>
      <c r="K104" s="64"/>
      <c r="L104" s="62"/>
      <c r="M104" s="271"/>
      <c r="N104" s="272"/>
      <c r="O104" s="272"/>
      <c r="P104" s="272"/>
      <c r="Q104" s="272"/>
      <c r="R104" s="272"/>
      <c r="S104" s="272"/>
      <c r="T104" s="273"/>
      <c r="AT104" s="25" t="s">
        <v>223</v>
      </c>
      <c r="AU104" s="25" t="s">
        <v>86</v>
      </c>
    </row>
    <row r="105" spans="2:12" s="1" customFormat="1" ht="6.95" customHeight="1">
      <c r="B105" s="57"/>
      <c r="C105" s="58"/>
      <c r="D105" s="58"/>
      <c r="E105" s="58"/>
      <c r="F105" s="58"/>
      <c r="G105" s="58"/>
      <c r="H105" s="58"/>
      <c r="I105" s="150"/>
      <c r="J105" s="58"/>
      <c r="K105" s="58"/>
      <c r="L105" s="62"/>
    </row>
  </sheetData>
  <sheetProtection password="CC35" sheet="1" objects="1" scenarios="1" formatCells="0" formatColumns="0" formatRows="0" sort="0" autoFilter="0"/>
  <autoFilter ref="C89:K104"/>
  <mergeCells count="15">
    <mergeCell ref="E80:H80"/>
    <mergeCell ref="E78:H78"/>
    <mergeCell ref="E82:H82"/>
    <mergeCell ref="G1:H1"/>
    <mergeCell ref="L2:V2"/>
    <mergeCell ref="E49:H49"/>
    <mergeCell ref="E53:H53"/>
    <mergeCell ref="E51:H51"/>
    <mergeCell ref="E55:H55"/>
    <mergeCell ref="E76:H76"/>
    <mergeCell ref="E7:H7"/>
    <mergeCell ref="E11:H11"/>
    <mergeCell ref="E9:H9"/>
    <mergeCell ref="E13:H13"/>
    <mergeCell ref="E28:H28"/>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17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134</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ht="22.5" customHeight="1">
      <c r="B9" s="29"/>
      <c r="C9" s="30"/>
      <c r="D9" s="30"/>
      <c r="E9" s="417" t="s">
        <v>2185</v>
      </c>
      <c r="F9" s="377"/>
      <c r="G9" s="377"/>
      <c r="H9" s="377"/>
      <c r="I9" s="128"/>
      <c r="J9" s="30"/>
      <c r="K9" s="32"/>
    </row>
    <row r="10" spans="2:11" ht="13.5">
      <c r="B10" s="29"/>
      <c r="C10" s="30"/>
      <c r="D10" s="38" t="s">
        <v>181</v>
      </c>
      <c r="E10" s="30"/>
      <c r="F10" s="30"/>
      <c r="G10" s="30"/>
      <c r="H10" s="30"/>
      <c r="I10" s="128"/>
      <c r="J10" s="30"/>
      <c r="K10" s="32"/>
    </row>
    <row r="11" spans="2:11" s="1" customFormat="1" ht="22.5" customHeight="1">
      <c r="B11" s="42"/>
      <c r="C11" s="43"/>
      <c r="D11" s="43"/>
      <c r="E11" s="401" t="s">
        <v>2189</v>
      </c>
      <c r="F11" s="419"/>
      <c r="G11" s="419"/>
      <c r="H11" s="419"/>
      <c r="I11" s="129"/>
      <c r="J11" s="43"/>
      <c r="K11" s="46"/>
    </row>
    <row r="12" spans="2:11" s="1" customFormat="1" ht="13.5">
      <c r="B12" s="42"/>
      <c r="C12" s="43"/>
      <c r="D12" s="38" t="s">
        <v>2191</v>
      </c>
      <c r="E12" s="43"/>
      <c r="F12" s="43"/>
      <c r="G12" s="43"/>
      <c r="H12" s="43"/>
      <c r="I12" s="129"/>
      <c r="J12" s="43"/>
      <c r="K12" s="46"/>
    </row>
    <row r="13" spans="2:11" s="1" customFormat="1" ht="36.95" customHeight="1">
      <c r="B13" s="42"/>
      <c r="C13" s="43"/>
      <c r="D13" s="43"/>
      <c r="E13" s="420" t="s">
        <v>2438</v>
      </c>
      <c r="F13" s="419"/>
      <c r="G13" s="419"/>
      <c r="H13" s="419"/>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ROUND(J90,2)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ROUND(SUM(BE90:BE176),2)</f>
        <v>0</v>
      </c>
      <c r="G34" s="43"/>
      <c r="H34" s="43"/>
      <c r="I34" s="142">
        <v>0.21</v>
      </c>
      <c r="J34" s="141">
        <f>ROUND(ROUND((SUM(BE90:BE176)),2)*I34,2)</f>
        <v>0</v>
      </c>
      <c r="K34" s="46"/>
    </row>
    <row r="35" spans="2:11" s="1" customFormat="1" ht="14.45" customHeight="1">
      <c r="B35" s="42"/>
      <c r="C35" s="43"/>
      <c r="D35" s="43"/>
      <c r="E35" s="50" t="s">
        <v>50</v>
      </c>
      <c r="F35" s="141">
        <f>ROUND(SUM(BF90:BF176),2)</f>
        <v>0</v>
      </c>
      <c r="G35" s="43"/>
      <c r="H35" s="43"/>
      <c r="I35" s="142">
        <v>0.15</v>
      </c>
      <c r="J35" s="141">
        <f>ROUND(ROUND((SUM(BF90:BF176)),2)*I35,2)</f>
        <v>0</v>
      </c>
      <c r="K35" s="46"/>
    </row>
    <row r="36" spans="2:11" s="1" customFormat="1" ht="14.45" customHeight="1" hidden="1">
      <c r="B36" s="42"/>
      <c r="C36" s="43"/>
      <c r="D36" s="43"/>
      <c r="E36" s="50" t="s">
        <v>51</v>
      </c>
      <c r="F36" s="141">
        <f>ROUND(SUM(BG90:BG176),2)</f>
        <v>0</v>
      </c>
      <c r="G36" s="43"/>
      <c r="H36" s="43"/>
      <c r="I36" s="142">
        <v>0.21</v>
      </c>
      <c r="J36" s="141">
        <v>0</v>
      </c>
      <c r="K36" s="46"/>
    </row>
    <row r="37" spans="2:11" s="1" customFormat="1" ht="14.45" customHeight="1" hidden="1">
      <c r="B37" s="42"/>
      <c r="C37" s="43"/>
      <c r="D37" s="43"/>
      <c r="E37" s="50" t="s">
        <v>52</v>
      </c>
      <c r="F37" s="141">
        <f>ROUND(SUM(BH90:BH176),2)</f>
        <v>0</v>
      </c>
      <c r="G37" s="43"/>
      <c r="H37" s="43"/>
      <c r="I37" s="142">
        <v>0.15</v>
      </c>
      <c r="J37" s="141">
        <v>0</v>
      </c>
      <c r="K37" s="46"/>
    </row>
    <row r="38" spans="2:11" s="1" customFormat="1" ht="14.45" customHeight="1" hidden="1">
      <c r="B38" s="42"/>
      <c r="C38" s="43"/>
      <c r="D38" s="43"/>
      <c r="E38" s="50" t="s">
        <v>53</v>
      </c>
      <c r="F38" s="141">
        <f>ROUND(SUM(BI90:BI176),2)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2189</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PS-02-1 - Technologická část ČS-1</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J90</f>
        <v>0</v>
      </c>
      <c r="K64" s="46"/>
      <c r="AU64" s="25" t="s">
        <v>189</v>
      </c>
    </row>
    <row r="65" spans="2:11" s="8" customFormat="1" ht="24.95" customHeight="1">
      <c r="B65" s="160"/>
      <c r="C65" s="161"/>
      <c r="D65" s="162" t="s">
        <v>497</v>
      </c>
      <c r="E65" s="163"/>
      <c r="F65" s="163"/>
      <c r="G65" s="163"/>
      <c r="H65" s="163"/>
      <c r="I65" s="164"/>
      <c r="J65" s="165">
        <f>J91</f>
        <v>0</v>
      </c>
      <c r="K65" s="166"/>
    </row>
    <row r="66" spans="2:11" s="9" customFormat="1" ht="19.9" customHeight="1">
      <c r="B66" s="167"/>
      <c r="C66" s="168"/>
      <c r="D66" s="169" t="s">
        <v>2140</v>
      </c>
      <c r="E66" s="170"/>
      <c r="F66" s="170"/>
      <c r="G66" s="170"/>
      <c r="H66" s="170"/>
      <c r="I66" s="171"/>
      <c r="J66" s="172">
        <f>J92</f>
        <v>0</v>
      </c>
      <c r="K66" s="173"/>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0"/>
      <c r="J68" s="58"/>
      <c r="K68" s="59"/>
    </row>
    <row r="72" spans="2:12" s="1" customFormat="1" ht="6.95" customHeight="1">
      <c r="B72" s="60"/>
      <c r="C72" s="61"/>
      <c r="D72" s="61"/>
      <c r="E72" s="61"/>
      <c r="F72" s="61"/>
      <c r="G72" s="61"/>
      <c r="H72" s="61"/>
      <c r="I72" s="153"/>
      <c r="J72" s="61"/>
      <c r="K72" s="61"/>
      <c r="L72" s="62"/>
    </row>
    <row r="73" spans="2:12" s="1" customFormat="1" ht="36.95" customHeight="1">
      <c r="B73" s="42"/>
      <c r="C73" s="63" t="s">
        <v>198</v>
      </c>
      <c r="D73" s="64"/>
      <c r="E73" s="64"/>
      <c r="F73" s="64"/>
      <c r="G73" s="64"/>
      <c r="H73" s="64"/>
      <c r="I73" s="174"/>
      <c r="J73" s="64"/>
      <c r="K73" s="64"/>
      <c r="L73" s="62"/>
    </row>
    <row r="74" spans="2:12" s="1" customFormat="1" ht="6.95" customHeight="1">
      <c r="B74" s="42"/>
      <c r="C74" s="64"/>
      <c r="D74" s="64"/>
      <c r="E74" s="64"/>
      <c r="F74" s="64"/>
      <c r="G74" s="64"/>
      <c r="H74" s="64"/>
      <c r="I74" s="174"/>
      <c r="J74" s="64"/>
      <c r="K74" s="64"/>
      <c r="L74" s="62"/>
    </row>
    <row r="75" spans="2:12" s="1" customFormat="1" ht="14.45" customHeight="1">
      <c r="B75" s="42"/>
      <c r="C75" s="66" t="s">
        <v>18</v>
      </c>
      <c r="D75" s="64"/>
      <c r="E75" s="64"/>
      <c r="F75" s="64"/>
      <c r="G75" s="64"/>
      <c r="H75" s="64"/>
      <c r="I75" s="174"/>
      <c r="J75" s="64"/>
      <c r="K75" s="64"/>
      <c r="L75" s="62"/>
    </row>
    <row r="76" spans="2:12" s="1" customFormat="1" ht="22.5" customHeight="1">
      <c r="B76" s="42"/>
      <c r="C76" s="64"/>
      <c r="D76" s="64"/>
      <c r="E76" s="421" t="str">
        <f>E7</f>
        <v>Splašková kanalizace a ČOV Drhovy</v>
      </c>
      <c r="F76" s="422"/>
      <c r="G76" s="422"/>
      <c r="H76" s="422"/>
      <c r="I76" s="174"/>
      <c r="J76" s="64"/>
      <c r="K76" s="64"/>
      <c r="L76" s="62"/>
    </row>
    <row r="77" spans="2:12" ht="13.5">
      <c r="B77" s="29"/>
      <c r="C77" s="66" t="s">
        <v>175</v>
      </c>
      <c r="D77" s="175"/>
      <c r="E77" s="175"/>
      <c r="F77" s="175"/>
      <c r="G77" s="175"/>
      <c r="H77" s="175"/>
      <c r="J77" s="175"/>
      <c r="K77" s="175"/>
      <c r="L77" s="176"/>
    </row>
    <row r="78" spans="2:12" ht="22.5" customHeight="1">
      <c r="B78" s="29"/>
      <c r="C78" s="175"/>
      <c r="D78" s="175"/>
      <c r="E78" s="421" t="s">
        <v>2185</v>
      </c>
      <c r="F78" s="426"/>
      <c r="G78" s="426"/>
      <c r="H78" s="426"/>
      <c r="J78" s="175"/>
      <c r="K78" s="175"/>
      <c r="L78" s="176"/>
    </row>
    <row r="79" spans="2:12" ht="13.5">
      <c r="B79" s="29"/>
      <c r="C79" s="66" t="s">
        <v>181</v>
      </c>
      <c r="D79" s="175"/>
      <c r="E79" s="175"/>
      <c r="F79" s="175"/>
      <c r="G79" s="175"/>
      <c r="H79" s="175"/>
      <c r="J79" s="175"/>
      <c r="K79" s="175"/>
      <c r="L79" s="176"/>
    </row>
    <row r="80" spans="2:12" s="1" customFormat="1" ht="22.5" customHeight="1">
      <c r="B80" s="42"/>
      <c r="C80" s="64"/>
      <c r="D80" s="64"/>
      <c r="E80" s="425" t="s">
        <v>2189</v>
      </c>
      <c r="F80" s="423"/>
      <c r="G80" s="423"/>
      <c r="H80" s="423"/>
      <c r="I80" s="174"/>
      <c r="J80" s="64"/>
      <c r="K80" s="64"/>
      <c r="L80" s="62"/>
    </row>
    <row r="81" spans="2:12" s="1" customFormat="1" ht="14.45" customHeight="1">
      <c r="B81" s="42"/>
      <c r="C81" s="66" t="s">
        <v>2191</v>
      </c>
      <c r="D81" s="64"/>
      <c r="E81" s="64"/>
      <c r="F81" s="64"/>
      <c r="G81" s="64"/>
      <c r="H81" s="64"/>
      <c r="I81" s="174"/>
      <c r="J81" s="64"/>
      <c r="K81" s="64"/>
      <c r="L81" s="62"/>
    </row>
    <row r="82" spans="2:12" s="1" customFormat="1" ht="23.25" customHeight="1">
      <c r="B82" s="42"/>
      <c r="C82" s="64"/>
      <c r="D82" s="64"/>
      <c r="E82" s="392" t="str">
        <f>E13</f>
        <v>PS-02-1 - Technologická část ČS-1</v>
      </c>
      <c r="F82" s="423"/>
      <c r="G82" s="423"/>
      <c r="H82" s="423"/>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25</v>
      </c>
      <c r="D84" s="64"/>
      <c r="E84" s="64"/>
      <c r="F84" s="177" t="str">
        <f>F16</f>
        <v>Drhovy</v>
      </c>
      <c r="G84" s="64"/>
      <c r="H84" s="64"/>
      <c r="I84" s="178" t="s">
        <v>27</v>
      </c>
      <c r="J84" s="74" t="str">
        <f>IF(J16="","",J16)</f>
        <v>23.8.2016</v>
      </c>
      <c r="K84" s="64"/>
      <c r="L84" s="62"/>
    </row>
    <row r="85" spans="2:12" s="1" customFormat="1" ht="6.95" customHeight="1">
      <c r="B85" s="42"/>
      <c r="C85" s="64"/>
      <c r="D85" s="64"/>
      <c r="E85" s="64"/>
      <c r="F85" s="64"/>
      <c r="G85" s="64"/>
      <c r="H85" s="64"/>
      <c r="I85" s="174"/>
      <c r="J85" s="64"/>
      <c r="K85" s="64"/>
      <c r="L85" s="62"/>
    </row>
    <row r="86" spans="2:12" s="1" customFormat="1" ht="13.5">
      <c r="B86" s="42"/>
      <c r="C86" s="66" t="s">
        <v>31</v>
      </c>
      <c r="D86" s="64"/>
      <c r="E86" s="64"/>
      <c r="F86" s="177" t="str">
        <f>E19</f>
        <v>Obec Drhovy, Drhovy 65, 263 01 Dobříš</v>
      </c>
      <c r="G86" s="64"/>
      <c r="H86" s="64"/>
      <c r="I86" s="178" t="s">
        <v>37</v>
      </c>
      <c r="J86" s="177" t="str">
        <f>E25</f>
        <v>UREŠ vhprojekt s.r.o.</v>
      </c>
      <c r="K86" s="64"/>
      <c r="L86" s="62"/>
    </row>
    <row r="87" spans="2:12" s="1" customFormat="1" ht="14.45" customHeight="1">
      <c r="B87" s="42"/>
      <c r="C87" s="66" t="s">
        <v>35</v>
      </c>
      <c r="D87" s="64"/>
      <c r="E87" s="64"/>
      <c r="F87" s="177" t="str">
        <f>IF(E22="","",E22)</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199</v>
      </c>
      <c r="D89" s="181" t="s">
        <v>63</v>
      </c>
      <c r="E89" s="181" t="s">
        <v>59</v>
      </c>
      <c r="F89" s="181" t="s">
        <v>200</v>
      </c>
      <c r="G89" s="181" t="s">
        <v>201</v>
      </c>
      <c r="H89" s="181" t="s">
        <v>202</v>
      </c>
      <c r="I89" s="182" t="s">
        <v>203</v>
      </c>
      <c r="J89" s="181" t="s">
        <v>187</v>
      </c>
      <c r="K89" s="183" t="s">
        <v>204</v>
      </c>
      <c r="L89" s="184"/>
      <c r="M89" s="82" t="s">
        <v>205</v>
      </c>
      <c r="N89" s="83" t="s">
        <v>48</v>
      </c>
      <c r="O89" s="83" t="s">
        <v>206</v>
      </c>
      <c r="P89" s="83" t="s">
        <v>207</v>
      </c>
      <c r="Q89" s="83" t="s">
        <v>208</v>
      </c>
      <c r="R89" s="83" t="s">
        <v>209</v>
      </c>
      <c r="S89" s="83" t="s">
        <v>210</v>
      </c>
      <c r="T89" s="84" t="s">
        <v>211</v>
      </c>
    </row>
    <row r="90" spans="2:63" s="1" customFormat="1" ht="29.25" customHeight="1">
      <c r="B90" s="42"/>
      <c r="C90" s="88" t="s">
        <v>188</v>
      </c>
      <c r="D90" s="64"/>
      <c r="E90" s="64"/>
      <c r="F90" s="64"/>
      <c r="G90" s="64"/>
      <c r="H90" s="64"/>
      <c r="I90" s="174"/>
      <c r="J90" s="185">
        <f>BK90</f>
        <v>0</v>
      </c>
      <c r="K90" s="64"/>
      <c r="L90" s="62"/>
      <c r="M90" s="85"/>
      <c r="N90" s="86"/>
      <c r="O90" s="86"/>
      <c r="P90" s="186">
        <f>P91</f>
        <v>0</v>
      </c>
      <c r="Q90" s="86"/>
      <c r="R90" s="186">
        <f>R91</f>
        <v>0.136</v>
      </c>
      <c r="S90" s="86"/>
      <c r="T90" s="187">
        <f>T91</f>
        <v>0</v>
      </c>
      <c r="AT90" s="25" t="s">
        <v>77</v>
      </c>
      <c r="AU90" s="25" t="s">
        <v>189</v>
      </c>
      <c r="BK90" s="188">
        <f>BK91</f>
        <v>0</v>
      </c>
    </row>
    <row r="91" spans="2:63" s="11" customFormat="1" ht="37.35" customHeight="1">
      <c r="B91" s="189"/>
      <c r="C91" s="190"/>
      <c r="D91" s="191" t="s">
        <v>77</v>
      </c>
      <c r="E91" s="192" t="s">
        <v>179</v>
      </c>
      <c r="F91" s="192" t="s">
        <v>1374</v>
      </c>
      <c r="G91" s="190"/>
      <c r="H91" s="190"/>
      <c r="I91" s="193"/>
      <c r="J91" s="194">
        <f>BK91</f>
        <v>0</v>
      </c>
      <c r="K91" s="190"/>
      <c r="L91" s="195"/>
      <c r="M91" s="196"/>
      <c r="N91" s="197"/>
      <c r="O91" s="197"/>
      <c r="P91" s="198">
        <f>P92</f>
        <v>0</v>
      </c>
      <c r="Q91" s="197"/>
      <c r="R91" s="198">
        <f>R92</f>
        <v>0.136</v>
      </c>
      <c r="S91" s="197"/>
      <c r="T91" s="199">
        <f>T92</f>
        <v>0</v>
      </c>
      <c r="AR91" s="200" t="s">
        <v>124</v>
      </c>
      <c r="AT91" s="201" t="s">
        <v>77</v>
      </c>
      <c r="AU91" s="201" t="s">
        <v>78</v>
      </c>
      <c r="AY91" s="200" t="s">
        <v>214</v>
      </c>
      <c r="BK91" s="202">
        <f>BK92</f>
        <v>0</v>
      </c>
    </row>
    <row r="92" spans="2:63" s="11" customFormat="1" ht="19.9" customHeight="1">
      <c r="B92" s="189"/>
      <c r="C92" s="190"/>
      <c r="D92" s="203" t="s">
        <v>77</v>
      </c>
      <c r="E92" s="204" t="s">
        <v>2141</v>
      </c>
      <c r="F92" s="204" t="s">
        <v>2142</v>
      </c>
      <c r="G92" s="190"/>
      <c r="H92" s="190"/>
      <c r="I92" s="193"/>
      <c r="J92" s="205">
        <f>BK92</f>
        <v>0</v>
      </c>
      <c r="K92" s="190"/>
      <c r="L92" s="195"/>
      <c r="M92" s="196"/>
      <c r="N92" s="197"/>
      <c r="O92" s="197"/>
      <c r="P92" s="198">
        <f>SUM(P93:P176)</f>
        <v>0</v>
      </c>
      <c r="Q92" s="197"/>
      <c r="R92" s="198">
        <f>SUM(R93:R176)</f>
        <v>0.136</v>
      </c>
      <c r="S92" s="197"/>
      <c r="T92" s="199">
        <f>SUM(T93:T176)</f>
        <v>0</v>
      </c>
      <c r="AR92" s="200" t="s">
        <v>124</v>
      </c>
      <c r="AT92" s="201" t="s">
        <v>77</v>
      </c>
      <c r="AU92" s="201" t="s">
        <v>24</v>
      </c>
      <c r="AY92" s="200" t="s">
        <v>214</v>
      </c>
      <c r="BK92" s="202">
        <f>SUM(BK93:BK176)</f>
        <v>0</v>
      </c>
    </row>
    <row r="93" spans="2:65" s="1" customFormat="1" ht="22.5" customHeight="1">
      <c r="B93" s="42"/>
      <c r="C93" s="206" t="s">
        <v>24</v>
      </c>
      <c r="D93" s="206" t="s">
        <v>216</v>
      </c>
      <c r="E93" s="207" t="s">
        <v>2439</v>
      </c>
      <c r="F93" s="208" t="s">
        <v>2440</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24</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24</v>
      </c>
      <c r="BM93" s="25" t="s">
        <v>2441</v>
      </c>
    </row>
    <row r="94" spans="2:47" s="1" customFormat="1" ht="13.5">
      <c r="B94" s="42"/>
      <c r="C94" s="64"/>
      <c r="D94" s="223" t="s">
        <v>223</v>
      </c>
      <c r="E94" s="64"/>
      <c r="F94" s="269" t="s">
        <v>2440</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86</v>
      </c>
      <c r="D95" s="206" t="s">
        <v>216</v>
      </c>
      <c r="E95" s="207" t="s">
        <v>2442</v>
      </c>
      <c r="F95" s="208" t="s">
        <v>2443</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24</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24</v>
      </c>
      <c r="BM95" s="25" t="s">
        <v>2444</v>
      </c>
    </row>
    <row r="96" spans="2:47" s="1" customFormat="1" ht="13.5">
      <c r="B96" s="42"/>
      <c r="C96" s="64"/>
      <c r="D96" s="223" t="s">
        <v>223</v>
      </c>
      <c r="E96" s="64"/>
      <c r="F96" s="269" t="s">
        <v>2443</v>
      </c>
      <c r="G96" s="64"/>
      <c r="H96" s="64"/>
      <c r="I96" s="174"/>
      <c r="J96" s="64"/>
      <c r="K96" s="64"/>
      <c r="L96" s="62"/>
      <c r="M96" s="220"/>
      <c r="N96" s="43"/>
      <c r="O96" s="43"/>
      <c r="P96" s="43"/>
      <c r="Q96" s="43"/>
      <c r="R96" s="43"/>
      <c r="S96" s="43"/>
      <c r="T96" s="79"/>
      <c r="AT96" s="25" t="s">
        <v>223</v>
      </c>
      <c r="AU96" s="25" t="s">
        <v>86</v>
      </c>
    </row>
    <row r="97" spans="2:65" s="1" customFormat="1" ht="22.5" customHeight="1">
      <c r="B97" s="42"/>
      <c r="C97" s="236" t="s">
        <v>124</v>
      </c>
      <c r="D97" s="236" t="s">
        <v>179</v>
      </c>
      <c r="E97" s="237" t="s">
        <v>2445</v>
      </c>
      <c r="F97" s="238" t="s">
        <v>2446</v>
      </c>
      <c r="G97" s="239" t="s">
        <v>441</v>
      </c>
      <c r="H97" s="240">
        <v>2</v>
      </c>
      <c r="I97" s="241"/>
      <c r="J97" s="242">
        <f>ROUND(I97*H97,2)</f>
        <v>0</v>
      </c>
      <c r="K97" s="238" t="s">
        <v>22</v>
      </c>
      <c r="L97" s="243"/>
      <c r="M97" s="244" t="s">
        <v>22</v>
      </c>
      <c r="N97" s="245" t="s">
        <v>49</v>
      </c>
      <c r="O97" s="43"/>
      <c r="P97" s="215">
        <f>O97*H97</f>
        <v>0</v>
      </c>
      <c r="Q97" s="215">
        <v>0</v>
      </c>
      <c r="R97" s="215">
        <f>Q97*H97</f>
        <v>0</v>
      </c>
      <c r="S97" s="215">
        <v>0</v>
      </c>
      <c r="T97" s="216">
        <f>S97*H97</f>
        <v>0</v>
      </c>
      <c r="AR97" s="25" t="s">
        <v>86</v>
      </c>
      <c r="AT97" s="25" t="s">
        <v>179</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24</v>
      </c>
      <c r="BM97" s="25" t="s">
        <v>2447</v>
      </c>
    </row>
    <row r="98" spans="2:47" s="1" customFormat="1" ht="13.5">
      <c r="B98" s="42"/>
      <c r="C98" s="64"/>
      <c r="D98" s="218" t="s">
        <v>223</v>
      </c>
      <c r="E98" s="64"/>
      <c r="F98" s="219" t="s">
        <v>2446</v>
      </c>
      <c r="G98" s="64"/>
      <c r="H98" s="64"/>
      <c r="I98" s="174"/>
      <c r="J98" s="64"/>
      <c r="K98" s="64"/>
      <c r="L98" s="62"/>
      <c r="M98" s="220"/>
      <c r="N98" s="43"/>
      <c r="O98" s="43"/>
      <c r="P98" s="43"/>
      <c r="Q98" s="43"/>
      <c r="R98" s="43"/>
      <c r="S98" s="43"/>
      <c r="T98" s="79"/>
      <c r="AT98" s="25" t="s">
        <v>223</v>
      </c>
      <c r="AU98" s="25" t="s">
        <v>86</v>
      </c>
    </row>
    <row r="99" spans="2:47" s="1" customFormat="1" ht="243">
      <c r="B99" s="42"/>
      <c r="C99" s="64"/>
      <c r="D99" s="223" t="s">
        <v>335</v>
      </c>
      <c r="E99" s="64"/>
      <c r="F99" s="246" t="s">
        <v>2448</v>
      </c>
      <c r="G99" s="64"/>
      <c r="H99" s="64"/>
      <c r="I99" s="174"/>
      <c r="J99" s="64"/>
      <c r="K99" s="64"/>
      <c r="L99" s="62"/>
      <c r="M99" s="220"/>
      <c r="N99" s="43"/>
      <c r="O99" s="43"/>
      <c r="P99" s="43"/>
      <c r="Q99" s="43"/>
      <c r="R99" s="43"/>
      <c r="S99" s="43"/>
      <c r="T99" s="79"/>
      <c r="AT99" s="25" t="s">
        <v>335</v>
      </c>
      <c r="AU99" s="25" t="s">
        <v>86</v>
      </c>
    </row>
    <row r="100" spans="2:65" s="1" customFormat="1" ht="22.5" customHeight="1">
      <c r="B100" s="42"/>
      <c r="C100" s="236" t="s">
        <v>221</v>
      </c>
      <c r="D100" s="236" t="s">
        <v>179</v>
      </c>
      <c r="E100" s="237" t="s">
        <v>2449</v>
      </c>
      <c r="F100" s="238" t="s">
        <v>2450</v>
      </c>
      <c r="G100" s="239" t="s">
        <v>441</v>
      </c>
      <c r="H100" s="240">
        <v>1</v>
      </c>
      <c r="I100" s="241"/>
      <c r="J100" s="242">
        <f>ROUND(I100*H100,2)</f>
        <v>0</v>
      </c>
      <c r="K100" s="238" t="s">
        <v>22</v>
      </c>
      <c r="L100" s="243"/>
      <c r="M100" s="244" t="s">
        <v>22</v>
      </c>
      <c r="N100" s="245" t="s">
        <v>49</v>
      </c>
      <c r="O100" s="43"/>
      <c r="P100" s="215">
        <f>O100*H100</f>
        <v>0</v>
      </c>
      <c r="Q100" s="215">
        <v>0</v>
      </c>
      <c r="R100" s="215">
        <f>Q100*H100</f>
        <v>0</v>
      </c>
      <c r="S100" s="215">
        <v>0</v>
      </c>
      <c r="T100" s="216">
        <f>S100*H100</f>
        <v>0</v>
      </c>
      <c r="AR100" s="25" t="s">
        <v>86</v>
      </c>
      <c r="AT100" s="25" t="s">
        <v>179</v>
      </c>
      <c r="AU100" s="25" t="s">
        <v>86</v>
      </c>
      <c r="AY100" s="25" t="s">
        <v>214</v>
      </c>
      <c r="BE100" s="217">
        <f>IF(N100="základní",J100,0)</f>
        <v>0</v>
      </c>
      <c r="BF100" s="217">
        <f>IF(N100="snížená",J100,0)</f>
        <v>0</v>
      </c>
      <c r="BG100" s="217">
        <f>IF(N100="zákl. přenesená",J100,0)</f>
        <v>0</v>
      </c>
      <c r="BH100" s="217">
        <f>IF(N100="sníž. přenesená",J100,0)</f>
        <v>0</v>
      </c>
      <c r="BI100" s="217">
        <f>IF(N100="nulová",J100,0)</f>
        <v>0</v>
      </c>
      <c r="BJ100" s="25" t="s">
        <v>24</v>
      </c>
      <c r="BK100" s="217">
        <f>ROUND(I100*H100,2)</f>
        <v>0</v>
      </c>
      <c r="BL100" s="25" t="s">
        <v>24</v>
      </c>
      <c r="BM100" s="25" t="s">
        <v>2451</v>
      </c>
    </row>
    <row r="101" spans="2:47" s="1" customFormat="1" ht="67.5">
      <c r="B101" s="42"/>
      <c r="C101" s="64"/>
      <c r="D101" s="223" t="s">
        <v>335</v>
      </c>
      <c r="E101" s="64"/>
      <c r="F101" s="246" t="s">
        <v>2452</v>
      </c>
      <c r="G101" s="64"/>
      <c r="H101" s="64"/>
      <c r="I101" s="174"/>
      <c r="J101" s="64"/>
      <c r="K101" s="64"/>
      <c r="L101" s="62"/>
      <c r="M101" s="220"/>
      <c r="N101" s="43"/>
      <c r="O101" s="43"/>
      <c r="P101" s="43"/>
      <c r="Q101" s="43"/>
      <c r="R101" s="43"/>
      <c r="S101" s="43"/>
      <c r="T101" s="79"/>
      <c r="AT101" s="25" t="s">
        <v>335</v>
      </c>
      <c r="AU101" s="25" t="s">
        <v>86</v>
      </c>
    </row>
    <row r="102" spans="2:65" s="1" customFormat="1" ht="22.5" customHeight="1">
      <c r="B102" s="42"/>
      <c r="C102" s="236" t="s">
        <v>244</v>
      </c>
      <c r="D102" s="236" t="s">
        <v>179</v>
      </c>
      <c r="E102" s="237" t="s">
        <v>2453</v>
      </c>
      <c r="F102" s="238" t="s">
        <v>2454</v>
      </c>
      <c r="G102" s="239" t="s">
        <v>441</v>
      </c>
      <c r="H102" s="240">
        <v>1</v>
      </c>
      <c r="I102" s="241"/>
      <c r="J102" s="242">
        <f>ROUND(I102*H102,2)</f>
        <v>0</v>
      </c>
      <c r="K102" s="238" t="s">
        <v>22</v>
      </c>
      <c r="L102" s="243"/>
      <c r="M102" s="244" t="s">
        <v>22</v>
      </c>
      <c r="N102" s="245" t="s">
        <v>49</v>
      </c>
      <c r="O102" s="43"/>
      <c r="P102" s="215">
        <f>O102*H102</f>
        <v>0</v>
      </c>
      <c r="Q102" s="215">
        <v>0</v>
      </c>
      <c r="R102" s="215">
        <f>Q102*H102</f>
        <v>0</v>
      </c>
      <c r="S102" s="215">
        <v>0</v>
      </c>
      <c r="T102" s="216">
        <f>S102*H102</f>
        <v>0</v>
      </c>
      <c r="AR102" s="25" t="s">
        <v>86</v>
      </c>
      <c r="AT102" s="25" t="s">
        <v>179</v>
      </c>
      <c r="AU102" s="25" t="s">
        <v>86</v>
      </c>
      <c r="AY102" s="25" t="s">
        <v>214</v>
      </c>
      <c r="BE102" s="217">
        <f>IF(N102="základní",J102,0)</f>
        <v>0</v>
      </c>
      <c r="BF102" s="217">
        <f>IF(N102="snížená",J102,0)</f>
        <v>0</v>
      </c>
      <c r="BG102" s="217">
        <f>IF(N102="zákl. přenesená",J102,0)</f>
        <v>0</v>
      </c>
      <c r="BH102" s="217">
        <f>IF(N102="sníž. přenesená",J102,0)</f>
        <v>0</v>
      </c>
      <c r="BI102" s="217">
        <f>IF(N102="nulová",J102,0)</f>
        <v>0</v>
      </c>
      <c r="BJ102" s="25" t="s">
        <v>24</v>
      </c>
      <c r="BK102" s="217">
        <f>ROUND(I102*H102,2)</f>
        <v>0</v>
      </c>
      <c r="BL102" s="25" t="s">
        <v>24</v>
      </c>
      <c r="BM102" s="25" t="s">
        <v>2455</v>
      </c>
    </row>
    <row r="103" spans="2:47" s="1" customFormat="1" ht="13.5">
      <c r="B103" s="42"/>
      <c r="C103" s="64"/>
      <c r="D103" s="218" t="s">
        <v>223</v>
      </c>
      <c r="E103" s="64"/>
      <c r="F103" s="219" t="s">
        <v>2454</v>
      </c>
      <c r="G103" s="64"/>
      <c r="H103" s="64"/>
      <c r="I103" s="174"/>
      <c r="J103" s="64"/>
      <c r="K103" s="64"/>
      <c r="L103" s="62"/>
      <c r="M103" s="220"/>
      <c r="N103" s="43"/>
      <c r="O103" s="43"/>
      <c r="P103" s="43"/>
      <c r="Q103" s="43"/>
      <c r="R103" s="43"/>
      <c r="S103" s="43"/>
      <c r="T103" s="79"/>
      <c r="AT103" s="25" t="s">
        <v>223</v>
      </c>
      <c r="AU103" s="25" t="s">
        <v>86</v>
      </c>
    </row>
    <row r="104" spans="2:47" s="1" customFormat="1" ht="40.5">
      <c r="B104" s="42"/>
      <c r="C104" s="64"/>
      <c r="D104" s="223" t="s">
        <v>335</v>
      </c>
      <c r="E104" s="64"/>
      <c r="F104" s="246" t="s">
        <v>2456</v>
      </c>
      <c r="G104" s="64"/>
      <c r="H104" s="64"/>
      <c r="I104" s="174"/>
      <c r="J104" s="64"/>
      <c r="K104" s="64"/>
      <c r="L104" s="62"/>
      <c r="M104" s="220"/>
      <c r="N104" s="43"/>
      <c r="O104" s="43"/>
      <c r="P104" s="43"/>
      <c r="Q104" s="43"/>
      <c r="R104" s="43"/>
      <c r="S104" s="43"/>
      <c r="T104" s="79"/>
      <c r="AT104" s="25" t="s">
        <v>335</v>
      </c>
      <c r="AU104" s="25" t="s">
        <v>86</v>
      </c>
    </row>
    <row r="105" spans="2:65" s="1" customFormat="1" ht="22.5" customHeight="1">
      <c r="B105" s="42"/>
      <c r="C105" s="236" t="s">
        <v>250</v>
      </c>
      <c r="D105" s="236" t="s">
        <v>179</v>
      </c>
      <c r="E105" s="237" t="s">
        <v>2457</v>
      </c>
      <c r="F105" s="238" t="s">
        <v>2458</v>
      </c>
      <c r="G105" s="239" t="s">
        <v>441</v>
      </c>
      <c r="H105" s="240">
        <v>1</v>
      </c>
      <c r="I105" s="241"/>
      <c r="J105" s="242">
        <f>ROUND(I105*H105,2)</f>
        <v>0</v>
      </c>
      <c r="K105" s="238" t="s">
        <v>22</v>
      </c>
      <c r="L105" s="243"/>
      <c r="M105" s="244" t="s">
        <v>22</v>
      </c>
      <c r="N105" s="245" t="s">
        <v>49</v>
      </c>
      <c r="O105" s="43"/>
      <c r="P105" s="215">
        <f>O105*H105</f>
        <v>0</v>
      </c>
      <c r="Q105" s="215">
        <v>0</v>
      </c>
      <c r="R105" s="215">
        <f>Q105*H105</f>
        <v>0</v>
      </c>
      <c r="S105" s="215">
        <v>0</v>
      </c>
      <c r="T105" s="216">
        <f>S105*H105</f>
        <v>0</v>
      </c>
      <c r="AR105" s="25" t="s">
        <v>86</v>
      </c>
      <c r="AT105" s="25" t="s">
        <v>179</v>
      </c>
      <c r="AU105" s="25" t="s">
        <v>86</v>
      </c>
      <c r="AY105" s="25" t="s">
        <v>214</v>
      </c>
      <c r="BE105" s="217">
        <f>IF(N105="základní",J105,0)</f>
        <v>0</v>
      </c>
      <c r="BF105" s="217">
        <f>IF(N105="snížená",J105,0)</f>
        <v>0</v>
      </c>
      <c r="BG105" s="217">
        <f>IF(N105="zákl. přenesená",J105,0)</f>
        <v>0</v>
      </c>
      <c r="BH105" s="217">
        <f>IF(N105="sníž. přenesená",J105,0)</f>
        <v>0</v>
      </c>
      <c r="BI105" s="217">
        <f>IF(N105="nulová",J105,0)</f>
        <v>0</v>
      </c>
      <c r="BJ105" s="25" t="s">
        <v>24</v>
      </c>
      <c r="BK105" s="217">
        <f>ROUND(I105*H105,2)</f>
        <v>0</v>
      </c>
      <c r="BL105" s="25" t="s">
        <v>24</v>
      </c>
      <c r="BM105" s="25" t="s">
        <v>2459</v>
      </c>
    </row>
    <row r="106" spans="2:47" s="1" customFormat="1" ht="13.5">
      <c r="B106" s="42"/>
      <c r="C106" s="64"/>
      <c r="D106" s="218" t="s">
        <v>223</v>
      </c>
      <c r="E106" s="64"/>
      <c r="F106" s="219" t="s">
        <v>2458</v>
      </c>
      <c r="G106" s="64"/>
      <c r="H106" s="64"/>
      <c r="I106" s="174"/>
      <c r="J106" s="64"/>
      <c r="K106" s="64"/>
      <c r="L106" s="62"/>
      <c r="M106" s="220"/>
      <c r="N106" s="43"/>
      <c r="O106" s="43"/>
      <c r="P106" s="43"/>
      <c r="Q106" s="43"/>
      <c r="R106" s="43"/>
      <c r="S106" s="43"/>
      <c r="T106" s="79"/>
      <c r="AT106" s="25" t="s">
        <v>223</v>
      </c>
      <c r="AU106" s="25" t="s">
        <v>86</v>
      </c>
    </row>
    <row r="107" spans="2:47" s="1" customFormat="1" ht="27">
      <c r="B107" s="42"/>
      <c r="C107" s="64"/>
      <c r="D107" s="223" t="s">
        <v>335</v>
      </c>
      <c r="E107" s="64"/>
      <c r="F107" s="246" t="s">
        <v>2460</v>
      </c>
      <c r="G107" s="64"/>
      <c r="H107" s="64"/>
      <c r="I107" s="174"/>
      <c r="J107" s="64"/>
      <c r="K107" s="64"/>
      <c r="L107" s="62"/>
      <c r="M107" s="220"/>
      <c r="N107" s="43"/>
      <c r="O107" s="43"/>
      <c r="P107" s="43"/>
      <c r="Q107" s="43"/>
      <c r="R107" s="43"/>
      <c r="S107" s="43"/>
      <c r="T107" s="79"/>
      <c r="AT107" s="25" t="s">
        <v>335</v>
      </c>
      <c r="AU107" s="25" t="s">
        <v>86</v>
      </c>
    </row>
    <row r="108" spans="2:65" s="1" customFormat="1" ht="22.5" customHeight="1">
      <c r="B108" s="42"/>
      <c r="C108" s="236" t="s">
        <v>256</v>
      </c>
      <c r="D108" s="236" t="s">
        <v>179</v>
      </c>
      <c r="E108" s="237" t="s">
        <v>2461</v>
      </c>
      <c r="F108" s="238" t="s">
        <v>2462</v>
      </c>
      <c r="G108" s="239" t="s">
        <v>441</v>
      </c>
      <c r="H108" s="240">
        <v>1</v>
      </c>
      <c r="I108" s="241"/>
      <c r="J108" s="242">
        <f>ROUND(I108*H108,2)</f>
        <v>0</v>
      </c>
      <c r="K108" s="238" t="s">
        <v>22</v>
      </c>
      <c r="L108" s="243"/>
      <c r="M108" s="244" t="s">
        <v>22</v>
      </c>
      <c r="N108" s="245" t="s">
        <v>49</v>
      </c>
      <c r="O108" s="43"/>
      <c r="P108" s="215">
        <f>O108*H108</f>
        <v>0</v>
      </c>
      <c r="Q108" s="215">
        <v>0</v>
      </c>
      <c r="R108" s="215">
        <f>Q108*H108</f>
        <v>0</v>
      </c>
      <c r="S108" s="215">
        <v>0</v>
      </c>
      <c r="T108" s="216">
        <f>S108*H108</f>
        <v>0</v>
      </c>
      <c r="AR108" s="25" t="s">
        <v>86</v>
      </c>
      <c r="AT108" s="25" t="s">
        <v>179</v>
      </c>
      <c r="AU108" s="25" t="s">
        <v>86</v>
      </c>
      <c r="AY108" s="25" t="s">
        <v>214</v>
      </c>
      <c r="BE108" s="217">
        <f>IF(N108="základní",J108,0)</f>
        <v>0</v>
      </c>
      <c r="BF108" s="217">
        <f>IF(N108="snížená",J108,0)</f>
        <v>0</v>
      </c>
      <c r="BG108" s="217">
        <f>IF(N108="zákl. přenesená",J108,0)</f>
        <v>0</v>
      </c>
      <c r="BH108" s="217">
        <f>IF(N108="sníž. přenesená",J108,0)</f>
        <v>0</v>
      </c>
      <c r="BI108" s="217">
        <f>IF(N108="nulová",J108,0)</f>
        <v>0</v>
      </c>
      <c r="BJ108" s="25" t="s">
        <v>24</v>
      </c>
      <c r="BK108" s="217">
        <f>ROUND(I108*H108,2)</f>
        <v>0</v>
      </c>
      <c r="BL108" s="25" t="s">
        <v>24</v>
      </c>
      <c r="BM108" s="25" t="s">
        <v>2463</v>
      </c>
    </row>
    <row r="109" spans="2:47" s="1" customFormat="1" ht="13.5">
      <c r="B109" s="42"/>
      <c r="C109" s="64"/>
      <c r="D109" s="218" t="s">
        <v>223</v>
      </c>
      <c r="E109" s="64"/>
      <c r="F109" s="219" t="s">
        <v>2462</v>
      </c>
      <c r="G109" s="64"/>
      <c r="H109" s="64"/>
      <c r="I109" s="174"/>
      <c r="J109" s="64"/>
      <c r="K109" s="64"/>
      <c r="L109" s="62"/>
      <c r="M109" s="220"/>
      <c r="N109" s="43"/>
      <c r="O109" s="43"/>
      <c r="P109" s="43"/>
      <c r="Q109" s="43"/>
      <c r="R109" s="43"/>
      <c r="S109" s="43"/>
      <c r="T109" s="79"/>
      <c r="AT109" s="25" t="s">
        <v>223</v>
      </c>
      <c r="AU109" s="25" t="s">
        <v>86</v>
      </c>
    </row>
    <row r="110" spans="2:47" s="1" customFormat="1" ht="40.5">
      <c r="B110" s="42"/>
      <c r="C110" s="64"/>
      <c r="D110" s="223" t="s">
        <v>335</v>
      </c>
      <c r="E110" s="64"/>
      <c r="F110" s="246" t="s">
        <v>2464</v>
      </c>
      <c r="G110" s="64"/>
      <c r="H110" s="64"/>
      <c r="I110" s="174"/>
      <c r="J110" s="64"/>
      <c r="K110" s="64"/>
      <c r="L110" s="62"/>
      <c r="M110" s="220"/>
      <c r="N110" s="43"/>
      <c r="O110" s="43"/>
      <c r="P110" s="43"/>
      <c r="Q110" s="43"/>
      <c r="R110" s="43"/>
      <c r="S110" s="43"/>
      <c r="T110" s="79"/>
      <c r="AT110" s="25" t="s">
        <v>335</v>
      </c>
      <c r="AU110" s="25" t="s">
        <v>86</v>
      </c>
    </row>
    <row r="111" spans="2:65" s="1" customFormat="1" ht="22.5" customHeight="1">
      <c r="B111" s="42"/>
      <c r="C111" s="236" t="s">
        <v>262</v>
      </c>
      <c r="D111" s="236" t="s">
        <v>179</v>
      </c>
      <c r="E111" s="237" t="s">
        <v>2465</v>
      </c>
      <c r="F111" s="238" t="s">
        <v>2466</v>
      </c>
      <c r="G111" s="239" t="s">
        <v>441</v>
      </c>
      <c r="H111" s="240">
        <v>1</v>
      </c>
      <c r="I111" s="241"/>
      <c r="J111" s="242">
        <f>ROUND(I111*H111,2)</f>
        <v>0</v>
      </c>
      <c r="K111" s="238" t="s">
        <v>22</v>
      </c>
      <c r="L111" s="243"/>
      <c r="M111" s="244" t="s">
        <v>22</v>
      </c>
      <c r="N111" s="245" t="s">
        <v>49</v>
      </c>
      <c r="O111" s="43"/>
      <c r="P111" s="215">
        <f>O111*H111</f>
        <v>0</v>
      </c>
      <c r="Q111" s="215">
        <v>0</v>
      </c>
      <c r="R111" s="215">
        <f>Q111*H111</f>
        <v>0</v>
      </c>
      <c r="S111" s="215">
        <v>0</v>
      </c>
      <c r="T111" s="216">
        <f>S111*H111</f>
        <v>0</v>
      </c>
      <c r="AR111" s="25" t="s">
        <v>86</v>
      </c>
      <c r="AT111" s="25" t="s">
        <v>179</v>
      </c>
      <c r="AU111" s="25" t="s">
        <v>86</v>
      </c>
      <c r="AY111" s="25" t="s">
        <v>214</v>
      </c>
      <c r="BE111" s="217">
        <f>IF(N111="základní",J111,0)</f>
        <v>0</v>
      </c>
      <c r="BF111" s="217">
        <f>IF(N111="snížená",J111,0)</f>
        <v>0</v>
      </c>
      <c r="BG111" s="217">
        <f>IF(N111="zákl. přenesená",J111,0)</f>
        <v>0</v>
      </c>
      <c r="BH111" s="217">
        <f>IF(N111="sníž. přenesená",J111,0)</f>
        <v>0</v>
      </c>
      <c r="BI111" s="217">
        <f>IF(N111="nulová",J111,0)</f>
        <v>0</v>
      </c>
      <c r="BJ111" s="25" t="s">
        <v>24</v>
      </c>
      <c r="BK111" s="217">
        <f>ROUND(I111*H111,2)</f>
        <v>0</v>
      </c>
      <c r="BL111" s="25" t="s">
        <v>24</v>
      </c>
      <c r="BM111" s="25" t="s">
        <v>2467</v>
      </c>
    </row>
    <row r="112" spans="2:47" s="1" customFormat="1" ht="13.5">
      <c r="B112" s="42"/>
      <c r="C112" s="64"/>
      <c r="D112" s="218" t="s">
        <v>223</v>
      </c>
      <c r="E112" s="64"/>
      <c r="F112" s="219" t="s">
        <v>2466</v>
      </c>
      <c r="G112" s="64"/>
      <c r="H112" s="64"/>
      <c r="I112" s="174"/>
      <c r="J112" s="64"/>
      <c r="K112" s="64"/>
      <c r="L112" s="62"/>
      <c r="M112" s="220"/>
      <c r="N112" s="43"/>
      <c r="O112" s="43"/>
      <c r="P112" s="43"/>
      <c r="Q112" s="43"/>
      <c r="R112" s="43"/>
      <c r="S112" s="43"/>
      <c r="T112" s="79"/>
      <c r="AT112" s="25" t="s">
        <v>223</v>
      </c>
      <c r="AU112" s="25" t="s">
        <v>86</v>
      </c>
    </row>
    <row r="113" spans="2:47" s="1" customFormat="1" ht="40.5">
      <c r="B113" s="42"/>
      <c r="C113" s="64"/>
      <c r="D113" s="223" t="s">
        <v>335</v>
      </c>
      <c r="E113" s="64"/>
      <c r="F113" s="246" t="s">
        <v>2468</v>
      </c>
      <c r="G113" s="64"/>
      <c r="H113" s="64"/>
      <c r="I113" s="174"/>
      <c r="J113" s="64"/>
      <c r="K113" s="64"/>
      <c r="L113" s="62"/>
      <c r="M113" s="220"/>
      <c r="N113" s="43"/>
      <c r="O113" s="43"/>
      <c r="P113" s="43"/>
      <c r="Q113" s="43"/>
      <c r="R113" s="43"/>
      <c r="S113" s="43"/>
      <c r="T113" s="79"/>
      <c r="AT113" s="25" t="s">
        <v>335</v>
      </c>
      <c r="AU113" s="25" t="s">
        <v>86</v>
      </c>
    </row>
    <row r="114" spans="2:65" s="1" customFormat="1" ht="22.5" customHeight="1">
      <c r="B114" s="42"/>
      <c r="C114" s="236" t="s">
        <v>270</v>
      </c>
      <c r="D114" s="236" t="s">
        <v>179</v>
      </c>
      <c r="E114" s="237" t="s">
        <v>2469</v>
      </c>
      <c r="F114" s="238" t="s">
        <v>2470</v>
      </c>
      <c r="G114" s="239" t="s">
        <v>441</v>
      </c>
      <c r="H114" s="240">
        <v>3</v>
      </c>
      <c r="I114" s="241"/>
      <c r="J114" s="242">
        <f>ROUND(I114*H114,2)</f>
        <v>0</v>
      </c>
      <c r="K114" s="238" t="s">
        <v>22</v>
      </c>
      <c r="L114" s="243"/>
      <c r="M114" s="244" t="s">
        <v>22</v>
      </c>
      <c r="N114" s="245" t="s">
        <v>49</v>
      </c>
      <c r="O114" s="43"/>
      <c r="P114" s="215">
        <f>O114*H114</f>
        <v>0</v>
      </c>
      <c r="Q114" s="215">
        <v>0</v>
      </c>
      <c r="R114" s="215">
        <f>Q114*H114</f>
        <v>0</v>
      </c>
      <c r="S114" s="215">
        <v>0</v>
      </c>
      <c r="T114" s="216">
        <f>S114*H114</f>
        <v>0</v>
      </c>
      <c r="AR114" s="25" t="s">
        <v>86</v>
      </c>
      <c r="AT114" s="25" t="s">
        <v>179</v>
      </c>
      <c r="AU114" s="25" t="s">
        <v>86</v>
      </c>
      <c r="AY114" s="25" t="s">
        <v>214</v>
      </c>
      <c r="BE114" s="217">
        <f>IF(N114="základní",J114,0)</f>
        <v>0</v>
      </c>
      <c r="BF114" s="217">
        <f>IF(N114="snížená",J114,0)</f>
        <v>0</v>
      </c>
      <c r="BG114" s="217">
        <f>IF(N114="zákl. přenesená",J114,0)</f>
        <v>0</v>
      </c>
      <c r="BH114" s="217">
        <f>IF(N114="sníž. přenesená",J114,0)</f>
        <v>0</v>
      </c>
      <c r="BI114" s="217">
        <f>IF(N114="nulová",J114,0)</f>
        <v>0</v>
      </c>
      <c r="BJ114" s="25" t="s">
        <v>24</v>
      </c>
      <c r="BK114" s="217">
        <f>ROUND(I114*H114,2)</f>
        <v>0</v>
      </c>
      <c r="BL114" s="25" t="s">
        <v>24</v>
      </c>
      <c r="BM114" s="25" t="s">
        <v>2471</v>
      </c>
    </row>
    <row r="115" spans="2:47" s="1" customFormat="1" ht="13.5">
      <c r="B115" s="42"/>
      <c r="C115" s="64"/>
      <c r="D115" s="218" t="s">
        <v>223</v>
      </c>
      <c r="E115" s="64"/>
      <c r="F115" s="219" t="s">
        <v>2470</v>
      </c>
      <c r="G115" s="64"/>
      <c r="H115" s="64"/>
      <c r="I115" s="174"/>
      <c r="J115" s="64"/>
      <c r="K115" s="64"/>
      <c r="L115" s="62"/>
      <c r="M115" s="220"/>
      <c r="N115" s="43"/>
      <c r="O115" s="43"/>
      <c r="P115" s="43"/>
      <c r="Q115" s="43"/>
      <c r="R115" s="43"/>
      <c r="S115" s="43"/>
      <c r="T115" s="79"/>
      <c r="AT115" s="25" t="s">
        <v>223</v>
      </c>
      <c r="AU115" s="25" t="s">
        <v>86</v>
      </c>
    </row>
    <row r="116" spans="2:47" s="1" customFormat="1" ht="108">
      <c r="B116" s="42"/>
      <c r="C116" s="64"/>
      <c r="D116" s="223" t="s">
        <v>335</v>
      </c>
      <c r="E116" s="64"/>
      <c r="F116" s="246" t="s">
        <v>2472</v>
      </c>
      <c r="G116" s="64"/>
      <c r="H116" s="64"/>
      <c r="I116" s="174"/>
      <c r="J116" s="64"/>
      <c r="K116" s="64"/>
      <c r="L116" s="62"/>
      <c r="M116" s="220"/>
      <c r="N116" s="43"/>
      <c r="O116" s="43"/>
      <c r="P116" s="43"/>
      <c r="Q116" s="43"/>
      <c r="R116" s="43"/>
      <c r="S116" s="43"/>
      <c r="T116" s="79"/>
      <c r="AT116" s="25" t="s">
        <v>335</v>
      </c>
      <c r="AU116" s="25" t="s">
        <v>86</v>
      </c>
    </row>
    <row r="117" spans="2:65" s="1" customFormat="1" ht="22.5" customHeight="1">
      <c r="B117" s="42"/>
      <c r="C117" s="236" t="s">
        <v>29</v>
      </c>
      <c r="D117" s="236" t="s">
        <v>179</v>
      </c>
      <c r="E117" s="237" t="s">
        <v>2473</v>
      </c>
      <c r="F117" s="238" t="s">
        <v>2474</v>
      </c>
      <c r="G117" s="239" t="s">
        <v>441</v>
      </c>
      <c r="H117" s="240">
        <v>3</v>
      </c>
      <c r="I117" s="241"/>
      <c r="J117" s="242">
        <f>ROUND(I117*H117,2)</f>
        <v>0</v>
      </c>
      <c r="K117" s="238" t="s">
        <v>22</v>
      </c>
      <c r="L117" s="243"/>
      <c r="M117" s="244" t="s">
        <v>22</v>
      </c>
      <c r="N117" s="245" t="s">
        <v>49</v>
      </c>
      <c r="O117" s="43"/>
      <c r="P117" s="215">
        <f>O117*H117</f>
        <v>0</v>
      </c>
      <c r="Q117" s="215">
        <v>0</v>
      </c>
      <c r="R117" s="215">
        <f>Q117*H117</f>
        <v>0</v>
      </c>
      <c r="S117" s="215">
        <v>0</v>
      </c>
      <c r="T117" s="216">
        <f>S117*H117</f>
        <v>0</v>
      </c>
      <c r="AR117" s="25" t="s">
        <v>86</v>
      </c>
      <c r="AT117" s="25" t="s">
        <v>179</v>
      </c>
      <c r="AU117" s="25" t="s">
        <v>86</v>
      </c>
      <c r="AY117" s="25" t="s">
        <v>214</v>
      </c>
      <c r="BE117" s="217">
        <f>IF(N117="základní",J117,0)</f>
        <v>0</v>
      </c>
      <c r="BF117" s="217">
        <f>IF(N117="snížená",J117,0)</f>
        <v>0</v>
      </c>
      <c r="BG117" s="217">
        <f>IF(N117="zákl. přenesená",J117,0)</f>
        <v>0</v>
      </c>
      <c r="BH117" s="217">
        <f>IF(N117="sníž. přenesená",J117,0)</f>
        <v>0</v>
      </c>
      <c r="BI117" s="217">
        <f>IF(N117="nulová",J117,0)</f>
        <v>0</v>
      </c>
      <c r="BJ117" s="25" t="s">
        <v>24</v>
      </c>
      <c r="BK117" s="217">
        <f>ROUND(I117*H117,2)</f>
        <v>0</v>
      </c>
      <c r="BL117" s="25" t="s">
        <v>24</v>
      </c>
      <c r="BM117" s="25" t="s">
        <v>2475</v>
      </c>
    </row>
    <row r="118" spans="2:47" s="1" customFormat="1" ht="13.5">
      <c r="B118" s="42"/>
      <c r="C118" s="64"/>
      <c r="D118" s="218" t="s">
        <v>223</v>
      </c>
      <c r="E118" s="64"/>
      <c r="F118" s="219" t="s">
        <v>2474</v>
      </c>
      <c r="G118" s="64"/>
      <c r="H118" s="64"/>
      <c r="I118" s="174"/>
      <c r="J118" s="64"/>
      <c r="K118" s="64"/>
      <c r="L118" s="62"/>
      <c r="M118" s="220"/>
      <c r="N118" s="43"/>
      <c r="O118" s="43"/>
      <c r="P118" s="43"/>
      <c r="Q118" s="43"/>
      <c r="R118" s="43"/>
      <c r="S118" s="43"/>
      <c r="T118" s="79"/>
      <c r="AT118" s="25" t="s">
        <v>223</v>
      </c>
      <c r="AU118" s="25" t="s">
        <v>86</v>
      </c>
    </row>
    <row r="119" spans="2:47" s="1" customFormat="1" ht="94.5">
      <c r="B119" s="42"/>
      <c r="C119" s="64"/>
      <c r="D119" s="223" t="s">
        <v>335</v>
      </c>
      <c r="E119" s="64"/>
      <c r="F119" s="246" t="s">
        <v>2476</v>
      </c>
      <c r="G119" s="64"/>
      <c r="H119" s="64"/>
      <c r="I119" s="174"/>
      <c r="J119" s="64"/>
      <c r="K119" s="64"/>
      <c r="L119" s="62"/>
      <c r="M119" s="220"/>
      <c r="N119" s="43"/>
      <c r="O119" s="43"/>
      <c r="P119" s="43"/>
      <c r="Q119" s="43"/>
      <c r="R119" s="43"/>
      <c r="S119" s="43"/>
      <c r="T119" s="79"/>
      <c r="AT119" s="25" t="s">
        <v>335</v>
      </c>
      <c r="AU119" s="25" t="s">
        <v>86</v>
      </c>
    </row>
    <row r="120" spans="2:65" s="1" customFormat="1" ht="22.5" customHeight="1">
      <c r="B120" s="42"/>
      <c r="C120" s="236" t="s">
        <v>282</v>
      </c>
      <c r="D120" s="236" t="s">
        <v>179</v>
      </c>
      <c r="E120" s="237" t="s">
        <v>2477</v>
      </c>
      <c r="F120" s="238" t="s">
        <v>2478</v>
      </c>
      <c r="G120" s="239" t="s">
        <v>313</v>
      </c>
      <c r="H120" s="240">
        <v>2</v>
      </c>
      <c r="I120" s="241"/>
      <c r="J120" s="242">
        <f>ROUND(I120*H120,2)</f>
        <v>0</v>
      </c>
      <c r="K120" s="238" t="s">
        <v>22</v>
      </c>
      <c r="L120" s="243"/>
      <c r="M120" s="244" t="s">
        <v>22</v>
      </c>
      <c r="N120" s="245" t="s">
        <v>49</v>
      </c>
      <c r="O120" s="43"/>
      <c r="P120" s="215">
        <f>O120*H120</f>
        <v>0</v>
      </c>
      <c r="Q120" s="215">
        <v>0</v>
      </c>
      <c r="R120" s="215">
        <f>Q120*H120</f>
        <v>0</v>
      </c>
      <c r="S120" s="215">
        <v>0</v>
      </c>
      <c r="T120" s="216">
        <f>S120*H120</f>
        <v>0</v>
      </c>
      <c r="AR120" s="25" t="s">
        <v>86</v>
      </c>
      <c r="AT120" s="25" t="s">
        <v>179</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24</v>
      </c>
      <c r="BM120" s="25" t="s">
        <v>2479</v>
      </c>
    </row>
    <row r="121" spans="2:47" s="1" customFormat="1" ht="13.5">
      <c r="B121" s="42"/>
      <c r="C121" s="64"/>
      <c r="D121" s="218" t="s">
        <v>223</v>
      </c>
      <c r="E121" s="64"/>
      <c r="F121" s="219" t="s">
        <v>2478</v>
      </c>
      <c r="G121" s="64"/>
      <c r="H121" s="64"/>
      <c r="I121" s="174"/>
      <c r="J121" s="64"/>
      <c r="K121" s="64"/>
      <c r="L121" s="62"/>
      <c r="M121" s="220"/>
      <c r="N121" s="43"/>
      <c r="O121" s="43"/>
      <c r="P121" s="43"/>
      <c r="Q121" s="43"/>
      <c r="R121" s="43"/>
      <c r="S121" s="43"/>
      <c r="T121" s="79"/>
      <c r="AT121" s="25" t="s">
        <v>223</v>
      </c>
      <c r="AU121" s="25" t="s">
        <v>86</v>
      </c>
    </row>
    <row r="122" spans="2:47" s="1" customFormat="1" ht="81">
      <c r="B122" s="42"/>
      <c r="C122" s="64"/>
      <c r="D122" s="223" t="s">
        <v>335</v>
      </c>
      <c r="E122" s="64"/>
      <c r="F122" s="246" t="s">
        <v>2480</v>
      </c>
      <c r="G122" s="64"/>
      <c r="H122" s="64"/>
      <c r="I122" s="174"/>
      <c r="J122" s="64"/>
      <c r="K122" s="64"/>
      <c r="L122" s="62"/>
      <c r="M122" s="220"/>
      <c r="N122" s="43"/>
      <c r="O122" s="43"/>
      <c r="P122" s="43"/>
      <c r="Q122" s="43"/>
      <c r="R122" s="43"/>
      <c r="S122" s="43"/>
      <c r="T122" s="79"/>
      <c r="AT122" s="25" t="s">
        <v>335</v>
      </c>
      <c r="AU122" s="25" t="s">
        <v>86</v>
      </c>
    </row>
    <row r="123" spans="2:65" s="1" customFormat="1" ht="22.5" customHeight="1">
      <c r="B123" s="42"/>
      <c r="C123" s="236" t="s">
        <v>288</v>
      </c>
      <c r="D123" s="236" t="s">
        <v>179</v>
      </c>
      <c r="E123" s="237" t="s">
        <v>2481</v>
      </c>
      <c r="F123" s="238" t="s">
        <v>2482</v>
      </c>
      <c r="G123" s="239" t="s">
        <v>313</v>
      </c>
      <c r="H123" s="240">
        <v>1</v>
      </c>
      <c r="I123" s="241"/>
      <c r="J123" s="242">
        <f>ROUND(I123*H123,2)</f>
        <v>0</v>
      </c>
      <c r="K123" s="238" t="s">
        <v>22</v>
      </c>
      <c r="L123" s="243"/>
      <c r="M123" s="244" t="s">
        <v>22</v>
      </c>
      <c r="N123" s="245" t="s">
        <v>49</v>
      </c>
      <c r="O123" s="43"/>
      <c r="P123" s="215">
        <f>O123*H123</f>
        <v>0</v>
      </c>
      <c r="Q123" s="215">
        <v>0</v>
      </c>
      <c r="R123" s="215">
        <f>Q123*H123</f>
        <v>0</v>
      </c>
      <c r="S123" s="215">
        <v>0</v>
      </c>
      <c r="T123" s="216">
        <f>S123*H123</f>
        <v>0</v>
      </c>
      <c r="AR123" s="25" t="s">
        <v>86</v>
      </c>
      <c r="AT123" s="25" t="s">
        <v>179</v>
      </c>
      <c r="AU123" s="25" t="s">
        <v>86</v>
      </c>
      <c r="AY123" s="25" t="s">
        <v>214</v>
      </c>
      <c r="BE123" s="217">
        <f>IF(N123="základní",J123,0)</f>
        <v>0</v>
      </c>
      <c r="BF123" s="217">
        <f>IF(N123="snížená",J123,0)</f>
        <v>0</v>
      </c>
      <c r="BG123" s="217">
        <f>IF(N123="zákl. přenesená",J123,0)</f>
        <v>0</v>
      </c>
      <c r="BH123" s="217">
        <f>IF(N123="sníž. přenesená",J123,0)</f>
        <v>0</v>
      </c>
      <c r="BI123" s="217">
        <f>IF(N123="nulová",J123,0)</f>
        <v>0</v>
      </c>
      <c r="BJ123" s="25" t="s">
        <v>24</v>
      </c>
      <c r="BK123" s="217">
        <f>ROUND(I123*H123,2)</f>
        <v>0</v>
      </c>
      <c r="BL123" s="25" t="s">
        <v>24</v>
      </c>
      <c r="BM123" s="25" t="s">
        <v>2483</v>
      </c>
    </row>
    <row r="124" spans="2:47" s="1" customFormat="1" ht="13.5">
      <c r="B124" s="42"/>
      <c r="C124" s="64"/>
      <c r="D124" s="223" t="s">
        <v>223</v>
      </c>
      <c r="E124" s="64"/>
      <c r="F124" s="269" t="s">
        <v>2482</v>
      </c>
      <c r="G124" s="64"/>
      <c r="H124" s="64"/>
      <c r="I124" s="174"/>
      <c r="J124" s="64"/>
      <c r="K124" s="64"/>
      <c r="L124" s="62"/>
      <c r="M124" s="220"/>
      <c r="N124" s="43"/>
      <c r="O124" s="43"/>
      <c r="P124" s="43"/>
      <c r="Q124" s="43"/>
      <c r="R124" s="43"/>
      <c r="S124" s="43"/>
      <c r="T124" s="79"/>
      <c r="AT124" s="25" t="s">
        <v>223</v>
      </c>
      <c r="AU124" s="25" t="s">
        <v>86</v>
      </c>
    </row>
    <row r="125" spans="2:65" s="1" customFormat="1" ht="22.5" customHeight="1">
      <c r="B125" s="42"/>
      <c r="C125" s="236" t="s">
        <v>293</v>
      </c>
      <c r="D125" s="236" t="s">
        <v>179</v>
      </c>
      <c r="E125" s="237" t="s">
        <v>2484</v>
      </c>
      <c r="F125" s="238" t="s">
        <v>2485</v>
      </c>
      <c r="G125" s="239" t="s">
        <v>313</v>
      </c>
      <c r="H125" s="240">
        <v>1</v>
      </c>
      <c r="I125" s="241"/>
      <c r="J125" s="242">
        <f>ROUND(I125*H125,2)</f>
        <v>0</v>
      </c>
      <c r="K125" s="238" t="s">
        <v>22</v>
      </c>
      <c r="L125" s="243"/>
      <c r="M125" s="244" t="s">
        <v>22</v>
      </c>
      <c r="N125" s="245" t="s">
        <v>49</v>
      </c>
      <c r="O125" s="43"/>
      <c r="P125" s="215">
        <f>O125*H125</f>
        <v>0</v>
      </c>
      <c r="Q125" s="215">
        <v>0</v>
      </c>
      <c r="R125" s="215">
        <f>Q125*H125</f>
        <v>0</v>
      </c>
      <c r="S125" s="215">
        <v>0</v>
      </c>
      <c r="T125" s="216">
        <f>S125*H125</f>
        <v>0</v>
      </c>
      <c r="AR125" s="25" t="s">
        <v>86</v>
      </c>
      <c r="AT125" s="25" t="s">
        <v>179</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24</v>
      </c>
      <c r="BM125" s="25" t="s">
        <v>2486</v>
      </c>
    </row>
    <row r="126" spans="2:47" s="1" customFormat="1" ht="13.5">
      <c r="B126" s="42"/>
      <c r="C126" s="64"/>
      <c r="D126" s="223" t="s">
        <v>223</v>
      </c>
      <c r="E126" s="64"/>
      <c r="F126" s="269" t="s">
        <v>2485</v>
      </c>
      <c r="G126" s="64"/>
      <c r="H126" s="64"/>
      <c r="I126" s="174"/>
      <c r="J126" s="64"/>
      <c r="K126" s="64"/>
      <c r="L126" s="62"/>
      <c r="M126" s="220"/>
      <c r="N126" s="43"/>
      <c r="O126" s="43"/>
      <c r="P126" s="43"/>
      <c r="Q126" s="43"/>
      <c r="R126" s="43"/>
      <c r="S126" s="43"/>
      <c r="T126" s="79"/>
      <c r="AT126" s="25" t="s">
        <v>223</v>
      </c>
      <c r="AU126" s="25" t="s">
        <v>86</v>
      </c>
    </row>
    <row r="127" spans="2:65" s="1" customFormat="1" ht="22.5" customHeight="1">
      <c r="B127" s="42"/>
      <c r="C127" s="236" t="s">
        <v>298</v>
      </c>
      <c r="D127" s="236" t="s">
        <v>179</v>
      </c>
      <c r="E127" s="237" t="s">
        <v>2487</v>
      </c>
      <c r="F127" s="238" t="s">
        <v>2488</v>
      </c>
      <c r="G127" s="239" t="s">
        <v>313</v>
      </c>
      <c r="H127" s="240">
        <v>1</v>
      </c>
      <c r="I127" s="241"/>
      <c r="J127" s="242">
        <f>ROUND(I127*H127,2)</f>
        <v>0</v>
      </c>
      <c r="K127" s="238" t="s">
        <v>22</v>
      </c>
      <c r="L127" s="243"/>
      <c r="M127" s="244" t="s">
        <v>22</v>
      </c>
      <c r="N127" s="245" t="s">
        <v>49</v>
      </c>
      <c r="O127" s="43"/>
      <c r="P127" s="215">
        <f>O127*H127</f>
        <v>0</v>
      </c>
      <c r="Q127" s="215">
        <v>0</v>
      </c>
      <c r="R127" s="215">
        <f>Q127*H127</f>
        <v>0</v>
      </c>
      <c r="S127" s="215">
        <v>0</v>
      </c>
      <c r="T127" s="216">
        <f>S127*H127</f>
        <v>0</v>
      </c>
      <c r="AR127" s="25" t="s">
        <v>86</v>
      </c>
      <c r="AT127" s="25" t="s">
        <v>179</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24</v>
      </c>
      <c r="BM127" s="25" t="s">
        <v>2489</v>
      </c>
    </row>
    <row r="128" spans="2:47" s="1" customFormat="1" ht="13.5">
      <c r="B128" s="42"/>
      <c r="C128" s="64"/>
      <c r="D128" s="218" t="s">
        <v>223</v>
      </c>
      <c r="E128" s="64"/>
      <c r="F128" s="219" t="s">
        <v>2488</v>
      </c>
      <c r="G128" s="64"/>
      <c r="H128" s="64"/>
      <c r="I128" s="174"/>
      <c r="J128" s="64"/>
      <c r="K128" s="64"/>
      <c r="L128" s="62"/>
      <c r="M128" s="220"/>
      <c r="N128" s="43"/>
      <c r="O128" s="43"/>
      <c r="P128" s="43"/>
      <c r="Q128" s="43"/>
      <c r="R128" s="43"/>
      <c r="S128" s="43"/>
      <c r="T128" s="79"/>
      <c r="AT128" s="25" t="s">
        <v>223</v>
      </c>
      <c r="AU128" s="25" t="s">
        <v>86</v>
      </c>
    </row>
    <row r="129" spans="2:47" s="1" customFormat="1" ht="27">
      <c r="B129" s="42"/>
      <c r="C129" s="64"/>
      <c r="D129" s="223" t="s">
        <v>335</v>
      </c>
      <c r="E129" s="64"/>
      <c r="F129" s="246" t="s">
        <v>2490</v>
      </c>
      <c r="G129" s="64"/>
      <c r="H129" s="64"/>
      <c r="I129" s="174"/>
      <c r="J129" s="64"/>
      <c r="K129" s="64"/>
      <c r="L129" s="62"/>
      <c r="M129" s="220"/>
      <c r="N129" s="43"/>
      <c r="O129" s="43"/>
      <c r="P129" s="43"/>
      <c r="Q129" s="43"/>
      <c r="R129" s="43"/>
      <c r="S129" s="43"/>
      <c r="T129" s="79"/>
      <c r="AT129" s="25" t="s">
        <v>335</v>
      </c>
      <c r="AU129" s="25" t="s">
        <v>86</v>
      </c>
    </row>
    <row r="130" spans="2:65" s="1" customFormat="1" ht="22.5" customHeight="1">
      <c r="B130" s="42"/>
      <c r="C130" s="236" t="s">
        <v>10</v>
      </c>
      <c r="D130" s="236" t="s">
        <v>179</v>
      </c>
      <c r="E130" s="237" t="s">
        <v>2491</v>
      </c>
      <c r="F130" s="238" t="s">
        <v>2492</v>
      </c>
      <c r="G130" s="239" t="s">
        <v>441</v>
      </c>
      <c r="H130" s="240">
        <v>1</v>
      </c>
      <c r="I130" s="241"/>
      <c r="J130" s="242">
        <f>ROUND(I130*H130,2)</f>
        <v>0</v>
      </c>
      <c r="K130" s="238" t="s">
        <v>22</v>
      </c>
      <c r="L130" s="243"/>
      <c r="M130" s="244" t="s">
        <v>22</v>
      </c>
      <c r="N130" s="245" t="s">
        <v>49</v>
      </c>
      <c r="O130" s="43"/>
      <c r="P130" s="215">
        <f>O130*H130</f>
        <v>0</v>
      </c>
      <c r="Q130" s="215">
        <v>0</v>
      </c>
      <c r="R130" s="215">
        <f>Q130*H130</f>
        <v>0</v>
      </c>
      <c r="S130" s="215">
        <v>0</v>
      </c>
      <c r="T130" s="216">
        <f>S130*H130</f>
        <v>0</v>
      </c>
      <c r="AR130" s="25" t="s">
        <v>86</v>
      </c>
      <c r="AT130" s="25" t="s">
        <v>179</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24</v>
      </c>
      <c r="BM130" s="25" t="s">
        <v>2493</v>
      </c>
    </row>
    <row r="131" spans="2:47" s="1" customFormat="1" ht="13.5">
      <c r="B131" s="42"/>
      <c r="C131" s="64"/>
      <c r="D131" s="218" t="s">
        <v>223</v>
      </c>
      <c r="E131" s="64"/>
      <c r="F131" s="219" t="s">
        <v>2492</v>
      </c>
      <c r="G131" s="64"/>
      <c r="H131" s="64"/>
      <c r="I131" s="174"/>
      <c r="J131" s="64"/>
      <c r="K131" s="64"/>
      <c r="L131" s="62"/>
      <c r="M131" s="220"/>
      <c r="N131" s="43"/>
      <c r="O131" s="43"/>
      <c r="P131" s="43"/>
      <c r="Q131" s="43"/>
      <c r="R131" s="43"/>
      <c r="S131" s="43"/>
      <c r="T131" s="79"/>
      <c r="AT131" s="25" t="s">
        <v>223</v>
      </c>
      <c r="AU131" s="25" t="s">
        <v>86</v>
      </c>
    </row>
    <row r="132" spans="2:47" s="1" customFormat="1" ht="27">
      <c r="B132" s="42"/>
      <c r="C132" s="64"/>
      <c r="D132" s="223" t="s">
        <v>335</v>
      </c>
      <c r="E132" s="64"/>
      <c r="F132" s="246" t="s">
        <v>2460</v>
      </c>
      <c r="G132" s="64"/>
      <c r="H132" s="64"/>
      <c r="I132" s="174"/>
      <c r="J132" s="64"/>
      <c r="K132" s="64"/>
      <c r="L132" s="62"/>
      <c r="M132" s="220"/>
      <c r="N132" s="43"/>
      <c r="O132" s="43"/>
      <c r="P132" s="43"/>
      <c r="Q132" s="43"/>
      <c r="R132" s="43"/>
      <c r="S132" s="43"/>
      <c r="T132" s="79"/>
      <c r="AT132" s="25" t="s">
        <v>335</v>
      </c>
      <c r="AU132" s="25" t="s">
        <v>86</v>
      </c>
    </row>
    <row r="133" spans="2:65" s="1" customFormat="1" ht="22.5" customHeight="1">
      <c r="B133" s="42"/>
      <c r="C133" s="236" t="s">
        <v>310</v>
      </c>
      <c r="D133" s="236" t="s">
        <v>179</v>
      </c>
      <c r="E133" s="237" t="s">
        <v>2494</v>
      </c>
      <c r="F133" s="238" t="s">
        <v>2495</v>
      </c>
      <c r="G133" s="239" t="s">
        <v>441</v>
      </c>
      <c r="H133" s="240">
        <v>2</v>
      </c>
      <c r="I133" s="241"/>
      <c r="J133" s="242">
        <f>ROUND(I133*H133,2)</f>
        <v>0</v>
      </c>
      <c r="K133" s="238" t="s">
        <v>22</v>
      </c>
      <c r="L133" s="243"/>
      <c r="M133" s="244" t="s">
        <v>22</v>
      </c>
      <c r="N133" s="245" t="s">
        <v>49</v>
      </c>
      <c r="O133" s="43"/>
      <c r="P133" s="215">
        <f>O133*H133</f>
        <v>0</v>
      </c>
      <c r="Q133" s="215">
        <v>0</v>
      </c>
      <c r="R133" s="215">
        <f>Q133*H133</f>
        <v>0</v>
      </c>
      <c r="S133" s="215">
        <v>0</v>
      </c>
      <c r="T133" s="216">
        <f>S133*H133</f>
        <v>0</v>
      </c>
      <c r="AR133" s="25" t="s">
        <v>86</v>
      </c>
      <c r="AT133" s="25" t="s">
        <v>179</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24</v>
      </c>
      <c r="BM133" s="25" t="s">
        <v>2496</v>
      </c>
    </row>
    <row r="134" spans="2:47" s="1" customFormat="1" ht="13.5">
      <c r="B134" s="42"/>
      <c r="C134" s="64"/>
      <c r="D134" s="223" t="s">
        <v>223</v>
      </c>
      <c r="E134" s="64"/>
      <c r="F134" s="269" t="s">
        <v>2495</v>
      </c>
      <c r="G134" s="64"/>
      <c r="H134" s="64"/>
      <c r="I134" s="174"/>
      <c r="J134" s="64"/>
      <c r="K134" s="64"/>
      <c r="L134" s="62"/>
      <c r="M134" s="220"/>
      <c r="N134" s="43"/>
      <c r="O134" s="43"/>
      <c r="P134" s="43"/>
      <c r="Q134" s="43"/>
      <c r="R134" s="43"/>
      <c r="S134" s="43"/>
      <c r="T134" s="79"/>
      <c r="AT134" s="25" t="s">
        <v>223</v>
      </c>
      <c r="AU134" s="25" t="s">
        <v>86</v>
      </c>
    </row>
    <row r="135" spans="2:65" s="1" customFormat="1" ht="22.5" customHeight="1">
      <c r="B135" s="42"/>
      <c r="C135" s="236" t="s">
        <v>317</v>
      </c>
      <c r="D135" s="236" t="s">
        <v>179</v>
      </c>
      <c r="E135" s="237" t="s">
        <v>2497</v>
      </c>
      <c r="F135" s="238" t="s">
        <v>2498</v>
      </c>
      <c r="G135" s="239" t="s">
        <v>441</v>
      </c>
      <c r="H135" s="240">
        <v>8</v>
      </c>
      <c r="I135" s="241"/>
      <c r="J135" s="242">
        <f>ROUND(I135*H135,2)</f>
        <v>0</v>
      </c>
      <c r="K135" s="238" t="s">
        <v>22</v>
      </c>
      <c r="L135" s="243"/>
      <c r="M135" s="244" t="s">
        <v>22</v>
      </c>
      <c r="N135" s="245" t="s">
        <v>49</v>
      </c>
      <c r="O135" s="43"/>
      <c r="P135" s="215">
        <f>O135*H135</f>
        <v>0</v>
      </c>
      <c r="Q135" s="215">
        <v>0</v>
      </c>
      <c r="R135" s="215">
        <f>Q135*H135</f>
        <v>0</v>
      </c>
      <c r="S135" s="215">
        <v>0</v>
      </c>
      <c r="T135" s="216">
        <f>S135*H135</f>
        <v>0</v>
      </c>
      <c r="AR135" s="25" t="s">
        <v>86</v>
      </c>
      <c r="AT135" s="25" t="s">
        <v>179</v>
      </c>
      <c r="AU135" s="25" t="s">
        <v>86</v>
      </c>
      <c r="AY135" s="25" t="s">
        <v>214</v>
      </c>
      <c r="BE135" s="217">
        <f>IF(N135="základní",J135,0)</f>
        <v>0</v>
      </c>
      <c r="BF135" s="217">
        <f>IF(N135="snížená",J135,0)</f>
        <v>0</v>
      </c>
      <c r="BG135" s="217">
        <f>IF(N135="zákl. přenesená",J135,0)</f>
        <v>0</v>
      </c>
      <c r="BH135" s="217">
        <f>IF(N135="sníž. přenesená",J135,0)</f>
        <v>0</v>
      </c>
      <c r="BI135" s="217">
        <f>IF(N135="nulová",J135,0)</f>
        <v>0</v>
      </c>
      <c r="BJ135" s="25" t="s">
        <v>24</v>
      </c>
      <c r="BK135" s="217">
        <f>ROUND(I135*H135,2)</f>
        <v>0</v>
      </c>
      <c r="BL135" s="25" t="s">
        <v>24</v>
      </c>
      <c r="BM135" s="25" t="s">
        <v>2499</v>
      </c>
    </row>
    <row r="136" spans="2:47" s="1" customFormat="1" ht="13.5">
      <c r="B136" s="42"/>
      <c r="C136" s="64"/>
      <c r="D136" s="223" t="s">
        <v>223</v>
      </c>
      <c r="E136" s="64"/>
      <c r="F136" s="269" t="s">
        <v>2498</v>
      </c>
      <c r="G136" s="64"/>
      <c r="H136" s="64"/>
      <c r="I136" s="174"/>
      <c r="J136" s="64"/>
      <c r="K136" s="64"/>
      <c r="L136" s="62"/>
      <c r="M136" s="220"/>
      <c r="N136" s="43"/>
      <c r="O136" s="43"/>
      <c r="P136" s="43"/>
      <c r="Q136" s="43"/>
      <c r="R136" s="43"/>
      <c r="S136" s="43"/>
      <c r="T136" s="79"/>
      <c r="AT136" s="25" t="s">
        <v>223</v>
      </c>
      <c r="AU136" s="25" t="s">
        <v>86</v>
      </c>
    </row>
    <row r="137" spans="2:65" s="1" customFormat="1" ht="22.5" customHeight="1">
      <c r="B137" s="42"/>
      <c r="C137" s="236" t="s">
        <v>324</v>
      </c>
      <c r="D137" s="236" t="s">
        <v>179</v>
      </c>
      <c r="E137" s="237" t="s">
        <v>2500</v>
      </c>
      <c r="F137" s="238" t="s">
        <v>2501</v>
      </c>
      <c r="G137" s="239" t="s">
        <v>441</v>
      </c>
      <c r="H137" s="240">
        <v>6</v>
      </c>
      <c r="I137" s="241"/>
      <c r="J137" s="242">
        <f>ROUND(I137*H137,2)</f>
        <v>0</v>
      </c>
      <c r="K137" s="238" t="s">
        <v>22</v>
      </c>
      <c r="L137" s="243"/>
      <c r="M137" s="244" t="s">
        <v>22</v>
      </c>
      <c r="N137" s="245" t="s">
        <v>49</v>
      </c>
      <c r="O137" s="43"/>
      <c r="P137" s="215">
        <f>O137*H137</f>
        <v>0</v>
      </c>
      <c r="Q137" s="215">
        <v>0</v>
      </c>
      <c r="R137" s="215">
        <f>Q137*H137</f>
        <v>0</v>
      </c>
      <c r="S137" s="215">
        <v>0</v>
      </c>
      <c r="T137" s="216">
        <f>S137*H137</f>
        <v>0</v>
      </c>
      <c r="AR137" s="25" t="s">
        <v>86</v>
      </c>
      <c r="AT137" s="25" t="s">
        <v>179</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24</v>
      </c>
      <c r="BM137" s="25" t="s">
        <v>2502</v>
      </c>
    </row>
    <row r="138" spans="2:47" s="1" customFormat="1" ht="13.5">
      <c r="B138" s="42"/>
      <c r="C138" s="64"/>
      <c r="D138" s="223" t="s">
        <v>223</v>
      </c>
      <c r="E138" s="64"/>
      <c r="F138" s="269" t="s">
        <v>2501</v>
      </c>
      <c r="G138" s="64"/>
      <c r="H138" s="64"/>
      <c r="I138" s="174"/>
      <c r="J138" s="64"/>
      <c r="K138" s="64"/>
      <c r="L138" s="62"/>
      <c r="M138" s="220"/>
      <c r="N138" s="43"/>
      <c r="O138" s="43"/>
      <c r="P138" s="43"/>
      <c r="Q138" s="43"/>
      <c r="R138" s="43"/>
      <c r="S138" s="43"/>
      <c r="T138" s="79"/>
      <c r="AT138" s="25" t="s">
        <v>223</v>
      </c>
      <c r="AU138" s="25" t="s">
        <v>86</v>
      </c>
    </row>
    <row r="139" spans="2:65" s="1" customFormat="1" ht="22.5" customHeight="1">
      <c r="B139" s="42"/>
      <c r="C139" s="236" t="s">
        <v>330</v>
      </c>
      <c r="D139" s="236" t="s">
        <v>179</v>
      </c>
      <c r="E139" s="237" t="s">
        <v>2503</v>
      </c>
      <c r="F139" s="238" t="s">
        <v>2504</v>
      </c>
      <c r="G139" s="239" t="s">
        <v>313</v>
      </c>
      <c r="H139" s="240">
        <v>1</v>
      </c>
      <c r="I139" s="241"/>
      <c r="J139" s="242">
        <f>ROUND(I139*H139,2)</f>
        <v>0</v>
      </c>
      <c r="K139" s="238" t="s">
        <v>22</v>
      </c>
      <c r="L139" s="243"/>
      <c r="M139" s="244" t="s">
        <v>22</v>
      </c>
      <c r="N139" s="245" t="s">
        <v>49</v>
      </c>
      <c r="O139" s="43"/>
      <c r="P139" s="215">
        <f>O139*H139</f>
        <v>0</v>
      </c>
      <c r="Q139" s="215">
        <v>0</v>
      </c>
      <c r="R139" s="215">
        <f>Q139*H139</f>
        <v>0</v>
      </c>
      <c r="S139" s="215">
        <v>0</v>
      </c>
      <c r="T139" s="216">
        <f>S139*H139</f>
        <v>0</v>
      </c>
      <c r="AR139" s="25" t="s">
        <v>86</v>
      </c>
      <c r="AT139" s="25" t="s">
        <v>179</v>
      </c>
      <c r="AU139" s="25" t="s">
        <v>86</v>
      </c>
      <c r="AY139" s="25" t="s">
        <v>214</v>
      </c>
      <c r="BE139" s="217">
        <f>IF(N139="základní",J139,0)</f>
        <v>0</v>
      </c>
      <c r="BF139" s="217">
        <f>IF(N139="snížená",J139,0)</f>
        <v>0</v>
      </c>
      <c r="BG139" s="217">
        <f>IF(N139="zákl. přenesená",J139,0)</f>
        <v>0</v>
      </c>
      <c r="BH139" s="217">
        <f>IF(N139="sníž. přenesená",J139,0)</f>
        <v>0</v>
      </c>
      <c r="BI139" s="217">
        <f>IF(N139="nulová",J139,0)</f>
        <v>0</v>
      </c>
      <c r="BJ139" s="25" t="s">
        <v>24</v>
      </c>
      <c r="BK139" s="217">
        <f>ROUND(I139*H139,2)</f>
        <v>0</v>
      </c>
      <c r="BL139" s="25" t="s">
        <v>24</v>
      </c>
      <c r="BM139" s="25" t="s">
        <v>2505</v>
      </c>
    </row>
    <row r="140" spans="2:65" s="1" customFormat="1" ht="22.5" customHeight="1">
      <c r="B140" s="42"/>
      <c r="C140" s="236" t="s">
        <v>337</v>
      </c>
      <c r="D140" s="236" t="s">
        <v>179</v>
      </c>
      <c r="E140" s="237" t="s">
        <v>2506</v>
      </c>
      <c r="F140" s="238" t="s">
        <v>2507</v>
      </c>
      <c r="G140" s="239" t="s">
        <v>313</v>
      </c>
      <c r="H140" s="240">
        <v>8</v>
      </c>
      <c r="I140" s="241"/>
      <c r="J140" s="242">
        <f>ROUND(I140*H140,2)</f>
        <v>0</v>
      </c>
      <c r="K140" s="238" t="s">
        <v>22</v>
      </c>
      <c r="L140" s="243"/>
      <c r="M140" s="244" t="s">
        <v>22</v>
      </c>
      <c r="N140" s="245" t="s">
        <v>49</v>
      </c>
      <c r="O140" s="43"/>
      <c r="P140" s="215">
        <f>O140*H140</f>
        <v>0</v>
      </c>
      <c r="Q140" s="215">
        <v>0</v>
      </c>
      <c r="R140" s="215">
        <f>Q140*H140</f>
        <v>0</v>
      </c>
      <c r="S140" s="215">
        <v>0</v>
      </c>
      <c r="T140" s="216">
        <f>S140*H140</f>
        <v>0</v>
      </c>
      <c r="AR140" s="25" t="s">
        <v>86</v>
      </c>
      <c r="AT140" s="25" t="s">
        <v>179</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24</v>
      </c>
      <c r="BM140" s="25" t="s">
        <v>2508</v>
      </c>
    </row>
    <row r="141" spans="2:47" s="1" customFormat="1" ht="13.5">
      <c r="B141" s="42"/>
      <c r="C141" s="64"/>
      <c r="D141" s="223" t="s">
        <v>223</v>
      </c>
      <c r="E141" s="64"/>
      <c r="F141" s="269" t="s">
        <v>2507</v>
      </c>
      <c r="G141" s="64"/>
      <c r="H141" s="64"/>
      <c r="I141" s="174"/>
      <c r="J141" s="64"/>
      <c r="K141" s="64"/>
      <c r="L141" s="62"/>
      <c r="M141" s="220"/>
      <c r="N141" s="43"/>
      <c r="O141" s="43"/>
      <c r="P141" s="43"/>
      <c r="Q141" s="43"/>
      <c r="R141" s="43"/>
      <c r="S141" s="43"/>
      <c r="T141" s="79"/>
      <c r="AT141" s="25" t="s">
        <v>223</v>
      </c>
      <c r="AU141" s="25" t="s">
        <v>86</v>
      </c>
    </row>
    <row r="142" spans="2:65" s="1" customFormat="1" ht="22.5" customHeight="1">
      <c r="B142" s="42"/>
      <c r="C142" s="236" t="s">
        <v>9</v>
      </c>
      <c r="D142" s="236" t="s">
        <v>179</v>
      </c>
      <c r="E142" s="237" t="s">
        <v>2509</v>
      </c>
      <c r="F142" s="238" t="s">
        <v>2510</v>
      </c>
      <c r="G142" s="239" t="s">
        <v>313</v>
      </c>
      <c r="H142" s="240">
        <v>6</v>
      </c>
      <c r="I142" s="241"/>
      <c r="J142" s="242">
        <f>ROUND(I142*H142,2)</f>
        <v>0</v>
      </c>
      <c r="K142" s="238" t="s">
        <v>22</v>
      </c>
      <c r="L142" s="243"/>
      <c r="M142" s="244" t="s">
        <v>22</v>
      </c>
      <c r="N142" s="245" t="s">
        <v>49</v>
      </c>
      <c r="O142" s="43"/>
      <c r="P142" s="215">
        <f>O142*H142</f>
        <v>0</v>
      </c>
      <c r="Q142" s="215">
        <v>0</v>
      </c>
      <c r="R142" s="215">
        <f>Q142*H142</f>
        <v>0</v>
      </c>
      <c r="S142" s="215">
        <v>0</v>
      </c>
      <c r="T142" s="216">
        <f>S142*H142</f>
        <v>0</v>
      </c>
      <c r="AR142" s="25" t="s">
        <v>86</v>
      </c>
      <c r="AT142" s="25" t="s">
        <v>179</v>
      </c>
      <c r="AU142" s="25" t="s">
        <v>86</v>
      </c>
      <c r="AY142" s="25" t="s">
        <v>214</v>
      </c>
      <c r="BE142" s="217">
        <f>IF(N142="základní",J142,0)</f>
        <v>0</v>
      </c>
      <c r="BF142" s="217">
        <f>IF(N142="snížená",J142,0)</f>
        <v>0</v>
      </c>
      <c r="BG142" s="217">
        <f>IF(N142="zákl. přenesená",J142,0)</f>
        <v>0</v>
      </c>
      <c r="BH142" s="217">
        <f>IF(N142="sníž. přenesená",J142,0)</f>
        <v>0</v>
      </c>
      <c r="BI142" s="217">
        <f>IF(N142="nulová",J142,0)</f>
        <v>0</v>
      </c>
      <c r="BJ142" s="25" t="s">
        <v>24</v>
      </c>
      <c r="BK142" s="217">
        <f>ROUND(I142*H142,2)</f>
        <v>0</v>
      </c>
      <c r="BL142" s="25" t="s">
        <v>24</v>
      </c>
      <c r="BM142" s="25" t="s">
        <v>2511</v>
      </c>
    </row>
    <row r="143" spans="2:47" s="1" customFormat="1" ht="13.5">
      <c r="B143" s="42"/>
      <c r="C143" s="64"/>
      <c r="D143" s="223" t="s">
        <v>223</v>
      </c>
      <c r="E143" s="64"/>
      <c r="F143" s="269" t="s">
        <v>2510</v>
      </c>
      <c r="G143" s="64"/>
      <c r="H143" s="64"/>
      <c r="I143" s="174"/>
      <c r="J143" s="64"/>
      <c r="K143" s="64"/>
      <c r="L143" s="62"/>
      <c r="M143" s="220"/>
      <c r="N143" s="43"/>
      <c r="O143" s="43"/>
      <c r="P143" s="43"/>
      <c r="Q143" s="43"/>
      <c r="R143" s="43"/>
      <c r="S143" s="43"/>
      <c r="T143" s="79"/>
      <c r="AT143" s="25" t="s">
        <v>223</v>
      </c>
      <c r="AU143" s="25" t="s">
        <v>86</v>
      </c>
    </row>
    <row r="144" spans="2:65" s="1" customFormat="1" ht="22.5" customHeight="1">
      <c r="B144" s="42"/>
      <c r="C144" s="236" t="s">
        <v>350</v>
      </c>
      <c r="D144" s="236" t="s">
        <v>179</v>
      </c>
      <c r="E144" s="237" t="s">
        <v>2512</v>
      </c>
      <c r="F144" s="238" t="s">
        <v>2513</v>
      </c>
      <c r="G144" s="239" t="s">
        <v>313</v>
      </c>
      <c r="H144" s="240">
        <v>1</v>
      </c>
      <c r="I144" s="241"/>
      <c r="J144" s="242">
        <f>ROUND(I144*H144,2)</f>
        <v>0</v>
      </c>
      <c r="K144" s="238" t="s">
        <v>22</v>
      </c>
      <c r="L144" s="243"/>
      <c r="M144" s="244" t="s">
        <v>22</v>
      </c>
      <c r="N144" s="245" t="s">
        <v>49</v>
      </c>
      <c r="O144" s="43"/>
      <c r="P144" s="215">
        <f>O144*H144</f>
        <v>0</v>
      </c>
      <c r="Q144" s="215">
        <v>0</v>
      </c>
      <c r="R144" s="215">
        <f>Q144*H144</f>
        <v>0</v>
      </c>
      <c r="S144" s="215">
        <v>0</v>
      </c>
      <c r="T144" s="216">
        <f>S144*H144</f>
        <v>0</v>
      </c>
      <c r="AR144" s="25" t="s">
        <v>86</v>
      </c>
      <c r="AT144" s="25" t="s">
        <v>179</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24</v>
      </c>
      <c r="BM144" s="25" t="s">
        <v>2514</v>
      </c>
    </row>
    <row r="145" spans="2:47" s="1" customFormat="1" ht="13.5">
      <c r="B145" s="42"/>
      <c r="C145" s="64"/>
      <c r="D145" s="223" t="s">
        <v>223</v>
      </c>
      <c r="E145" s="64"/>
      <c r="F145" s="269" t="s">
        <v>2513</v>
      </c>
      <c r="G145" s="64"/>
      <c r="H145" s="64"/>
      <c r="I145" s="174"/>
      <c r="J145" s="64"/>
      <c r="K145" s="64"/>
      <c r="L145" s="62"/>
      <c r="M145" s="220"/>
      <c r="N145" s="43"/>
      <c r="O145" s="43"/>
      <c r="P145" s="43"/>
      <c r="Q145" s="43"/>
      <c r="R145" s="43"/>
      <c r="S145" s="43"/>
      <c r="T145" s="79"/>
      <c r="AT145" s="25" t="s">
        <v>223</v>
      </c>
      <c r="AU145" s="25" t="s">
        <v>86</v>
      </c>
    </row>
    <row r="146" spans="2:65" s="1" customFormat="1" ht="22.5" customHeight="1">
      <c r="B146" s="42"/>
      <c r="C146" s="236" t="s">
        <v>356</v>
      </c>
      <c r="D146" s="236" t="s">
        <v>179</v>
      </c>
      <c r="E146" s="237" t="s">
        <v>2515</v>
      </c>
      <c r="F146" s="238" t="s">
        <v>2516</v>
      </c>
      <c r="G146" s="239" t="s">
        <v>313</v>
      </c>
      <c r="H146" s="240">
        <v>8</v>
      </c>
      <c r="I146" s="241"/>
      <c r="J146" s="242">
        <f>ROUND(I146*H146,2)</f>
        <v>0</v>
      </c>
      <c r="K146" s="238" t="s">
        <v>22</v>
      </c>
      <c r="L146" s="243"/>
      <c r="M146" s="244" t="s">
        <v>22</v>
      </c>
      <c r="N146" s="245" t="s">
        <v>49</v>
      </c>
      <c r="O146" s="43"/>
      <c r="P146" s="215">
        <f>O146*H146</f>
        <v>0</v>
      </c>
      <c r="Q146" s="215">
        <v>0</v>
      </c>
      <c r="R146" s="215">
        <f>Q146*H146</f>
        <v>0</v>
      </c>
      <c r="S146" s="215">
        <v>0</v>
      </c>
      <c r="T146" s="216">
        <f>S146*H146</f>
        <v>0</v>
      </c>
      <c r="AR146" s="25" t="s">
        <v>86</v>
      </c>
      <c r="AT146" s="25" t="s">
        <v>179</v>
      </c>
      <c r="AU146" s="25" t="s">
        <v>86</v>
      </c>
      <c r="AY146" s="25" t="s">
        <v>214</v>
      </c>
      <c r="BE146" s="217">
        <f>IF(N146="základní",J146,0)</f>
        <v>0</v>
      </c>
      <c r="BF146" s="217">
        <f>IF(N146="snížená",J146,0)</f>
        <v>0</v>
      </c>
      <c r="BG146" s="217">
        <f>IF(N146="zákl. přenesená",J146,0)</f>
        <v>0</v>
      </c>
      <c r="BH146" s="217">
        <f>IF(N146="sníž. přenesená",J146,0)</f>
        <v>0</v>
      </c>
      <c r="BI146" s="217">
        <f>IF(N146="nulová",J146,0)</f>
        <v>0</v>
      </c>
      <c r="BJ146" s="25" t="s">
        <v>24</v>
      </c>
      <c r="BK146" s="217">
        <f>ROUND(I146*H146,2)</f>
        <v>0</v>
      </c>
      <c r="BL146" s="25" t="s">
        <v>24</v>
      </c>
      <c r="BM146" s="25" t="s">
        <v>2517</v>
      </c>
    </row>
    <row r="147" spans="2:47" s="1" customFormat="1" ht="13.5">
      <c r="B147" s="42"/>
      <c r="C147" s="64"/>
      <c r="D147" s="223" t="s">
        <v>223</v>
      </c>
      <c r="E147" s="64"/>
      <c r="F147" s="269" t="s">
        <v>2516</v>
      </c>
      <c r="G147" s="64"/>
      <c r="H147" s="64"/>
      <c r="I147" s="174"/>
      <c r="J147" s="64"/>
      <c r="K147" s="64"/>
      <c r="L147" s="62"/>
      <c r="M147" s="220"/>
      <c r="N147" s="43"/>
      <c r="O147" s="43"/>
      <c r="P147" s="43"/>
      <c r="Q147" s="43"/>
      <c r="R147" s="43"/>
      <c r="S147" s="43"/>
      <c r="T147" s="79"/>
      <c r="AT147" s="25" t="s">
        <v>223</v>
      </c>
      <c r="AU147" s="25" t="s">
        <v>86</v>
      </c>
    </row>
    <row r="148" spans="2:65" s="1" customFormat="1" ht="22.5" customHeight="1">
      <c r="B148" s="42"/>
      <c r="C148" s="236" t="s">
        <v>365</v>
      </c>
      <c r="D148" s="236" t="s">
        <v>179</v>
      </c>
      <c r="E148" s="237" t="s">
        <v>2518</v>
      </c>
      <c r="F148" s="238" t="s">
        <v>2519</v>
      </c>
      <c r="G148" s="239" t="s">
        <v>313</v>
      </c>
      <c r="H148" s="240">
        <v>6</v>
      </c>
      <c r="I148" s="241"/>
      <c r="J148" s="242">
        <f>ROUND(I148*H148,2)</f>
        <v>0</v>
      </c>
      <c r="K148" s="238" t="s">
        <v>22</v>
      </c>
      <c r="L148" s="243"/>
      <c r="M148" s="244" t="s">
        <v>22</v>
      </c>
      <c r="N148" s="245" t="s">
        <v>49</v>
      </c>
      <c r="O148" s="43"/>
      <c r="P148" s="215">
        <f>O148*H148</f>
        <v>0</v>
      </c>
      <c r="Q148" s="215">
        <v>0</v>
      </c>
      <c r="R148" s="215">
        <f>Q148*H148</f>
        <v>0</v>
      </c>
      <c r="S148" s="215">
        <v>0</v>
      </c>
      <c r="T148" s="216">
        <f>S148*H148</f>
        <v>0</v>
      </c>
      <c r="AR148" s="25" t="s">
        <v>86</v>
      </c>
      <c r="AT148" s="25" t="s">
        <v>179</v>
      </c>
      <c r="AU148" s="25" t="s">
        <v>86</v>
      </c>
      <c r="AY148" s="25" t="s">
        <v>214</v>
      </c>
      <c r="BE148" s="217">
        <f>IF(N148="základní",J148,0)</f>
        <v>0</v>
      </c>
      <c r="BF148" s="217">
        <f>IF(N148="snížená",J148,0)</f>
        <v>0</v>
      </c>
      <c r="BG148" s="217">
        <f>IF(N148="zákl. přenesená",J148,0)</f>
        <v>0</v>
      </c>
      <c r="BH148" s="217">
        <f>IF(N148="sníž. přenesená",J148,0)</f>
        <v>0</v>
      </c>
      <c r="BI148" s="217">
        <f>IF(N148="nulová",J148,0)</f>
        <v>0</v>
      </c>
      <c r="BJ148" s="25" t="s">
        <v>24</v>
      </c>
      <c r="BK148" s="217">
        <f>ROUND(I148*H148,2)</f>
        <v>0</v>
      </c>
      <c r="BL148" s="25" t="s">
        <v>24</v>
      </c>
      <c r="BM148" s="25" t="s">
        <v>2520</v>
      </c>
    </row>
    <row r="149" spans="2:65" s="1" customFormat="1" ht="22.5" customHeight="1">
      <c r="B149" s="42"/>
      <c r="C149" s="236" t="s">
        <v>370</v>
      </c>
      <c r="D149" s="236" t="s">
        <v>179</v>
      </c>
      <c r="E149" s="237" t="s">
        <v>2521</v>
      </c>
      <c r="F149" s="238" t="s">
        <v>2522</v>
      </c>
      <c r="G149" s="239" t="s">
        <v>313</v>
      </c>
      <c r="H149" s="240">
        <v>1</v>
      </c>
      <c r="I149" s="241"/>
      <c r="J149" s="242">
        <f>ROUND(I149*H149,2)</f>
        <v>0</v>
      </c>
      <c r="K149" s="238" t="s">
        <v>22</v>
      </c>
      <c r="L149" s="243"/>
      <c r="M149" s="244" t="s">
        <v>22</v>
      </c>
      <c r="N149" s="245" t="s">
        <v>49</v>
      </c>
      <c r="O149" s="43"/>
      <c r="P149" s="215">
        <f>O149*H149</f>
        <v>0</v>
      </c>
      <c r="Q149" s="215">
        <v>0</v>
      </c>
      <c r="R149" s="215">
        <f>Q149*H149</f>
        <v>0</v>
      </c>
      <c r="S149" s="215">
        <v>0</v>
      </c>
      <c r="T149" s="216">
        <f>S149*H149</f>
        <v>0</v>
      </c>
      <c r="AR149" s="25" t="s">
        <v>86</v>
      </c>
      <c r="AT149" s="25" t="s">
        <v>179</v>
      </c>
      <c r="AU149" s="25" t="s">
        <v>86</v>
      </c>
      <c r="AY149" s="25" t="s">
        <v>214</v>
      </c>
      <c r="BE149" s="217">
        <f>IF(N149="základní",J149,0)</f>
        <v>0</v>
      </c>
      <c r="BF149" s="217">
        <f>IF(N149="snížená",J149,0)</f>
        <v>0</v>
      </c>
      <c r="BG149" s="217">
        <f>IF(N149="zákl. přenesená",J149,0)</f>
        <v>0</v>
      </c>
      <c r="BH149" s="217">
        <f>IF(N149="sníž. přenesená",J149,0)</f>
        <v>0</v>
      </c>
      <c r="BI149" s="217">
        <f>IF(N149="nulová",J149,0)</f>
        <v>0</v>
      </c>
      <c r="BJ149" s="25" t="s">
        <v>24</v>
      </c>
      <c r="BK149" s="217">
        <f>ROUND(I149*H149,2)</f>
        <v>0</v>
      </c>
      <c r="BL149" s="25" t="s">
        <v>24</v>
      </c>
      <c r="BM149" s="25" t="s">
        <v>2523</v>
      </c>
    </row>
    <row r="150" spans="2:47" s="1" customFormat="1" ht="13.5">
      <c r="B150" s="42"/>
      <c r="C150" s="64"/>
      <c r="D150" s="223" t="s">
        <v>223</v>
      </c>
      <c r="E150" s="64"/>
      <c r="F150" s="269" t="s">
        <v>2522</v>
      </c>
      <c r="G150" s="64"/>
      <c r="H150" s="64"/>
      <c r="I150" s="174"/>
      <c r="J150" s="64"/>
      <c r="K150" s="64"/>
      <c r="L150" s="62"/>
      <c r="M150" s="220"/>
      <c r="N150" s="43"/>
      <c r="O150" s="43"/>
      <c r="P150" s="43"/>
      <c r="Q150" s="43"/>
      <c r="R150" s="43"/>
      <c r="S150" s="43"/>
      <c r="T150" s="79"/>
      <c r="AT150" s="25" t="s">
        <v>223</v>
      </c>
      <c r="AU150" s="25" t="s">
        <v>86</v>
      </c>
    </row>
    <row r="151" spans="2:65" s="1" customFormat="1" ht="22.5" customHeight="1">
      <c r="B151" s="42"/>
      <c r="C151" s="236" t="s">
        <v>378</v>
      </c>
      <c r="D151" s="236" t="s">
        <v>179</v>
      </c>
      <c r="E151" s="237" t="s">
        <v>2524</v>
      </c>
      <c r="F151" s="238" t="s">
        <v>2525</v>
      </c>
      <c r="G151" s="239" t="s">
        <v>313</v>
      </c>
      <c r="H151" s="240">
        <v>1</v>
      </c>
      <c r="I151" s="241"/>
      <c r="J151" s="242">
        <f>ROUND(I151*H151,2)</f>
        <v>0</v>
      </c>
      <c r="K151" s="238" t="s">
        <v>22</v>
      </c>
      <c r="L151" s="243"/>
      <c r="M151" s="244" t="s">
        <v>22</v>
      </c>
      <c r="N151" s="245" t="s">
        <v>49</v>
      </c>
      <c r="O151" s="43"/>
      <c r="P151" s="215">
        <f>O151*H151</f>
        <v>0</v>
      </c>
      <c r="Q151" s="215">
        <v>0</v>
      </c>
      <c r="R151" s="215">
        <f>Q151*H151</f>
        <v>0</v>
      </c>
      <c r="S151" s="215">
        <v>0</v>
      </c>
      <c r="T151" s="216">
        <f>S151*H151</f>
        <v>0</v>
      </c>
      <c r="AR151" s="25" t="s">
        <v>86</v>
      </c>
      <c r="AT151" s="25" t="s">
        <v>179</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24</v>
      </c>
      <c r="BM151" s="25" t="s">
        <v>2526</v>
      </c>
    </row>
    <row r="152" spans="2:47" s="1" customFormat="1" ht="13.5">
      <c r="B152" s="42"/>
      <c r="C152" s="64"/>
      <c r="D152" s="223" t="s">
        <v>223</v>
      </c>
      <c r="E152" s="64"/>
      <c r="F152" s="269" t="s">
        <v>2525</v>
      </c>
      <c r="G152" s="64"/>
      <c r="H152" s="64"/>
      <c r="I152" s="174"/>
      <c r="J152" s="64"/>
      <c r="K152" s="64"/>
      <c r="L152" s="62"/>
      <c r="M152" s="220"/>
      <c r="N152" s="43"/>
      <c r="O152" s="43"/>
      <c r="P152" s="43"/>
      <c r="Q152" s="43"/>
      <c r="R152" s="43"/>
      <c r="S152" s="43"/>
      <c r="T152" s="79"/>
      <c r="AT152" s="25" t="s">
        <v>223</v>
      </c>
      <c r="AU152" s="25" t="s">
        <v>86</v>
      </c>
    </row>
    <row r="153" spans="2:65" s="1" customFormat="1" ht="22.5" customHeight="1">
      <c r="B153" s="42"/>
      <c r="C153" s="236" t="s">
        <v>384</v>
      </c>
      <c r="D153" s="236" t="s">
        <v>179</v>
      </c>
      <c r="E153" s="237" t="s">
        <v>2527</v>
      </c>
      <c r="F153" s="238" t="s">
        <v>2528</v>
      </c>
      <c r="G153" s="239" t="s">
        <v>313</v>
      </c>
      <c r="H153" s="240">
        <v>2</v>
      </c>
      <c r="I153" s="241"/>
      <c r="J153" s="242">
        <f>ROUND(I153*H153,2)</f>
        <v>0</v>
      </c>
      <c r="K153" s="238" t="s">
        <v>22</v>
      </c>
      <c r="L153" s="243"/>
      <c r="M153" s="244" t="s">
        <v>22</v>
      </c>
      <c r="N153" s="245" t="s">
        <v>49</v>
      </c>
      <c r="O153" s="43"/>
      <c r="P153" s="215">
        <f>O153*H153</f>
        <v>0</v>
      </c>
      <c r="Q153" s="215">
        <v>0</v>
      </c>
      <c r="R153" s="215">
        <f>Q153*H153</f>
        <v>0</v>
      </c>
      <c r="S153" s="215">
        <v>0</v>
      </c>
      <c r="T153" s="216">
        <f>S153*H153</f>
        <v>0</v>
      </c>
      <c r="AR153" s="25" t="s">
        <v>86</v>
      </c>
      <c r="AT153" s="25" t="s">
        <v>179</v>
      </c>
      <c r="AU153" s="25" t="s">
        <v>86</v>
      </c>
      <c r="AY153" s="25" t="s">
        <v>214</v>
      </c>
      <c r="BE153" s="217">
        <f>IF(N153="základní",J153,0)</f>
        <v>0</v>
      </c>
      <c r="BF153" s="217">
        <f>IF(N153="snížená",J153,0)</f>
        <v>0</v>
      </c>
      <c r="BG153" s="217">
        <f>IF(N153="zákl. přenesená",J153,0)</f>
        <v>0</v>
      </c>
      <c r="BH153" s="217">
        <f>IF(N153="sníž. přenesená",J153,0)</f>
        <v>0</v>
      </c>
      <c r="BI153" s="217">
        <f>IF(N153="nulová",J153,0)</f>
        <v>0</v>
      </c>
      <c r="BJ153" s="25" t="s">
        <v>24</v>
      </c>
      <c r="BK153" s="217">
        <f>ROUND(I153*H153,2)</f>
        <v>0</v>
      </c>
      <c r="BL153" s="25" t="s">
        <v>24</v>
      </c>
      <c r="BM153" s="25" t="s">
        <v>2529</v>
      </c>
    </row>
    <row r="154" spans="2:47" s="1" customFormat="1" ht="13.5">
      <c r="B154" s="42"/>
      <c r="C154" s="64"/>
      <c r="D154" s="223" t="s">
        <v>223</v>
      </c>
      <c r="E154" s="64"/>
      <c r="F154" s="269" t="s">
        <v>2528</v>
      </c>
      <c r="G154" s="64"/>
      <c r="H154" s="64"/>
      <c r="I154" s="174"/>
      <c r="J154" s="64"/>
      <c r="K154" s="64"/>
      <c r="L154" s="62"/>
      <c r="M154" s="220"/>
      <c r="N154" s="43"/>
      <c r="O154" s="43"/>
      <c r="P154" s="43"/>
      <c r="Q154" s="43"/>
      <c r="R154" s="43"/>
      <c r="S154" s="43"/>
      <c r="T154" s="79"/>
      <c r="AT154" s="25" t="s">
        <v>223</v>
      </c>
      <c r="AU154" s="25" t="s">
        <v>86</v>
      </c>
    </row>
    <row r="155" spans="2:65" s="1" customFormat="1" ht="22.5" customHeight="1">
      <c r="B155" s="42"/>
      <c r="C155" s="236" t="s">
        <v>391</v>
      </c>
      <c r="D155" s="236" t="s">
        <v>179</v>
      </c>
      <c r="E155" s="237" t="s">
        <v>2530</v>
      </c>
      <c r="F155" s="238" t="s">
        <v>2531</v>
      </c>
      <c r="G155" s="239" t="s">
        <v>313</v>
      </c>
      <c r="H155" s="240">
        <v>1</v>
      </c>
      <c r="I155" s="241"/>
      <c r="J155" s="242">
        <f>ROUND(I155*H155,2)</f>
        <v>0</v>
      </c>
      <c r="K155" s="238" t="s">
        <v>22</v>
      </c>
      <c r="L155" s="243"/>
      <c r="M155" s="244" t="s">
        <v>22</v>
      </c>
      <c r="N155" s="245" t="s">
        <v>49</v>
      </c>
      <c r="O155" s="43"/>
      <c r="P155" s="215">
        <f>O155*H155</f>
        <v>0</v>
      </c>
      <c r="Q155" s="215">
        <v>0</v>
      </c>
      <c r="R155" s="215">
        <f>Q155*H155</f>
        <v>0</v>
      </c>
      <c r="S155" s="215">
        <v>0</v>
      </c>
      <c r="T155" s="216">
        <f>S155*H155</f>
        <v>0</v>
      </c>
      <c r="AR155" s="25" t="s">
        <v>86</v>
      </c>
      <c r="AT155" s="25" t="s">
        <v>179</v>
      </c>
      <c r="AU155" s="25" t="s">
        <v>86</v>
      </c>
      <c r="AY155" s="25" t="s">
        <v>214</v>
      </c>
      <c r="BE155" s="217">
        <f>IF(N155="základní",J155,0)</f>
        <v>0</v>
      </c>
      <c r="BF155" s="217">
        <f>IF(N155="snížená",J155,0)</f>
        <v>0</v>
      </c>
      <c r="BG155" s="217">
        <f>IF(N155="zákl. přenesená",J155,0)</f>
        <v>0</v>
      </c>
      <c r="BH155" s="217">
        <f>IF(N155="sníž. přenesená",J155,0)</f>
        <v>0</v>
      </c>
      <c r="BI155" s="217">
        <f>IF(N155="nulová",J155,0)</f>
        <v>0</v>
      </c>
      <c r="BJ155" s="25" t="s">
        <v>24</v>
      </c>
      <c r="BK155" s="217">
        <f>ROUND(I155*H155,2)</f>
        <v>0</v>
      </c>
      <c r="BL155" s="25" t="s">
        <v>24</v>
      </c>
      <c r="BM155" s="25" t="s">
        <v>2532</v>
      </c>
    </row>
    <row r="156" spans="2:65" s="1" customFormat="1" ht="22.5" customHeight="1">
      <c r="B156" s="42"/>
      <c r="C156" s="236" t="s">
        <v>398</v>
      </c>
      <c r="D156" s="236" t="s">
        <v>179</v>
      </c>
      <c r="E156" s="237" t="s">
        <v>2533</v>
      </c>
      <c r="F156" s="238" t="s">
        <v>2534</v>
      </c>
      <c r="G156" s="239" t="s">
        <v>313</v>
      </c>
      <c r="H156" s="240">
        <v>4</v>
      </c>
      <c r="I156" s="241"/>
      <c r="J156" s="242">
        <f>ROUND(I156*H156,2)</f>
        <v>0</v>
      </c>
      <c r="K156" s="238" t="s">
        <v>22</v>
      </c>
      <c r="L156" s="243"/>
      <c r="M156" s="244" t="s">
        <v>22</v>
      </c>
      <c r="N156" s="245" t="s">
        <v>49</v>
      </c>
      <c r="O156" s="43"/>
      <c r="P156" s="215">
        <f>O156*H156</f>
        <v>0</v>
      </c>
      <c r="Q156" s="215">
        <v>0</v>
      </c>
      <c r="R156" s="215">
        <f>Q156*H156</f>
        <v>0</v>
      </c>
      <c r="S156" s="215">
        <v>0</v>
      </c>
      <c r="T156" s="216">
        <f>S156*H156</f>
        <v>0</v>
      </c>
      <c r="AR156" s="25" t="s">
        <v>86</v>
      </c>
      <c r="AT156" s="25" t="s">
        <v>179</v>
      </c>
      <c r="AU156" s="25" t="s">
        <v>86</v>
      </c>
      <c r="AY156" s="25" t="s">
        <v>214</v>
      </c>
      <c r="BE156" s="217">
        <f>IF(N156="základní",J156,0)</f>
        <v>0</v>
      </c>
      <c r="BF156" s="217">
        <f>IF(N156="snížená",J156,0)</f>
        <v>0</v>
      </c>
      <c r="BG156" s="217">
        <f>IF(N156="zákl. přenesená",J156,0)</f>
        <v>0</v>
      </c>
      <c r="BH156" s="217">
        <f>IF(N156="sníž. přenesená",J156,0)</f>
        <v>0</v>
      </c>
      <c r="BI156" s="217">
        <f>IF(N156="nulová",J156,0)</f>
        <v>0</v>
      </c>
      <c r="BJ156" s="25" t="s">
        <v>24</v>
      </c>
      <c r="BK156" s="217">
        <f>ROUND(I156*H156,2)</f>
        <v>0</v>
      </c>
      <c r="BL156" s="25" t="s">
        <v>24</v>
      </c>
      <c r="BM156" s="25" t="s">
        <v>2535</v>
      </c>
    </row>
    <row r="157" spans="2:47" s="1" customFormat="1" ht="13.5">
      <c r="B157" s="42"/>
      <c r="C157" s="64"/>
      <c r="D157" s="223" t="s">
        <v>223</v>
      </c>
      <c r="E157" s="64"/>
      <c r="F157" s="269" t="s">
        <v>2534</v>
      </c>
      <c r="G157" s="64"/>
      <c r="H157" s="64"/>
      <c r="I157" s="174"/>
      <c r="J157" s="64"/>
      <c r="K157" s="64"/>
      <c r="L157" s="62"/>
      <c r="M157" s="220"/>
      <c r="N157" s="43"/>
      <c r="O157" s="43"/>
      <c r="P157" s="43"/>
      <c r="Q157" s="43"/>
      <c r="R157" s="43"/>
      <c r="S157" s="43"/>
      <c r="T157" s="79"/>
      <c r="AT157" s="25" t="s">
        <v>223</v>
      </c>
      <c r="AU157" s="25" t="s">
        <v>86</v>
      </c>
    </row>
    <row r="158" spans="2:65" s="1" customFormat="1" ht="22.5" customHeight="1">
      <c r="B158" s="42"/>
      <c r="C158" s="236" t="s">
        <v>405</v>
      </c>
      <c r="D158" s="236" t="s">
        <v>179</v>
      </c>
      <c r="E158" s="237" t="s">
        <v>2536</v>
      </c>
      <c r="F158" s="238" t="s">
        <v>2537</v>
      </c>
      <c r="G158" s="239" t="s">
        <v>307</v>
      </c>
      <c r="H158" s="240">
        <v>7</v>
      </c>
      <c r="I158" s="241"/>
      <c r="J158" s="242">
        <f>ROUND(I158*H158,2)</f>
        <v>0</v>
      </c>
      <c r="K158" s="238" t="s">
        <v>22</v>
      </c>
      <c r="L158" s="243"/>
      <c r="M158" s="244" t="s">
        <v>22</v>
      </c>
      <c r="N158" s="245" t="s">
        <v>49</v>
      </c>
      <c r="O158" s="43"/>
      <c r="P158" s="215">
        <f>O158*H158</f>
        <v>0</v>
      </c>
      <c r="Q158" s="215">
        <v>0</v>
      </c>
      <c r="R158" s="215">
        <f>Q158*H158</f>
        <v>0</v>
      </c>
      <c r="S158" s="215">
        <v>0</v>
      </c>
      <c r="T158" s="216">
        <f>S158*H158</f>
        <v>0</v>
      </c>
      <c r="AR158" s="25" t="s">
        <v>86</v>
      </c>
      <c r="AT158" s="25" t="s">
        <v>179</v>
      </c>
      <c r="AU158" s="25" t="s">
        <v>86</v>
      </c>
      <c r="AY158" s="25" t="s">
        <v>214</v>
      </c>
      <c r="BE158" s="217">
        <f>IF(N158="základní",J158,0)</f>
        <v>0</v>
      </c>
      <c r="BF158" s="217">
        <f>IF(N158="snížená",J158,0)</f>
        <v>0</v>
      </c>
      <c r="BG158" s="217">
        <f>IF(N158="zákl. přenesená",J158,0)</f>
        <v>0</v>
      </c>
      <c r="BH158" s="217">
        <f>IF(N158="sníž. přenesená",J158,0)</f>
        <v>0</v>
      </c>
      <c r="BI158" s="217">
        <f>IF(N158="nulová",J158,0)</f>
        <v>0</v>
      </c>
      <c r="BJ158" s="25" t="s">
        <v>24</v>
      </c>
      <c r="BK158" s="217">
        <f>ROUND(I158*H158,2)</f>
        <v>0</v>
      </c>
      <c r="BL158" s="25" t="s">
        <v>24</v>
      </c>
      <c r="BM158" s="25" t="s">
        <v>2538</v>
      </c>
    </row>
    <row r="159" spans="2:47" s="1" customFormat="1" ht="13.5">
      <c r="B159" s="42"/>
      <c r="C159" s="64"/>
      <c r="D159" s="223" t="s">
        <v>223</v>
      </c>
      <c r="E159" s="64"/>
      <c r="F159" s="269" t="s">
        <v>2537</v>
      </c>
      <c r="G159" s="64"/>
      <c r="H159" s="64"/>
      <c r="I159" s="174"/>
      <c r="J159" s="64"/>
      <c r="K159" s="64"/>
      <c r="L159" s="62"/>
      <c r="M159" s="220"/>
      <c r="N159" s="43"/>
      <c r="O159" s="43"/>
      <c r="P159" s="43"/>
      <c r="Q159" s="43"/>
      <c r="R159" s="43"/>
      <c r="S159" s="43"/>
      <c r="T159" s="79"/>
      <c r="AT159" s="25" t="s">
        <v>223</v>
      </c>
      <c r="AU159" s="25" t="s">
        <v>86</v>
      </c>
    </row>
    <row r="160" spans="2:65" s="1" customFormat="1" ht="22.5" customHeight="1">
      <c r="B160" s="42"/>
      <c r="C160" s="236" t="s">
        <v>411</v>
      </c>
      <c r="D160" s="236" t="s">
        <v>179</v>
      </c>
      <c r="E160" s="237" t="s">
        <v>2539</v>
      </c>
      <c r="F160" s="238" t="s">
        <v>2540</v>
      </c>
      <c r="G160" s="239" t="s">
        <v>307</v>
      </c>
      <c r="H160" s="240">
        <v>3</v>
      </c>
      <c r="I160" s="241"/>
      <c r="J160" s="242">
        <f>ROUND(I160*H160,2)</f>
        <v>0</v>
      </c>
      <c r="K160" s="238" t="s">
        <v>22</v>
      </c>
      <c r="L160" s="243"/>
      <c r="M160" s="244" t="s">
        <v>22</v>
      </c>
      <c r="N160" s="245" t="s">
        <v>49</v>
      </c>
      <c r="O160" s="43"/>
      <c r="P160" s="215">
        <f>O160*H160</f>
        <v>0</v>
      </c>
      <c r="Q160" s="215">
        <v>0</v>
      </c>
      <c r="R160" s="215">
        <f>Q160*H160</f>
        <v>0</v>
      </c>
      <c r="S160" s="215">
        <v>0</v>
      </c>
      <c r="T160" s="216">
        <f>S160*H160</f>
        <v>0</v>
      </c>
      <c r="AR160" s="25" t="s">
        <v>86</v>
      </c>
      <c r="AT160" s="25" t="s">
        <v>179</v>
      </c>
      <c r="AU160" s="25" t="s">
        <v>86</v>
      </c>
      <c r="AY160" s="25" t="s">
        <v>214</v>
      </c>
      <c r="BE160" s="217">
        <f>IF(N160="základní",J160,0)</f>
        <v>0</v>
      </c>
      <c r="BF160" s="217">
        <f>IF(N160="snížená",J160,0)</f>
        <v>0</v>
      </c>
      <c r="BG160" s="217">
        <f>IF(N160="zákl. přenesená",J160,0)</f>
        <v>0</v>
      </c>
      <c r="BH160" s="217">
        <f>IF(N160="sníž. přenesená",J160,0)</f>
        <v>0</v>
      </c>
      <c r="BI160" s="217">
        <f>IF(N160="nulová",J160,0)</f>
        <v>0</v>
      </c>
      <c r="BJ160" s="25" t="s">
        <v>24</v>
      </c>
      <c r="BK160" s="217">
        <f>ROUND(I160*H160,2)</f>
        <v>0</v>
      </c>
      <c r="BL160" s="25" t="s">
        <v>24</v>
      </c>
      <c r="BM160" s="25" t="s">
        <v>2541</v>
      </c>
    </row>
    <row r="161" spans="2:47" s="1" customFormat="1" ht="13.5">
      <c r="B161" s="42"/>
      <c r="C161" s="64"/>
      <c r="D161" s="223" t="s">
        <v>223</v>
      </c>
      <c r="E161" s="64"/>
      <c r="F161" s="269" t="s">
        <v>2542</v>
      </c>
      <c r="G161" s="64"/>
      <c r="H161" s="64"/>
      <c r="I161" s="174"/>
      <c r="J161" s="64"/>
      <c r="K161" s="64"/>
      <c r="L161" s="62"/>
      <c r="M161" s="220"/>
      <c r="N161" s="43"/>
      <c r="O161" s="43"/>
      <c r="P161" s="43"/>
      <c r="Q161" s="43"/>
      <c r="R161" s="43"/>
      <c r="S161" s="43"/>
      <c r="T161" s="79"/>
      <c r="AT161" s="25" t="s">
        <v>223</v>
      </c>
      <c r="AU161" s="25" t="s">
        <v>86</v>
      </c>
    </row>
    <row r="162" spans="2:65" s="1" customFormat="1" ht="22.5" customHeight="1">
      <c r="B162" s="42"/>
      <c r="C162" s="236" t="s">
        <v>416</v>
      </c>
      <c r="D162" s="236" t="s">
        <v>179</v>
      </c>
      <c r="E162" s="237" t="s">
        <v>2543</v>
      </c>
      <c r="F162" s="238" t="s">
        <v>2542</v>
      </c>
      <c r="G162" s="239" t="s">
        <v>307</v>
      </c>
      <c r="H162" s="240">
        <v>3</v>
      </c>
      <c r="I162" s="241"/>
      <c r="J162" s="242">
        <f>ROUND(I162*H162,2)</f>
        <v>0</v>
      </c>
      <c r="K162" s="238" t="s">
        <v>22</v>
      </c>
      <c r="L162" s="243"/>
      <c r="M162" s="244" t="s">
        <v>22</v>
      </c>
      <c r="N162" s="245" t="s">
        <v>49</v>
      </c>
      <c r="O162" s="43"/>
      <c r="P162" s="215">
        <f>O162*H162</f>
        <v>0</v>
      </c>
      <c r="Q162" s="215">
        <v>0</v>
      </c>
      <c r="R162" s="215">
        <f>Q162*H162</f>
        <v>0</v>
      </c>
      <c r="S162" s="215">
        <v>0</v>
      </c>
      <c r="T162" s="216">
        <f>S162*H162</f>
        <v>0</v>
      </c>
      <c r="AR162" s="25" t="s">
        <v>86</v>
      </c>
      <c r="AT162" s="25" t="s">
        <v>179</v>
      </c>
      <c r="AU162" s="25" t="s">
        <v>86</v>
      </c>
      <c r="AY162" s="25" t="s">
        <v>214</v>
      </c>
      <c r="BE162" s="217">
        <f>IF(N162="základní",J162,0)</f>
        <v>0</v>
      </c>
      <c r="BF162" s="217">
        <f>IF(N162="snížená",J162,0)</f>
        <v>0</v>
      </c>
      <c r="BG162" s="217">
        <f>IF(N162="zákl. přenesená",J162,0)</f>
        <v>0</v>
      </c>
      <c r="BH162" s="217">
        <f>IF(N162="sníž. přenesená",J162,0)</f>
        <v>0</v>
      </c>
      <c r="BI162" s="217">
        <f>IF(N162="nulová",J162,0)</f>
        <v>0</v>
      </c>
      <c r="BJ162" s="25" t="s">
        <v>24</v>
      </c>
      <c r="BK162" s="217">
        <f>ROUND(I162*H162,2)</f>
        <v>0</v>
      </c>
      <c r="BL162" s="25" t="s">
        <v>24</v>
      </c>
      <c r="BM162" s="25" t="s">
        <v>2544</v>
      </c>
    </row>
    <row r="163" spans="2:47" s="1" customFormat="1" ht="13.5">
      <c r="B163" s="42"/>
      <c r="C163" s="64"/>
      <c r="D163" s="223" t="s">
        <v>223</v>
      </c>
      <c r="E163" s="64"/>
      <c r="F163" s="269" t="s">
        <v>2542</v>
      </c>
      <c r="G163" s="64"/>
      <c r="H163" s="64"/>
      <c r="I163" s="174"/>
      <c r="J163" s="64"/>
      <c r="K163" s="64"/>
      <c r="L163" s="62"/>
      <c r="M163" s="220"/>
      <c r="N163" s="43"/>
      <c r="O163" s="43"/>
      <c r="P163" s="43"/>
      <c r="Q163" s="43"/>
      <c r="R163" s="43"/>
      <c r="S163" s="43"/>
      <c r="T163" s="79"/>
      <c r="AT163" s="25" t="s">
        <v>223</v>
      </c>
      <c r="AU163" s="25" t="s">
        <v>86</v>
      </c>
    </row>
    <row r="164" spans="2:65" s="1" customFormat="1" ht="22.5" customHeight="1">
      <c r="B164" s="42"/>
      <c r="C164" s="236" t="s">
        <v>421</v>
      </c>
      <c r="D164" s="236" t="s">
        <v>179</v>
      </c>
      <c r="E164" s="237" t="s">
        <v>2545</v>
      </c>
      <c r="F164" s="238" t="s">
        <v>2546</v>
      </c>
      <c r="G164" s="239" t="s">
        <v>307</v>
      </c>
      <c r="H164" s="240">
        <v>24</v>
      </c>
      <c r="I164" s="241"/>
      <c r="J164" s="242">
        <f>ROUND(I164*H164,2)</f>
        <v>0</v>
      </c>
      <c r="K164" s="238" t="s">
        <v>22</v>
      </c>
      <c r="L164" s="243"/>
      <c r="M164" s="244" t="s">
        <v>22</v>
      </c>
      <c r="N164" s="245" t="s">
        <v>49</v>
      </c>
      <c r="O164" s="43"/>
      <c r="P164" s="215">
        <f>O164*H164</f>
        <v>0</v>
      </c>
      <c r="Q164" s="215">
        <v>0</v>
      </c>
      <c r="R164" s="215">
        <f>Q164*H164</f>
        <v>0</v>
      </c>
      <c r="S164" s="215">
        <v>0</v>
      </c>
      <c r="T164" s="216">
        <f>S164*H164</f>
        <v>0</v>
      </c>
      <c r="AR164" s="25" t="s">
        <v>86</v>
      </c>
      <c r="AT164" s="25" t="s">
        <v>179</v>
      </c>
      <c r="AU164" s="25" t="s">
        <v>86</v>
      </c>
      <c r="AY164" s="25" t="s">
        <v>214</v>
      </c>
      <c r="BE164" s="217">
        <f>IF(N164="základní",J164,0)</f>
        <v>0</v>
      </c>
      <c r="BF164" s="217">
        <f>IF(N164="snížená",J164,0)</f>
        <v>0</v>
      </c>
      <c r="BG164" s="217">
        <f>IF(N164="zákl. přenesená",J164,0)</f>
        <v>0</v>
      </c>
      <c r="BH164" s="217">
        <f>IF(N164="sníž. přenesená",J164,0)</f>
        <v>0</v>
      </c>
      <c r="BI164" s="217">
        <f>IF(N164="nulová",J164,0)</f>
        <v>0</v>
      </c>
      <c r="BJ164" s="25" t="s">
        <v>24</v>
      </c>
      <c r="BK164" s="217">
        <f>ROUND(I164*H164,2)</f>
        <v>0</v>
      </c>
      <c r="BL164" s="25" t="s">
        <v>24</v>
      </c>
      <c r="BM164" s="25" t="s">
        <v>2547</v>
      </c>
    </row>
    <row r="165" spans="2:47" s="1" customFormat="1" ht="13.5">
      <c r="B165" s="42"/>
      <c r="C165" s="64"/>
      <c r="D165" s="223" t="s">
        <v>223</v>
      </c>
      <c r="E165" s="64"/>
      <c r="F165" s="269" t="s">
        <v>2546</v>
      </c>
      <c r="G165" s="64"/>
      <c r="H165" s="64"/>
      <c r="I165" s="174"/>
      <c r="J165" s="64"/>
      <c r="K165" s="64"/>
      <c r="L165" s="62"/>
      <c r="M165" s="220"/>
      <c r="N165" s="43"/>
      <c r="O165" s="43"/>
      <c r="P165" s="43"/>
      <c r="Q165" s="43"/>
      <c r="R165" s="43"/>
      <c r="S165" s="43"/>
      <c r="T165" s="79"/>
      <c r="AT165" s="25" t="s">
        <v>223</v>
      </c>
      <c r="AU165" s="25" t="s">
        <v>86</v>
      </c>
    </row>
    <row r="166" spans="2:65" s="1" customFormat="1" ht="22.5" customHeight="1">
      <c r="B166" s="42"/>
      <c r="C166" s="236" t="s">
        <v>427</v>
      </c>
      <c r="D166" s="236" t="s">
        <v>179</v>
      </c>
      <c r="E166" s="237" t="s">
        <v>2548</v>
      </c>
      <c r="F166" s="238" t="s">
        <v>2549</v>
      </c>
      <c r="G166" s="239" t="s">
        <v>307</v>
      </c>
      <c r="H166" s="240">
        <v>0.3</v>
      </c>
      <c r="I166" s="241"/>
      <c r="J166" s="242">
        <f>ROUND(I166*H166,2)</f>
        <v>0</v>
      </c>
      <c r="K166" s="238" t="s">
        <v>22</v>
      </c>
      <c r="L166" s="243"/>
      <c r="M166" s="244" t="s">
        <v>22</v>
      </c>
      <c r="N166" s="245" t="s">
        <v>49</v>
      </c>
      <c r="O166" s="43"/>
      <c r="P166" s="215">
        <f>O166*H166</f>
        <v>0</v>
      </c>
      <c r="Q166" s="215">
        <v>0</v>
      </c>
      <c r="R166" s="215">
        <f>Q166*H166</f>
        <v>0</v>
      </c>
      <c r="S166" s="215">
        <v>0</v>
      </c>
      <c r="T166" s="216">
        <f>S166*H166</f>
        <v>0</v>
      </c>
      <c r="AR166" s="25" t="s">
        <v>86</v>
      </c>
      <c r="AT166" s="25" t="s">
        <v>179</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24</v>
      </c>
      <c r="BM166" s="25" t="s">
        <v>2550</v>
      </c>
    </row>
    <row r="167" spans="2:47" s="1" customFormat="1" ht="13.5">
      <c r="B167" s="42"/>
      <c r="C167" s="64"/>
      <c r="D167" s="223" t="s">
        <v>223</v>
      </c>
      <c r="E167" s="64"/>
      <c r="F167" s="269" t="s">
        <v>2549</v>
      </c>
      <c r="G167" s="64"/>
      <c r="H167" s="64"/>
      <c r="I167" s="174"/>
      <c r="J167" s="64"/>
      <c r="K167" s="64"/>
      <c r="L167" s="62"/>
      <c r="M167" s="220"/>
      <c r="N167" s="43"/>
      <c r="O167" s="43"/>
      <c r="P167" s="43"/>
      <c r="Q167" s="43"/>
      <c r="R167" s="43"/>
      <c r="S167" s="43"/>
      <c r="T167" s="79"/>
      <c r="AT167" s="25" t="s">
        <v>223</v>
      </c>
      <c r="AU167" s="25" t="s">
        <v>86</v>
      </c>
    </row>
    <row r="168" spans="2:65" s="1" customFormat="1" ht="22.5" customHeight="1">
      <c r="B168" s="42"/>
      <c r="C168" s="236" t="s">
        <v>433</v>
      </c>
      <c r="D168" s="236" t="s">
        <v>179</v>
      </c>
      <c r="E168" s="237" t="s">
        <v>2551</v>
      </c>
      <c r="F168" s="238" t="s">
        <v>2552</v>
      </c>
      <c r="G168" s="239" t="s">
        <v>313</v>
      </c>
      <c r="H168" s="240">
        <v>2</v>
      </c>
      <c r="I168" s="241"/>
      <c r="J168" s="242">
        <f>ROUND(I168*H168,2)</f>
        <v>0</v>
      </c>
      <c r="K168" s="238" t="s">
        <v>22</v>
      </c>
      <c r="L168" s="243"/>
      <c r="M168" s="244" t="s">
        <v>22</v>
      </c>
      <c r="N168" s="245" t="s">
        <v>49</v>
      </c>
      <c r="O168" s="43"/>
      <c r="P168" s="215">
        <f>O168*H168</f>
        <v>0</v>
      </c>
      <c r="Q168" s="215">
        <v>0</v>
      </c>
      <c r="R168" s="215">
        <f>Q168*H168</f>
        <v>0</v>
      </c>
      <c r="S168" s="215">
        <v>0</v>
      </c>
      <c r="T168" s="216">
        <f>S168*H168</f>
        <v>0</v>
      </c>
      <c r="AR168" s="25" t="s">
        <v>86</v>
      </c>
      <c r="AT168" s="25" t="s">
        <v>179</v>
      </c>
      <c r="AU168" s="25" t="s">
        <v>86</v>
      </c>
      <c r="AY168" s="25" t="s">
        <v>214</v>
      </c>
      <c r="BE168" s="217">
        <f>IF(N168="základní",J168,0)</f>
        <v>0</v>
      </c>
      <c r="BF168" s="217">
        <f>IF(N168="snížená",J168,0)</f>
        <v>0</v>
      </c>
      <c r="BG168" s="217">
        <f>IF(N168="zákl. přenesená",J168,0)</f>
        <v>0</v>
      </c>
      <c r="BH168" s="217">
        <f>IF(N168="sníž. přenesená",J168,0)</f>
        <v>0</v>
      </c>
      <c r="BI168" s="217">
        <f>IF(N168="nulová",J168,0)</f>
        <v>0</v>
      </c>
      <c r="BJ168" s="25" t="s">
        <v>24</v>
      </c>
      <c r="BK168" s="217">
        <f>ROUND(I168*H168,2)</f>
        <v>0</v>
      </c>
      <c r="BL168" s="25" t="s">
        <v>24</v>
      </c>
      <c r="BM168" s="25" t="s">
        <v>2553</v>
      </c>
    </row>
    <row r="169" spans="2:47" s="1" customFormat="1" ht="13.5">
      <c r="B169" s="42"/>
      <c r="C169" s="64"/>
      <c r="D169" s="223" t="s">
        <v>223</v>
      </c>
      <c r="E169" s="64"/>
      <c r="F169" s="269" t="s">
        <v>2552</v>
      </c>
      <c r="G169" s="64"/>
      <c r="H169" s="64"/>
      <c r="I169" s="174"/>
      <c r="J169" s="64"/>
      <c r="K169" s="64"/>
      <c r="L169" s="62"/>
      <c r="M169" s="220"/>
      <c r="N169" s="43"/>
      <c r="O169" s="43"/>
      <c r="P169" s="43"/>
      <c r="Q169" s="43"/>
      <c r="R169" s="43"/>
      <c r="S169" s="43"/>
      <c r="T169" s="79"/>
      <c r="AT169" s="25" t="s">
        <v>223</v>
      </c>
      <c r="AU169" s="25" t="s">
        <v>86</v>
      </c>
    </row>
    <row r="170" spans="2:65" s="1" customFormat="1" ht="22.5" customHeight="1">
      <c r="B170" s="42"/>
      <c r="C170" s="236" t="s">
        <v>438</v>
      </c>
      <c r="D170" s="236" t="s">
        <v>179</v>
      </c>
      <c r="E170" s="237" t="s">
        <v>2554</v>
      </c>
      <c r="F170" s="238" t="s">
        <v>2555</v>
      </c>
      <c r="G170" s="239" t="s">
        <v>313</v>
      </c>
      <c r="H170" s="240">
        <v>1</v>
      </c>
      <c r="I170" s="241"/>
      <c r="J170" s="242">
        <f>ROUND(I170*H170,2)</f>
        <v>0</v>
      </c>
      <c r="K170" s="238" t="s">
        <v>22</v>
      </c>
      <c r="L170" s="243"/>
      <c r="M170" s="244" t="s">
        <v>22</v>
      </c>
      <c r="N170" s="245" t="s">
        <v>49</v>
      </c>
      <c r="O170" s="43"/>
      <c r="P170" s="215">
        <f>O170*H170</f>
        <v>0</v>
      </c>
      <c r="Q170" s="215">
        <v>0</v>
      </c>
      <c r="R170" s="215">
        <f>Q170*H170</f>
        <v>0</v>
      </c>
      <c r="S170" s="215">
        <v>0</v>
      </c>
      <c r="T170" s="216">
        <f>S170*H170</f>
        <v>0</v>
      </c>
      <c r="AR170" s="25" t="s">
        <v>86</v>
      </c>
      <c r="AT170" s="25" t="s">
        <v>179</v>
      </c>
      <c r="AU170" s="25" t="s">
        <v>86</v>
      </c>
      <c r="AY170" s="25" t="s">
        <v>214</v>
      </c>
      <c r="BE170" s="217">
        <f>IF(N170="základní",J170,0)</f>
        <v>0</v>
      </c>
      <c r="BF170" s="217">
        <f>IF(N170="snížená",J170,0)</f>
        <v>0</v>
      </c>
      <c r="BG170" s="217">
        <f>IF(N170="zákl. přenesená",J170,0)</f>
        <v>0</v>
      </c>
      <c r="BH170" s="217">
        <f>IF(N170="sníž. přenesená",J170,0)</f>
        <v>0</v>
      </c>
      <c r="BI170" s="217">
        <f>IF(N170="nulová",J170,0)</f>
        <v>0</v>
      </c>
      <c r="BJ170" s="25" t="s">
        <v>24</v>
      </c>
      <c r="BK170" s="217">
        <f>ROUND(I170*H170,2)</f>
        <v>0</v>
      </c>
      <c r="BL170" s="25" t="s">
        <v>24</v>
      </c>
      <c r="BM170" s="25" t="s">
        <v>2556</v>
      </c>
    </row>
    <row r="171" spans="2:47" s="1" customFormat="1" ht="13.5">
      <c r="B171" s="42"/>
      <c r="C171" s="64"/>
      <c r="D171" s="223" t="s">
        <v>223</v>
      </c>
      <c r="E171" s="64"/>
      <c r="F171" s="269" t="s">
        <v>2555</v>
      </c>
      <c r="G171" s="64"/>
      <c r="H171" s="64"/>
      <c r="I171" s="174"/>
      <c r="J171" s="64"/>
      <c r="K171" s="64"/>
      <c r="L171" s="62"/>
      <c r="M171" s="220"/>
      <c r="N171" s="43"/>
      <c r="O171" s="43"/>
      <c r="P171" s="43"/>
      <c r="Q171" s="43"/>
      <c r="R171" s="43"/>
      <c r="S171" s="43"/>
      <c r="T171" s="79"/>
      <c r="AT171" s="25" t="s">
        <v>223</v>
      </c>
      <c r="AU171" s="25" t="s">
        <v>86</v>
      </c>
    </row>
    <row r="172" spans="2:65" s="1" customFormat="1" ht="22.5" customHeight="1">
      <c r="B172" s="42"/>
      <c r="C172" s="236" t="s">
        <v>446</v>
      </c>
      <c r="D172" s="236" t="s">
        <v>179</v>
      </c>
      <c r="E172" s="237" t="s">
        <v>2557</v>
      </c>
      <c r="F172" s="238" t="s">
        <v>2558</v>
      </c>
      <c r="G172" s="239" t="s">
        <v>441</v>
      </c>
      <c r="H172" s="240">
        <v>1</v>
      </c>
      <c r="I172" s="241"/>
      <c r="J172" s="242">
        <f>ROUND(I172*H172,2)</f>
        <v>0</v>
      </c>
      <c r="K172" s="238" t="s">
        <v>22</v>
      </c>
      <c r="L172" s="243"/>
      <c r="M172" s="244" t="s">
        <v>22</v>
      </c>
      <c r="N172" s="245" t="s">
        <v>49</v>
      </c>
      <c r="O172" s="43"/>
      <c r="P172" s="215">
        <f>O172*H172</f>
        <v>0</v>
      </c>
      <c r="Q172" s="215">
        <v>0</v>
      </c>
      <c r="R172" s="215">
        <f>Q172*H172</f>
        <v>0</v>
      </c>
      <c r="S172" s="215">
        <v>0</v>
      </c>
      <c r="T172" s="216">
        <f>S172*H172</f>
        <v>0</v>
      </c>
      <c r="AR172" s="25" t="s">
        <v>86</v>
      </c>
      <c r="AT172" s="25" t="s">
        <v>179</v>
      </c>
      <c r="AU172" s="25" t="s">
        <v>86</v>
      </c>
      <c r="AY172" s="25" t="s">
        <v>214</v>
      </c>
      <c r="BE172" s="217">
        <f>IF(N172="základní",J172,0)</f>
        <v>0</v>
      </c>
      <c r="BF172" s="217">
        <f>IF(N172="snížená",J172,0)</f>
        <v>0</v>
      </c>
      <c r="BG172" s="217">
        <f>IF(N172="zákl. přenesená",J172,0)</f>
        <v>0</v>
      </c>
      <c r="BH172" s="217">
        <f>IF(N172="sníž. přenesená",J172,0)</f>
        <v>0</v>
      </c>
      <c r="BI172" s="217">
        <f>IF(N172="nulová",J172,0)</f>
        <v>0</v>
      </c>
      <c r="BJ172" s="25" t="s">
        <v>24</v>
      </c>
      <c r="BK172" s="217">
        <f>ROUND(I172*H172,2)</f>
        <v>0</v>
      </c>
      <c r="BL172" s="25" t="s">
        <v>24</v>
      </c>
      <c r="BM172" s="25" t="s">
        <v>2559</v>
      </c>
    </row>
    <row r="173" spans="2:47" s="1" customFormat="1" ht="13.5">
      <c r="B173" s="42"/>
      <c r="C173" s="64"/>
      <c r="D173" s="223" t="s">
        <v>223</v>
      </c>
      <c r="E173" s="64"/>
      <c r="F173" s="269" t="s">
        <v>2558</v>
      </c>
      <c r="G173" s="64"/>
      <c r="H173" s="64"/>
      <c r="I173" s="174"/>
      <c r="J173" s="64"/>
      <c r="K173" s="64"/>
      <c r="L173" s="62"/>
      <c r="M173" s="220"/>
      <c r="N173" s="43"/>
      <c r="O173" s="43"/>
      <c r="P173" s="43"/>
      <c r="Q173" s="43"/>
      <c r="R173" s="43"/>
      <c r="S173" s="43"/>
      <c r="T173" s="79"/>
      <c r="AT173" s="25" t="s">
        <v>223</v>
      </c>
      <c r="AU173" s="25" t="s">
        <v>86</v>
      </c>
    </row>
    <row r="174" spans="2:65" s="1" customFormat="1" ht="22.5" customHeight="1">
      <c r="B174" s="42"/>
      <c r="C174" s="236" t="s">
        <v>690</v>
      </c>
      <c r="D174" s="236" t="s">
        <v>179</v>
      </c>
      <c r="E174" s="237" t="s">
        <v>2560</v>
      </c>
      <c r="F174" s="238" t="s">
        <v>2561</v>
      </c>
      <c r="G174" s="239" t="s">
        <v>441</v>
      </c>
      <c r="H174" s="240">
        <v>1</v>
      </c>
      <c r="I174" s="241"/>
      <c r="J174" s="242">
        <f>ROUND(I174*H174,2)</f>
        <v>0</v>
      </c>
      <c r="K174" s="238" t="s">
        <v>22</v>
      </c>
      <c r="L174" s="243"/>
      <c r="M174" s="244" t="s">
        <v>22</v>
      </c>
      <c r="N174" s="245" t="s">
        <v>49</v>
      </c>
      <c r="O174" s="43"/>
      <c r="P174" s="215">
        <f>O174*H174</f>
        <v>0</v>
      </c>
      <c r="Q174" s="215">
        <v>0.068</v>
      </c>
      <c r="R174" s="215">
        <f>Q174*H174</f>
        <v>0.068</v>
      </c>
      <c r="S174" s="215">
        <v>0</v>
      </c>
      <c r="T174" s="216">
        <f>S174*H174</f>
        <v>0</v>
      </c>
      <c r="AR174" s="25" t="s">
        <v>86</v>
      </c>
      <c r="AT174" s="25" t="s">
        <v>179</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24</v>
      </c>
      <c r="BM174" s="25" t="s">
        <v>2562</v>
      </c>
    </row>
    <row r="175" spans="2:47" s="1" customFormat="1" ht="13.5">
      <c r="B175" s="42"/>
      <c r="C175" s="64"/>
      <c r="D175" s="223" t="s">
        <v>223</v>
      </c>
      <c r="E175" s="64"/>
      <c r="F175" s="269" t="s">
        <v>2561</v>
      </c>
      <c r="G175" s="64"/>
      <c r="H175" s="64"/>
      <c r="I175" s="174"/>
      <c r="J175" s="64"/>
      <c r="K175" s="64"/>
      <c r="L175" s="62"/>
      <c r="M175" s="220"/>
      <c r="N175" s="43"/>
      <c r="O175" s="43"/>
      <c r="P175" s="43"/>
      <c r="Q175" s="43"/>
      <c r="R175" s="43"/>
      <c r="S175" s="43"/>
      <c r="T175" s="79"/>
      <c r="AT175" s="25" t="s">
        <v>223</v>
      </c>
      <c r="AU175" s="25" t="s">
        <v>86</v>
      </c>
    </row>
    <row r="176" spans="2:65" s="1" customFormat="1" ht="22.5" customHeight="1">
      <c r="B176" s="42"/>
      <c r="C176" s="236" t="s">
        <v>697</v>
      </c>
      <c r="D176" s="236" t="s">
        <v>179</v>
      </c>
      <c r="E176" s="237" t="s">
        <v>1419</v>
      </c>
      <c r="F176" s="238" t="s">
        <v>2563</v>
      </c>
      <c r="G176" s="239" t="s">
        <v>441</v>
      </c>
      <c r="H176" s="240">
        <v>1</v>
      </c>
      <c r="I176" s="241"/>
      <c r="J176" s="242">
        <f>ROUND(I176*H176,2)</f>
        <v>0</v>
      </c>
      <c r="K176" s="238" t="s">
        <v>22</v>
      </c>
      <c r="L176" s="243"/>
      <c r="M176" s="244" t="s">
        <v>22</v>
      </c>
      <c r="N176" s="288" t="s">
        <v>49</v>
      </c>
      <c r="O176" s="272"/>
      <c r="P176" s="289">
        <f>O176*H176</f>
        <v>0</v>
      </c>
      <c r="Q176" s="289">
        <v>0.068</v>
      </c>
      <c r="R176" s="289">
        <f>Q176*H176</f>
        <v>0.068</v>
      </c>
      <c r="S176" s="289">
        <v>0</v>
      </c>
      <c r="T176" s="290">
        <f>S176*H176</f>
        <v>0</v>
      </c>
      <c r="AR176" s="25" t="s">
        <v>86</v>
      </c>
      <c r="AT176" s="25" t="s">
        <v>179</v>
      </c>
      <c r="AU176" s="25" t="s">
        <v>86</v>
      </c>
      <c r="AY176" s="25" t="s">
        <v>214</v>
      </c>
      <c r="BE176" s="217">
        <f>IF(N176="základní",J176,0)</f>
        <v>0</v>
      </c>
      <c r="BF176" s="217">
        <f>IF(N176="snížená",J176,0)</f>
        <v>0</v>
      </c>
      <c r="BG176" s="217">
        <f>IF(N176="zákl. přenesená",J176,0)</f>
        <v>0</v>
      </c>
      <c r="BH176" s="217">
        <f>IF(N176="sníž. přenesená",J176,0)</f>
        <v>0</v>
      </c>
      <c r="BI176" s="217">
        <f>IF(N176="nulová",J176,0)</f>
        <v>0</v>
      </c>
      <c r="BJ176" s="25" t="s">
        <v>24</v>
      </c>
      <c r="BK176" s="217">
        <f>ROUND(I176*H176,2)</f>
        <v>0</v>
      </c>
      <c r="BL176" s="25" t="s">
        <v>24</v>
      </c>
      <c r="BM176" s="25" t="s">
        <v>2564</v>
      </c>
    </row>
    <row r="177" spans="2:12" s="1" customFormat="1" ht="6.95" customHeight="1">
      <c r="B177" s="57"/>
      <c r="C177" s="58"/>
      <c r="D177" s="58"/>
      <c r="E177" s="58"/>
      <c r="F177" s="58"/>
      <c r="G177" s="58"/>
      <c r="H177" s="58"/>
      <c r="I177" s="150"/>
      <c r="J177" s="58"/>
      <c r="K177" s="58"/>
      <c r="L177" s="62"/>
    </row>
  </sheetData>
  <sheetProtection password="CC35" sheet="1" objects="1" scenarios="1" formatCells="0" formatColumns="0" formatRows="0" sort="0" autoFilter="0"/>
  <autoFilter ref="C89:K176"/>
  <mergeCells count="15">
    <mergeCell ref="E80:H80"/>
    <mergeCell ref="E78:H78"/>
    <mergeCell ref="E82:H82"/>
    <mergeCell ref="G1:H1"/>
    <mergeCell ref="L2:V2"/>
    <mergeCell ref="E49:H49"/>
    <mergeCell ref="E53:H53"/>
    <mergeCell ref="E51:H51"/>
    <mergeCell ref="E55:H55"/>
    <mergeCell ref="E76:H76"/>
    <mergeCell ref="E7:H7"/>
    <mergeCell ref="E11:H11"/>
    <mergeCell ref="E9:H9"/>
    <mergeCell ref="E13:H13"/>
    <mergeCell ref="E28:H28"/>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140</v>
      </c>
      <c r="AZ2" s="126" t="s">
        <v>162</v>
      </c>
      <c r="BA2" s="126" t="s">
        <v>22</v>
      </c>
      <c r="BB2" s="126" t="s">
        <v>22</v>
      </c>
      <c r="BC2" s="126" t="s">
        <v>2565</v>
      </c>
      <c r="BD2" s="126" t="s">
        <v>86</v>
      </c>
    </row>
    <row r="3" spans="2:56" ht="6.95" customHeight="1">
      <c r="B3" s="26"/>
      <c r="C3" s="27"/>
      <c r="D3" s="27"/>
      <c r="E3" s="27"/>
      <c r="F3" s="27"/>
      <c r="G3" s="27"/>
      <c r="H3" s="27"/>
      <c r="I3" s="127"/>
      <c r="J3" s="27"/>
      <c r="K3" s="28"/>
      <c r="AT3" s="25" t="s">
        <v>86</v>
      </c>
      <c r="AZ3" s="126" t="s">
        <v>164</v>
      </c>
      <c r="BA3" s="126" t="s">
        <v>22</v>
      </c>
      <c r="BB3" s="126" t="s">
        <v>22</v>
      </c>
      <c r="BC3" s="126" t="s">
        <v>2566</v>
      </c>
      <c r="BD3" s="126" t="s">
        <v>86</v>
      </c>
    </row>
    <row r="4" spans="2:56" ht="36.95" customHeight="1">
      <c r="B4" s="29"/>
      <c r="C4" s="30"/>
      <c r="D4" s="31" t="s">
        <v>166</v>
      </c>
      <c r="E4" s="30"/>
      <c r="F4" s="30"/>
      <c r="G4" s="30"/>
      <c r="H4" s="30"/>
      <c r="I4" s="128"/>
      <c r="J4" s="30"/>
      <c r="K4" s="32"/>
      <c r="M4" s="33" t="s">
        <v>12</v>
      </c>
      <c r="AT4" s="25" t="s">
        <v>6</v>
      </c>
      <c r="AZ4" s="126" t="s">
        <v>2178</v>
      </c>
      <c r="BA4" s="126" t="s">
        <v>22</v>
      </c>
      <c r="BB4" s="126" t="s">
        <v>22</v>
      </c>
      <c r="BC4" s="126" t="s">
        <v>2567</v>
      </c>
      <c r="BD4" s="126" t="s">
        <v>86</v>
      </c>
    </row>
    <row r="5" spans="2:56" ht="6.95" customHeight="1">
      <c r="B5" s="29"/>
      <c r="C5" s="30"/>
      <c r="D5" s="30"/>
      <c r="E5" s="30"/>
      <c r="F5" s="30"/>
      <c r="G5" s="30"/>
      <c r="H5" s="30"/>
      <c r="I5" s="128"/>
      <c r="J5" s="30"/>
      <c r="K5" s="32"/>
      <c r="AZ5" s="126" t="s">
        <v>2180</v>
      </c>
      <c r="BA5" s="126" t="s">
        <v>22</v>
      </c>
      <c r="BB5" s="126" t="s">
        <v>22</v>
      </c>
      <c r="BC5" s="126" t="s">
        <v>2568</v>
      </c>
      <c r="BD5" s="126" t="s">
        <v>86</v>
      </c>
    </row>
    <row r="6" spans="2:56" ht="13.5">
      <c r="B6" s="29"/>
      <c r="C6" s="30"/>
      <c r="D6" s="38" t="s">
        <v>18</v>
      </c>
      <c r="E6" s="30"/>
      <c r="F6" s="30"/>
      <c r="G6" s="30"/>
      <c r="H6" s="30"/>
      <c r="I6" s="128"/>
      <c r="J6" s="30"/>
      <c r="K6" s="32"/>
      <c r="AZ6" s="126" t="s">
        <v>2569</v>
      </c>
      <c r="BA6" s="126" t="s">
        <v>22</v>
      </c>
      <c r="BB6" s="126" t="s">
        <v>22</v>
      </c>
      <c r="BC6" s="126" t="s">
        <v>2570</v>
      </c>
      <c r="BD6" s="126" t="s">
        <v>86</v>
      </c>
    </row>
    <row r="7" spans="2:56" ht="22.5" customHeight="1">
      <c r="B7" s="29"/>
      <c r="C7" s="30"/>
      <c r="D7" s="30"/>
      <c r="E7" s="417" t="str">
        <f>'Rekapitulace stavby'!K6</f>
        <v>Splašková kanalizace a ČOV Drhovy</v>
      </c>
      <c r="F7" s="418"/>
      <c r="G7" s="418"/>
      <c r="H7" s="418"/>
      <c r="I7" s="128"/>
      <c r="J7" s="30"/>
      <c r="K7" s="32"/>
      <c r="AZ7" s="126" t="s">
        <v>167</v>
      </c>
      <c r="BA7" s="126" t="s">
        <v>22</v>
      </c>
      <c r="BB7" s="126" t="s">
        <v>22</v>
      </c>
      <c r="BC7" s="126" t="s">
        <v>2571</v>
      </c>
      <c r="BD7" s="126" t="s">
        <v>86</v>
      </c>
    </row>
    <row r="8" spans="2:56" ht="13.5">
      <c r="B8" s="29"/>
      <c r="C8" s="30"/>
      <c r="D8" s="38" t="s">
        <v>175</v>
      </c>
      <c r="E8" s="30"/>
      <c r="F8" s="30"/>
      <c r="G8" s="30"/>
      <c r="H8" s="30"/>
      <c r="I8" s="128"/>
      <c r="J8" s="30"/>
      <c r="K8" s="32"/>
      <c r="AZ8" s="126" t="s">
        <v>169</v>
      </c>
      <c r="BA8" s="126" t="s">
        <v>22</v>
      </c>
      <c r="BB8" s="126" t="s">
        <v>22</v>
      </c>
      <c r="BC8" s="126" t="s">
        <v>2572</v>
      </c>
      <c r="BD8" s="126" t="s">
        <v>86</v>
      </c>
    </row>
    <row r="9" spans="2:56" ht="22.5" customHeight="1">
      <c r="B9" s="29"/>
      <c r="C9" s="30"/>
      <c r="D9" s="30"/>
      <c r="E9" s="417" t="s">
        <v>2185</v>
      </c>
      <c r="F9" s="377"/>
      <c r="G9" s="377"/>
      <c r="H9" s="377"/>
      <c r="I9" s="128"/>
      <c r="J9" s="30"/>
      <c r="K9" s="32"/>
      <c r="AZ9" s="126" t="s">
        <v>171</v>
      </c>
      <c r="BA9" s="126" t="s">
        <v>22</v>
      </c>
      <c r="BB9" s="126" t="s">
        <v>22</v>
      </c>
      <c r="BC9" s="126" t="s">
        <v>2573</v>
      </c>
      <c r="BD9" s="126" t="s">
        <v>86</v>
      </c>
    </row>
    <row r="10" spans="2:56" ht="13.5">
      <c r="B10" s="29"/>
      <c r="C10" s="30"/>
      <c r="D10" s="38" t="s">
        <v>181</v>
      </c>
      <c r="E10" s="30"/>
      <c r="F10" s="30"/>
      <c r="G10" s="30"/>
      <c r="H10" s="30"/>
      <c r="I10" s="128"/>
      <c r="J10" s="30"/>
      <c r="K10" s="32"/>
      <c r="AZ10" s="126" t="s">
        <v>173</v>
      </c>
      <c r="BA10" s="126" t="s">
        <v>22</v>
      </c>
      <c r="BB10" s="126" t="s">
        <v>22</v>
      </c>
      <c r="BC10" s="126" t="s">
        <v>2574</v>
      </c>
      <c r="BD10" s="126" t="s">
        <v>86</v>
      </c>
    </row>
    <row r="11" spans="2:56" s="1" customFormat="1" ht="22.5" customHeight="1">
      <c r="B11" s="42"/>
      <c r="C11" s="43"/>
      <c r="D11" s="43"/>
      <c r="E11" s="401" t="s">
        <v>2575</v>
      </c>
      <c r="F11" s="419"/>
      <c r="G11" s="419"/>
      <c r="H11" s="419"/>
      <c r="I11" s="129"/>
      <c r="J11" s="43"/>
      <c r="K11" s="46"/>
      <c r="AZ11" s="126" t="s">
        <v>2187</v>
      </c>
      <c r="BA11" s="126" t="s">
        <v>22</v>
      </c>
      <c r="BB11" s="126" t="s">
        <v>22</v>
      </c>
      <c r="BC11" s="126" t="s">
        <v>2576</v>
      </c>
      <c r="BD11" s="126" t="s">
        <v>86</v>
      </c>
    </row>
    <row r="12" spans="2:56" s="1" customFormat="1" ht="13.5">
      <c r="B12" s="42"/>
      <c r="C12" s="43"/>
      <c r="D12" s="38" t="s">
        <v>2191</v>
      </c>
      <c r="E12" s="43"/>
      <c r="F12" s="43"/>
      <c r="G12" s="43"/>
      <c r="H12" s="43"/>
      <c r="I12" s="129"/>
      <c r="J12" s="43"/>
      <c r="K12" s="46"/>
      <c r="AZ12" s="126" t="s">
        <v>2577</v>
      </c>
      <c r="BA12" s="126" t="s">
        <v>22</v>
      </c>
      <c r="BB12" s="126" t="s">
        <v>22</v>
      </c>
      <c r="BC12" s="126" t="s">
        <v>2578</v>
      </c>
      <c r="BD12" s="126" t="s">
        <v>86</v>
      </c>
    </row>
    <row r="13" spans="2:56" s="1" customFormat="1" ht="36.95" customHeight="1">
      <c r="B13" s="42"/>
      <c r="C13" s="43"/>
      <c r="D13" s="43"/>
      <c r="E13" s="420" t="s">
        <v>2579</v>
      </c>
      <c r="F13" s="419"/>
      <c r="G13" s="419"/>
      <c r="H13" s="419"/>
      <c r="I13" s="129"/>
      <c r="J13" s="43"/>
      <c r="K13" s="46"/>
      <c r="AZ13" s="126" t="s">
        <v>335</v>
      </c>
      <c r="BA13" s="126" t="s">
        <v>22</v>
      </c>
      <c r="BB13" s="126" t="s">
        <v>22</v>
      </c>
      <c r="BC13" s="126" t="s">
        <v>2580</v>
      </c>
      <c r="BD13" s="126" t="s">
        <v>86</v>
      </c>
    </row>
    <row r="14" spans="2:56" s="1" customFormat="1" ht="13.5">
      <c r="B14" s="42"/>
      <c r="C14" s="43"/>
      <c r="D14" s="43"/>
      <c r="E14" s="43"/>
      <c r="F14" s="43"/>
      <c r="G14" s="43"/>
      <c r="H14" s="43"/>
      <c r="I14" s="129"/>
      <c r="J14" s="43"/>
      <c r="K14" s="46"/>
      <c r="AZ14" s="126" t="s">
        <v>2192</v>
      </c>
      <c r="BA14" s="126" t="s">
        <v>22</v>
      </c>
      <c r="BB14" s="126" t="s">
        <v>22</v>
      </c>
      <c r="BC14" s="126" t="s">
        <v>2581</v>
      </c>
      <c r="BD14" s="126" t="s">
        <v>86</v>
      </c>
    </row>
    <row r="15" spans="2:56" s="1" customFormat="1" ht="14.45" customHeight="1">
      <c r="B15" s="42"/>
      <c r="C15" s="43"/>
      <c r="D15" s="38" t="s">
        <v>21</v>
      </c>
      <c r="E15" s="43"/>
      <c r="F15" s="36" t="s">
        <v>22</v>
      </c>
      <c r="G15" s="43"/>
      <c r="H15" s="43"/>
      <c r="I15" s="130" t="s">
        <v>23</v>
      </c>
      <c r="J15" s="36" t="s">
        <v>22</v>
      </c>
      <c r="K15" s="46"/>
      <c r="AZ15" s="126" t="s">
        <v>182</v>
      </c>
      <c r="BA15" s="126" t="s">
        <v>22</v>
      </c>
      <c r="BB15" s="126" t="s">
        <v>22</v>
      </c>
      <c r="BC15" s="126" t="s">
        <v>2582</v>
      </c>
      <c r="BD15" s="126" t="s">
        <v>86</v>
      </c>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ROUND(J95,2)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ROUND(SUM(BE95:BE195),2)</f>
        <v>0</v>
      </c>
      <c r="G34" s="43"/>
      <c r="H34" s="43"/>
      <c r="I34" s="142">
        <v>0.21</v>
      </c>
      <c r="J34" s="141">
        <f>ROUND(ROUND((SUM(BE95:BE195)),2)*I34,2)</f>
        <v>0</v>
      </c>
      <c r="K34" s="46"/>
    </row>
    <row r="35" spans="2:11" s="1" customFormat="1" ht="14.45" customHeight="1">
      <c r="B35" s="42"/>
      <c r="C35" s="43"/>
      <c r="D35" s="43"/>
      <c r="E35" s="50" t="s">
        <v>50</v>
      </c>
      <c r="F35" s="141">
        <f>ROUND(SUM(BF95:BF195),2)</f>
        <v>0</v>
      </c>
      <c r="G35" s="43"/>
      <c r="H35" s="43"/>
      <c r="I35" s="142">
        <v>0.15</v>
      </c>
      <c r="J35" s="141">
        <f>ROUND(ROUND((SUM(BF95:BF195)),2)*I35,2)</f>
        <v>0</v>
      </c>
      <c r="K35" s="46"/>
    </row>
    <row r="36" spans="2:11" s="1" customFormat="1" ht="14.45" customHeight="1" hidden="1">
      <c r="B36" s="42"/>
      <c r="C36" s="43"/>
      <c r="D36" s="43"/>
      <c r="E36" s="50" t="s">
        <v>51</v>
      </c>
      <c r="F36" s="141">
        <f>ROUND(SUM(BG95:BG195),2)</f>
        <v>0</v>
      </c>
      <c r="G36" s="43"/>
      <c r="H36" s="43"/>
      <c r="I36" s="142">
        <v>0.21</v>
      </c>
      <c r="J36" s="141">
        <v>0</v>
      </c>
      <c r="K36" s="46"/>
    </row>
    <row r="37" spans="2:11" s="1" customFormat="1" ht="14.45" customHeight="1" hidden="1">
      <c r="B37" s="42"/>
      <c r="C37" s="43"/>
      <c r="D37" s="43"/>
      <c r="E37" s="50" t="s">
        <v>52</v>
      </c>
      <c r="F37" s="141">
        <f>ROUND(SUM(BH95:BH195),2)</f>
        <v>0</v>
      </c>
      <c r="G37" s="43"/>
      <c r="H37" s="43"/>
      <c r="I37" s="142">
        <v>0.15</v>
      </c>
      <c r="J37" s="141">
        <v>0</v>
      </c>
      <c r="K37" s="46"/>
    </row>
    <row r="38" spans="2:11" s="1" customFormat="1" ht="14.45" customHeight="1" hidden="1">
      <c r="B38" s="42"/>
      <c r="C38" s="43"/>
      <c r="D38" s="43"/>
      <c r="E38" s="50" t="s">
        <v>53</v>
      </c>
      <c r="F38" s="141">
        <f>ROUND(SUM(BI95:BI195),2)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2575</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SO-02-2a - Čerpací jímka ČS-2</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J95</f>
        <v>0</v>
      </c>
      <c r="K64" s="46"/>
      <c r="AU64" s="25" t="s">
        <v>189</v>
      </c>
    </row>
    <row r="65" spans="2:11" s="8" customFormat="1" ht="24.95" customHeight="1">
      <c r="B65" s="160"/>
      <c r="C65" s="161"/>
      <c r="D65" s="162" t="s">
        <v>190</v>
      </c>
      <c r="E65" s="163"/>
      <c r="F65" s="163"/>
      <c r="G65" s="163"/>
      <c r="H65" s="163"/>
      <c r="I65" s="164"/>
      <c r="J65" s="165">
        <f>J96</f>
        <v>0</v>
      </c>
      <c r="K65" s="166"/>
    </row>
    <row r="66" spans="2:11" s="9" customFormat="1" ht="19.9" customHeight="1">
      <c r="B66" s="167"/>
      <c r="C66" s="168"/>
      <c r="D66" s="169" t="s">
        <v>191</v>
      </c>
      <c r="E66" s="170"/>
      <c r="F66" s="170"/>
      <c r="G66" s="170"/>
      <c r="H66" s="170"/>
      <c r="I66" s="171"/>
      <c r="J66" s="172">
        <f>J97</f>
        <v>0</v>
      </c>
      <c r="K66" s="173"/>
    </row>
    <row r="67" spans="2:11" s="9" customFormat="1" ht="19.9" customHeight="1">
      <c r="B67" s="167"/>
      <c r="C67" s="168"/>
      <c r="D67" s="169" t="s">
        <v>192</v>
      </c>
      <c r="E67" s="170"/>
      <c r="F67" s="170"/>
      <c r="G67" s="170"/>
      <c r="H67" s="170"/>
      <c r="I67" s="171"/>
      <c r="J67" s="172">
        <f>J165</f>
        <v>0</v>
      </c>
      <c r="K67" s="173"/>
    </row>
    <row r="68" spans="2:11" s="9" customFormat="1" ht="19.9" customHeight="1">
      <c r="B68" s="167"/>
      <c r="C68" s="168"/>
      <c r="D68" s="169" t="s">
        <v>2196</v>
      </c>
      <c r="E68" s="170"/>
      <c r="F68" s="170"/>
      <c r="G68" s="170"/>
      <c r="H68" s="170"/>
      <c r="I68" s="171"/>
      <c r="J68" s="172">
        <f>J169</f>
        <v>0</v>
      </c>
      <c r="K68" s="173"/>
    </row>
    <row r="69" spans="2:11" s="9" customFormat="1" ht="19.9" customHeight="1">
      <c r="B69" s="167"/>
      <c r="C69" s="168"/>
      <c r="D69" s="169" t="s">
        <v>196</v>
      </c>
      <c r="E69" s="170"/>
      <c r="F69" s="170"/>
      <c r="G69" s="170"/>
      <c r="H69" s="170"/>
      <c r="I69" s="171"/>
      <c r="J69" s="172">
        <f>J176</f>
        <v>0</v>
      </c>
      <c r="K69" s="173"/>
    </row>
    <row r="70" spans="2:11" s="9" customFormat="1" ht="19.9" customHeight="1">
      <c r="B70" s="167"/>
      <c r="C70" s="168"/>
      <c r="D70" s="169" t="s">
        <v>2197</v>
      </c>
      <c r="E70" s="170"/>
      <c r="F70" s="170"/>
      <c r="G70" s="170"/>
      <c r="H70" s="170"/>
      <c r="I70" s="171"/>
      <c r="J70" s="172">
        <f>J180</f>
        <v>0</v>
      </c>
      <c r="K70" s="173"/>
    </row>
    <row r="71" spans="2:11" s="9" customFormat="1" ht="19.9" customHeight="1">
      <c r="B71" s="167"/>
      <c r="C71" s="168"/>
      <c r="D71" s="169" t="s">
        <v>1746</v>
      </c>
      <c r="E71" s="170"/>
      <c r="F71" s="170"/>
      <c r="G71" s="170"/>
      <c r="H71" s="170"/>
      <c r="I71" s="171"/>
      <c r="J71" s="172">
        <f>J193</f>
        <v>0</v>
      </c>
      <c r="K71" s="173"/>
    </row>
    <row r="72" spans="2:11" s="1" customFormat="1" ht="21.75" customHeight="1">
      <c r="B72" s="42"/>
      <c r="C72" s="43"/>
      <c r="D72" s="43"/>
      <c r="E72" s="43"/>
      <c r="F72" s="43"/>
      <c r="G72" s="43"/>
      <c r="H72" s="43"/>
      <c r="I72" s="129"/>
      <c r="J72" s="43"/>
      <c r="K72" s="46"/>
    </row>
    <row r="73" spans="2:11" s="1" customFormat="1" ht="6.95" customHeight="1">
      <c r="B73" s="57"/>
      <c r="C73" s="58"/>
      <c r="D73" s="58"/>
      <c r="E73" s="58"/>
      <c r="F73" s="58"/>
      <c r="G73" s="58"/>
      <c r="H73" s="58"/>
      <c r="I73" s="150"/>
      <c r="J73" s="58"/>
      <c r="K73" s="59"/>
    </row>
    <row r="77" spans="2:12" s="1" customFormat="1" ht="6.95" customHeight="1">
      <c r="B77" s="60"/>
      <c r="C77" s="61"/>
      <c r="D77" s="61"/>
      <c r="E77" s="61"/>
      <c r="F77" s="61"/>
      <c r="G77" s="61"/>
      <c r="H77" s="61"/>
      <c r="I77" s="153"/>
      <c r="J77" s="61"/>
      <c r="K77" s="61"/>
      <c r="L77" s="62"/>
    </row>
    <row r="78" spans="2:12" s="1" customFormat="1" ht="36.95" customHeight="1">
      <c r="B78" s="42"/>
      <c r="C78" s="63" t="s">
        <v>198</v>
      </c>
      <c r="D78" s="64"/>
      <c r="E78" s="64"/>
      <c r="F78" s="64"/>
      <c r="G78" s="64"/>
      <c r="H78" s="64"/>
      <c r="I78" s="174"/>
      <c r="J78" s="64"/>
      <c r="K78" s="64"/>
      <c r="L78" s="62"/>
    </row>
    <row r="79" spans="2:12" s="1" customFormat="1" ht="6.95" customHeight="1">
      <c r="B79" s="42"/>
      <c r="C79" s="64"/>
      <c r="D79" s="64"/>
      <c r="E79" s="64"/>
      <c r="F79" s="64"/>
      <c r="G79" s="64"/>
      <c r="H79" s="64"/>
      <c r="I79" s="174"/>
      <c r="J79" s="64"/>
      <c r="K79" s="64"/>
      <c r="L79" s="62"/>
    </row>
    <row r="80" spans="2:12" s="1" customFormat="1" ht="14.45" customHeight="1">
      <c r="B80" s="42"/>
      <c r="C80" s="66" t="s">
        <v>18</v>
      </c>
      <c r="D80" s="64"/>
      <c r="E80" s="64"/>
      <c r="F80" s="64"/>
      <c r="G80" s="64"/>
      <c r="H80" s="64"/>
      <c r="I80" s="174"/>
      <c r="J80" s="64"/>
      <c r="K80" s="64"/>
      <c r="L80" s="62"/>
    </row>
    <row r="81" spans="2:12" s="1" customFormat="1" ht="22.5" customHeight="1">
      <c r="B81" s="42"/>
      <c r="C81" s="64"/>
      <c r="D81" s="64"/>
      <c r="E81" s="421" t="str">
        <f>E7</f>
        <v>Splašková kanalizace a ČOV Drhovy</v>
      </c>
      <c r="F81" s="422"/>
      <c r="G81" s="422"/>
      <c r="H81" s="422"/>
      <c r="I81" s="174"/>
      <c r="J81" s="64"/>
      <c r="K81" s="64"/>
      <c r="L81" s="62"/>
    </row>
    <row r="82" spans="2:12" ht="13.5">
      <c r="B82" s="29"/>
      <c r="C82" s="66" t="s">
        <v>175</v>
      </c>
      <c r="D82" s="175"/>
      <c r="E82" s="175"/>
      <c r="F82" s="175"/>
      <c r="G82" s="175"/>
      <c r="H82" s="175"/>
      <c r="J82" s="175"/>
      <c r="K82" s="175"/>
      <c r="L82" s="176"/>
    </row>
    <row r="83" spans="2:12" ht="22.5" customHeight="1">
      <c r="B83" s="29"/>
      <c r="C83" s="175"/>
      <c r="D83" s="175"/>
      <c r="E83" s="421" t="s">
        <v>2185</v>
      </c>
      <c r="F83" s="426"/>
      <c r="G83" s="426"/>
      <c r="H83" s="426"/>
      <c r="J83" s="175"/>
      <c r="K83" s="175"/>
      <c r="L83" s="176"/>
    </row>
    <row r="84" spans="2:12" ht="13.5">
      <c r="B84" s="29"/>
      <c r="C84" s="66" t="s">
        <v>181</v>
      </c>
      <c r="D84" s="175"/>
      <c r="E84" s="175"/>
      <c r="F84" s="175"/>
      <c r="G84" s="175"/>
      <c r="H84" s="175"/>
      <c r="J84" s="175"/>
      <c r="K84" s="175"/>
      <c r="L84" s="176"/>
    </row>
    <row r="85" spans="2:12" s="1" customFormat="1" ht="22.5" customHeight="1">
      <c r="B85" s="42"/>
      <c r="C85" s="64"/>
      <c r="D85" s="64"/>
      <c r="E85" s="425" t="s">
        <v>2575</v>
      </c>
      <c r="F85" s="423"/>
      <c r="G85" s="423"/>
      <c r="H85" s="423"/>
      <c r="I85" s="174"/>
      <c r="J85" s="64"/>
      <c r="K85" s="64"/>
      <c r="L85" s="62"/>
    </row>
    <row r="86" spans="2:12" s="1" customFormat="1" ht="14.45" customHeight="1">
      <c r="B86" s="42"/>
      <c r="C86" s="66" t="s">
        <v>2191</v>
      </c>
      <c r="D86" s="64"/>
      <c r="E86" s="64"/>
      <c r="F86" s="64"/>
      <c r="G86" s="64"/>
      <c r="H86" s="64"/>
      <c r="I86" s="174"/>
      <c r="J86" s="64"/>
      <c r="K86" s="64"/>
      <c r="L86" s="62"/>
    </row>
    <row r="87" spans="2:12" s="1" customFormat="1" ht="23.25" customHeight="1">
      <c r="B87" s="42"/>
      <c r="C87" s="64"/>
      <c r="D87" s="64"/>
      <c r="E87" s="392" t="str">
        <f>E13</f>
        <v>SO-02-2a - Čerpací jímka ČS-2</v>
      </c>
      <c r="F87" s="423"/>
      <c r="G87" s="423"/>
      <c r="H87" s="423"/>
      <c r="I87" s="174"/>
      <c r="J87" s="64"/>
      <c r="K87" s="64"/>
      <c r="L87" s="62"/>
    </row>
    <row r="88" spans="2:12" s="1" customFormat="1" ht="6.95" customHeight="1">
      <c r="B88" s="42"/>
      <c r="C88" s="64"/>
      <c r="D88" s="64"/>
      <c r="E88" s="64"/>
      <c r="F88" s="64"/>
      <c r="G88" s="64"/>
      <c r="H88" s="64"/>
      <c r="I88" s="174"/>
      <c r="J88" s="64"/>
      <c r="K88" s="64"/>
      <c r="L88" s="62"/>
    </row>
    <row r="89" spans="2:12" s="1" customFormat="1" ht="18" customHeight="1">
      <c r="B89" s="42"/>
      <c r="C89" s="66" t="s">
        <v>25</v>
      </c>
      <c r="D89" s="64"/>
      <c r="E89" s="64"/>
      <c r="F89" s="177" t="str">
        <f>F16</f>
        <v>Drhovy</v>
      </c>
      <c r="G89" s="64"/>
      <c r="H89" s="64"/>
      <c r="I89" s="178" t="s">
        <v>27</v>
      </c>
      <c r="J89" s="74" t="str">
        <f>IF(J16="","",J16)</f>
        <v>23.8.2016</v>
      </c>
      <c r="K89" s="64"/>
      <c r="L89" s="62"/>
    </row>
    <row r="90" spans="2:12" s="1" customFormat="1" ht="6.95" customHeight="1">
      <c r="B90" s="42"/>
      <c r="C90" s="64"/>
      <c r="D90" s="64"/>
      <c r="E90" s="64"/>
      <c r="F90" s="64"/>
      <c r="G90" s="64"/>
      <c r="H90" s="64"/>
      <c r="I90" s="174"/>
      <c r="J90" s="64"/>
      <c r="K90" s="64"/>
      <c r="L90" s="62"/>
    </row>
    <row r="91" spans="2:12" s="1" customFormat="1" ht="13.5">
      <c r="B91" s="42"/>
      <c r="C91" s="66" t="s">
        <v>31</v>
      </c>
      <c r="D91" s="64"/>
      <c r="E91" s="64"/>
      <c r="F91" s="177" t="str">
        <f>E19</f>
        <v>Obec Drhovy, Drhovy 65, 263 01 Dobříš</v>
      </c>
      <c r="G91" s="64"/>
      <c r="H91" s="64"/>
      <c r="I91" s="178" t="s">
        <v>37</v>
      </c>
      <c r="J91" s="177" t="str">
        <f>E25</f>
        <v>UREŠ vhprojekt s.r.o.</v>
      </c>
      <c r="K91" s="64"/>
      <c r="L91" s="62"/>
    </row>
    <row r="92" spans="2:12" s="1" customFormat="1" ht="14.45" customHeight="1">
      <c r="B92" s="42"/>
      <c r="C92" s="66" t="s">
        <v>35</v>
      </c>
      <c r="D92" s="64"/>
      <c r="E92" s="64"/>
      <c r="F92" s="177" t="str">
        <f>IF(E22="","",E22)</f>
        <v/>
      </c>
      <c r="G92" s="64"/>
      <c r="H92" s="64"/>
      <c r="I92" s="174"/>
      <c r="J92" s="64"/>
      <c r="K92" s="64"/>
      <c r="L92" s="62"/>
    </row>
    <row r="93" spans="2:12" s="1" customFormat="1" ht="10.35" customHeight="1">
      <c r="B93" s="42"/>
      <c r="C93" s="64"/>
      <c r="D93" s="64"/>
      <c r="E93" s="64"/>
      <c r="F93" s="64"/>
      <c r="G93" s="64"/>
      <c r="H93" s="64"/>
      <c r="I93" s="174"/>
      <c r="J93" s="64"/>
      <c r="K93" s="64"/>
      <c r="L93" s="62"/>
    </row>
    <row r="94" spans="2:20" s="10" customFormat="1" ht="29.25" customHeight="1">
      <c r="B94" s="179"/>
      <c r="C94" s="180" t="s">
        <v>199</v>
      </c>
      <c r="D94" s="181" t="s">
        <v>63</v>
      </c>
      <c r="E94" s="181" t="s">
        <v>59</v>
      </c>
      <c r="F94" s="181" t="s">
        <v>200</v>
      </c>
      <c r="G94" s="181" t="s">
        <v>201</v>
      </c>
      <c r="H94" s="181" t="s">
        <v>202</v>
      </c>
      <c r="I94" s="182" t="s">
        <v>203</v>
      </c>
      <c r="J94" s="181" t="s">
        <v>187</v>
      </c>
      <c r="K94" s="183" t="s">
        <v>204</v>
      </c>
      <c r="L94" s="184"/>
      <c r="M94" s="82" t="s">
        <v>205</v>
      </c>
      <c r="N94" s="83" t="s">
        <v>48</v>
      </c>
      <c r="O94" s="83" t="s">
        <v>206</v>
      </c>
      <c r="P94" s="83" t="s">
        <v>207</v>
      </c>
      <c r="Q94" s="83" t="s">
        <v>208</v>
      </c>
      <c r="R94" s="83" t="s">
        <v>209</v>
      </c>
      <c r="S94" s="83" t="s">
        <v>210</v>
      </c>
      <c r="T94" s="84" t="s">
        <v>211</v>
      </c>
    </row>
    <row r="95" spans="2:63" s="1" customFormat="1" ht="29.25" customHeight="1">
      <c r="B95" s="42"/>
      <c r="C95" s="88" t="s">
        <v>188</v>
      </c>
      <c r="D95" s="64"/>
      <c r="E95" s="64"/>
      <c r="F95" s="64"/>
      <c r="G95" s="64"/>
      <c r="H95" s="64"/>
      <c r="I95" s="174"/>
      <c r="J95" s="185">
        <f>BK95</f>
        <v>0</v>
      </c>
      <c r="K95" s="64"/>
      <c r="L95" s="62"/>
      <c r="M95" s="85"/>
      <c r="N95" s="86"/>
      <c r="O95" s="86"/>
      <c r="P95" s="186">
        <f>P96</f>
        <v>0</v>
      </c>
      <c r="Q95" s="86"/>
      <c r="R95" s="186">
        <f>R96</f>
        <v>11.24262798</v>
      </c>
      <c r="S95" s="86"/>
      <c r="T95" s="187">
        <f>T96</f>
        <v>0</v>
      </c>
      <c r="AT95" s="25" t="s">
        <v>77</v>
      </c>
      <c r="AU95" s="25" t="s">
        <v>189</v>
      </c>
      <c r="BK95" s="188">
        <f>BK96</f>
        <v>0</v>
      </c>
    </row>
    <row r="96" spans="2:63" s="11" customFormat="1" ht="37.35" customHeight="1">
      <c r="B96" s="189"/>
      <c r="C96" s="190"/>
      <c r="D96" s="191" t="s">
        <v>77</v>
      </c>
      <c r="E96" s="192" t="s">
        <v>212</v>
      </c>
      <c r="F96" s="192" t="s">
        <v>213</v>
      </c>
      <c r="G96" s="190"/>
      <c r="H96" s="190"/>
      <c r="I96" s="193"/>
      <c r="J96" s="194">
        <f>BK96</f>
        <v>0</v>
      </c>
      <c r="K96" s="190"/>
      <c r="L96" s="195"/>
      <c r="M96" s="196"/>
      <c r="N96" s="197"/>
      <c r="O96" s="197"/>
      <c r="P96" s="198">
        <f>P97+P165+P169+P176+P180+P193</f>
        <v>0</v>
      </c>
      <c r="Q96" s="197"/>
      <c r="R96" s="198">
        <f>R97+R165+R169+R176+R180+R193</f>
        <v>11.24262798</v>
      </c>
      <c r="S96" s="197"/>
      <c r="T96" s="199">
        <f>T97+T165+T169+T176+T180+T193</f>
        <v>0</v>
      </c>
      <c r="AR96" s="200" t="s">
        <v>24</v>
      </c>
      <c r="AT96" s="201" t="s">
        <v>77</v>
      </c>
      <c r="AU96" s="201" t="s">
        <v>78</v>
      </c>
      <c r="AY96" s="200" t="s">
        <v>214</v>
      </c>
      <c r="BK96" s="202">
        <f>BK97+BK165+BK169+BK176+BK180+BK193</f>
        <v>0</v>
      </c>
    </row>
    <row r="97" spans="2:63" s="11" customFormat="1" ht="19.9" customHeight="1">
      <c r="B97" s="189"/>
      <c r="C97" s="190"/>
      <c r="D97" s="203" t="s">
        <v>77</v>
      </c>
      <c r="E97" s="204" t="s">
        <v>24</v>
      </c>
      <c r="F97" s="204" t="s">
        <v>215</v>
      </c>
      <c r="G97" s="190"/>
      <c r="H97" s="190"/>
      <c r="I97" s="193"/>
      <c r="J97" s="205">
        <f>BK97</f>
        <v>0</v>
      </c>
      <c r="K97" s="190"/>
      <c r="L97" s="195"/>
      <c r="M97" s="196"/>
      <c r="N97" s="197"/>
      <c r="O97" s="197"/>
      <c r="P97" s="198">
        <f>SUM(P98:P164)</f>
        <v>0</v>
      </c>
      <c r="Q97" s="197"/>
      <c r="R97" s="198">
        <f>SUM(R98:R164)</f>
        <v>1.2764279799999998</v>
      </c>
      <c r="S97" s="197"/>
      <c r="T97" s="199">
        <f>SUM(T98:T164)</f>
        <v>0</v>
      </c>
      <c r="AR97" s="200" t="s">
        <v>24</v>
      </c>
      <c r="AT97" s="201" t="s">
        <v>77</v>
      </c>
      <c r="AU97" s="201" t="s">
        <v>24</v>
      </c>
      <c r="AY97" s="200" t="s">
        <v>214</v>
      </c>
      <c r="BK97" s="202">
        <f>SUM(BK98:BK164)</f>
        <v>0</v>
      </c>
    </row>
    <row r="98" spans="2:65" s="1" customFormat="1" ht="22.5" customHeight="1">
      <c r="B98" s="42"/>
      <c r="C98" s="206" t="s">
        <v>24</v>
      </c>
      <c r="D98" s="206" t="s">
        <v>216</v>
      </c>
      <c r="E98" s="207" t="s">
        <v>231</v>
      </c>
      <c r="F98" s="208" t="s">
        <v>232</v>
      </c>
      <c r="G98" s="209" t="s">
        <v>233</v>
      </c>
      <c r="H98" s="210">
        <v>33.09</v>
      </c>
      <c r="I98" s="211"/>
      <c r="J98" s="212">
        <f>ROUND(I98*H98,2)</f>
        <v>0</v>
      </c>
      <c r="K98" s="208" t="s">
        <v>234</v>
      </c>
      <c r="L98" s="62"/>
      <c r="M98" s="213" t="s">
        <v>22</v>
      </c>
      <c r="N98" s="214" t="s">
        <v>49</v>
      </c>
      <c r="O98" s="43"/>
      <c r="P98" s="215">
        <f>O98*H98</f>
        <v>0</v>
      </c>
      <c r="Q98" s="215">
        <v>0</v>
      </c>
      <c r="R98" s="215">
        <f>Q98*H98</f>
        <v>0</v>
      </c>
      <c r="S98" s="215">
        <v>0</v>
      </c>
      <c r="T98" s="216">
        <f>S98*H98</f>
        <v>0</v>
      </c>
      <c r="AR98" s="25" t="s">
        <v>221</v>
      </c>
      <c r="AT98" s="25" t="s">
        <v>216</v>
      </c>
      <c r="AU98" s="25" t="s">
        <v>86</v>
      </c>
      <c r="AY98" s="25" t="s">
        <v>214</v>
      </c>
      <c r="BE98" s="217">
        <f>IF(N98="základní",J98,0)</f>
        <v>0</v>
      </c>
      <c r="BF98" s="217">
        <f>IF(N98="snížená",J98,0)</f>
        <v>0</v>
      </c>
      <c r="BG98" s="217">
        <f>IF(N98="zákl. přenesená",J98,0)</f>
        <v>0</v>
      </c>
      <c r="BH98" s="217">
        <f>IF(N98="sníž. přenesená",J98,0)</f>
        <v>0</v>
      </c>
      <c r="BI98" s="217">
        <f>IF(N98="nulová",J98,0)</f>
        <v>0</v>
      </c>
      <c r="BJ98" s="25" t="s">
        <v>24</v>
      </c>
      <c r="BK98" s="217">
        <f>ROUND(I98*H98,2)</f>
        <v>0</v>
      </c>
      <c r="BL98" s="25" t="s">
        <v>221</v>
      </c>
      <c r="BM98" s="25" t="s">
        <v>2583</v>
      </c>
    </row>
    <row r="99" spans="2:47" s="1" customFormat="1" ht="27">
      <c r="B99" s="42"/>
      <c r="C99" s="64"/>
      <c r="D99" s="218" t="s">
        <v>223</v>
      </c>
      <c r="E99" s="64"/>
      <c r="F99" s="219" t="s">
        <v>236</v>
      </c>
      <c r="G99" s="64"/>
      <c r="H99" s="64"/>
      <c r="I99" s="174"/>
      <c r="J99" s="64"/>
      <c r="K99" s="64"/>
      <c r="L99" s="62"/>
      <c r="M99" s="220"/>
      <c r="N99" s="43"/>
      <c r="O99" s="43"/>
      <c r="P99" s="43"/>
      <c r="Q99" s="43"/>
      <c r="R99" s="43"/>
      <c r="S99" s="43"/>
      <c r="T99" s="79"/>
      <c r="AT99" s="25" t="s">
        <v>223</v>
      </c>
      <c r="AU99" s="25" t="s">
        <v>86</v>
      </c>
    </row>
    <row r="100" spans="2:51" s="12" customFormat="1" ht="13.5">
      <c r="B100" s="221"/>
      <c r="C100" s="222"/>
      <c r="D100" s="223" t="s">
        <v>224</v>
      </c>
      <c r="E100" s="224" t="s">
        <v>169</v>
      </c>
      <c r="F100" s="225" t="s">
        <v>2584</v>
      </c>
      <c r="G100" s="222"/>
      <c r="H100" s="226">
        <v>33.09</v>
      </c>
      <c r="I100" s="227"/>
      <c r="J100" s="222"/>
      <c r="K100" s="222"/>
      <c r="L100" s="228"/>
      <c r="M100" s="229"/>
      <c r="N100" s="230"/>
      <c r="O100" s="230"/>
      <c r="P100" s="230"/>
      <c r="Q100" s="230"/>
      <c r="R100" s="230"/>
      <c r="S100" s="230"/>
      <c r="T100" s="231"/>
      <c r="AT100" s="232" t="s">
        <v>224</v>
      </c>
      <c r="AU100" s="232" t="s">
        <v>86</v>
      </c>
      <c r="AV100" s="12" t="s">
        <v>86</v>
      </c>
      <c r="AW100" s="12" t="s">
        <v>41</v>
      </c>
      <c r="AX100" s="12" t="s">
        <v>24</v>
      </c>
      <c r="AY100" s="232" t="s">
        <v>214</v>
      </c>
    </row>
    <row r="101" spans="2:65" s="1" customFormat="1" ht="22.5" customHeight="1">
      <c r="B101" s="42"/>
      <c r="C101" s="206" t="s">
        <v>86</v>
      </c>
      <c r="D101" s="206" t="s">
        <v>216</v>
      </c>
      <c r="E101" s="207" t="s">
        <v>239</v>
      </c>
      <c r="F101" s="208" t="s">
        <v>240</v>
      </c>
      <c r="G101" s="209" t="s">
        <v>233</v>
      </c>
      <c r="H101" s="210">
        <v>16.545</v>
      </c>
      <c r="I101" s="211"/>
      <c r="J101" s="212">
        <f>ROUND(I101*H101,2)</f>
        <v>0</v>
      </c>
      <c r="K101" s="208" t="s">
        <v>234</v>
      </c>
      <c r="L101" s="62"/>
      <c r="M101" s="213" t="s">
        <v>22</v>
      </c>
      <c r="N101" s="214" t="s">
        <v>49</v>
      </c>
      <c r="O101" s="43"/>
      <c r="P101" s="215">
        <f>O101*H101</f>
        <v>0</v>
      </c>
      <c r="Q101" s="215">
        <v>0</v>
      </c>
      <c r="R101" s="215">
        <f>Q101*H101</f>
        <v>0</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2585</v>
      </c>
    </row>
    <row r="102" spans="2:47" s="1" customFormat="1" ht="27">
      <c r="B102" s="42"/>
      <c r="C102" s="64"/>
      <c r="D102" s="218" t="s">
        <v>223</v>
      </c>
      <c r="E102" s="64"/>
      <c r="F102" s="219" t="s">
        <v>2001</v>
      </c>
      <c r="G102" s="64"/>
      <c r="H102" s="64"/>
      <c r="I102" s="174"/>
      <c r="J102" s="64"/>
      <c r="K102" s="64"/>
      <c r="L102" s="62"/>
      <c r="M102" s="220"/>
      <c r="N102" s="43"/>
      <c r="O102" s="43"/>
      <c r="P102" s="43"/>
      <c r="Q102" s="43"/>
      <c r="R102" s="43"/>
      <c r="S102" s="43"/>
      <c r="T102" s="79"/>
      <c r="AT102" s="25" t="s">
        <v>223</v>
      </c>
      <c r="AU102" s="25" t="s">
        <v>86</v>
      </c>
    </row>
    <row r="103" spans="2:51" s="12" customFormat="1" ht="13.5">
      <c r="B103" s="221"/>
      <c r="C103" s="222"/>
      <c r="D103" s="223" t="s">
        <v>224</v>
      </c>
      <c r="E103" s="224" t="s">
        <v>22</v>
      </c>
      <c r="F103" s="225" t="s">
        <v>2203</v>
      </c>
      <c r="G103" s="222"/>
      <c r="H103" s="226">
        <v>16.545</v>
      </c>
      <c r="I103" s="227"/>
      <c r="J103" s="222"/>
      <c r="K103" s="222"/>
      <c r="L103" s="228"/>
      <c r="M103" s="229"/>
      <c r="N103" s="230"/>
      <c r="O103" s="230"/>
      <c r="P103" s="230"/>
      <c r="Q103" s="230"/>
      <c r="R103" s="230"/>
      <c r="S103" s="230"/>
      <c r="T103" s="231"/>
      <c r="AT103" s="232" t="s">
        <v>224</v>
      </c>
      <c r="AU103" s="232" t="s">
        <v>86</v>
      </c>
      <c r="AV103" s="12" t="s">
        <v>86</v>
      </c>
      <c r="AW103" s="12" t="s">
        <v>41</v>
      </c>
      <c r="AX103" s="12" t="s">
        <v>24</v>
      </c>
      <c r="AY103" s="232" t="s">
        <v>214</v>
      </c>
    </row>
    <row r="104" spans="2:65" s="1" customFormat="1" ht="22.5" customHeight="1">
      <c r="B104" s="42"/>
      <c r="C104" s="206" t="s">
        <v>124</v>
      </c>
      <c r="D104" s="206" t="s">
        <v>216</v>
      </c>
      <c r="E104" s="207" t="s">
        <v>245</v>
      </c>
      <c r="F104" s="208" t="s">
        <v>246</v>
      </c>
      <c r="G104" s="209" t="s">
        <v>233</v>
      </c>
      <c r="H104" s="210">
        <v>37.49</v>
      </c>
      <c r="I104" s="211"/>
      <c r="J104" s="212">
        <f>ROUND(I104*H104,2)</f>
        <v>0</v>
      </c>
      <c r="K104" s="208" t="s">
        <v>234</v>
      </c>
      <c r="L104" s="62"/>
      <c r="M104" s="213" t="s">
        <v>22</v>
      </c>
      <c r="N104" s="214" t="s">
        <v>49</v>
      </c>
      <c r="O104" s="43"/>
      <c r="P104" s="215">
        <f>O104*H104</f>
        <v>0</v>
      </c>
      <c r="Q104" s="215">
        <v>0</v>
      </c>
      <c r="R104" s="215">
        <f>Q104*H104</f>
        <v>0</v>
      </c>
      <c r="S104" s="215">
        <v>0</v>
      </c>
      <c r="T104" s="216">
        <f>S104*H104</f>
        <v>0</v>
      </c>
      <c r="AR104" s="25" t="s">
        <v>221</v>
      </c>
      <c r="AT104" s="25" t="s">
        <v>216</v>
      </c>
      <c r="AU104" s="25" t="s">
        <v>86</v>
      </c>
      <c r="AY104" s="25" t="s">
        <v>214</v>
      </c>
      <c r="BE104" s="217">
        <f>IF(N104="základní",J104,0)</f>
        <v>0</v>
      </c>
      <c r="BF104" s="217">
        <f>IF(N104="snížená",J104,0)</f>
        <v>0</v>
      </c>
      <c r="BG104" s="217">
        <f>IF(N104="zákl. přenesená",J104,0)</f>
        <v>0</v>
      </c>
      <c r="BH104" s="217">
        <f>IF(N104="sníž. přenesená",J104,0)</f>
        <v>0</v>
      </c>
      <c r="BI104" s="217">
        <f>IF(N104="nulová",J104,0)</f>
        <v>0</v>
      </c>
      <c r="BJ104" s="25" t="s">
        <v>24</v>
      </c>
      <c r="BK104" s="217">
        <f>ROUND(I104*H104,2)</f>
        <v>0</v>
      </c>
      <c r="BL104" s="25" t="s">
        <v>221</v>
      </c>
      <c r="BM104" s="25" t="s">
        <v>2586</v>
      </c>
    </row>
    <row r="105" spans="2:47" s="1" customFormat="1" ht="27">
      <c r="B105" s="42"/>
      <c r="C105" s="64"/>
      <c r="D105" s="218" t="s">
        <v>223</v>
      </c>
      <c r="E105" s="64"/>
      <c r="F105" s="219" t="s">
        <v>248</v>
      </c>
      <c r="G105" s="64"/>
      <c r="H105" s="64"/>
      <c r="I105" s="174"/>
      <c r="J105" s="64"/>
      <c r="K105" s="64"/>
      <c r="L105" s="62"/>
      <c r="M105" s="220"/>
      <c r="N105" s="43"/>
      <c r="O105" s="43"/>
      <c r="P105" s="43"/>
      <c r="Q105" s="43"/>
      <c r="R105" s="43"/>
      <c r="S105" s="43"/>
      <c r="T105" s="79"/>
      <c r="AT105" s="25" t="s">
        <v>223</v>
      </c>
      <c r="AU105" s="25" t="s">
        <v>86</v>
      </c>
    </row>
    <row r="106" spans="2:51" s="12" customFormat="1" ht="13.5">
      <c r="B106" s="221"/>
      <c r="C106" s="222"/>
      <c r="D106" s="223" t="s">
        <v>224</v>
      </c>
      <c r="E106" s="224" t="s">
        <v>171</v>
      </c>
      <c r="F106" s="225" t="s">
        <v>2587</v>
      </c>
      <c r="G106" s="222"/>
      <c r="H106" s="226">
        <v>37.49</v>
      </c>
      <c r="I106" s="227"/>
      <c r="J106" s="222"/>
      <c r="K106" s="222"/>
      <c r="L106" s="228"/>
      <c r="M106" s="229"/>
      <c r="N106" s="230"/>
      <c r="O106" s="230"/>
      <c r="P106" s="230"/>
      <c r="Q106" s="230"/>
      <c r="R106" s="230"/>
      <c r="S106" s="230"/>
      <c r="T106" s="231"/>
      <c r="AT106" s="232" t="s">
        <v>224</v>
      </c>
      <c r="AU106" s="232" t="s">
        <v>86</v>
      </c>
      <c r="AV106" s="12" t="s">
        <v>86</v>
      </c>
      <c r="AW106" s="12" t="s">
        <v>41</v>
      </c>
      <c r="AX106" s="12" t="s">
        <v>24</v>
      </c>
      <c r="AY106" s="232" t="s">
        <v>214</v>
      </c>
    </row>
    <row r="107" spans="2:65" s="1" customFormat="1" ht="22.5" customHeight="1">
      <c r="B107" s="42"/>
      <c r="C107" s="206" t="s">
        <v>221</v>
      </c>
      <c r="D107" s="206" t="s">
        <v>216</v>
      </c>
      <c r="E107" s="207" t="s">
        <v>251</v>
      </c>
      <c r="F107" s="208" t="s">
        <v>252</v>
      </c>
      <c r="G107" s="209" t="s">
        <v>233</v>
      </c>
      <c r="H107" s="210">
        <v>18.745</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2588</v>
      </c>
    </row>
    <row r="108" spans="2:47" s="1" customFormat="1" ht="27">
      <c r="B108" s="42"/>
      <c r="C108" s="64"/>
      <c r="D108" s="218" t="s">
        <v>223</v>
      </c>
      <c r="E108" s="64"/>
      <c r="F108" s="219" t="s">
        <v>2207</v>
      </c>
      <c r="G108" s="64"/>
      <c r="H108" s="64"/>
      <c r="I108" s="174"/>
      <c r="J108" s="64"/>
      <c r="K108" s="64"/>
      <c r="L108" s="62"/>
      <c r="M108" s="220"/>
      <c r="N108" s="43"/>
      <c r="O108" s="43"/>
      <c r="P108" s="43"/>
      <c r="Q108" s="43"/>
      <c r="R108" s="43"/>
      <c r="S108" s="43"/>
      <c r="T108" s="79"/>
      <c r="AT108" s="25" t="s">
        <v>223</v>
      </c>
      <c r="AU108" s="25" t="s">
        <v>86</v>
      </c>
    </row>
    <row r="109" spans="2:51" s="12" customFormat="1" ht="13.5">
      <c r="B109" s="221"/>
      <c r="C109" s="222"/>
      <c r="D109" s="223" t="s">
        <v>224</v>
      </c>
      <c r="E109" s="224" t="s">
        <v>22</v>
      </c>
      <c r="F109" s="225" t="s">
        <v>2208</v>
      </c>
      <c r="G109" s="222"/>
      <c r="H109" s="226">
        <v>18.745</v>
      </c>
      <c r="I109" s="227"/>
      <c r="J109" s="222"/>
      <c r="K109" s="222"/>
      <c r="L109" s="228"/>
      <c r="M109" s="229"/>
      <c r="N109" s="230"/>
      <c r="O109" s="230"/>
      <c r="P109" s="230"/>
      <c r="Q109" s="230"/>
      <c r="R109" s="230"/>
      <c r="S109" s="230"/>
      <c r="T109" s="231"/>
      <c r="AT109" s="232" t="s">
        <v>224</v>
      </c>
      <c r="AU109" s="232" t="s">
        <v>86</v>
      </c>
      <c r="AV109" s="12" t="s">
        <v>86</v>
      </c>
      <c r="AW109" s="12" t="s">
        <v>41</v>
      </c>
      <c r="AX109" s="12" t="s">
        <v>24</v>
      </c>
      <c r="AY109" s="232" t="s">
        <v>214</v>
      </c>
    </row>
    <row r="110" spans="2:65" s="1" customFormat="1" ht="22.5" customHeight="1">
      <c r="B110" s="42"/>
      <c r="C110" s="206" t="s">
        <v>244</v>
      </c>
      <c r="D110" s="206" t="s">
        <v>216</v>
      </c>
      <c r="E110" s="207" t="s">
        <v>257</v>
      </c>
      <c r="F110" s="208" t="s">
        <v>258</v>
      </c>
      <c r="G110" s="209" t="s">
        <v>233</v>
      </c>
      <c r="H110" s="210">
        <v>8.216</v>
      </c>
      <c r="I110" s="211"/>
      <c r="J110" s="212">
        <f>ROUND(I110*H110,2)</f>
        <v>0</v>
      </c>
      <c r="K110" s="208" t="s">
        <v>234</v>
      </c>
      <c r="L110" s="62"/>
      <c r="M110" s="213" t="s">
        <v>22</v>
      </c>
      <c r="N110" s="214" t="s">
        <v>49</v>
      </c>
      <c r="O110" s="43"/>
      <c r="P110" s="215">
        <f>O110*H110</f>
        <v>0</v>
      </c>
      <c r="Q110" s="215">
        <v>0.00824</v>
      </c>
      <c r="R110" s="215">
        <f>Q110*H110</f>
        <v>0.06769984</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2589</v>
      </c>
    </row>
    <row r="111" spans="2:47" s="1" customFormat="1" ht="27">
      <c r="B111" s="42"/>
      <c r="C111" s="64"/>
      <c r="D111" s="218" t="s">
        <v>223</v>
      </c>
      <c r="E111" s="64"/>
      <c r="F111" s="219" t="s">
        <v>260</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23" t="s">
        <v>224</v>
      </c>
      <c r="E112" s="224" t="s">
        <v>173</v>
      </c>
      <c r="F112" s="225" t="s">
        <v>2590</v>
      </c>
      <c r="G112" s="222"/>
      <c r="H112" s="226">
        <v>8.216</v>
      </c>
      <c r="I112" s="227"/>
      <c r="J112" s="222"/>
      <c r="K112" s="222"/>
      <c r="L112" s="228"/>
      <c r="M112" s="229"/>
      <c r="N112" s="230"/>
      <c r="O112" s="230"/>
      <c r="P112" s="230"/>
      <c r="Q112" s="230"/>
      <c r="R112" s="230"/>
      <c r="S112" s="230"/>
      <c r="T112" s="231"/>
      <c r="AT112" s="232" t="s">
        <v>224</v>
      </c>
      <c r="AU112" s="232" t="s">
        <v>86</v>
      </c>
      <c r="AV112" s="12" t="s">
        <v>86</v>
      </c>
      <c r="AW112" s="12" t="s">
        <v>41</v>
      </c>
      <c r="AX112" s="12" t="s">
        <v>24</v>
      </c>
      <c r="AY112" s="232" t="s">
        <v>214</v>
      </c>
    </row>
    <row r="113" spans="2:65" s="1" customFormat="1" ht="22.5" customHeight="1">
      <c r="B113" s="42"/>
      <c r="C113" s="206" t="s">
        <v>250</v>
      </c>
      <c r="D113" s="206" t="s">
        <v>216</v>
      </c>
      <c r="E113" s="207" t="s">
        <v>2211</v>
      </c>
      <c r="F113" s="208" t="s">
        <v>2212</v>
      </c>
      <c r="G113" s="209" t="s">
        <v>233</v>
      </c>
      <c r="H113" s="210">
        <v>30.973</v>
      </c>
      <c r="I113" s="211"/>
      <c r="J113" s="212">
        <f>ROUND(I113*H113,2)</f>
        <v>0</v>
      </c>
      <c r="K113" s="208" t="s">
        <v>234</v>
      </c>
      <c r="L113" s="62"/>
      <c r="M113" s="213" t="s">
        <v>22</v>
      </c>
      <c r="N113" s="214" t="s">
        <v>49</v>
      </c>
      <c r="O113" s="43"/>
      <c r="P113" s="215">
        <f>O113*H113</f>
        <v>0</v>
      </c>
      <c r="Q113" s="215">
        <v>0.01543</v>
      </c>
      <c r="R113" s="215">
        <f>Q113*H113</f>
        <v>0.47791338999999994</v>
      </c>
      <c r="S113" s="215">
        <v>0</v>
      </c>
      <c r="T113" s="216">
        <f>S113*H113</f>
        <v>0</v>
      </c>
      <c r="AR113" s="25" t="s">
        <v>221</v>
      </c>
      <c r="AT113" s="25" t="s">
        <v>216</v>
      </c>
      <c r="AU113" s="25" t="s">
        <v>86</v>
      </c>
      <c r="AY113" s="25" t="s">
        <v>214</v>
      </c>
      <c r="BE113" s="217">
        <f>IF(N113="základní",J113,0)</f>
        <v>0</v>
      </c>
      <c r="BF113" s="217">
        <f>IF(N113="snížená",J113,0)</f>
        <v>0</v>
      </c>
      <c r="BG113" s="217">
        <f>IF(N113="zákl. přenesená",J113,0)</f>
        <v>0</v>
      </c>
      <c r="BH113" s="217">
        <f>IF(N113="sníž. přenesená",J113,0)</f>
        <v>0</v>
      </c>
      <c r="BI113" s="217">
        <f>IF(N113="nulová",J113,0)</f>
        <v>0</v>
      </c>
      <c r="BJ113" s="25" t="s">
        <v>24</v>
      </c>
      <c r="BK113" s="217">
        <f>ROUND(I113*H113,2)</f>
        <v>0</v>
      </c>
      <c r="BL113" s="25" t="s">
        <v>221</v>
      </c>
      <c r="BM113" s="25" t="s">
        <v>2591</v>
      </c>
    </row>
    <row r="114" spans="2:47" s="1" customFormat="1" ht="27">
      <c r="B114" s="42"/>
      <c r="C114" s="64"/>
      <c r="D114" s="218" t="s">
        <v>223</v>
      </c>
      <c r="E114" s="64"/>
      <c r="F114" s="219" t="s">
        <v>2214</v>
      </c>
      <c r="G114" s="64"/>
      <c r="H114" s="64"/>
      <c r="I114" s="174"/>
      <c r="J114" s="64"/>
      <c r="K114" s="64"/>
      <c r="L114" s="62"/>
      <c r="M114" s="220"/>
      <c r="N114" s="43"/>
      <c r="O114" s="43"/>
      <c r="P114" s="43"/>
      <c r="Q114" s="43"/>
      <c r="R114" s="43"/>
      <c r="S114" s="43"/>
      <c r="T114" s="79"/>
      <c r="AT114" s="25" t="s">
        <v>223</v>
      </c>
      <c r="AU114" s="25" t="s">
        <v>86</v>
      </c>
    </row>
    <row r="115" spans="2:51" s="12" customFormat="1" ht="13.5">
      <c r="B115" s="221"/>
      <c r="C115" s="222"/>
      <c r="D115" s="223" t="s">
        <v>224</v>
      </c>
      <c r="E115" s="224" t="s">
        <v>2187</v>
      </c>
      <c r="F115" s="225" t="s">
        <v>2592</v>
      </c>
      <c r="G115" s="222"/>
      <c r="H115" s="226">
        <v>30.973</v>
      </c>
      <c r="I115" s="227"/>
      <c r="J115" s="222"/>
      <c r="K115" s="222"/>
      <c r="L115" s="228"/>
      <c r="M115" s="229"/>
      <c r="N115" s="230"/>
      <c r="O115" s="230"/>
      <c r="P115" s="230"/>
      <c r="Q115" s="230"/>
      <c r="R115" s="230"/>
      <c r="S115" s="230"/>
      <c r="T115" s="231"/>
      <c r="AT115" s="232" t="s">
        <v>224</v>
      </c>
      <c r="AU115" s="232" t="s">
        <v>86</v>
      </c>
      <c r="AV115" s="12" t="s">
        <v>86</v>
      </c>
      <c r="AW115" s="12" t="s">
        <v>41</v>
      </c>
      <c r="AX115" s="12" t="s">
        <v>24</v>
      </c>
      <c r="AY115" s="232" t="s">
        <v>214</v>
      </c>
    </row>
    <row r="116" spans="2:65" s="1" customFormat="1" ht="22.5" customHeight="1">
      <c r="B116" s="42"/>
      <c r="C116" s="206" t="s">
        <v>256</v>
      </c>
      <c r="D116" s="206" t="s">
        <v>216</v>
      </c>
      <c r="E116" s="207" t="s">
        <v>2593</v>
      </c>
      <c r="F116" s="208" t="s">
        <v>2594</v>
      </c>
      <c r="G116" s="209" t="s">
        <v>233</v>
      </c>
      <c r="H116" s="210">
        <v>42.025</v>
      </c>
      <c r="I116" s="211"/>
      <c r="J116" s="212">
        <f>ROUND(I116*H116,2)</f>
        <v>0</v>
      </c>
      <c r="K116" s="208" t="s">
        <v>234</v>
      </c>
      <c r="L116" s="62"/>
      <c r="M116" s="213" t="s">
        <v>22</v>
      </c>
      <c r="N116" s="214" t="s">
        <v>49</v>
      </c>
      <c r="O116" s="43"/>
      <c r="P116" s="215">
        <f>O116*H116</f>
        <v>0</v>
      </c>
      <c r="Q116" s="215">
        <v>0.01739</v>
      </c>
      <c r="R116" s="215">
        <f>Q116*H116</f>
        <v>0.73081475</v>
      </c>
      <c r="S116" s="215">
        <v>0</v>
      </c>
      <c r="T116" s="216">
        <f>S116*H116</f>
        <v>0</v>
      </c>
      <c r="AR116" s="25" t="s">
        <v>221</v>
      </c>
      <c r="AT116" s="25" t="s">
        <v>216</v>
      </c>
      <c r="AU116" s="25" t="s">
        <v>86</v>
      </c>
      <c r="AY116" s="25" t="s">
        <v>214</v>
      </c>
      <c r="BE116" s="217">
        <f>IF(N116="základní",J116,0)</f>
        <v>0</v>
      </c>
      <c r="BF116" s="217">
        <f>IF(N116="snížená",J116,0)</f>
        <v>0</v>
      </c>
      <c r="BG116" s="217">
        <f>IF(N116="zákl. přenesená",J116,0)</f>
        <v>0</v>
      </c>
      <c r="BH116" s="217">
        <f>IF(N116="sníž. přenesená",J116,0)</f>
        <v>0</v>
      </c>
      <c r="BI116" s="217">
        <f>IF(N116="nulová",J116,0)</f>
        <v>0</v>
      </c>
      <c r="BJ116" s="25" t="s">
        <v>24</v>
      </c>
      <c r="BK116" s="217">
        <f>ROUND(I116*H116,2)</f>
        <v>0</v>
      </c>
      <c r="BL116" s="25" t="s">
        <v>221</v>
      </c>
      <c r="BM116" s="25" t="s">
        <v>2595</v>
      </c>
    </row>
    <row r="117" spans="2:47" s="1" customFormat="1" ht="27">
      <c r="B117" s="42"/>
      <c r="C117" s="64"/>
      <c r="D117" s="218" t="s">
        <v>223</v>
      </c>
      <c r="E117" s="64"/>
      <c r="F117" s="219" t="s">
        <v>2596</v>
      </c>
      <c r="G117" s="64"/>
      <c r="H117" s="64"/>
      <c r="I117" s="174"/>
      <c r="J117" s="64"/>
      <c r="K117" s="64"/>
      <c r="L117" s="62"/>
      <c r="M117" s="220"/>
      <c r="N117" s="43"/>
      <c r="O117" s="43"/>
      <c r="P117" s="43"/>
      <c r="Q117" s="43"/>
      <c r="R117" s="43"/>
      <c r="S117" s="43"/>
      <c r="T117" s="79"/>
      <c r="AT117" s="25" t="s">
        <v>223</v>
      </c>
      <c r="AU117" s="25" t="s">
        <v>86</v>
      </c>
    </row>
    <row r="118" spans="2:51" s="12" customFormat="1" ht="13.5">
      <c r="B118" s="221"/>
      <c r="C118" s="222"/>
      <c r="D118" s="223" t="s">
        <v>224</v>
      </c>
      <c r="E118" s="224" t="s">
        <v>2577</v>
      </c>
      <c r="F118" s="225" t="s">
        <v>2597</v>
      </c>
      <c r="G118" s="222"/>
      <c r="H118" s="226">
        <v>42.025</v>
      </c>
      <c r="I118" s="227"/>
      <c r="J118" s="222"/>
      <c r="K118" s="222"/>
      <c r="L118" s="228"/>
      <c r="M118" s="229"/>
      <c r="N118" s="230"/>
      <c r="O118" s="230"/>
      <c r="P118" s="230"/>
      <c r="Q118" s="230"/>
      <c r="R118" s="230"/>
      <c r="S118" s="230"/>
      <c r="T118" s="231"/>
      <c r="AT118" s="232" t="s">
        <v>224</v>
      </c>
      <c r="AU118" s="232" t="s">
        <v>86</v>
      </c>
      <c r="AV118" s="12" t="s">
        <v>86</v>
      </c>
      <c r="AW118" s="12" t="s">
        <v>41</v>
      </c>
      <c r="AX118" s="12" t="s">
        <v>24</v>
      </c>
      <c r="AY118" s="232" t="s">
        <v>214</v>
      </c>
    </row>
    <row r="119" spans="2:65" s="1" customFormat="1" ht="22.5" customHeight="1">
      <c r="B119" s="42"/>
      <c r="C119" s="206" t="s">
        <v>262</v>
      </c>
      <c r="D119" s="206" t="s">
        <v>216</v>
      </c>
      <c r="E119" s="207" t="s">
        <v>2216</v>
      </c>
      <c r="F119" s="208" t="s">
        <v>2217</v>
      </c>
      <c r="G119" s="209" t="s">
        <v>233</v>
      </c>
      <c r="H119" s="210">
        <v>1.643</v>
      </c>
      <c r="I119" s="211"/>
      <c r="J119" s="212">
        <f>ROUND(I119*H119,2)</f>
        <v>0</v>
      </c>
      <c r="K119" s="208" t="s">
        <v>234</v>
      </c>
      <c r="L119" s="62"/>
      <c r="M119" s="213" t="s">
        <v>22</v>
      </c>
      <c r="N119" s="214" t="s">
        <v>49</v>
      </c>
      <c r="O119" s="43"/>
      <c r="P119" s="215">
        <f>O119*H119</f>
        <v>0</v>
      </c>
      <c r="Q119" s="215">
        <v>0</v>
      </c>
      <c r="R119" s="215">
        <f>Q119*H119</f>
        <v>0</v>
      </c>
      <c r="S119" s="215">
        <v>0</v>
      </c>
      <c r="T119" s="216">
        <f>S119*H119</f>
        <v>0</v>
      </c>
      <c r="AR119" s="25" t="s">
        <v>221</v>
      </c>
      <c r="AT119" s="25" t="s">
        <v>216</v>
      </c>
      <c r="AU119" s="25" t="s">
        <v>86</v>
      </c>
      <c r="AY119" s="25" t="s">
        <v>214</v>
      </c>
      <c r="BE119" s="217">
        <f>IF(N119="základní",J119,0)</f>
        <v>0</v>
      </c>
      <c r="BF119" s="217">
        <f>IF(N119="snížená",J119,0)</f>
        <v>0</v>
      </c>
      <c r="BG119" s="217">
        <f>IF(N119="zákl. přenesená",J119,0)</f>
        <v>0</v>
      </c>
      <c r="BH119" s="217">
        <f>IF(N119="sníž. přenesená",J119,0)</f>
        <v>0</v>
      </c>
      <c r="BI119" s="217">
        <f>IF(N119="nulová",J119,0)</f>
        <v>0</v>
      </c>
      <c r="BJ119" s="25" t="s">
        <v>24</v>
      </c>
      <c r="BK119" s="217">
        <f>ROUND(I119*H119,2)</f>
        <v>0</v>
      </c>
      <c r="BL119" s="25" t="s">
        <v>221</v>
      </c>
      <c r="BM119" s="25" t="s">
        <v>2598</v>
      </c>
    </row>
    <row r="120" spans="2:47" s="1" customFormat="1" ht="40.5">
      <c r="B120" s="42"/>
      <c r="C120" s="64"/>
      <c r="D120" s="218" t="s">
        <v>223</v>
      </c>
      <c r="E120" s="64"/>
      <c r="F120" s="219" t="s">
        <v>2219</v>
      </c>
      <c r="G120" s="64"/>
      <c r="H120" s="64"/>
      <c r="I120" s="174"/>
      <c r="J120" s="64"/>
      <c r="K120" s="64"/>
      <c r="L120" s="62"/>
      <c r="M120" s="220"/>
      <c r="N120" s="43"/>
      <c r="O120" s="43"/>
      <c r="P120" s="43"/>
      <c r="Q120" s="43"/>
      <c r="R120" s="43"/>
      <c r="S120" s="43"/>
      <c r="T120" s="79"/>
      <c r="AT120" s="25" t="s">
        <v>223</v>
      </c>
      <c r="AU120" s="25" t="s">
        <v>86</v>
      </c>
    </row>
    <row r="121" spans="2:51" s="12" customFormat="1" ht="13.5">
      <c r="B121" s="221"/>
      <c r="C121" s="222"/>
      <c r="D121" s="223" t="s">
        <v>224</v>
      </c>
      <c r="E121" s="224" t="s">
        <v>2178</v>
      </c>
      <c r="F121" s="225" t="s">
        <v>2599</v>
      </c>
      <c r="G121" s="222"/>
      <c r="H121" s="226">
        <v>1.643</v>
      </c>
      <c r="I121" s="227"/>
      <c r="J121" s="222"/>
      <c r="K121" s="222"/>
      <c r="L121" s="228"/>
      <c r="M121" s="229"/>
      <c r="N121" s="230"/>
      <c r="O121" s="230"/>
      <c r="P121" s="230"/>
      <c r="Q121" s="230"/>
      <c r="R121" s="230"/>
      <c r="S121" s="230"/>
      <c r="T121" s="231"/>
      <c r="AT121" s="232" t="s">
        <v>224</v>
      </c>
      <c r="AU121" s="232" t="s">
        <v>86</v>
      </c>
      <c r="AV121" s="12" t="s">
        <v>86</v>
      </c>
      <c r="AW121" s="12" t="s">
        <v>41</v>
      </c>
      <c r="AX121" s="12" t="s">
        <v>24</v>
      </c>
      <c r="AY121" s="232" t="s">
        <v>214</v>
      </c>
    </row>
    <row r="122" spans="2:65" s="1" customFormat="1" ht="22.5" customHeight="1">
      <c r="B122" s="42"/>
      <c r="C122" s="206" t="s">
        <v>270</v>
      </c>
      <c r="D122" s="206" t="s">
        <v>216</v>
      </c>
      <c r="E122" s="207" t="s">
        <v>2221</v>
      </c>
      <c r="F122" s="208" t="s">
        <v>2222</v>
      </c>
      <c r="G122" s="209" t="s">
        <v>233</v>
      </c>
      <c r="H122" s="210">
        <v>6.195</v>
      </c>
      <c r="I122" s="211"/>
      <c r="J122" s="212">
        <f>ROUND(I122*H122,2)</f>
        <v>0</v>
      </c>
      <c r="K122" s="208" t="s">
        <v>234</v>
      </c>
      <c r="L122" s="62"/>
      <c r="M122" s="213" t="s">
        <v>22</v>
      </c>
      <c r="N122" s="214" t="s">
        <v>49</v>
      </c>
      <c r="O122" s="43"/>
      <c r="P122" s="215">
        <f>O122*H122</f>
        <v>0</v>
      </c>
      <c r="Q122" s="215">
        <v>0</v>
      </c>
      <c r="R122" s="215">
        <f>Q122*H122</f>
        <v>0</v>
      </c>
      <c r="S122" s="215">
        <v>0</v>
      </c>
      <c r="T122" s="216">
        <f>S122*H122</f>
        <v>0</v>
      </c>
      <c r="AR122" s="25" t="s">
        <v>221</v>
      </c>
      <c r="AT122" s="25" t="s">
        <v>216</v>
      </c>
      <c r="AU122" s="25" t="s">
        <v>86</v>
      </c>
      <c r="AY122" s="25" t="s">
        <v>214</v>
      </c>
      <c r="BE122" s="217">
        <f>IF(N122="základní",J122,0)</f>
        <v>0</v>
      </c>
      <c r="BF122" s="217">
        <f>IF(N122="snížená",J122,0)</f>
        <v>0</v>
      </c>
      <c r="BG122" s="217">
        <f>IF(N122="zákl. přenesená",J122,0)</f>
        <v>0</v>
      </c>
      <c r="BH122" s="217">
        <f>IF(N122="sníž. přenesená",J122,0)</f>
        <v>0</v>
      </c>
      <c r="BI122" s="217">
        <f>IF(N122="nulová",J122,0)</f>
        <v>0</v>
      </c>
      <c r="BJ122" s="25" t="s">
        <v>24</v>
      </c>
      <c r="BK122" s="217">
        <f>ROUND(I122*H122,2)</f>
        <v>0</v>
      </c>
      <c r="BL122" s="25" t="s">
        <v>221</v>
      </c>
      <c r="BM122" s="25" t="s">
        <v>2600</v>
      </c>
    </row>
    <row r="123" spans="2:47" s="1" customFormat="1" ht="40.5">
      <c r="B123" s="42"/>
      <c r="C123" s="64"/>
      <c r="D123" s="218" t="s">
        <v>223</v>
      </c>
      <c r="E123" s="64"/>
      <c r="F123" s="219" t="s">
        <v>2224</v>
      </c>
      <c r="G123" s="64"/>
      <c r="H123" s="64"/>
      <c r="I123" s="174"/>
      <c r="J123" s="64"/>
      <c r="K123" s="64"/>
      <c r="L123" s="62"/>
      <c r="M123" s="220"/>
      <c r="N123" s="43"/>
      <c r="O123" s="43"/>
      <c r="P123" s="43"/>
      <c r="Q123" s="43"/>
      <c r="R123" s="43"/>
      <c r="S123" s="43"/>
      <c r="T123" s="79"/>
      <c r="AT123" s="25" t="s">
        <v>223</v>
      </c>
      <c r="AU123" s="25" t="s">
        <v>86</v>
      </c>
    </row>
    <row r="124" spans="2:51" s="12" customFormat="1" ht="13.5">
      <c r="B124" s="221"/>
      <c r="C124" s="222"/>
      <c r="D124" s="223" t="s">
        <v>224</v>
      </c>
      <c r="E124" s="224" t="s">
        <v>2180</v>
      </c>
      <c r="F124" s="225" t="s">
        <v>2601</v>
      </c>
      <c r="G124" s="222"/>
      <c r="H124" s="226">
        <v>6.195</v>
      </c>
      <c r="I124" s="227"/>
      <c r="J124" s="222"/>
      <c r="K124" s="222"/>
      <c r="L124" s="228"/>
      <c r="M124" s="229"/>
      <c r="N124" s="230"/>
      <c r="O124" s="230"/>
      <c r="P124" s="230"/>
      <c r="Q124" s="230"/>
      <c r="R124" s="230"/>
      <c r="S124" s="230"/>
      <c r="T124" s="231"/>
      <c r="AT124" s="232" t="s">
        <v>224</v>
      </c>
      <c r="AU124" s="232" t="s">
        <v>86</v>
      </c>
      <c r="AV124" s="12" t="s">
        <v>86</v>
      </c>
      <c r="AW124" s="12" t="s">
        <v>41</v>
      </c>
      <c r="AX124" s="12" t="s">
        <v>24</v>
      </c>
      <c r="AY124" s="232" t="s">
        <v>214</v>
      </c>
    </row>
    <row r="125" spans="2:65" s="1" customFormat="1" ht="22.5" customHeight="1">
      <c r="B125" s="42"/>
      <c r="C125" s="206" t="s">
        <v>29</v>
      </c>
      <c r="D125" s="206" t="s">
        <v>216</v>
      </c>
      <c r="E125" s="207" t="s">
        <v>2602</v>
      </c>
      <c r="F125" s="208" t="s">
        <v>2603</v>
      </c>
      <c r="G125" s="209" t="s">
        <v>233</v>
      </c>
      <c r="H125" s="210">
        <v>8.405</v>
      </c>
      <c r="I125" s="211"/>
      <c r="J125" s="212">
        <f>ROUND(I125*H125,2)</f>
        <v>0</v>
      </c>
      <c r="K125" s="208" t="s">
        <v>234</v>
      </c>
      <c r="L125" s="62"/>
      <c r="M125" s="213" t="s">
        <v>22</v>
      </c>
      <c r="N125" s="214" t="s">
        <v>49</v>
      </c>
      <c r="O125" s="43"/>
      <c r="P125" s="215">
        <f>O125*H125</f>
        <v>0</v>
      </c>
      <c r="Q125" s="215">
        <v>0</v>
      </c>
      <c r="R125" s="215">
        <f>Q125*H125</f>
        <v>0</v>
      </c>
      <c r="S125" s="215">
        <v>0</v>
      </c>
      <c r="T125" s="216">
        <f>S125*H125</f>
        <v>0</v>
      </c>
      <c r="AR125" s="25" t="s">
        <v>221</v>
      </c>
      <c r="AT125" s="25" t="s">
        <v>216</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221</v>
      </c>
      <c r="BM125" s="25" t="s">
        <v>2604</v>
      </c>
    </row>
    <row r="126" spans="2:47" s="1" customFormat="1" ht="40.5">
      <c r="B126" s="42"/>
      <c r="C126" s="64"/>
      <c r="D126" s="218" t="s">
        <v>223</v>
      </c>
      <c r="E126" s="64"/>
      <c r="F126" s="219" t="s">
        <v>2605</v>
      </c>
      <c r="G126" s="64"/>
      <c r="H126" s="64"/>
      <c r="I126" s="174"/>
      <c r="J126" s="64"/>
      <c r="K126" s="64"/>
      <c r="L126" s="62"/>
      <c r="M126" s="220"/>
      <c r="N126" s="43"/>
      <c r="O126" s="43"/>
      <c r="P126" s="43"/>
      <c r="Q126" s="43"/>
      <c r="R126" s="43"/>
      <c r="S126" s="43"/>
      <c r="T126" s="79"/>
      <c r="AT126" s="25" t="s">
        <v>223</v>
      </c>
      <c r="AU126" s="25" t="s">
        <v>86</v>
      </c>
    </row>
    <row r="127" spans="2:51" s="12" customFormat="1" ht="13.5">
      <c r="B127" s="221"/>
      <c r="C127" s="222"/>
      <c r="D127" s="223" t="s">
        <v>224</v>
      </c>
      <c r="E127" s="224" t="s">
        <v>2569</v>
      </c>
      <c r="F127" s="225" t="s">
        <v>2606</v>
      </c>
      <c r="G127" s="222"/>
      <c r="H127" s="226">
        <v>8.405</v>
      </c>
      <c r="I127" s="227"/>
      <c r="J127" s="222"/>
      <c r="K127" s="222"/>
      <c r="L127" s="228"/>
      <c r="M127" s="229"/>
      <c r="N127" s="230"/>
      <c r="O127" s="230"/>
      <c r="P127" s="230"/>
      <c r="Q127" s="230"/>
      <c r="R127" s="230"/>
      <c r="S127" s="230"/>
      <c r="T127" s="231"/>
      <c r="AT127" s="232" t="s">
        <v>224</v>
      </c>
      <c r="AU127" s="232" t="s">
        <v>86</v>
      </c>
      <c r="AV127" s="12" t="s">
        <v>86</v>
      </c>
      <c r="AW127" s="12" t="s">
        <v>41</v>
      </c>
      <c r="AX127" s="12" t="s">
        <v>24</v>
      </c>
      <c r="AY127" s="232" t="s">
        <v>214</v>
      </c>
    </row>
    <row r="128" spans="2:65" s="1" customFormat="1" ht="22.5" customHeight="1">
      <c r="B128" s="42"/>
      <c r="C128" s="206" t="s">
        <v>282</v>
      </c>
      <c r="D128" s="206" t="s">
        <v>216</v>
      </c>
      <c r="E128" s="207" t="s">
        <v>1528</v>
      </c>
      <c r="F128" s="208" t="s">
        <v>1529</v>
      </c>
      <c r="G128" s="209" t="s">
        <v>233</v>
      </c>
      <c r="H128" s="210">
        <v>5.646</v>
      </c>
      <c r="I128" s="211"/>
      <c r="J128" s="212">
        <f>ROUND(I128*H128,2)</f>
        <v>0</v>
      </c>
      <c r="K128" s="208" t="s">
        <v>220</v>
      </c>
      <c r="L128" s="62"/>
      <c r="M128" s="213" t="s">
        <v>22</v>
      </c>
      <c r="N128" s="214" t="s">
        <v>49</v>
      </c>
      <c r="O128" s="43"/>
      <c r="P128" s="215">
        <f>O128*H128</f>
        <v>0</v>
      </c>
      <c r="Q128" s="215">
        <v>0</v>
      </c>
      <c r="R128" s="215">
        <f>Q128*H128</f>
        <v>0</v>
      </c>
      <c r="S128" s="215">
        <v>0</v>
      </c>
      <c r="T128" s="216">
        <f>S128*H128</f>
        <v>0</v>
      </c>
      <c r="AR128" s="25" t="s">
        <v>221</v>
      </c>
      <c r="AT128" s="25" t="s">
        <v>216</v>
      </c>
      <c r="AU128" s="25" t="s">
        <v>86</v>
      </c>
      <c r="AY128" s="25" t="s">
        <v>214</v>
      </c>
      <c r="BE128" s="217">
        <f>IF(N128="základní",J128,0)</f>
        <v>0</v>
      </c>
      <c r="BF128" s="217">
        <f>IF(N128="snížená",J128,0)</f>
        <v>0</v>
      </c>
      <c r="BG128" s="217">
        <f>IF(N128="zákl. přenesená",J128,0)</f>
        <v>0</v>
      </c>
      <c r="BH128" s="217">
        <f>IF(N128="sníž. přenesená",J128,0)</f>
        <v>0</v>
      </c>
      <c r="BI128" s="217">
        <f>IF(N128="nulová",J128,0)</f>
        <v>0</v>
      </c>
      <c r="BJ128" s="25" t="s">
        <v>24</v>
      </c>
      <c r="BK128" s="217">
        <f>ROUND(I128*H128,2)</f>
        <v>0</v>
      </c>
      <c r="BL128" s="25" t="s">
        <v>221</v>
      </c>
      <c r="BM128" s="25" t="s">
        <v>2607</v>
      </c>
    </row>
    <row r="129" spans="2:47" s="1" customFormat="1" ht="40.5">
      <c r="B129" s="42"/>
      <c r="C129" s="64"/>
      <c r="D129" s="218" t="s">
        <v>223</v>
      </c>
      <c r="E129" s="64"/>
      <c r="F129" s="219" t="s">
        <v>1531</v>
      </c>
      <c r="G129" s="64"/>
      <c r="H129" s="64"/>
      <c r="I129" s="174"/>
      <c r="J129" s="64"/>
      <c r="K129" s="64"/>
      <c r="L129" s="62"/>
      <c r="M129" s="220"/>
      <c r="N129" s="43"/>
      <c r="O129" s="43"/>
      <c r="P129" s="43"/>
      <c r="Q129" s="43"/>
      <c r="R129" s="43"/>
      <c r="S129" s="43"/>
      <c r="T129" s="79"/>
      <c r="AT129" s="25" t="s">
        <v>223</v>
      </c>
      <c r="AU129" s="25" t="s">
        <v>86</v>
      </c>
    </row>
    <row r="130" spans="2:51" s="12" customFormat="1" ht="13.5">
      <c r="B130" s="221"/>
      <c r="C130" s="222"/>
      <c r="D130" s="218" t="s">
        <v>224</v>
      </c>
      <c r="E130" s="233" t="s">
        <v>22</v>
      </c>
      <c r="F130" s="234" t="s">
        <v>2608</v>
      </c>
      <c r="G130" s="222"/>
      <c r="H130" s="235">
        <v>2.257</v>
      </c>
      <c r="I130" s="227"/>
      <c r="J130" s="222"/>
      <c r="K130" s="222"/>
      <c r="L130" s="228"/>
      <c r="M130" s="229"/>
      <c r="N130" s="230"/>
      <c r="O130" s="230"/>
      <c r="P130" s="230"/>
      <c r="Q130" s="230"/>
      <c r="R130" s="230"/>
      <c r="S130" s="230"/>
      <c r="T130" s="231"/>
      <c r="AT130" s="232" t="s">
        <v>224</v>
      </c>
      <c r="AU130" s="232" t="s">
        <v>86</v>
      </c>
      <c r="AV130" s="12" t="s">
        <v>86</v>
      </c>
      <c r="AW130" s="12" t="s">
        <v>41</v>
      </c>
      <c r="AX130" s="12" t="s">
        <v>78</v>
      </c>
      <c r="AY130" s="232" t="s">
        <v>214</v>
      </c>
    </row>
    <row r="131" spans="2:51" s="12" customFormat="1" ht="13.5">
      <c r="B131" s="221"/>
      <c r="C131" s="222"/>
      <c r="D131" s="218" t="s">
        <v>224</v>
      </c>
      <c r="E131" s="233" t="s">
        <v>162</v>
      </c>
      <c r="F131" s="234" t="s">
        <v>2228</v>
      </c>
      <c r="G131" s="222"/>
      <c r="H131" s="235">
        <v>70.58</v>
      </c>
      <c r="I131" s="227"/>
      <c r="J131" s="222"/>
      <c r="K131" s="222"/>
      <c r="L131" s="228"/>
      <c r="M131" s="229"/>
      <c r="N131" s="230"/>
      <c r="O131" s="230"/>
      <c r="P131" s="230"/>
      <c r="Q131" s="230"/>
      <c r="R131" s="230"/>
      <c r="S131" s="230"/>
      <c r="T131" s="231"/>
      <c r="AT131" s="232" t="s">
        <v>224</v>
      </c>
      <c r="AU131" s="232" t="s">
        <v>86</v>
      </c>
      <c r="AV131" s="12" t="s">
        <v>86</v>
      </c>
      <c r="AW131" s="12" t="s">
        <v>41</v>
      </c>
      <c r="AX131" s="12" t="s">
        <v>78</v>
      </c>
      <c r="AY131" s="232" t="s">
        <v>214</v>
      </c>
    </row>
    <row r="132" spans="2:51" s="12" customFormat="1" ht="13.5">
      <c r="B132" s="221"/>
      <c r="C132" s="222"/>
      <c r="D132" s="223" t="s">
        <v>224</v>
      </c>
      <c r="E132" s="224" t="s">
        <v>22</v>
      </c>
      <c r="F132" s="225" t="s">
        <v>2229</v>
      </c>
      <c r="G132" s="222"/>
      <c r="H132" s="226">
        <v>5.646</v>
      </c>
      <c r="I132" s="227"/>
      <c r="J132" s="222"/>
      <c r="K132" s="222"/>
      <c r="L132" s="228"/>
      <c r="M132" s="229"/>
      <c r="N132" s="230"/>
      <c r="O132" s="230"/>
      <c r="P132" s="230"/>
      <c r="Q132" s="230"/>
      <c r="R132" s="230"/>
      <c r="S132" s="230"/>
      <c r="T132" s="231"/>
      <c r="AT132" s="232" t="s">
        <v>224</v>
      </c>
      <c r="AU132" s="232" t="s">
        <v>86</v>
      </c>
      <c r="AV132" s="12" t="s">
        <v>86</v>
      </c>
      <c r="AW132" s="12" t="s">
        <v>41</v>
      </c>
      <c r="AX132" s="12" t="s">
        <v>24</v>
      </c>
      <c r="AY132" s="232" t="s">
        <v>214</v>
      </c>
    </row>
    <row r="133" spans="2:65" s="1" customFormat="1" ht="22.5" customHeight="1">
      <c r="B133" s="42"/>
      <c r="C133" s="206" t="s">
        <v>288</v>
      </c>
      <c r="D133" s="206" t="s">
        <v>216</v>
      </c>
      <c r="E133" s="207" t="s">
        <v>2230</v>
      </c>
      <c r="F133" s="208" t="s">
        <v>2231</v>
      </c>
      <c r="G133" s="209" t="s">
        <v>233</v>
      </c>
      <c r="H133" s="210">
        <v>7.797</v>
      </c>
      <c r="I133" s="211"/>
      <c r="J133" s="212">
        <f>ROUND(I133*H133,2)</f>
        <v>0</v>
      </c>
      <c r="K133" s="208" t="s">
        <v>234</v>
      </c>
      <c r="L133" s="62"/>
      <c r="M133" s="213" t="s">
        <v>22</v>
      </c>
      <c r="N133" s="214" t="s">
        <v>49</v>
      </c>
      <c r="O133" s="43"/>
      <c r="P133" s="215">
        <f>O133*H133</f>
        <v>0</v>
      </c>
      <c r="Q133" s="215">
        <v>0</v>
      </c>
      <c r="R133" s="215">
        <f>Q133*H133</f>
        <v>0</v>
      </c>
      <c r="S133" s="215">
        <v>0</v>
      </c>
      <c r="T133" s="216">
        <f>S133*H133</f>
        <v>0</v>
      </c>
      <c r="AR133" s="25" t="s">
        <v>221</v>
      </c>
      <c r="AT133" s="25" t="s">
        <v>216</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221</v>
      </c>
      <c r="BM133" s="25" t="s">
        <v>2609</v>
      </c>
    </row>
    <row r="134" spans="2:47" s="1" customFormat="1" ht="40.5">
      <c r="B134" s="42"/>
      <c r="C134" s="64"/>
      <c r="D134" s="218" t="s">
        <v>223</v>
      </c>
      <c r="E134" s="64"/>
      <c r="F134" s="219" t="s">
        <v>2233</v>
      </c>
      <c r="G134" s="64"/>
      <c r="H134" s="64"/>
      <c r="I134" s="174"/>
      <c r="J134" s="64"/>
      <c r="K134" s="64"/>
      <c r="L134" s="62"/>
      <c r="M134" s="220"/>
      <c r="N134" s="43"/>
      <c r="O134" s="43"/>
      <c r="P134" s="43"/>
      <c r="Q134" s="43"/>
      <c r="R134" s="43"/>
      <c r="S134" s="43"/>
      <c r="T134" s="79"/>
      <c r="AT134" s="25" t="s">
        <v>223</v>
      </c>
      <c r="AU134" s="25" t="s">
        <v>86</v>
      </c>
    </row>
    <row r="135" spans="2:51" s="12" customFormat="1" ht="13.5">
      <c r="B135" s="221"/>
      <c r="C135" s="222"/>
      <c r="D135" s="218" t="s">
        <v>224</v>
      </c>
      <c r="E135" s="233" t="s">
        <v>22</v>
      </c>
      <c r="F135" s="234" t="s">
        <v>2608</v>
      </c>
      <c r="G135" s="222"/>
      <c r="H135" s="235">
        <v>2.257</v>
      </c>
      <c r="I135" s="227"/>
      <c r="J135" s="222"/>
      <c r="K135" s="222"/>
      <c r="L135" s="228"/>
      <c r="M135" s="229"/>
      <c r="N135" s="230"/>
      <c r="O135" s="230"/>
      <c r="P135" s="230"/>
      <c r="Q135" s="230"/>
      <c r="R135" s="230"/>
      <c r="S135" s="230"/>
      <c r="T135" s="231"/>
      <c r="AT135" s="232" t="s">
        <v>224</v>
      </c>
      <c r="AU135" s="232" t="s">
        <v>86</v>
      </c>
      <c r="AV135" s="12" t="s">
        <v>86</v>
      </c>
      <c r="AW135" s="12" t="s">
        <v>41</v>
      </c>
      <c r="AX135" s="12" t="s">
        <v>78</v>
      </c>
      <c r="AY135" s="232" t="s">
        <v>214</v>
      </c>
    </row>
    <row r="136" spans="2:51" s="12" customFormat="1" ht="13.5">
      <c r="B136" s="221"/>
      <c r="C136" s="222"/>
      <c r="D136" s="218" t="s">
        <v>224</v>
      </c>
      <c r="E136" s="233" t="s">
        <v>164</v>
      </c>
      <c r="F136" s="234" t="s">
        <v>2610</v>
      </c>
      <c r="G136" s="222"/>
      <c r="H136" s="235">
        <v>97.457</v>
      </c>
      <c r="I136" s="227"/>
      <c r="J136" s="222"/>
      <c r="K136" s="222"/>
      <c r="L136" s="228"/>
      <c r="M136" s="229"/>
      <c r="N136" s="230"/>
      <c r="O136" s="230"/>
      <c r="P136" s="230"/>
      <c r="Q136" s="230"/>
      <c r="R136" s="230"/>
      <c r="S136" s="230"/>
      <c r="T136" s="231"/>
      <c r="AT136" s="232" t="s">
        <v>224</v>
      </c>
      <c r="AU136" s="232" t="s">
        <v>86</v>
      </c>
      <c r="AV136" s="12" t="s">
        <v>86</v>
      </c>
      <c r="AW136" s="12" t="s">
        <v>41</v>
      </c>
      <c r="AX136" s="12" t="s">
        <v>78</v>
      </c>
      <c r="AY136" s="232" t="s">
        <v>214</v>
      </c>
    </row>
    <row r="137" spans="2:51" s="12" customFormat="1" ht="13.5">
      <c r="B137" s="221"/>
      <c r="C137" s="222"/>
      <c r="D137" s="223" t="s">
        <v>224</v>
      </c>
      <c r="E137" s="224" t="s">
        <v>22</v>
      </c>
      <c r="F137" s="225" t="s">
        <v>2235</v>
      </c>
      <c r="G137" s="222"/>
      <c r="H137" s="226">
        <v>7.797</v>
      </c>
      <c r="I137" s="227"/>
      <c r="J137" s="222"/>
      <c r="K137" s="222"/>
      <c r="L137" s="228"/>
      <c r="M137" s="229"/>
      <c r="N137" s="230"/>
      <c r="O137" s="230"/>
      <c r="P137" s="230"/>
      <c r="Q137" s="230"/>
      <c r="R137" s="230"/>
      <c r="S137" s="230"/>
      <c r="T137" s="231"/>
      <c r="AT137" s="232" t="s">
        <v>224</v>
      </c>
      <c r="AU137" s="232" t="s">
        <v>86</v>
      </c>
      <c r="AV137" s="12" t="s">
        <v>86</v>
      </c>
      <c r="AW137" s="12" t="s">
        <v>41</v>
      </c>
      <c r="AX137" s="12" t="s">
        <v>24</v>
      </c>
      <c r="AY137" s="232" t="s">
        <v>214</v>
      </c>
    </row>
    <row r="138" spans="2:65" s="1" customFormat="1" ht="22.5" customHeight="1">
      <c r="B138" s="42"/>
      <c r="C138" s="206" t="s">
        <v>293</v>
      </c>
      <c r="D138" s="206" t="s">
        <v>216</v>
      </c>
      <c r="E138" s="207" t="s">
        <v>2015</v>
      </c>
      <c r="F138" s="208" t="s">
        <v>2016</v>
      </c>
      <c r="G138" s="209" t="s">
        <v>233</v>
      </c>
      <c r="H138" s="210">
        <v>211.836</v>
      </c>
      <c r="I138" s="211"/>
      <c r="J138" s="212">
        <f>ROUND(I138*H138,2)</f>
        <v>0</v>
      </c>
      <c r="K138" s="208" t="s">
        <v>234</v>
      </c>
      <c r="L138" s="62"/>
      <c r="M138" s="213" t="s">
        <v>22</v>
      </c>
      <c r="N138" s="214" t="s">
        <v>49</v>
      </c>
      <c r="O138" s="43"/>
      <c r="P138" s="215">
        <f>O138*H138</f>
        <v>0</v>
      </c>
      <c r="Q138" s="215">
        <v>0</v>
      </c>
      <c r="R138" s="215">
        <f>Q138*H138</f>
        <v>0</v>
      </c>
      <c r="S138" s="215">
        <v>0</v>
      </c>
      <c r="T138" s="216">
        <f>S138*H138</f>
        <v>0</v>
      </c>
      <c r="AR138" s="25" t="s">
        <v>221</v>
      </c>
      <c r="AT138" s="25" t="s">
        <v>216</v>
      </c>
      <c r="AU138" s="25" t="s">
        <v>86</v>
      </c>
      <c r="AY138" s="25" t="s">
        <v>214</v>
      </c>
      <c r="BE138" s="217">
        <f>IF(N138="základní",J138,0)</f>
        <v>0</v>
      </c>
      <c r="BF138" s="217">
        <f>IF(N138="snížená",J138,0)</f>
        <v>0</v>
      </c>
      <c r="BG138" s="217">
        <f>IF(N138="zákl. přenesená",J138,0)</f>
        <v>0</v>
      </c>
      <c r="BH138" s="217">
        <f>IF(N138="sníž. přenesená",J138,0)</f>
        <v>0</v>
      </c>
      <c r="BI138" s="217">
        <f>IF(N138="nulová",J138,0)</f>
        <v>0</v>
      </c>
      <c r="BJ138" s="25" t="s">
        <v>24</v>
      </c>
      <c r="BK138" s="217">
        <f>ROUND(I138*H138,2)</f>
        <v>0</v>
      </c>
      <c r="BL138" s="25" t="s">
        <v>221</v>
      </c>
      <c r="BM138" s="25" t="s">
        <v>2611</v>
      </c>
    </row>
    <row r="139" spans="2:47" s="1" customFormat="1" ht="40.5">
      <c r="B139" s="42"/>
      <c r="C139" s="64"/>
      <c r="D139" s="218" t="s">
        <v>223</v>
      </c>
      <c r="E139" s="64"/>
      <c r="F139" s="219" t="s">
        <v>2018</v>
      </c>
      <c r="G139" s="64"/>
      <c r="H139" s="64"/>
      <c r="I139" s="174"/>
      <c r="J139" s="64"/>
      <c r="K139" s="64"/>
      <c r="L139" s="62"/>
      <c r="M139" s="220"/>
      <c r="N139" s="43"/>
      <c r="O139" s="43"/>
      <c r="P139" s="43"/>
      <c r="Q139" s="43"/>
      <c r="R139" s="43"/>
      <c r="S139" s="43"/>
      <c r="T139" s="79"/>
      <c r="AT139" s="25" t="s">
        <v>223</v>
      </c>
      <c r="AU139" s="25" t="s">
        <v>86</v>
      </c>
    </row>
    <row r="140" spans="2:51" s="12" customFormat="1" ht="13.5">
      <c r="B140" s="221"/>
      <c r="C140" s="222"/>
      <c r="D140" s="223" t="s">
        <v>224</v>
      </c>
      <c r="E140" s="224" t="s">
        <v>22</v>
      </c>
      <c r="F140" s="225" t="s">
        <v>2237</v>
      </c>
      <c r="G140" s="222"/>
      <c r="H140" s="226">
        <v>211.836</v>
      </c>
      <c r="I140" s="227"/>
      <c r="J140" s="222"/>
      <c r="K140" s="222"/>
      <c r="L140" s="228"/>
      <c r="M140" s="229"/>
      <c r="N140" s="230"/>
      <c r="O140" s="230"/>
      <c r="P140" s="230"/>
      <c r="Q140" s="230"/>
      <c r="R140" s="230"/>
      <c r="S140" s="230"/>
      <c r="T140" s="231"/>
      <c r="AT140" s="232" t="s">
        <v>224</v>
      </c>
      <c r="AU140" s="232" t="s">
        <v>86</v>
      </c>
      <c r="AV140" s="12" t="s">
        <v>86</v>
      </c>
      <c r="AW140" s="12" t="s">
        <v>41</v>
      </c>
      <c r="AX140" s="12" t="s">
        <v>24</v>
      </c>
      <c r="AY140" s="232" t="s">
        <v>214</v>
      </c>
    </row>
    <row r="141" spans="2:65" s="1" customFormat="1" ht="22.5" customHeight="1">
      <c r="B141" s="42"/>
      <c r="C141" s="206" t="s">
        <v>298</v>
      </c>
      <c r="D141" s="206" t="s">
        <v>216</v>
      </c>
      <c r="E141" s="207" t="s">
        <v>2238</v>
      </c>
      <c r="F141" s="208" t="s">
        <v>2239</v>
      </c>
      <c r="G141" s="209" t="s">
        <v>233</v>
      </c>
      <c r="H141" s="210">
        <v>70.676</v>
      </c>
      <c r="I141" s="211"/>
      <c r="J141" s="212">
        <f>ROUND(I141*H141,2)</f>
        <v>0</v>
      </c>
      <c r="K141" s="208" t="s">
        <v>234</v>
      </c>
      <c r="L141" s="62"/>
      <c r="M141" s="213" t="s">
        <v>22</v>
      </c>
      <c r="N141" s="214" t="s">
        <v>49</v>
      </c>
      <c r="O141" s="43"/>
      <c r="P141" s="215">
        <f>O141*H141</f>
        <v>0</v>
      </c>
      <c r="Q141" s="215">
        <v>0</v>
      </c>
      <c r="R141" s="215">
        <f>Q141*H141</f>
        <v>0</v>
      </c>
      <c r="S141" s="215">
        <v>0</v>
      </c>
      <c r="T141" s="216">
        <f>S141*H141</f>
        <v>0</v>
      </c>
      <c r="AR141" s="25" t="s">
        <v>221</v>
      </c>
      <c r="AT141" s="25" t="s">
        <v>216</v>
      </c>
      <c r="AU141" s="25" t="s">
        <v>86</v>
      </c>
      <c r="AY141" s="25" t="s">
        <v>214</v>
      </c>
      <c r="BE141" s="217">
        <f>IF(N141="základní",J141,0)</f>
        <v>0</v>
      </c>
      <c r="BF141" s="217">
        <f>IF(N141="snížená",J141,0)</f>
        <v>0</v>
      </c>
      <c r="BG141" s="217">
        <f>IF(N141="zákl. přenesená",J141,0)</f>
        <v>0</v>
      </c>
      <c r="BH141" s="217">
        <f>IF(N141="sníž. přenesená",J141,0)</f>
        <v>0</v>
      </c>
      <c r="BI141" s="217">
        <f>IF(N141="nulová",J141,0)</f>
        <v>0</v>
      </c>
      <c r="BJ141" s="25" t="s">
        <v>24</v>
      </c>
      <c r="BK141" s="217">
        <f>ROUND(I141*H141,2)</f>
        <v>0</v>
      </c>
      <c r="BL141" s="25" t="s">
        <v>221</v>
      </c>
      <c r="BM141" s="25" t="s">
        <v>2612</v>
      </c>
    </row>
    <row r="142" spans="2:47" s="1" customFormat="1" ht="40.5">
      <c r="B142" s="42"/>
      <c r="C142" s="64"/>
      <c r="D142" s="218" t="s">
        <v>223</v>
      </c>
      <c r="E142" s="64"/>
      <c r="F142" s="219" t="s">
        <v>2241</v>
      </c>
      <c r="G142" s="64"/>
      <c r="H142" s="64"/>
      <c r="I142" s="174"/>
      <c r="J142" s="64"/>
      <c r="K142" s="64"/>
      <c r="L142" s="62"/>
      <c r="M142" s="220"/>
      <c r="N142" s="43"/>
      <c r="O142" s="43"/>
      <c r="P142" s="43"/>
      <c r="Q142" s="43"/>
      <c r="R142" s="43"/>
      <c r="S142" s="43"/>
      <c r="T142" s="79"/>
      <c r="AT142" s="25" t="s">
        <v>223</v>
      </c>
      <c r="AU142" s="25" t="s">
        <v>86</v>
      </c>
    </row>
    <row r="143" spans="2:51" s="12" customFormat="1" ht="13.5">
      <c r="B143" s="221"/>
      <c r="C143" s="222"/>
      <c r="D143" s="223" t="s">
        <v>224</v>
      </c>
      <c r="E143" s="224" t="s">
        <v>22</v>
      </c>
      <c r="F143" s="225" t="s">
        <v>2613</v>
      </c>
      <c r="G143" s="222"/>
      <c r="H143" s="226">
        <v>70.676</v>
      </c>
      <c r="I143" s="227"/>
      <c r="J143" s="222"/>
      <c r="K143" s="222"/>
      <c r="L143" s="228"/>
      <c r="M143" s="229"/>
      <c r="N143" s="230"/>
      <c r="O143" s="230"/>
      <c r="P143" s="230"/>
      <c r="Q143" s="230"/>
      <c r="R143" s="230"/>
      <c r="S143" s="230"/>
      <c r="T143" s="231"/>
      <c r="AT143" s="232" t="s">
        <v>224</v>
      </c>
      <c r="AU143" s="232" t="s">
        <v>86</v>
      </c>
      <c r="AV143" s="12" t="s">
        <v>86</v>
      </c>
      <c r="AW143" s="12" t="s">
        <v>41</v>
      </c>
      <c r="AX143" s="12" t="s">
        <v>24</v>
      </c>
      <c r="AY143" s="232" t="s">
        <v>214</v>
      </c>
    </row>
    <row r="144" spans="2:65" s="1" customFormat="1" ht="22.5" customHeight="1">
      <c r="B144" s="42"/>
      <c r="C144" s="206" t="s">
        <v>10</v>
      </c>
      <c r="D144" s="206" t="s">
        <v>216</v>
      </c>
      <c r="E144" s="207" t="s">
        <v>2243</v>
      </c>
      <c r="F144" s="208" t="s">
        <v>2244</v>
      </c>
      <c r="G144" s="209" t="s">
        <v>233</v>
      </c>
      <c r="H144" s="210">
        <v>26.781</v>
      </c>
      <c r="I144" s="211"/>
      <c r="J144" s="212">
        <f>ROUND(I144*H144,2)</f>
        <v>0</v>
      </c>
      <c r="K144" s="208" t="s">
        <v>234</v>
      </c>
      <c r="L144" s="62"/>
      <c r="M144" s="213" t="s">
        <v>22</v>
      </c>
      <c r="N144" s="214" t="s">
        <v>49</v>
      </c>
      <c r="O144" s="43"/>
      <c r="P144" s="215">
        <f>O144*H144</f>
        <v>0</v>
      </c>
      <c r="Q144" s="215">
        <v>0</v>
      </c>
      <c r="R144" s="215">
        <f>Q144*H144</f>
        <v>0</v>
      </c>
      <c r="S144" s="215">
        <v>0</v>
      </c>
      <c r="T144" s="216">
        <f>S144*H144</f>
        <v>0</v>
      </c>
      <c r="AR144" s="25" t="s">
        <v>221</v>
      </c>
      <c r="AT144" s="25" t="s">
        <v>216</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221</v>
      </c>
      <c r="BM144" s="25" t="s">
        <v>2614</v>
      </c>
    </row>
    <row r="145" spans="2:47" s="1" customFormat="1" ht="40.5">
      <c r="B145" s="42"/>
      <c r="C145" s="64"/>
      <c r="D145" s="218" t="s">
        <v>223</v>
      </c>
      <c r="E145" s="64"/>
      <c r="F145" s="219" t="s">
        <v>2246</v>
      </c>
      <c r="G145" s="64"/>
      <c r="H145" s="64"/>
      <c r="I145" s="174"/>
      <c r="J145" s="64"/>
      <c r="K145" s="64"/>
      <c r="L145" s="62"/>
      <c r="M145" s="220"/>
      <c r="N145" s="43"/>
      <c r="O145" s="43"/>
      <c r="P145" s="43"/>
      <c r="Q145" s="43"/>
      <c r="R145" s="43"/>
      <c r="S145" s="43"/>
      <c r="T145" s="79"/>
      <c r="AT145" s="25" t="s">
        <v>223</v>
      </c>
      <c r="AU145" s="25" t="s">
        <v>86</v>
      </c>
    </row>
    <row r="146" spans="2:51" s="12" customFormat="1" ht="13.5">
      <c r="B146" s="221"/>
      <c r="C146" s="222"/>
      <c r="D146" s="223" t="s">
        <v>224</v>
      </c>
      <c r="E146" s="224" t="s">
        <v>2192</v>
      </c>
      <c r="F146" s="225" t="s">
        <v>2615</v>
      </c>
      <c r="G146" s="222"/>
      <c r="H146" s="226">
        <v>26.781</v>
      </c>
      <c r="I146" s="227"/>
      <c r="J146" s="222"/>
      <c r="K146" s="222"/>
      <c r="L146" s="228"/>
      <c r="M146" s="229"/>
      <c r="N146" s="230"/>
      <c r="O146" s="230"/>
      <c r="P146" s="230"/>
      <c r="Q146" s="230"/>
      <c r="R146" s="230"/>
      <c r="S146" s="230"/>
      <c r="T146" s="231"/>
      <c r="AT146" s="232" t="s">
        <v>224</v>
      </c>
      <c r="AU146" s="232" t="s">
        <v>86</v>
      </c>
      <c r="AV146" s="12" t="s">
        <v>86</v>
      </c>
      <c r="AW146" s="12" t="s">
        <v>41</v>
      </c>
      <c r="AX146" s="12" t="s">
        <v>24</v>
      </c>
      <c r="AY146" s="232" t="s">
        <v>214</v>
      </c>
    </row>
    <row r="147" spans="2:65" s="1" customFormat="1" ht="31.5" customHeight="1">
      <c r="B147" s="42"/>
      <c r="C147" s="206" t="s">
        <v>310</v>
      </c>
      <c r="D147" s="206" t="s">
        <v>216</v>
      </c>
      <c r="E147" s="207" t="s">
        <v>2248</v>
      </c>
      <c r="F147" s="208" t="s">
        <v>2249</v>
      </c>
      <c r="G147" s="209" t="s">
        <v>233</v>
      </c>
      <c r="H147" s="210">
        <v>294.591</v>
      </c>
      <c r="I147" s="211"/>
      <c r="J147" s="212">
        <f>ROUND(I147*H147,2)</f>
        <v>0</v>
      </c>
      <c r="K147" s="208" t="s">
        <v>234</v>
      </c>
      <c r="L147" s="62"/>
      <c r="M147" s="213" t="s">
        <v>22</v>
      </c>
      <c r="N147" s="214" t="s">
        <v>49</v>
      </c>
      <c r="O147" s="43"/>
      <c r="P147" s="215">
        <f>O147*H147</f>
        <v>0</v>
      </c>
      <c r="Q147" s="215">
        <v>0</v>
      </c>
      <c r="R147" s="215">
        <f>Q147*H147</f>
        <v>0</v>
      </c>
      <c r="S147" s="215">
        <v>0</v>
      </c>
      <c r="T147" s="216">
        <f>S147*H147</f>
        <v>0</v>
      </c>
      <c r="AR147" s="25" t="s">
        <v>221</v>
      </c>
      <c r="AT147" s="25" t="s">
        <v>216</v>
      </c>
      <c r="AU147" s="25" t="s">
        <v>86</v>
      </c>
      <c r="AY147" s="25" t="s">
        <v>214</v>
      </c>
      <c r="BE147" s="217">
        <f>IF(N147="základní",J147,0)</f>
        <v>0</v>
      </c>
      <c r="BF147" s="217">
        <f>IF(N147="snížená",J147,0)</f>
        <v>0</v>
      </c>
      <c r="BG147" s="217">
        <f>IF(N147="zákl. přenesená",J147,0)</f>
        <v>0</v>
      </c>
      <c r="BH147" s="217">
        <f>IF(N147="sníž. přenesená",J147,0)</f>
        <v>0</v>
      </c>
      <c r="BI147" s="217">
        <f>IF(N147="nulová",J147,0)</f>
        <v>0</v>
      </c>
      <c r="BJ147" s="25" t="s">
        <v>24</v>
      </c>
      <c r="BK147" s="217">
        <f>ROUND(I147*H147,2)</f>
        <v>0</v>
      </c>
      <c r="BL147" s="25" t="s">
        <v>221</v>
      </c>
      <c r="BM147" s="25" t="s">
        <v>2616</v>
      </c>
    </row>
    <row r="148" spans="2:47" s="1" customFormat="1" ht="40.5">
      <c r="B148" s="42"/>
      <c r="C148" s="64"/>
      <c r="D148" s="218" t="s">
        <v>223</v>
      </c>
      <c r="E148" s="64"/>
      <c r="F148" s="219" t="s">
        <v>2251</v>
      </c>
      <c r="G148" s="64"/>
      <c r="H148" s="64"/>
      <c r="I148" s="174"/>
      <c r="J148" s="64"/>
      <c r="K148" s="64"/>
      <c r="L148" s="62"/>
      <c r="M148" s="220"/>
      <c r="N148" s="43"/>
      <c r="O148" s="43"/>
      <c r="P148" s="43"/>
      <c r="Q148" s="43"/>
      <c r="R148" s="43"/>
      <c r="S148" s="43"/>
      <c r="T148" s="79"/>
      <c r="AT148" s="25" t="s">
        <v>223</v>
      </c>
      <c r="AU148" s="25" t="s">
        <v>86</v>
      </c>
    </row>
    <row r="149" spans="2:47" s="1" customFormat="1" ht="27">
      <c r="B149" s="42"/>
      <c r="C149" s="64"/>
      <c r="D149" s="218" t="s">
        <v>335</v>
      </c>
      <c r="E149" s="64"/>
      <c r="F149" s="270" t="s">
        <v>1544</v>
      </c>
      <c r="G149" s="64"/>
      <c r="H149" s="64"/>
      <c r="I149" s="174"/>
      <c r="J149" s="64"/>
      <c r="K149" s="64"/>
      <c r="L149" s="62"/>
      <c r="M149" s="220"/>
      <c r="N149" s="43"/>
      <c r="O149" s="43"/>
      <c r="P149" s="43"/>
      <c r="Q149" s="43"/>
      <c r="R149" s="43"/>
      <c r="S149" s="43"/>
      <c r="T149" s="79"/>
      <c r="AT149" s="25" t="s">
        <v>335</v>
      </c>
      <c r="AU149" s="25" t="s">
        <v>86</v>
      </c>
    </row>
    <row r="150" spans="2:51" s="12" customFormat="1" ht="13.5">
      <c r="B150" s="221"/>
      <c r="C150" s="222"/>
      <c r="D150" s="223" t="s">
        <v>224</v>
      </c>
      <c r="E150" s="222"/>
      <c r="F150" s="225" t="s">
        <v>2617</v>
      </c>
      <c r="G150" s="222"/>
      <c r="H150" s="226">
        <v>294.591</v>
      </c>
      <c r="I150" s="227"/>
      <c r="J150" s="222"/>
      <c r="K150" s="222"/>
      <c r="L150" s="228"/>
      <c r="M150" s="229"/>
      <c r="N150" s="230"/>
      <c r="O150" s="230"/>
      <c r="P150" s="230"/>
      <c r="Q150" s="230"/>
      <c r="R150" s="230"/>
      <c r="S150" s="230"/>
      <c r="T150" s="231"/>
      <c r="AT150" s="232" t="s">
        <v>224</v>
      </c>
      <c r="AU150" s="232" t="s">
        <v>86</v>
      </c>
      <c r="AV150" s="12" t="s">
        <v>86</v>
      </c>
      <c r="AW150" s="12" t="s">
        <v>6</v>
      </c>
      <c r="AX150" s="12" t="s">
        <v>24</v>
      </c>
      <c r="AY150" s="232" t="s">
        <v>214</v>
      </c>
    </row>
    <row r="151" spans="2:65" s="1" customFormat="1" ht="22.5" customHeight="1">
      <c r="B151" s="42"/>
      <c r="C151" s="206" t="s">
        <v>317</v>
      </c>
      <c r="D151" s="206" t="s">
        <v>216</v>
      </c>
      <c r="E151" s="207" t="s">
        <v>289</v>
      </c>
      <c r="F151" s="208" t="s">
        <v>290</v>
      </c>
      <c r="G151" s="209" t="s">
        <v>233</v>
      </c>
      <c r="H151" s="210">
        <v>141.256</v>
      </c>
      <c r="I151" s="211"/>
      <c r="J151" s="212">
        <f>ROUND(I151*H151,2)</f>
        <v>0</v>
      </c>
      <c r="K151" s="208" t="s">
        <v>220</v>
      </c>
      <c r="L151" s="62"/>
      <c r="M151" s="213" t="s">
        <v>22</v>
      </c>
      <c r="N151" s="214" t="s">
        <v>49</v>
      </c>
      <c r="O151" s="43"/>
      <c r="P151" s="215">
        <f>O151*H151</f>
        <v>0</v>
      </c>
      <c r="Q151" s="215">
        <v>0</v>
      </c>
      <c r="R151" s="215">
        <f>Q151*H151</f>
        <v>0</v>
      </c>
      <c r="S151" s="215">
        <v>0</v>
      </c>
      <c r="T151" s="216">
        <f>S151*H151</f>
        <v>0</v>
      </c>
      <c r="AR151" s="25" t="s">
        <v>221</v>
      </c>
      <c r="AT151" s="25" t="s">
        <v>216</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221</v>
      </c>
      <c r="BM151" s="25" t="s">
        <v>2618</v>
      </c>
    </row>
    <row r="152" spans="2:47" s="1" customFormat="1" ht="27">
      <c r="B152" s="42"/>
      <c r="C152" s="64"/>
      <c r="D152" s="218" t="s">
        <v>223</v>
      </c>
      <c r="E152" s="64"/>
      <c r="F152" s="219" t="s">
        <v>2021</v>
      </c>
      <c r="G152" s="64"/>
      <c r="H152" s="64"/>
      <c r="I152" s="174"/>
      <c r="J152" s="64"/>
      <c r="K152" s="64"/>
      <c r="L152" s="62"/>
      <c r="M152" s="220"/>
      <c r="N152" s="43"/>
      <c r="O152" s="43"/>
      <c r="P152" s="43"/>
      <c r="Q152" s="43"/>
      <c r="R152" s="43"/>
      <c r="S152" s="43"/>
      <c r="T152" s="79"/>
      <c r="AT152" s="25" t="s">
        <v>223</v>
      </c>
      <c r="AU152" s="25" t="s">
        <v>86</v>
      </c>
    </row>
    <row r="153" spans="2:51" s="12" customFormat="1" ht="13.5">
      <c r="B153" s="221"/>
      <c r="C153" s="222"/>
      <c r="D153" s="223" t="s">
        <v>224</v>
      </c>
      <c r="E153" s="224" t="s">
        <v>22</v>
      </c>
      <c r="F153" s="225" t="s">
        <v>2254</v>
      </c>
      <c r="G153" s="222"/>
      <c r="H153" s="226">
        <v>141.256</v>
      </c>
      <c r="I153" s="227"/>
      <c r="J153" s="222"/>
      <c r="K153" s="222"/>
      <c r="L153" s="228"/>
      <c r="M153" s="229"/>
      <c r="N153" s="230"/>
      <c r="O153" s="230"/>
      <c r="P153" s="230"/>
      <c r="Q153" s="230"/>
      <c r="R153" s="230"/>
      <c r="S153" s="230"/>
      <c r="T153" s="231"/>
      <c r="AT153" s="232" t="s">
        <v>224</v>
      </c>
      <c r="AU153" s="232" t="s">
        <v>86</v>
      </c>
      <c r="AV153" s="12" t="s">
        <v>86</v>
      </c>
      <c r="AW153" s="12" t="s">
        <v>41</v>
      </c>
      <c r="AX153" s="12" t="s">
        <v>24</v>
      </c>
      <c r="AY153" s="232" t="s">
        <v>214</v>
      </c>
    </row>
    <row r="154" spans="2:65" s="1" customFormat="1" ht="22.5" customHeight="1">
      <c r="B154" s="42"/>
      <c r="C154" s="206" t="s">
        <v>324</v>
      </c>
      <c r="D154" s="206" t="s">
        <v>216</v>
      </c>
      <c r="E154" s="207" t="s">
        <v>294</v>
      </c>
      <c r="F154" s="208" t="s">
        <v>295</v>
      </c>
      <c r="G154" s="209" t="s">
        <v>233</v>
      </c>
      <c r="H154" s="210">
        <v>168.037</v>
      </c>
      <c r="I154" s="211"/>
      <c r="J154" s="212">
        <f>ROUND(I154*H154,2)</f>
        <v>0</v>
      </c>
      <c r="K154" s="208" t="s">
        <v>220</v>
      </c>
      <c r="L154" s="62"/>
      <c r="M154" s="213" t="s">
        <v>22</v>
      </c>
      <c r="N154" s="214" t="s">
        <v>49</v>
      </c>
      <c r="O154" s="43"/>
      <c r="P154" s="215">
        <f>O154*H154</f>
        <v>0</v>
      </c>
      <c r="Q154" s="215">
        <v>0</v>
      </c>
      <c r="R154" s="215">
        <f>Q154*H154</f>
        <v>0</v>
      </c>
      <c r="S154" s="215">
        <v>0</v>
      </c>
      <c r="T154" s="216">
        <f>S154*H154</f>
        <v>0</v>
      </c>
      <c r="AR154" s="25" t="s">
        <v>221</v>
      </c>
      <c r="AT154" s="25" t="s">
        <v>216</v>
      </c>
      <c r="AU154" s="25" t="s">
        <v>86</v>
      </c>
      <c r="AY154" s="25" t="s">
        <v>214</v>
      </c>
      <c r="BE154" s="217">
        <f>IF(N154="základní",J154,0)</f>
        <v>0</v>
      </c>
      <c r="BF154" s="217">
        <f>IF(N154="snížená",J154,0)</f>
        <v>0</v>
      </c>
      <c r="BG154" s="217">
        <f>IF(N154="zákl. přenesená",J154,0)</f>
        <v>0</v>
      </c>
      <c r="BH154" s="217">
        <f>IF(N154="sníž. přenesená",J154,0)</f>
        <v>0</v>
      </c>
      <c r="BI154" s="217">
        <f>IF(N154="nulová",J154,0)</f>
        <v>0</v>
      </c>
      <c r="BJ154" s="25" t="s">
        <v>24</v>
      </c>
      <c r="BK154" s="217">
        <f>ROUND(I154*H154,2)</f>
        <v>0</v>
      </c>
      <c r="BL154" s="25" t="s">
        <v>221</v>
      </c>
      <c r="BM154" s="25" t="s">
        <v>2619</v>
      </c>
    </row>
    <row r="155" spans="2:47" s="1" customFormat="1" ht="13.5">
      <c r="B155" s="42"/>
      <c r="C155" s="64"/>
      <c r="D155" s="218" t="s">
        <v>223</v>
      </c>
      <c r="E155" s="64"/>
      <c r="F155" s="219" t="s">
        <v>295</v>
      </c>
      <c r="G155" s="64"/>
      <c r="H155" s="64"/>
      <c r="I155" s="174"/>
      <c r="J155" s="64"/>
      <c r="K155" s="64"/>
      <c r="L155" s="62"/>
      <c r="M155" s="220"/>
      <c r="N155" s="43"/>
      <c r="O155" s="43"/>
      <c r="P155" s="43"/>
      <c r="Q155" s="43"/>
      <c r="R155" s="43"/>
      <c r="S155" s="43"/>
      <c r="T155" s="79"/>
      <c r="AT155" s="25" t="s">
        <v>223</v>
      </c>
      <c r="AU155" s="25" t="s">
        <v>86</v>
      </c>
    </row>
    <row r="156" spans="2:51" s="12" customFormat="1" ht="13.5">
      <c r="B156" s="221"/>
      <c r="C156" s="222"/>
      <c r="D156" s="223" t="s">
        <v>224</v>
      </c>
      <c r="E156" s="224" t="s">
        <v>167</v>
      </c>
      <c r="F156" s="225" t="s">
        <v>2620</v>
      </c>
      <c r="G156" s="222"/>
      <c r="H156" s="226">
        <v>168.037</v>
      </c>
      <c r="I156" s="227"/>
      <c r="J156" s="222"/>
      <c r="K156" s="222"/>
      <c r="L156" s="228"/>
      <c r="M156" s="229"/>
      <c r="N156" s="230"/>
      <c r="O156" s="230"/>
      <c r="P156" s="230"/>
      <c r="Q156" s="230"/>
      <c r="R156" s="230"/>
      <c r="S156" s="230"/>
      <c r="T156" s="231"/>
      <c r="AT156" s="232" t="s">
        <v>224</v>
      </c>
      <c r="AU156" s="232" t="s">
        <v>86</v>
      </c>
      <c r="AV156" s="12" t="s">
        <v>86</v>
      </c>
      <c r="AW156" s="12" t="s">
        <v>41</v>
      </c>
      <c r="AX156" s="12" t="s">
        <v>24</v>
      </c>
      <c r="AY156" s="232" t="s">
        <v>214</v>
      </c>
    </row>
    <row r="157" spans="2:65" s="1" customFormat="1" ht="22.5" customHeight="1">
      <c r="B157" s="42"/>
      <c r="C157" s="206" t="s">
        <v>330</v>
      </c>
      <c r="D157" s="206" t="s">
        <v>216</v>
      </c>
      <c r="E157" s="207" t="s">
        <v>1551</v>
      </c>
      <c r="F157" s="208" t="s">
        <v>1552</v>
      </c>
      <c r="G157" s="209" t="s">
        <v>373</v>
      </c>
      <c r="H157" s="210">
        <v>53.562</v>
      </c>
      <c r="I157" s="211"/>
      <c r="J157" s="212">
        <f>ROUND(I157*H157,2)</f>
        <v>0</v>
      </c>
      <c r="K157" s="208" t="s">
        <v>220</v>
      </c>
      <c r="L157" s="62"/>
      <c r="M157" s="213" t="s">
        <v>22</v>
      </c>
      <c r="N157" s="214" t="s">
        <v>49</v>
      </c>
      <c r="O157" s="43"/>
      <c r="P157" s="215">
        <f>O157*H157</f>
        <v>0</v>
      </c>
      <c r="Q157" s="215">
        <v>0</v>
      </c>
      <c r="R157" s="215">
        <f>Q157*H157</f>
        <v>0</v>
      </c>
      <c r="S157" s="215">
        <v>0</v>
      </c>
      <c r="T157" s="216">
        <f>S157*H157</f>
        <v>0</v>
      </c>
      <c r="AR157" s="25" t="s">
        <v>221</v>
      </c>
      <c r="AT157" s="25" t="s">
        <v>216</v>
      </c>
      <c r="AU157" s="25" t="s">
        <v>86</v>
      </c>
      <c r="AY157" s="25" t="s">
        <v>214</v>
      </c>
      <c r="BE157" s="217">
        <f>IF(N157="základní",J157,0)</f>
        <v>0</v>
      </c>
      <c r="BF157" s="217">
        <f>IF(N157="snížená",J157,0)</f>
        <v>0</v>
      </c>
      <c r="BG157" s="217">
        <f>IF(N157="zákl. přenesená",J157,0)</f>
        <v>0</v>
      </c>
      <c r="BH157" s="217">
        <f>IF(N157="sníž. přenesená",J157,0)</f>
        <v>0</v>
      </c>
      <c r="BI157" s="217">
        <f>IF(N157="nulová",J157,0)</f>
        <v>0</v>
      </c>
      <c r="BJ157" s="25" t="s">
        <v>24</v>
      </c>
      <c r="BK157" s="217">
        <f>ROUND(I157*H157,2)</f>
        <v>0</v>
      </c>
      <c r="BL157" s="25" t="s">
        <v>221</v>
      </c>
      <c r="BM157" s="25" t="s">
        <v>2621</v>
      </c>
    </row>
    <row r="158" spans="2:47" s="1" customFormat="1" ht="13.5">
      <c r="B158" s="42"/>
      <c r="C158" s="64"/>
      <c r="D158" s="218" t="s">
        <v>223</v>
      </c>
      <c r="E158" s="64"/>
      <c r="F158" s="219" t="s">
        <v>1554</v>
      </c>
      <c r="G158" s="64"/>
      <c r="H158" s="64"/>
      <c r="I158" s="174"/>
      <c r="J158" s="64"/>
      <c r="K158" s="64"/>
      <c r="L158" s="62"/>
      <c r="M158" s="220"/>
      <c r="N158" s="43"/>
      <c r="O158" s="43"/>
      <c r="P158" s="43"/>
      <c r="Q158" s="43"/>
      <c r="R158" s="43"/>
      <c r="S158" s="43"/>
      <c r="T158" s="79"/>
      <c r="AT158" s="25" t="s">
        <v>223</v>
      </c>
      <c r="AU158" s="25" t="s">
        <v>86</v>
      </c>
    </row>
    <row r="159" spans="2:51" s="12" customFormat="1" ht="13.5">
      <c r="B159" s="221"/>
      <c r="C159" s="222"/>
      <c r="D159" s="223" t="s">
        <v>224</v>
      </c>
      <c r="E159" s="224" t="s">
        <v>22</v>
      </c>
      <c r="F159" s="225" t="s">
        <v>2258</v>
      </c>
      <c r="G159" s="222"/>
      <c r="H159" s="226">
        <v>53.562</v>
      </c>
      <c r="I159" s="227"/>
      <c r="J159" s="222"/>
      <c r="K159" s="222"/>
      <c r="L159" s="228"/>
      <c r="M159" s="229"/>
      <c r="N159" s="230"/>
      <c r="O159" s="230"/>
      <c r="P159" s="230"/>
      <c r="Q159" s="230"/>
      <c r="R159" s="230"/>
      <c r="S159" s="230"/>
      <c r="T159" s="231"/>
      <c r="AT159" s="232" t="s">
        <v>224</v>
      </c>
      <c r="AU159" s="232" t="s">
        <v>86</v>
      </c>
      <c r="AV159" s="12" t="s">
        <v>86</v>
      </c>
      <c r="AW159" s="12" t="s">
        <v>41</v>
      </c>
      <c r="AX159" s="12" t="s">
        <v>24</v>
      </c>
      <c r="AY159" s="232" t="s">
        <v>214</v>
      </c>
    </row>
    <row r="160" spans="2:65" s="1" customFormat="1" ht="22.5" customHeight="1">
      <c r="B160" s="42"/>
      <c r="C160" s="206" t="s">
        <v>337</v>
      </c>
      <c r="D160" s="206" t="s">
        <v>216</v>
      </c>
      <c r="E160" s="207" t="s">
        <v>299</v>
      </c>
      <c r="F160" s="208" t="s">
        <v>300</v>
      </c>
      <c r="G160" s="209" t="s">
        <v>233</v>
      </c>
      <c r="H160" s="210">
        <v>141.256</v>
      </c>
      <c r="I160" s="211"/>
      <c r="J160" s="212">
        <f>ROUND(I160*H160,2)</f>
        <v>0</v>
      </c>
      <c r="K160" s="208" t="s">
        <v>220</v>
      </c>
      <c r="L160" s="62"/>
      <c r="M160" s="213" t="s">
        <v>22</v>
      </c>
      <c r="N160" s="214" t="s">
        <v>49</v>
      </c>
      <c r="O160" s="43"/>
      <c r="P160" s="215">
        <f>O160*H160</f>
        <v>0</v>
      </c>
      <c r="Q160" s="215">
        <v>0</v>
      </c>
      <c r="R160" s="215">
        <f>Q160*H160</f>
        <v>0</v>
      </c>
      <c r="S160" s="215">
        <v>0</v>
      </c>
      <c r="T160" s="216">
        <f>S160*H160</f>
        <v>0</v>
      </c>
      <c r="AR160" s="25" t="s">
        <v>221</v>
      </c>
      <c r="AT160" s="25" t="s">
        <v>216</v>
      </c>
      <c r="AU160" s="25" t="s">
        <v>86</v>
      </c>
      <c r="AY160" s="25" t="s">
        <v>214</v>
      </c>
      <c r="BE160" s="217">
        <f>IF(N160="základní",J160,0)</f>
        <v>0</v>
      </c>
      <c r="BF160" s="217">
        <f>IF(N160="snížená",J160,0)</f>
        <v>0</v>
      </c>
      <c r="BG160" s="217">
        <f>IF(N160="zákl. přenesená",J160,0)</f>
        <v>0</v>
      </c>
      <c r="BH160" s="217">
        <f>IF(N160="sníž. přenesená",J160,0)</f>
        <v>0</v>
      </c>
      <c r="BI160" s="217">
        <f>IF(N160="nulová",J160,0)</f>
        <v>0</v>
      </c>
      <c r="BJ160" s="25" t="s">
        <v>24</v>
      </c>
      <c r="BK160" s="217">
        <f>ROUND(I160*H160,2)</f>
        <v>0</v>
      </c>
      <c r="BL160" s="25" t="s">
        <v>221</v>
      </c>
      <c r="BM160" s="25" t="s">
        <v>2622</v>
      </c>
    </row>
    <row r="161" spans="2:47" s="1" customFormat="1" ht="27">
      <c r="B161" s="42"/>
      <c r="C161" s="64"/>
      <c r="D161" s="218" t="s">
        <v>223</v>
      </c>
      <c r="E161" s="64"/>
      <c r="F161" s="219" t="s">
        <v>1557</v>
      </c>
      <c r="G161" s="64"/>
      <c r="H161" s="64"/>
      <c r="I161" s="174"/>
      <c r="J161" s="64"/>
      <c r="K161" s="64"/>
      <c r="L161" s="62"/>
      <c r="M161" s="220"/>
      <c r="N161" s="43"/>
      <c r="O161" s="43"/>
      <c r="P161" s="43"/>
      <c r="Q161" s="43"/>
      <c r="R161" s="43"/>
      <c r="S161" s="43"/>
      <c r="T161" s="79"/>
      <c r="AT161" s="25" t="s">
        <v>223</v>
      </c>
      <c r="AU161" s="25" t="s">
        <v>86</v>
      </c>
    </row>
    <row r="162" spans="2:51" s="12" customFormat="1" ht="13.5">
      <c r="B162" s="221"/>
      <c r="C162" s="222"/>
      <c r="D162" s="223" t="s">
        <v>224</v>
      </c>
      <c r="E162" s="224" t="s">
        <v>182</v>
      </c>
      <c r="F162" s="225" t="s">
        <v>2623</v>
      </c>
      <c r="G162" s="222"/>
      <c r="H162" s="226">
        <v>141.256</v>
      </c>
      <c r="I162" s="227"/>
      <c r="J162" s="222"/>
      <c r="K162" s="222"/>
      <c r="L162" s="228"/>
      <c r="M162" s="229"/>
      <c r="N162" s="230"/>
      <c r="O162" s="230"/>
      <c r="P162" s="230"/>
      <c r="Q162" s="230"/>
      <c r="R162" s="230"/>
      <c r="S162" s="230"/>
      <c r="T162" s="231"/>
      <c r="AT162" s="232" t="s">
        <v>224</v>
      </c>
      <c r="AU162" s="232" t="s">
        <v>86</v>
      </c>
      <c r="AV162" s="12" t="s">
        <v>86</v>
      </c>
      <c r="AW162" s="12" t="s">
        <v>41</v>
      </c>
      <c r="AX162" s="12" t="s">
        <v>24</v>
      </c>
      <c r="AY162" s="232" t="s">
        <v>214</v>
      </c>
    </row>
    <row r="163" spans="2:65" s="1" customFormat="1" ht="22.5" customHeight="1">
      <c r="B163" s="42"/>
      <c r="C163" s="206" t="s">
        <v>9</v>
      </c>
      <c r="D163" s="206" t="s">
        <v>216</v>
      </c>
      <c r="E163" s="207" t="s">
        <v>2261</v>
      </c>
      <c r="F163" s="208" t="s">
        <v>2262</v>
      </c>
      <c r="G163" s="209" t="s">
        <v>359</v>
      </c>
      <c r="H163" s="210">
        <v>75</v>
      </c>
      <c r="I163" s="211"/>
      <c r="J163" s="212">
        <f>ROUND(I163*H163,2)</f>
        <v>0</v>
      </c>
      <c r="K163" s="208" t="s">
        <v>234</v>
      </c>
      <c r="L163" s="62"/>
      <c r="M163" s="213" t="s">
        <v>22</v>
      </c>
      <c r="N163" s="214" t="s">
        <v>49</v>
      </c>
      <c r="O163" s="43"/>
      <c r="P163" s="215">
        <f>O163*H163</f>
        <v>0</v>
      </c>
      <c r="Q163" s="215">
        <v>0</v>
      </c>
      <c r="R163" s="215">
        <f>Q163*H163</f>
        <v>0</v>
      </c>
      <c r="S163" s="215">
        <v>0</v>
      </c>
      <c r="T163" s="216">
        <f>S163*H163</f>
        <v>0</v>
      </c>
      <c r="AR163" s="25" t="s">
        <v>221</v>
      </c>
      <c r="AT163" s="25" t="s">
        <v>216</v>
      </c>
      <c r="AU163" s="25" t="s">
        <v>86</v>
      </c>
      <c r="AY163" s="25" t="s">
        <v>214</v>
      </c>
      <c r="BE163" s="217">
        <f>IF(N163="základní",J163,0)</f>
        <v>0</v>
      </c>
      <c r="BF163" s="217">
        <f>IF(N163="snížená",J163,0)</f>
        <v>0</v>
      </c>
      <c r="BG163" s="217">
        <f>IF(N163="zákl. přenesená",J163,0)</f>
        <v>0</v>
      </c>
      <c r="BH163" s="217">
        <f>IF(N163="sníž. přenesená",J163,0)</f>
        <v>0</v>
      </c>
      <c r="BI163" s="217">
        <f>IF(N163="nulová",J163,0)</f>
        <v>0</v>
      </c>
      <c r="BJ163" s="25" t="s">
        <v>24</v>
      </c>
      <c r="BK163" s="217">
        <f>ROUND(I163*H163,2)</f>
        <v>0</v>
      </c>
      <c r="BL163" s="25" t="s">
        <v>221</v>
      </c>
      <c r="BM163" s="25" t="s">
        <v>2624</v>
      </c>
    </row>
    <row r="164" spans="2:47" s="1" customFormat="1" ht="13.5">
      <c r="B164" s="42"/>
      <c r="C164" s="64"/>
      <c r="D164" s="218" t="s">
        <v>223</v>
      </c>
      <c r="E164" s="64"/>
      <c r="F164" s="219" t="s">
        <v>2264</v>
      </c>
      <c r="G164" s="64"/>
      <c r="H164" s="64"/>
      <c r="I164" s="174"/>
      <c r="J164" s="64"/>
      <c r="K164" s="64"/>
      <c r="L164" s="62"/>
      <c r="M164" s="220"/>
      <c r="N164" s="43"/>
      <c r="O164" s="43"/>
      <c r="P164" s="43"/>
      <c r="Q164" s="43"/>
      <c r="R164" s="43"/>
      <c r="S164" s="43"/>
      <c r="T164" s="79"/>
      <c r="AT164" s="25" t="s">
        <v>223</v>
      </c>
      <c r="AU164" s="25" t="s">
        <v>86</v>
      </c>
    </row>
    <row r="165" spans="2:63" s="11" customFormat="1" ht="29.85" customHeight="1">
      <c r="B165" s="189"/>
      <c r="C165" s="190"/>
      <c r="D165" s="203" t="s">
        <v>77</v>
      </c>
      <c r="E165" s="204" t="s">
        <v>86</v>
      </c>
      <c r="F165" s="204" t="s">
        <v>304</v>
      </c>
      <c r="G165" s="190"/>
      <c r="H165" s="190"/>
      <c r="I165" s="193"/>
      <c r="J165" s="205">
        <f>BK165</f>
        <v>0</v>
      </c>
      <c r="K165" s="190"/>
      <c r="L165" s="195"/>
      <c r="M165" s="196"/>
      <c r="N165" s="197"/>
      <c r="O165" s="197"/>
      <c r="P165" s="198">
        <f>SUM(P166:P168)</f>
        <v>0</v>
      </c>
      <c r="Q165" s="197"/>
      <c r="R165" s="198">
        <f>SUM(R166:R168)</f>
        <v>9.6552</v>
      </c>
      <c r="S165" s="197"/>
      <c r="T165" s="199">
        <f>SUM(T166:T168)</f>
        <v>0</v>
      </c>
      <c r="AR165" s="200" t="s">
        <v>24</v>
      </c>
      <c r="AT165" s="201" t="s">
        <v>77</v>
      </c>
      <c r="AU165" s="201" t="s">
        <v>24</v>
      </c>
      <c r="AY165" s="200" t="s">
        <v>214</v>
      </c>
      <c r="BK165" s="202">
        <f>SUM(BK166:BK168)</f>
        <v>0</v>
      </c>
    </row>
    <row r="166" spans="2:65" s="1" customFormat="1" ht="22.5" customHeight="1">
      <c r="B166" s="42"/>
      <c r="C166" s="206" t="s">
        <v>350</v>
      </c>
      <c r="D166" s="206" t="s">
        <v>216</v>
      </c>
      <c r="E166" s="207" t="s">
        <v>2057</v>
      </c>
      <c r="F166" s="208" t="s">
        <v>2265</v>
      </c>
      <c r="G166" s="209" t="s">
        <v>233</v>
      </c>
      <c r="H166" s="210">
        <v>4.47</v>
      </c>
      <c r="I166" s="211"/>
      <c r="J166" s="212">
        <f>ROUND(I166*H166,2)</f>
        <v>0</v>
      </c>
      <c r="K166" s="208" t="s">
        <v>234</v>
      </c>
      <c r="L166" s="62"/>
      <c r="M166" s="213" t="s">
        <v>22</v>
      </c>
      <c r="N166" s="214" t="s">
        <v>49</v>
      </c>
      <c r="O166" s="43"/>
      <c r="P166" s="215">
        <f>O166*H166</f>
        <v>0</v>
      </c>
      <c r="Q166" s="215">
        <v>2.16</v>
      </c>
      <c r="R166" s="215">
        <f>Q166*H166</f>
        <v>9.6552</v>
      </c>
      <c r="S166" s="215">
        <v>0</v>
      </c>
      <c r="T166" s="216">
        <f>S166*H166</f>
        <v>0</v>
      </c>
      <c r="AR166" s="25" t="s">
        <v>221</v>
      </c>
      <c r="AT166" s="25" t="s">
        <v>216</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221</v>
      </c>
      <c r="BM166" s="25" t="s">
        <v>2625</v>
      </c>
    </row>
    <row r="167" spans="2:47" s="1" customFormat="1" ht="13.5">
      <c r="B167" s="42"/>
      <c r="C167" s="64"/>
      <c r="D167" s="218" t="s">
        <v>223</v>
      </c>
      <c r="E167" s="64"/>
      <c r="F167" s="219" t="s">
        <v>2267</v>
      </c>
      <c r="G167" s="64"/>
      <c r="H167" s="64"/>
      <c r="I167" s="174"/>
      <c r="J167" s="64"/>
      <c r="K167" s="64"/>
      <c r="L167" s="62"/>
      <c r="M167" s="220"/>
      <c r="N167" s="43"/>
      <c r="O167" s="43"/>
      <c r="P167" s="43"/>
      <c r="Q167" s="43"/>
      <c r="R167" s="43"/>
      <c r="S167" s="43"/>
      <c r="T167" s="79"/>
      <c r="AT167" s="25" t="s">
        <v>223</v>
      </c>
      <c r="AU167" s="25" t="s">
        <v>86</v>
      </c>
    </row>
    <row r="168" spans="2:51" s="12" customFormat="1" ht="13.5">
      <c r="B168" s="221"/>
      <c r="C168" s="222"/>
      <c r="D168" s="218" t="s">
        <v>224</v>
      </c>
      <c r="E168" s="233" t="s">
        <v>335</v>
      </c>
      <c r="F168" s="234" t="s">
        <v>2626</v>
      </c>
      <c r="G168" s="222"/>
      <c r="H168" s="235">
        <v>4.47</v>
      </c>
      <c r="I168" s="227"/>
      <c r="J168" s="222"/>
      <c r="K168" s="222"/>
      <c r="L168" s="228"/>
      <c r="M168" s="229"/>
      <c r="N168" s="230"/>
      <c r="O168" s="230"/>
      <c r="P168" s="230"/>
      <c r="Q168" s="230"/>
      <c r="R168" s="230"/>
      <c r="S168" s="230"/>
      <c r="T168" s="231"/>
      <c r="AT168" s="232" t="s">
        <v>224</v>
      </c>
      <c r="AU168" s="232" t="s">
        <v>86</v>
      </c>
      <c r="AV168" s="12" t="s">
        <v>86</v>
      </c>
      <c r="AW168" s="12" t="s">
        <v>41</v>
      </c>
      <c r="AX168" s="12" t="s">
        <v>24</v>
      </c>
      <c r="AY168" s="232" t="s">
        <v>214</v>
      </c>
    </row>
    <row r="169" spans="2:63" s="11" customFormat="1" ht="29.85" customHeight="1">
      <c r="B169" s="189"/>
      <c r="C169" s="190"/>
      <c r="D169" s="203" t="s">
        <v>77</v>
      </c>
      <c r="E169" s="204" t="s">
        <v>690</v>
      </c>
      <c r="F169" s="204" t="s">
        <v>2269</v>
      </c>
      <c r="G169" s="190"/>
      <c r="H169" s="190"/>
      <c r="I169" s="193"/>
      <c r="J169" s="205">
        <f>BK169</f>
        <v>0</v>
      </c>
      <c r="K169" s="190"/>
      <c r="L169" s="195"/>
      <c r="M169" s="196"/>
      <c r="N169" s="197"/>
      <c r="O169" s="197"/>
      <c r="P169" s="198">
        <f>SUM(P170:P175)</f>
        <v>0</v>
      </c>
      <c r="Q169" s="197"/>
      <c r="R169" s="198">
        <f>SUM(R170:R175)</f>
        <v>0.3</v>
      </c>
      <c r="S169" s="197"/>
      <c r="T169" s="199">
        <f>SUM(T170:T175)</f>
        <v>0</v>
      </c>
      <c r="AR169" s="200" t="s">
        <v>24</v>
      </c>
      <c r="AT169" s="201" t="s">
        <v>77</v>
      </c>
      <c r="AU169" s="201" t="s">
        <v>24</v>
      </c>
      <c r="AY169" s="200" t="s">
        <v>214</v>
      </c>
      <c r="BK169" s="202">
        <f>SUM(BK170:BK175)</f>
        <v>0</v>
      </c>
    </row>
    <row r="170" spans="2:65" s="1" customFormat="1" ht="22.5" customHeight="1">
      <c r="B170" s="42"/>
      <c r="C170" s="206" t="s">
        <v>356</v>
      </c>
      <c r="D170" s="206" t="s">
        <v>216</v>
      </c>
      <c r="E170" s="207" t="s">
        <v>2270</v>
      </c>
      <c r="F170" s="208" t="s">
        <v>2271</v>
      </c>
      <c r="G170" s="209" t="s">
        <v>441</v>
      </c>
      <c r="H170" s="210">
        <v>1</v>
      </c>
      <c r="I170" s="211"/>
      <c r="J170" s="212">
        <f>ROUND(I170*H170,2)</f>
        <v>0</v>
      </c>
      <c r="K170" s="208" t="s">
        <v>22</v>
      </c>
      <c r="L170" s="62"/>
      <c r="M170" s="213" t="s">
        <v>22</v>
      </c>
      <c r="N170" s="214" t="s">
        <v>49</v>
      </c>
      <c r="O170" s="43"/>
      <c r="P170" s="215">
        <f>O170*H170</f>
        <v>0</v>
      </c>
      <c r="Q170" s="215">
        <v>0.3</v>
      </c>
      <c r="R170" s="215">
        <f>Q170*H170</f>
        <v>0.3</v>
      </c>
      <c r="S170" s="215">
        <v>0</v>
      </c>
      <c r="T170" s="216">
        <f>S170*H170</f>
        <v>0</v>
      </c>
      <c r="AR170" s="25" t="s">
        <v>221</v>
      </c>
      <c r="AT170" s="25" t="s">
        <v>216</v>
      </c>
      <c r="AU170" s="25" t="s">
        <v>86</v>
      </c>
      <c r="AY170" s="25" t="s">
        <v>214</v>
      </c>
      <c r="BE170" s="217">
        <f>IF(N170="základní",J170,0)</f>
        <v>0</v>
      </c>
      <c r="BF170" s="217">
        <f>IF(N170="snížená",J170,0)</f>
        <v>0</v>
      </c>
      <c r="BG170" s="217">
        <f>IF(N170="zákl. přenesená",J170,0)</f>
        <v>0</v>
      </c>
      <c r="BH170" s="217">
        <f>IF(N170="sníž. přenesená",J170,0)</f>
        <v>0</v>
      </c>
      <c r="BI170" s="217">
        <f>IF(N170="nulová",J170,0)</f>
        <v>0</v>
      </c>
      <c r="BJ170" s="25" t="s">
        <v>24</v>
      </c>
      <c r="BK170" s="217">
        <f>ROUND(I170*H170,2)</f>
        <v>0</v>
      </c>
      <c r="BL170" s="25" t="s">
        <v>221</v>
      </c>
      <c r="BM170" s="25" t="s">
        <v>2627</v>
      </c>
    </row>
    <row r="171" spans="2:47" s="1" customFormat="1" ht="13.5">
      <c r="B171" s="42"/>
      <c r="C171" s="64"/>
      <c r="D171" s="218" t="s">
        <v>223</v>
      </c>
      <c r="E171" s="64"/>
      <c r="F171" s="219" t="s">
        <v>2271</v>
      </c>
      <c r="G171" s="64"/>
      <c r="H171" s="64"/>
      <c r="I171" s="174"/>
      <c r="J171" s="64"/>
      <c r="K171" s="64"/>
      <c r="L171" s="62"/>
      <c r="M171" s="220"/>
      <c r="N171" s="43"/>
      <c r="O171" s="43"/>
      <c r="P171" s="43"/>
      <c r="Q171" s="43"/>
      <c r="R171" s="43"/>
      <c r="S171" s="43"/>
      <c r="T171" s="79"/>
      <c r="AT171" s="25" t="s">
        <v>223</v>
      </c>
      <c r="AU171" s="25" t="s">
        <v>86</v>
      </c>
    </row>
    <row r="172" spans="2:51" s="12" customFormat="1" ht="13.5">
      <c r="B172" s="221"/>
      <c r="C172" s="222"/>
      <c r="D172" s="223" t="s">
        <v>224</v>
      </c>
      <c r="E172" s="224" t="s">
        <v>22</v>
      </c>
      <c r="F172" s="225" t="s">
        <v>2628</v>
      </c>
      <c r="G172" s="222"/>
      <c r="H172" s="226">
        <v>1</v>
      </c>
      <c r="I172" s="227"/>
      <c r="J172" s="222"/>
      <c r="K172" s="222"/>
      <c r="L172" s="228"/>
      <c r="M172" s="229"/>
      <c r="N172" s="230"/>
      <c r="O172" s="230"/>
      <c r="P172" s="230"/>
      <c r="Q172" s="230"/>
      <c r="R172" s="230"/>
      <c r="S172" s="230"/>
      <c r="T172" s="231"/>
      <c r="AT172" s="232" t="s">
        <v>224</v>
      </c>
      <c r="AU172" s="232" t="s">
        <v>86</v>
      </c>
      <c r="AV172" s="12" t="s">
        <v>86</v>
      </c>
      <c r="AW172" s="12" t="s">
        <v>41</v>
      </c>
      <c r="AX172" s="12" t="s">
        <v>24</v>
      </c>
      <c r="AY172" s="232" t="s">
        <v>214</v>
      </c>
    </row>
    <row r="173" spans="2:65" s="1" customFormat="1" ht="22.5" customHeight="1">
      <c r="B173" s="42"/>
      <c r="C173" s="236" t="s">
        <v>365</v>
      </c>
      <c r="D173" s="236" t="s">
        <v>179</v>
      </c>
      <c r="E173" s="237" t="s">
        <v>2629</v>
      </c>
      <c r="F173" s="238" t="s">
        <v>2630</v>
      </c>
      <c r="G173" s="239" t="s">
        <v>441</v>
      </c>
      <c r="H173" s="240">
        <v>1</v>
      </c>
      <c r="I173" s="241"/>
      <c r="J173" s="242">
        <f>ROUND(I173*H173,2)</f>
        <v>0</v>
      </c>
      <c r="K173" s="238" t="s">
        <v>22</v>
      </c>
      <c r="L173" s="243"/>
      <c r="M173" s="244" t="s">
        <v>22</v>
      </c>
      <c r="N173" s="245" t="s">
        <v>49</v>
      </c>
      <c r="O173" s="43"/>
      <c r="P173" s="215">
        <f>O173*H173</f>
        <v>0</v>
      </c>
      <c r="Q173" s="215">
        <v>0</v>
      </c>
      <c r="R173" s="215">
        <f>Q173*H173</f>
        <v>0</v>
      </c>
      <c r="S173" s="215">
        <v>0</v>
      </c>
      <c r="T173" s="216">
        <f>S173*H173</f>
        <v>0</v>
      </c>
      <c r="AR173" s="25" t="s">
        <v>262</v>
      </c>
      <c r="AT173" s="25" t="s">
        <v>179</v>
      </c>
      <c r="AU173" s="25" t="s">
        <v>86</v>
      </c>
      <c r="AY173" s="25" t="s">
        <v>214</v>
      </c>
      <c r="BE173" s="217">
        <f>IF(N173="základní",J173,0)</f>
        <v>0</v>
      </c>
      <c r="BF173" s="217">
        <f>IF(N173="snížená",J173,0)</f>
        <v>0</v>
      </c>
      <c r="BG173" s="217">
        <f>IF(N173="zákl. přenesená",J173,0)</f>
        <v>0</v>
      </c>
      <c r="BH173" s="217">
        <f>IF(N173="sníž. přenesená",J173,0)</f>
        <v>0</v>
      </c>
      <c r="BI173" s="217">
        <f>IF(N173="nulová",J173,0)</f>
        <v>0</v>
      </c>
      <c r="BJ173" s="25" t="s">
        <v>24</v>
      </c>
      <c r="BK173" s="217">
        <f>ROUND(I173*H173,2)</f>
        <v>0</v>
      </c>
      <c r="BL173" s="25" t="s">
        <v>221</v>
      </c>
      <c r="BM173" s="25" t="s">
        <v>2631</v>
      </c>
    </row>
    <row r="174" spans="2:47" s="1" customFormat="1" ht="162">
      <c r="B174" s="42"/>
      <c r="C174" s="64"/>
      <c r="D174" s="218" t="s">
        <v>223</v>
      </c>
      <c r="E174" s="64"/>
      <c r="F174" s="219" t="s">
        <v>2632</v>
      </c>
      <c r="G174" s="64"/>
      <c r="H174" s="64"/>
      <c r="I174" s="174"/>
      <c r="J174" s="64"/>
      <c r="K174" s="64"/>
      <c r="L174" s="62"/>
      <c r="M174" s="220"/>
      <c r="N174" s="43"/>
      <c r="O174" s="43"/>
      <c r="P174" s="43"/>
      <c r="Q174" s="43"/>
      <c r="R174" s="43"/>
      <c r="S174" s="43"/>
      <c r="T174" s="79"/>
      <c r="AT174" s="25" t="s">
        <v>223</v>
      </c>
      <c r="AU174" s="25" t="s">
        <v>86</v>
      </c>
    </row>
    <row r="175" spans="2:47" s="1" customFormat="1" ht="94.5">
      <c r="B175" s="42"/>
      <c r="C175" s="64"/>
      <c r="D175" s="218" t="s">
        <v>335</v>
      </c>
      <c r="E175" s="64"/>
      <c r="F175" s="270" t="s">
        <v>2633</v>
      </c>
      <c r="G175" s="64"/>
      <c r="H175" s="64"/>
      <c r="I175" s="174"/>
      <c r="J175" s="64"/>
      <c r="K175" s="64"/>
      <c r="L175" s="62"/>
      <c r="M175" s="220"/>
      <c r="N175" s="43"/>
      <c r="O175" s="43"/>
      <c r="P175" s="43"/>
      <c r="Q175" s="43"/>
      <c r="R175" s="43"/>
      <c r="S175" s="43"/>
      <c r="T175" s="79"/>
      <c r="AT175" s="25" t="s">
        <v>335</v>
      </c>
      <c r="AU175" s="25" t="s">
        <v>86</v>
      </c>
    </row>
    <row r="176" spans="2:63" s="11" customFormat="1" ht="29.85" customHeight="1">
      <c r="B176" s="189"/>
      <c r="C176" s="190"/>
      <c r="D176" s="203" t="s">
        <v>77</v>
      </c>
      <c r="E176" s="204" t="s">
        <v>270</v>
      </c>
      <c r="F176" s="204" t="s">
        <v>404</v>
      </c>
      <c r="G176" s="190"/>
      <c r="H176" s="190"/>
      <c r="I176" s="193"/>
      <c r="J176" s="205">
        <f>BK176</f>
        <v>0</v>
      </c>
      <c r="K176" s="190"/>
      <c r="L176" s="195"/>
      <c r="M176" s="196"/>
      <c r="N176" s="197"/>
      <c r="O176" s="197"/>
      <c r="P176" s="198">
        <f>SUM(P177:P179)</f>
        <v>0</v>
      </c>
      <c r="Q176" s="197"/>
      <c r="R176" s="198">
        <f>SUM(R177:R179)</f>
        <v>0</v>
      </c>
      <c r="S176" s="197"/>
      <c r="T176" s="199">
        <f>SUM(T177:T179)</f>
        <v>0</v>
      </c>
      <c r="AR176" s="200" t="s">
        <v>24</v>
      </c>
      <c r="AT176" s="201" t="s">
        <v>77</v>
      </c>
      <c r="AU176" s="201" t="s">
        <v>24</v>
      </c>
      <c r="AY176" s="200" t="s">
        <v>214</v>
      </c>
      <c r="BK176" s="202">
        <f>SUM(BK177:BK179)</f>
        <v>0</v>
      </c>
    </row>
    <row r="177" spans="2:65" s="1" customFormat="1" ht="22.5" customHeight="1">
      <c r="B177" s="42"/>
      <c r="C177" s="206" t="s">
        <v>370</v>
      </c>
      <c r="D177" s="206" t="s">
        <v>216</v>
      </c>
      <c r="E177" s="207" t="s">
        <v>417</v>
      </c>
      <c r="F177" s="208" t="s">
        <v>418</v>
      </c>
      <c r="G177" s="209" t="s">
        <v>233</v>
      </c>
      <c r="H177" s="210">
        <v>14.137</v>
      </c>
      <c r="I177" s="211"/>
      <c r="J177" s="212">
        <f>ROUND(I177*H177,2)</f>
        <v>0</v>
      </c>
      <c r="K177" s="208" t="s">
        <v>220</v>
      </c>
      <c r="L177" s="62"/>
      <c r="M177" s="213" t="s">
        <v>22</v>
      </c>
      <c r="N177" s="214" t="s">
        <v>49</v>
      </c>
      <c r="O177" s="43"/>
      <c r="P177" s="215">
        <f>O177*H177</f>
        <v>0</v>
      </c>
      <c r="Q177" s="215">
        <v>0</v>
      </c>
      <c r="R177" s="215">
        <f>Q177*H177</f>
        <v>0</v>
      </c>
      <c r="S177" s="215">
        <v>0</v>
      </c>
      <c r="T177" s="216">
        <f>S177*H177</f>
        <v>0</v>
      </c>
      <c r="AR177" s="25" t="s">
        <v>221</v>
      </c>
      <c r="AT177" s="25" t="s">
        <v>216</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2634</v>
      </c>
    </row>
    <row r="178" spans="2:47" s="1" customFormat="1" ht="13.5">
      <c r="B178" s="42"/>
      <c r="C178" s="64"/>
      <c r="D178" s="218" t="s">
        <v>223</v>
      </c>
      <c r="E178" s="64"/>
      <c r="F178" s="219" t="s">
        <v>418</v>
      </c>
      <c r="G178" s="64"/>
      <c r="H178" s="64"/>
      <c r="I178" s="174"/>
      <c r="J178" s="64"/>
      <c r="K178" s="64"/>
      <c r="L178" s="62"/>
      <c r="M178" s="220"/>
      <c r="N178" s="43"/>
      <c r="O178" s="43"/>
      <c r="P178" s="43"/>
      <c r="Q178" s="43"/>
      <c r="R178" s="43"/>
      <c r="S178" s="43"/>
      <c r="T178" s="79"/>
      <c r="AT178" s="25" t="s">
        <v>223</v>
      </c>
      <c r="AU178" s="25" t="s">
        <v>86</v>
      </c>
    </row>
    <row r="179" spans="2:51" s="12" customFormat="1" ht="13.5">
      <c r="B179" s="221"/>
      <c r="C179" s="222"/>
      <c r="D179" s="218" t="s">
        <v>224</v>
      </c>
      <c r="E179" s="233" t="s">
        <v>22</v>
      </c>
      <c r="F179" s="234" t="s">
        <v>2635</v>
      </c>
      <c r="G179" s="222"/>
      <c r="H179" s="235">
        <v>14.137</v>
      </c>
      <c r="I179" s="227"/>
      <c r="J179" s="222"/>
      <c r="K179" s="222"/>
      <c r="L179" s="228"/>
      <c r="M179" s="229"/>
      <c r="N179" s="230"/>
      <c r="O179" s="230"/>
      <c r="P179" s="230"/>
      <c r="Q179" s="230"/>
      <c r="R179" s="230"/>
      <c r="S179" s="230"/>
      <c r="T179" s="231"/>
      <c r="AT179" s="232" t="s">
        <v>224</v>
      </c>
      <c r="AU179" s="232" t="s">
        <v>86</v>
      </c>
      <c r="AV179" s="12" t="s">
        <v>86</v>
      </c>
      <c r="AW179" s="12" t="s">
        <v>41</v>
      </c>
      <c r="AX179" s="12" t="s">
        <v>24</v>
      </c>
      <c r="AY179" s="232" t="s">
        <v>214</v>
      </c>
    </row>
    <row r="180" spans="2:63" s="11" customFormat="1" ht="29.85" customHeight="1">
      <c r="B180" s="189"/>
      <c r="C180" s="190"/>
      <c r="D180" s="203" t="s">
        <v>77</v>
      </c>
      <c r="E180" s="204" t="s">
        <v>1038</v>
      </c>
      <c r="F180" s="204" t="s">
        <v>2286</v>
      </c>
      <c r="G180" s="190"/>
      <c r="H180" s="190"/>
      <c r="I180" s="193"/>
      <c r="J180" s="205">
        <f>BK180</f>
        <v>0</v>
      </c>
      <c r="K180" s="190"/>
      <c r="L180" s="195"/>
      <c r="M180" s="196"/>
      <c r="N180" s="197"/>
      <c r="O180" s="197"/>
      <c r="P180" s="198">
        <f>SUM(P181:P192)</f>
        <v>0</v>
      </c>
      <c r="Q180" s="197"/>
      <c r="R180" s="198">
        <f>SUM(R181:R192)</f>
        <v>0.011</v>
      </c>
      <c r="S180" s="197"/>
      <c r="T180" s="199">
        <f>SUM(T181:T192)</f>
        <v>0</v>
      </c>
      <c r="AR180" s="200" t="s">
        <v>24</v>
      </c>
      <c r="AT180" s="201" t="s">
        <v>77</v>
      </c>
      <c r="AU180" s="201" t="s">
        <v>24</v>
      </c>
      <c r="AY180" s="200" t="s">
        <v>214</v>
      </c>
      <c r="BK180" s="202">
        <f>SUM(BK181:BK192)</f>
        <v>0</v>
      </c>
    </row>
    <row r="181" spans="2:65" s="1" customFormat="1" ht="22.5" customHeight="1">
      <c r="B181" s="42"/>
      <c r="C181" s="206" t="s">
        <v>378</v>
      </c>
      <c r="D181" s="206" t="s">
        <v>216</v>
      </c>
      <c r="E181" s="207" t="s">
        <v>2287</v>
      </c>
      <c r="F181" s="208" t="s">
        <v>2288</v>
      </c>
      <c r="G181" s="209" t="s">
        <v>441</v>
      </c>
      <c r="H181" s="210">
        <v>1</v>
      </c>
      <c r="I181" s="211"/>
      <c r="J181" s="212">
        <f>ROUND(I181*H181,2)</f>
        <v>0</v>
      </c>
      <c r="K181" s="208" t="s">
        <v>22</v>
      </c>
      <c r="L181" s="62"/>
      <c r="M181" s="213" t="s">
        <v>22</v>
      </c>
      <c r="N181" s="214" t="s">
        <v>49</v>
      </c>
      <c r="O181" s="43"/>
      <c r="P181" s="215">
        <f>O181*H181</f>
        <v>0</v>
      </c>
      <c r="Q181" s="215">
        <v>0</v>
      </c>
      <c r="R181" s="215">
        <f>Q181*H181</f>
        <v>0</v>
      </c>
      <c r="S181" s="215">
        <v>0</v>
      </c>
      <c r="T181" s="216">
        <f>S181*H181</f>
        <v>0</v>
      </c>
      <c r="AR181" s="25" t="s">
        <v>221</v>
      </c>
      <c r="AT181" s="25" t="s">
        <v>216</v>
      </c>
      <c r="AU181" s="25" t="s">
        <v>86</v>
      </c>
      <c r="AY181" s="25" t="s">
        <v>214</v>
      </c>
      <c r="BE181" s="217">
        <f>IF(N181="základní",J181,0)</f>
        <v>0</v>
      </c>
      <c r="BF181" s="217">
        <f>IF(N181="snížená",J181,0)</f>
        <v>0</v>
      </c>
      <c r="BG181" s="217">
        <f>IF(N181="zákl. přenesená",J181,0)</f>
        <v>0</v>
      </c>
      <c r="BH181" s="217">
        <f>IF(N181="sníž. přenesená",J181,0)</f>
        <v>0</v>
      </c>
      <c r="BI181" s="217">
        <f>IF(N181="nulová",J181,0)</f>
        <v>0</v>
      </c>
      <c r="BJ181" s="25" t="s">
        <v>24</v>
      </c>
      <c r="BK181" s="217">
        <f>ROUND(I181*H181,2)</f>
        <v>0</v>
      </c>
      <c r="BL181" s="25" t="s">
        <v>221</v>
      </c>
      <c r="BM181" s="25" t="s">
        <v>2636</v>
      </c>
    </row>
    <row r="182" spans="2:47" s="1" customFormat="1" ht="13.5">
      <c r="B182" s="42"/>
      <c r="C182" s="64"/>
      <c r="D182" s="218" t="s">
        <v>223</v>
      </c>
      <c r="E182" s="64"/>
      <c r="F182" s="219" t="s">
        <v>2288</v>
      </c>
      <c r="G182" s="64"/>
      <c r="H182" s="64"/>
      <c r="I182" s="174"/>
      <c r="J182" s="64"/>
      <c r="K182" s="64"/>
      <c r="L182" s="62"/>
      <c r="M182" s="220"/>
      <c r="N182" s="43"/>
      <c r="O182" s="43"/>
      <c r="P182" s="43"/>
      <c r="Q182" s="43"/>
      <c r="R182" s="43"/>
      <c r="S182" s="43"/>
      <c r="T182" s="79"/>
      <c r="AT182" s="25" t="s">
        <v>223</v>
      </c>
      <c r="AU182" s="25" t="s">
        <v>86</v>
      </c>
    </row>
    <row r="183" spans="2:47" s="1" customFormat="1" ht="27">
      <c r="B183" s="42"/>
      <c r="C183" s="64"/>
      <c r="D183" s="218" t="s">
        <v>335</v>
      </c>
      <c r="E183" s="64"/>
      <c r="F183" s="270" t="s">
        <v>2290</v>
      </c>
      <c r="G183" s="64"/>
      <c r="H183" s="64"/>
      <c r="I183" s="174"/>
      <c r="J183" s="64"/>
      <c r="K183" s="64"/>
      <c r="L183" s="62"/>
      <c r="M183" s="220"/>
      <c r="N183" s="43"/>
      <c r="O183" s="43"/>
      <c r="P183" s="43"/>
      <c r="Q183" s="43"/>
      <c r="R183" s="43"/>
      <c r="S183" s="43"/>
      <c r="T183" s="79"/>
      <c r="AT183" s="25" t="s">
        <v>335</v>
      </c>
      <c r="AU183" s="25" t="s">
        <v>86</v>
      </c>
    </row>
    <row r="184" spans="2:51" s="12" customFormat="1" ht="13.5">
      <c r="B184" s="221"/>
      <c r="C184" s="222"/>
      <c r="D184" s="223" t="s">
        <v>224</v>
      </c>
      <c r="E184" s="224" t="s">
        <v>22</v>
      </c>
      <c r="F184" s="225" t="s">
        <v>2291</v>
      </c>
      <c r="G184" s="222"/>
      <c r="H184" s="226">
        <v>1</v>
      </c>
      <c r="I184" s="227"/>
      <c r="J184" s="222"/>
      <c r="K184" s="222"/>
      <c r="L184" s="228"/>
      <c r="M184" s="229"/>
      <c r="N184" s="230"/>
      <c r="O184" s="230"/>
      <c r="P184" s="230"/>
      <c r="Q184" s="230"/>
      <c r="R184" s="230"/>
      <c r="S184" s="230"/>
      <c r="T184" s="231"/>
      <c r="AT184" s="232" t="s">
        <v>224</v>
      </c>
      <c r="AU184" s="232" t="s">
        <v>86</v>
      </c>
      <c r="AV184" s="12" t="s">
        <v>86</v>
      </c>
      <c r="AW184" s="12" t="s">
        <v>41</v>
      </c>
      <c r="AX184" s="12" t="s">
        <v>24</v>
      </c>
      <c r="AY184" s="232" t="s">
        <v>214</v>
      </c>
    </row>
    <row r="185" spans="2:65" s="1" customFormat="1" ht="22.5" customHeight="1">
      <c r="B185" s="42"/>
      <c r="C185" s="206" t="s">
        <v>384</v>
      </c>
      <c r="D185" s="206" t="s">
        <v>216</v>
      </c>
      <c r="E185" s="207" t="s">
        <v>2292</v>
      </c>
      <c r="F185" s="208" t="s">
        <v>2293</v>
      </c>
      <c r="G185" s="209" t="s">
        <v>313</v>
      </c>
      <c r="H185" s="210">
        <v>1</v>
      </c>
      <c r="I185" s="211"/>
      <c r="J185" s="212">
        <f>ROUND(I185*H185,2)</f>
        <v>0</v>
      </c>
      <c r="K185" s="208" t="s">
        <v>22</v>
      </c>
      <c r="L185" s="62"/>
      <c r="M185" s="213" t="s">
        <v>22</v>
      </c>
      <c r="N185" s="214" t="s">
        <v>49</v>
      </c>
      <c r="O185" s="43"/>
      <c r="P185" s="215">
        <f>O185*H185</f>
        <v>0</v>
      </c>
      <c r="Q185" s="215">
        <v>0.011</v>
      </c>
      <c r="R185" s="215">
        <f>Q185*H185</f>
        <v>0.011</v>
      </c>
      <c r="S185" s="215">
        <v>0</v>
      </c>
      <c r="T185" s="216">
        <f>S185*H185</f>
        <v>0</v>
      </c>
      <c r="AR185" s="25" t="s">
        <v>221</v>
      </c>
      <c r="AT185" s="25" t="s">
        <v>216</v>
      </c>
      <c r="AU185" s="25" t="s">
        <v>86</v>
      </c>
      <c r="AY185" s="25" t="s">
        <v>214</v>
      </c>
      <c r="BE185" s="217">
        <f>IF(N185="základní",J185,0)</f>
        <v>0</v>
      </c>
      <c r="BF185" s="217">
        <f>IF(N185="snížená",J185,0)</f>
        <v>0</v>
      </c>
      <c r="BG185" s="217">
        <f>IF(N185="zákl. přenesená",J185,0)</f>
        <v>0</v>
      </c>
      <c r="BH185" s="217">
        <f>IF(N185="sníž. přenesená",J185,0)</f>
        <v>0</v>
      </c>
      <c r="BI185" s="217">
        <f>IF(N185="nulová",J185,0)</f>
        <v>0</v>
      </c>
      <c r="BJ185" s="25" t="s">
        <v>24</v>
      </c>
      <c r="BK185" s="217">
        <f>ROUND(I185*H185,2)</f>
        <v>0</v>
      </c>
      <c r="BL185" s="25" t="s">
        <v>221</v>
      </c>
      <c r="BM185" s="25" t="s">
        <v>2637</v>
      </c>
    </row>
    <row r="186" spans="2:47" s="1" customFormat="1" ht="13.5">
      <c r="B186" s="42"/>
      <c r="C186" s="64"/>
      <c r="D186" s="218" t="s">
        <v>223</v>
      </c>
      <c r="E186" s="64"/>
      <c r="F186" s="219" t="s">
        <v>2293</v>
      </c>
      <c r="G186" s="64"/>
      <c r="H186" s="64"/>
      <c r="I186" s="174"/>
      <c r="J186" s="64"/>
      <c r="K186" s="64"/>
      <c r="L186" s="62"/>
      <c r="M186" s="220"/>
      <c r="N186" s="43"/>
      <c r="O186" s="43"/>
      <c r="P186" s="43"/>
      <c r="Q186" s="43"/>
      <c r="R186" s="43"/>
      <c r="S186" s="43"/>
      <c r="T186" s="79"/>
      <c r="AT186" s="25" t="s">
        <v>223</v>
      </c>
      <c r="AU186" s="25" t="s">
        <v>86</v>
      </c>
    </row>
    <row r="187" spans="2:47" s="1" customFormat="1" ht="27">
      <c r="B187" s="42"/>
      <c r="C187" s="64"/>
      <c r="D187" s="218" t="s">
        <v>335</v>
      </c>
      <c r="E187" s="64"/>
      <c r="F187" s="270" t="s">
        <v>2295</v>
      </c>
      <c r="G187" s="64"/>
      <c r="H187" s="64"/>
      <c r="I187" s="174"/>
      <c r="J187" s="64"/>
      <c r="K187" s="64"/>
      <c r="L187" s="62"/>
      <c r="M187" s="220"/>
      <c r="N187" s="43"/>
      <c r="O187" s="43"/>
      <c r="P187" s="43"/>
      <c r="Q187" s="43"/>
      <c r="R187" s="43"/>
      <c r="S187" s="43"/>
      <c r="T187" s="79"/>
      <c r="AT187" s="25" t="s">
        <v>335</v>
      </c>
      <c r="AU187" s="25" t="s">
        <v>86</v>
      </c>
    </row>
    <row r="188" spans="2:51" s="12" customFormat="1" ht="13.5">
      <c r="B188" s="221"/>
      <c r="C188" s="222"/>
      <c r="D188" s="223" t="s">
        <v>224</v>
      </c>
      <c r="E188" s="224" t="s">
        <v>22</v>
      </c>
      <c r="F188" s="225" t="s">
        <v>2628</v>
      </c>
      <c r="G188" s="222"/>
      <c r="H188" s="226">
        <v>1</v>
      </c>
      <c r="I188" s="227"/>
      <c r="J188" s="222"/>
      <c r="K188" s="222"/>
      <c r="L188" s="228"/>
      <c r="M188" s="229"/>
      <c r="N188" s="230"/>
      <c r="O188" s="230"/>
      <c r="P188" s="230"/>
      <c r="Q188" s="230"/>
      <c r="R188" s="230"/>
      <c r="S188" s="230"/>
      <c r="T188" s="231"/>
      <c r="AT188" s="232" t="s">
        <v>224</v>
      </c>
      <c r="AU188" s="232" t="s">
        <v>86</v>
      </c>
      <c r="AV188" s="12" t="s">
        <v>86</v>
      </c>
      <c r="AW188" s="12" t="s">
        <v>41</v>
      </c>
      <c r="AX188" s="12" t="s">
        <v>24</v>
      </c>
      <c r="AY188" s="232" t="s">
        <v>214</v>
      </c>
    </row>
    <row r="189" spans="2:65" s="1" customFormat="1" ht="22.5" customHeight="1">
      <c r="B189" s="42"/>
      <c r="C189" s="206" t="s">
        <v>391</v>
      </c>
      <c r="D189" s="206" t="s">
        <v>216</v>
      </c>
      <c r="E189" s="207" t="s">
        <v>2296</v>
      </c>
      <c r="F189" s="208" t="s">
        <v>2297</v>
      </c>
      <c r="G189" s="209" t="s">
        <v>441</v>
      </c>
      <c r="H189" s="210">
        <v>3</v>
      </c>
      <c r="I189" s="211"/>
      <c r="J189" s="212">
        <f>ROUND(I189*H189,2)</f>
        <v>0</v>
      </c>
      <c r="K189" s="208" t="s">
        <v>22</v>
      </c>
      <c r="L189" s="62"/>
      <c r="M189" s="213" t="s">
        <v>22</v>
      </c>
      <c r="N189" s="214" t="s">
        <v>49</v>
      </c>
      <c r="O189" s="43"/>
      <c r="P189" s="215">
        <f>O189*H189</f>
        <v>0</v>
      </c>
      <c r="Q189" s="215">
        <v>0</v>
      </c>
      <c r="R189" s="215">
        <f>Q189*H189</f>
        <v>0</v>
      </c>
      <c r="S189" s="215">
        <v>0</v>
      </c>
      <c r="T189" s="216">
        <f>S189*H189</f>
        <v>0</v>
      </c>
      <c r="AR189" s="25" t="s">
        <v>221</v>
      </c>
      <c r="AT189" s="25" t="s">
        <v>216</v>
      </c>
      <c r="AU189" s="25" t="s">
        <v>86</v>
      </c>
      <c r="AY189" s="25" t="s">
        <v>214</v>
      </c>
      <c r="BE189" s="217">
        <f>IF(N189="základní",J189,0)</f>
        <v>0</v>
      </c>
      <c r="BF189" s="217">
        <f>IF(N189="snížená",J189,0)</f>
        <v>0</v>
      </c>
      <c r="BG189" s="217">
        <f>IF(N189="zákl. přenesená",J189,0)</f>
        <v>0</v>
      </c>
      <c r="BH189" s="217">
        <f>IF(N189="sníž. přenesená",J189,0)</f>
        <v>0</v>
      </c>
      <c r="BI189" s="217">
        <f>IF(N189="nulová",J189,0)</f>
        <v>0</v>
      </c>
      <c r="BJ189" s="25" t="s">
        <v>24</v>
      </c>
      <c r="BK189" s="217">
        <f>ROUND(I189*H189,2)</f>
        <v>0</v>
      </c>
      <c r="BL189" s="25" t="s">
        <v>221</v>
      </c>
      <c r="BM189" s="25" t="s">
        <v>2638</v>
      </c>
    </row>
    <row r="190" spans="2:47" s="1" customFormat="1" ht="13.5">
      <c r="B190" s="42"/>
      <c r="C190" s="64"/>
      <c r="D190" s="218" t="s">
        <v>223</v>
      </c>
      <c r="E190" s="64"/>
      <c r="F190" s="219" t="s">
        <v>2297</v>
      </c>
      <c r="G190" s="64"/>
      <c r="H190" s="64"/>
      <c r="I190" s="174"/>
      <c r="J190" s="64"/>
      <c r="K190" s="64"/>
      <c r="L190" s="62"/>
      <c r="M190" s="220"/>
      <c r="N190" s="43"/>
      <c r="O190" s="43"/>
      <c r="P190" s="43"/>
      <c r="Q190" s="43"/>
      <c r="R190" s="43"/>
      <c r="S190" s="43"/>
      <c r="T190" s="79"/>
      <c r="AT190" s="25" t="s">
        <v>223</v>
      </c>
      <c r="AU190" s="25" t="s">
        <v>86</v>
      </c>
    </row>
    <row r="191" spans="2:47" s="1" customFormat="1" ht="27">
      <c r="B191" s="42"/>
      <c r="C191" s="64"/>
      <c r="D191" s="218" t="s">
        <v>335</v>
      </c>
      <c r="E191" s="64"/>
      <c r="F191" s="270" t="s">
        <v>2295</v>
      </c>
      <c r="G191" s="64"/>
      <c r="H191" s="64"/>
      <c r="I191" s="174"/>
      <c r="J191" s="64"/>
      <c r="K191" s="64"/>
      <c r="L191" s="62"/>
      <c r="M191" s="220"/>
      <c r="N191" s="43"/>
      <c r="O191" s="43"/>
      <c r="P191" s="43"/>
      <c r="Q191" s="43"/>
      <c r="R191" s="43"/>
      <c r="S191" s="43"/>
      <c r="T191" s="79"/>
      <c r="AT191" s="25" t="s">
        <v>335</v>
      </c>
      <c r="AU191" s="25" t="s">
        <v>86</v>
      </c>
    </row>
    <row r="192" spans="2:51" s="12" customFormat="1" ht="13.5">
      <c r="B192" s="221"/>
      <c r="C192" s="222"/>
      <c r="D192" s="218" t="s">
        <v>224</v>
      </c>
      <c r="E192" s="233" t="s">
        <v>22</v>
      </c>
      <c r="F192" s="234" t="s">
        <v>2639</v>
      </c>
      <c r="G192" s="222"/>
      <c r="H192" s="235">
        <v>3</v>
      </c>
      <c r="I192" s="227"/>
      <c r="J192" s="222"/>
      <c r="K192" s="222"/>
      <c r="L192" s="228"/>
      <c r="M192" s="229"/>
      <c r="N192" s="230"/>
      <c r="O192" s="230"/>
      <c r="P192" s="230"/>
      <c r="Q192" s="230"/>
      <c r="R192" s="230"/>
      <c r="S192" s="230"/>
      <c r="T192" s="231"/>
      <c r="AT192" s="232" t="s">
        <v>224</v>
      </c>
      <c r="AU192" s="232" t="s">
        <v>86</v>
      </c>
      <c r="AV192" s="12" t="s">
        <v>86</v>
      </c>
      <c r="AW192" s="12" t="s">
        <v>41</v>
      </c>
      <c r="AX192" s="12" t="s">
        <v>24</v>
      </c>
      <c r="AY192" s="232" t="s">
        <v>214</v>
      </c>
    </row>
    <row r="193" spans="2:63" s="11" customFormat="1" ht="29.85" customHeight="1">
      <c r="B193" s="189"/>
      <c r="C193" s="190"/>
      <c r="D193" s="203" t="s">
        <v>77</v>
      </c>
      <c r="E193" s="204" t="s">
        <v>1892</v>
      </c>
      <c r="F193" s="204" t="s">
        <v>445</v>
      </c>
      <c r="G193" s="190"/>
      <c r="H193" s="190"/>
      <c r="I193" s="193"/>
      <c r="J193" s="205">
        <f>BK193</f>
        <v>0</v>
      </c>
      <c r="K193" s="190"/>
      <c r="L193" s="195"/>
      <c r="M193" s="196"/>
      <c r="N193" s="197"/>
      <c r="O193" s="197"/>
      <c r="P193" s="198">
        <f>SUM(P194:P195)</f>
        <v>0</v>
      </c>
      <c r="Q193" s="197"/>
      <c r="R193" s="198">
        <f>SUM(R194:R195)</f>
        <v>0</v>
      </c>
      <c r="S193" s="197"/>
      <c r="T193" s="199">
        <f>SUM(T194:T195)</f>
        <v>0</v>
      </c>
      <c r="AR193" s="200" t="s">
        <v>24</v>
      </c>
      <c r="AT193" s="201" t="s">
        <v>77</v>
      </c>
      <c r="AU193" s="201" t="s">
        <v>24</v>
      </c>
      <c r="AY193" s="200" t="s">
        <v>214</v>
      </c>
      <c r="BK193" s="202">
        <f>SUM(BK194:BK195)</f>
        <v>0</v>
      </c>
    </row>
    <row r="194" spans="2:65" s="1" customFormat="1" ht="22.5" customHeight="1">
      <c r="B194" s="42"/>
      <c r="C194" s="206" t="s">
        <v>398</v>
      </c>
      <c r="D194" s="206" t="s">
        <v>216</v>
      </c>
      <c r="E194" s="207" t="s">
        <v>2300</v>
      </c>
      <c r="F194" s="208" t="s">
        <v>2301</v>
      </c>
      <c r="G194" s="209" t="s">
        <v>373</v>
      </c>
      <c r="H194" s="210">
        <v>11.243</v>
      </c>
      <c r="I194" s="211"/>
      <c r="J194" s="212">
        <f>ROUND(I194*H194,2)</f>
        <v>0</v>
      </c>
      <c r="K194" s="208" t="s">
        <v>220</v>
      </c>
      <c r="L194" s="62"/>
      <c r="M194" s="213" t="s">
        <v>22</v>
      </c>
      <c r="N194" s="214" t="s">
        <v>49</v>
      </c>
      <c r="O194" s="43"/>
      <c r="P194" s="215">
        <f>O194*H194</f>
        <v>0</v>
      </c>
      <c r="Q194" s="215">
        <v>0</v>
      </c>
      <c r="R194" s="215">
        <f>Q194*H194</f>
        <v>0</v>
      </c>
      <c r="S194" s="215">
        <v>0</v>
      </c>
      <c r="T194" s="216">
        <f>S194*H194</f>
        <v>0</v>
      </c>
      <c r="AR194" s="25" t="s">
        <v>221</v>
      </c>
      <c r="AT194" s="25" t="s">
        <v>216</v>
      </c>
      <c r="AU194" s="25" t="s">
        <v>86</v>
      </c>
      <c r="AY194" s="25" t="s">
        <v>214</v>
      </c>
      <c r="BE194" s="217">
        <f>IF(N194="základní",J194,0)</f>
        <v>0</v>
      </c>
      <c r="BF194" s="217">
        <f>IF(N194="snížená",J194,0)</f>
        <v>0</v>
      </c>
      <c r="BG194" s="217">
        <f>IF(N194="zákl. přenesená",J194,0)</f>
        <v>0</v>
      </c>
      <c r="BH194" s="217">
        <f>IF(N194="sníž. přenesená",J194,0)</f>
        <v>0</v>
      </c>
      <c r="BI194" s="217">
        <f>IF(N194="nulová",J194,0)</f>
        <v>0</v>
      </c>
      <c r="BJ194" s="25" t="s">
        <v>24</v>
      </c>
      <c r="BK194" s="217">
        <f>ROUND(I194*H194,2)</f>
        <v>0</v>
      </c>
      <c r="BL194" s="25" t="s">
        <v>221</v>
      </c>
      <c r="BM194" s="25" t="s">
        <v>2640</v>
      </c>
    </row>
    <row r="195" spans="2:47" s="1" customFormat="1" ht="40.5">
      <c r="B195" s="42"/>
      <c r="C195" s="64"/>
      <c r="D195" s="218" t="s">
        <v>223</v>
      </c>
      <c r="E195" s="64"/>
      <c r="F195" s="219" t="s">
        <v>2303</v>
      </c>
      <c r="G195" s="64"/>
      <c r="H195" s="64"/>
      <c r="I195" s="174"/>
      <c r="J195" s="64"/>
      <c r="K195" s="64"/>
      <c r="L195" s="62"/>
      <c r="M195" s="271"/>
      <c r="N195" s="272"/>
      <c r="O195" s="272"/>
      <c r="P195" s="272"/>
      <c r="Q195" s="272"/>
      <c r="R195" s="272"/>
      <c r="S195" s="272"/>
      <c r="T195" s="273"/>
      <c r="AT195" s="25" t="s">
        <v>223</v>
      </c>
      <c r="AU195" s="25" t="s">
        <v>86</v>
      </c>
    </row>
    <row r="196" spans="2:12" s="1" customFormat="1" ht="6.95" customHeight="1">
      <c r="B196" s="57"/>
      <c r="C196" s="58"/>
      <c r="D196" s="58"/>
      <c r="E196" s="58"/>
      <c r="F196" s="58"/>
      <c r="G196" s="58"/>
      <c r="H196" s="58"/>
      <c r="I196" s="150"/>
      <c r="J196" s="58"/>
      <c r="K196" s="58"/>
      <c r="L196" s="62"/>
    </row>
  </sheetData>
  <sheetProtection password="CC35" sheet="1" objects="1" scenarios="1" formatCells="0" formatColumns="0" formatRows="0" sort="0" autoFilter="0"/>
  <autoFilter ref="C94:K195"/>
  <mergeCells count="15">
    <mergeCell ref="E85:H85"/>
    <mergeCell ref="E83:H83"/>
    <mergeCell ref="E87:H87"/>
    <mergeCell ref="G1:H1"/>
    <mergeCell ref="L2:V2"/>
    <mergeCell ref="E49:H49"/>
    <mergeCell ref="E53:H53"/>
    <mergeCell ref="E51:H51"/>
    <mergeCell ref="E55:H55"/>
    <mergeCell ref="E81:H81"/>
    <mergeCell ref="E7:H7"/>
    <mergeCell ref="E11:H11"/>
    <mergeCell ref="E9:H9"/>
    <mergeCell ref="E13:H13"/>
    <mergeCell ref="E28:H28"/>
  </mergeCells>
  <hyperlinks>
    <hyperlink ref="F1:G1" location="C2" display="1) Krycí list soupisu"/>
    <hyperlink ref="G1:H1" location="C62"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26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143</v>
      </c>
      <c r="AZ2" s="126" t="s">
        <v>162</v>
      </c>
      <c r="BA2" s="126" t="s">
        <v>22</v>
      </c>
      <c r="BB2" s="126" t="s">
        <v>22</v>
      </c>
      <c r="BC2" s="126" t="s">
        <v>2641</v>
      </c>
      <c r="BD2" s="126" t="s">
        <v>86</v>
      </c>
    </row>
    <row r="3" spans="2:56" ht="6.95" customHeight="1">
      <c r="B3" s="26"/>
      <c r="C3" s="27"/>
      <c r="D3" s="27"/>
      <c r="E3" s="27"/>
      <c r="F3" s="27"/>
      <c r="G3" s="27"/>
      <c r="H3" s="27"/>
      <c r="I3" s="127"/>
      <c r="J3" s="27"/>
      <c r="K3" s="28"/>
      <c r="AT3" s="25" t="s">
        <v>86</v>
      </c>
      <c r="AZ3" s="126" t="s">
        <v>2178</v>
      </c>
      <c r="BA3" s="126" t="s">
        <v>22</v>
      </c>
      <c r="BB3" s="126" t="s">
        <v>22</v>
      </c>
      <c r="BC3" s="126" t="s">
        <v>2642</v>
      </c>
      <c r="BD3" s="126" t="s">
        <v>86</v>
      </c>
    </row>
    <row r="4" spans="2:56" ht="36.95" customHeight="1">
      <c r="B4" s="29"/>
      <c r="C4" s="30"/>
      <c r="D4" s="31" t="s">
        <v>166</v>
      </c>
      <c r="E4" s="30"/>
      <c r="F4" s="30"/>
      <c r="G4" s="30"/>
      <c r="H4" s="30"/>
      <c r="I4" s="128"/>
      <c r="J4" s="30"/>
      <c r="K4" s="32"/>
      <c r="M4" s="33" t="s">
        <v>12</v>
      </c>
      <c r="AT4" s="25" t="s">
        <v>6</v>
      </c>
      <c r="AZ4" s="126" t="s">
        <v>2180</v>
      </c>
      <c r="BA4" s="126" t="s">
        <v>22</v>
      </c>
      <c r="BB4" s="126" t="s">
        <v>22</v>
      </c>
      <c r="BC4" s="126" t="s">
        <v>2643</v>
      </c>
      <c r="BD4" s="126" t="s">
        <v>86</v>
      </c>
    </row>
    <row r="5" spans="2:56" ht="6.95" customHeight="1">
      <c r="B5" s="29"/>
      <c r="C5" s="30"/>
      <c r="D5" s="30"/>
      <c r="E5" s="30"/>
      <c r="F5" s="30"/>
      <c r="G5" s="30"/>
      <c r="H5" s="30"/>
      <c r="I5" s="128"/>
      <c r="J5" s="30"/>
      <c r="K5" s="32"/>
      <c r="AZ5" s="126" t="s">
        <v>2569</v>
      </c>
      <c r="BA5" s="126" t="s">
        <v>22</v>
      </c>
      <c r="BB5" s="126" t="s">
        <v>22</v>
      </c>
      <c r="BC5" s="126" t="s">
        <v>2644</v>
      </c>
      <c r="BD5" s="126" t="s">
        <v>86</v>
      </c>
    </row>
    <row r="6" spans="2:56" ht="13.5">
      <c r="B6" s="29"/>
      <c r="C6" s="30"/>
      <c r="D6" s="38" t="s">
        <v>18</v>
      </c>
      <c r="E6" s="30"/>
      <c r="F6" s="30"/>
      <c r="G6" s="30"/>
      <c r="H6" s="30"/>
      <c r="I6" s="128"/>
      <c r="J6" s="30"/>
      <c r="K6" s="32"/>
      <c r="AZ6" s="126" t="s">
        <v>176</v>
      </c>
      <c r="BA6" s="126" t="s">
        <v>22</v>
      </c>
      <c r="BB6" s="126" t="s">
        <v>22</v>
      </c>
      <c r="BC6" s="126" t="s">
        <v>2645</v>
      </c>
      <c r="BD6" s="126" t="s">
        <v>86</v>
      </c>
    </row>
    <row r="7" spans="2:56" ht="22.5" customHeight="1">
      <c r="B7" s="29"/>
      <c r="C7" s="30"/>
      <c r="D7" s="30"/>
      <c r="E7" s="417" t="str">
        <f>'Rekapitulace stavby'!K6</f>
        <v>Splašková kanalizace a ČOV Drhovy</v>
      </c>
      <c r="F7" s="418"/>
      <c r="G7" s="418"/>
      <c r="H7" s="418"/>
      <c r="I7" s="128"/>
      <c r="J7" s="30"/>
      <c r="K7" s="32"/>
      <c r="AZ7" s="126" t="s">
        <v>1502</v>
      </c>
      <c r="BA7" s="126" t="s">
        <v>22</v>
      </c>
      <c r="BB7" s="126" t="s">
        <v>22</v>
      </c>
      <c r="BC7" s="126" t="s">
        <v>2646</v>
      </c>
      <c r="BD7" s="126" t="s">
        <v>86</v>
      </c>
    </row>
    <row r="8" spans="2:56" ht="13.5">
      <c r="B8" s="29"/>
      <c r="C8" s="30"/>
      <c r="D8" s="38" t="s">
        <v>175</v>
      </c>
      <c r="E8" s="30"/>
      <c r="F8" s="30"/>
      <c r="G8" s="30"/>
      <c r="H8" s="30"/>
      <c r="I8" s="128"/>
      <c r="J8" s="30"/>
      <c r="K8" s="32"/>
      <c r="AZ8" s="126" t="s">
        <v>2306</v>
      </c>
      <c r="BA8" s="126" t="s">
        <v>2307</v>
      </c>
      <c r="BB8" s="126" t="s">
        <v>22</v>
      </c>
      <c r="BC8" s="126" t="s">
        <v>2647</v>
      </c>
      <c r="BD8" s="126" t="s">
        <v>86</v>
      </c>
    </row>
    <row r="9" spans="2:56" ht="22.5" customHeight="1">
      <c r="B9" s="29"/>
      <c r="C9" s="30"/>
      <c r="D9" s="30"/>
      <c r="E9" s="417" t="s">
        <v>2185</v>
      </c>
      <c r="F9" s="377"/>
      <c r="G9" s="377"/>
      <c r="H9" s="377"/>
      <c r="I9" s="128"/>
      <c r="J9" s="30"/>
      <c r="K9" s="32"/>
      <c r="AZ9" s="126" t="s">
        <v>2648</v>
      </c>
      <c r="BA9" s="126" t="s">
        <v>2649</v>
      </c>
      <c r="BB9" s="126" t="s">
        <v>22</v>
      </c>
      <c r="BC9" s="126" t="s">
        <v>2650</v>
      </c>
      <c r="BD9" s="126" t="s">
        <v>86</v>
      </c>
    </row>
    <row r="10" spans="2:56" ht="13.5">
      <c r="B10" s="29"/>
      <c r="C10" s="30"/>
      <c r="D10" s="38" t="s">
        <v>181</v>
      </c>
      <c r="E10" s="30"/>
      <c r="F10" s="30"/>
      <c r="G10" s="30"/>
      <c r="H10" s="30"/>
      <c r="I10" s="128"/>
      <c r="J10" s="30"/>
      <c r="K10" s="32"/>
      <c r="AZ10" s="126" t="s">
        <v>2192</v>
      </c>
      <c r="BA10" s="126" t="s">
        <v>22</v>
      </c>
      <c r="BB10" s="126" t="s">
        <v>22</v>
      </c>
      <c r="BC10" s="126" t="s">
        <v>2651</v>
      </c>
      <c r="BD10" s="126" t="s">
        <v>86</v>
      </c>
    </row>
    <row r="11" spans="2:56" s="1" customFormat="1" ht="22.5" customHeight="1">
      <c r="B11" s="42"/>
      <c r="C11" s="43"/>
      <c r="D11" s="43"/>
      <c r="E11" s="401" t="s">
        <v>2575</v>
      </c>
      <c r="F11" s="419"/>
      <c r="G11" s="419"/>
      <c r="H11" s="419"/>
      <c r="I11" s="129"/>
      <c r="J11" s="43"/>
      <c r="K11" s="46"/>
      <c r="AZ11" s="126" t="s">
        <v>1741</v>
      </c>
      <c r="BA11" s="126" t="s">
        <v>22</v>
      </c>
      <c r="BB11" s="126" t="s">
        <v>22</v>
      </c>
      <c r="BC11" s="126" t="s">
        <v>2652</v>
      </c>
      <c r="BD11" s="126" t="s">
        <v>86</v>
      </c>
    </row>
    <row r="12" spans="2:56" s="1" customFormat="1" ht="13.5">
      <c r="B12" s="42"/>
      <c r="C12" s="43"/>
      <c r="D12" s="38" t="s">
        <v>2191</v>
      </c>
      <c r="E12" s="43"/>
      <c r="F12" s="43"/>
      <c r="G12" s="43"/>
      <c r="H12" s="43"/>
      <c r="I12" s="129"/>
      <c r="J12" s="43"/>
      <c r="K12" s="46"/>
      <c r="AZ12" s="126" t="s">
        <v>2310</v>
      </c>
      <c r="BA12" s="126" t="s">
        <v>22</v>
      </c>
      <c r="BB12" s="126" t="s">
        <v>22</v>
      </c>
      <c r="BC12" s="126" t="s">
        <v>2653</v>
      </c>
      <c r="BD12" s="126" t="s">
        <v>86</v>
      </c>
    </row>
    <row r="13" spans="2:56" s="1" customFormat="1" ht="36.95" customHeight="1">
      <c r="B13" s="42"/>
      <c r="C13" s="43"/>
      <c r="D13" s="43"/>
      <c r="E13" s="420" t="s">
        <v>2654</v>
      </c>
      <c r="F13" s="419"/>
      <c r="G13" s="419"/>
      <c r="H13" s="419"/>
      <c r="I13" s="129"/>
      <c r="J13" s="43"/>
      <c r="K13" s="46"/>
      <c r="AZ13" s="126" t="s">
        <v>2655</v>
      </c>
      <c r="BA13" s="126" t="s">
        <v>22</v>
      </c>
      <c r="BB13" s="126" t="s">
        <v>22</v>
      </c>
      <c r="BC13" s="126" t="s">
        <v>2656</v>
      </c>
      <c r="BD13" s="126" t="s">
        <v>86</v>
      </c>
    </row>
    <row r="14" spans="2:56" s="1" customFormat="1" ht="13.5">
      <c r="B14" s="42"/>
      <c r="C14" s="43"/>
      <c r="D14" s="43"/>
      <c r="E14" s="43"/>
      <c r="F14" s="43"/>
      <c r="G14" s="43"/>
      <c r="H14" s="43"/>
      <c r="I14" s="129"/>
      <c r="J14" s="43"/>
      <c r="K14" s="46"/>
      <c r="AZ14" s="126" t="s">
        <v>2657</v>
      </c>
      <c r="BA14" s="126" t="s">
        <v>22</v>
      </c>
      <c r="BB14" s="126" t="s">
        <v>22</v>
      </c>
      <c r="BC14" s="126" t="s">
        <v>2658</v>
      </c>
      <c r="BD14" s="126" t="s">
        <v>86</v>
      </c>
    </row>
    <row r="15" spans="2:56" s="1" customFormat="1" ht="14.45" customHeight="1">
      <c r="B15" s="42"/>
      <c r="C15" s="43"/>
      <c r="D15" s="38" t="s">
        <v>21</v>
      </c>
      <c r="E15" s="43"/>
      <c r="F15" s="36" t="s">
        <v>22</v>
      </c>
      <c r="G15" s="43"/>
      <c r="H15" s="43"/>
      <c r="I15" s="130" t="s">
        <v>23</v>
      </c>
      <c r="J15" s="36" t="s">
        <v>22</v>
      </c>
      <c r="K15" s="46"/>
      <c r="AZ15" s="126" t="s">
        <v>2659</v>
      </c>
      <c r="BA15" s="126" t="s">
        <v>22</v>
      </c>
      <c r="BB15" s="126" t="s">
        <v>22</v>
      </c>
      <c r="BC15" s="126" t="s">
        <v>2660</v>
      </c>
      <c r="BD15" s="126" t="s">
        <v>86</v>
      </c>
    </row>
    <row r="16" spans="2:56" s="1" customFormat="1" ht="14.45" customHeight="1">
      <c r="B16" s="42"/>
      <c r="C16" s="43"/>
      <c r="D16" s="38" t="s">
        <v>25</v>
      </c>
      <c r="E16" s="43"/>
      <c r="F16" s="36" t="s">
        <v>26</v>
      </c>
      <c r="G16" s="43"/>
      <c r="H16" s="43"/>
      <c r="I16" s="130" t="s">
        <v>27</v>
      </c>
      <c r="J16" s="131" t="str">
        <f>'Rekapitulace stavby'!AN8</f>
        <v>23.8.2016</v>
      </c>
      <c r="K16" s="46"/>
      <c r="AZ16" s="126" t="s">
        <v>2312</v>
      </c>
      <c r="BA16" s="126" t="s">
        <v>22</v>
      </c>
      <c r="BB16" s="126" t="s">
        <v>22</v>
      </c>
      <c r="BC16" s="126" t="s">
        <v>2661</v>
      </c>
      <c r="BD16" s="126" t="s">
        <v>86</v>
      </c>
    </row>
    <row r="17" spans="2:56" s="1" customFormat="1" ht="10.9" customHeight="1">
      <c r="B17" s="42"/>
      <c r="C17" s="43"/>
      <c r="D17" s="43"/>
      <c r="E17" s="43"/>
      <c r="F17" s="43"/>
      <c r="G17" s="43"/>
      <c r="H17" s="43"/>
      <c r="I17" s="129"/>
      <c r="J17" s="43"/>
      <c r="K17" s="46"/>
      <c r="AZ17" s="126" t="s">
        <v>2662</v>
      </c>
      <c r="BA17" s="126" t="s">
        <v>22</v>
      </c>
      <c r="BB17" s="126" t="s">
        <v>22</v>
      </c>
      <c r="BC17" s="126" t="s">
        <v>2663</v>
      </c>
      <c r="BD17" s="126" t="s">
        <v>86</v>
      </c>
    </row>
    <row r="18" spans="2:56" s="1" customFormat="1" ht="14.45" customHeight="1">
      <c r="B18" s="42"/>
      <c r="C18" s="43"/>
      <c r="D18" s="38" t="s">
        <v>31</v>
      </c>
      <c r="E18" s="43"/>
      <c r="F18" s="43"/>
      <c r="G18" s="43"/>
      <c r="H18" s="43"/>
      <c r="I18" s="130" t="s">
        <v>32</v>
      </c>
      <c r="J18" s="36" t="s">
        <v>22</v>
      </c>
      <c r="K18" s="46"/>
      <c r="AZ18" s="126" t="s">
        <v>182</v>
      </c>
      <c r="BA18" s="126" t="s">
        <v>22</v>
      </c>
      <c r="BB18" s="126" t="s">
        <v>22</v>
      </c>
      <c r="BC18" s="126" t="s">
        <v>2664</v>
      </c>
      <c r="BD18" s="126" t="s">
        <v>86</v>
      </c>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ROUND(J95,2)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ROUND(SUM(BE95:BE268),2)</f>
        <v>0</v>
      </c>
      <c r="G34" s="43"/>
      <c r="H34" s="43"/>
      <c r="I34" s="142">
        <v>0.21</v>
      </c>
      <c r="J34" s="141">
        <f>ROUND(ROUND((SUM(BE95:BE268)),2)*I34,2)</f>
        <v>0</v>
      </c>
      <c r="K34" s="46"/>
    </row>
    <row r="35" spans="2:11" s="1" customFormat="1" ht="14.45" customHeight="1">
      <c r="B35" s="42"/>
      <c r="C35" s="43"/>
      <c r="D35" s="43"/>
      <c r="E35" s="50" t="s">
        <v>50</v>
      </c>
      <c r="F35" s="141">
        <f>ROUND(SUM(BF95:BF268),2)</f>
        <v>0</v>
      </c>
      <c r="G35" s="43"/>
      <c r="H35" s="43"/>
      <c r="I35" s="142">
        <v>0.15</v>
      </c>
      <c r="J35" s="141">
        <f>ROUND(ROUND((SUM(BF95:BF268)),2)*I35,2)</f>
        <v>0</v>
      </c>
      <c r="K35" s="46"/>
    </row>
    <row r="36" spans="2:11" s="1" customFormat="1" ht="14.45" customHeight="1" hidden="1">
      <c r="B36" s="42"/>
      <c r="C36" s="43"/>
      <c r="D36" s="43"/>
      <c r="E36" s="50" t="s">
        <v>51</v>
      </c>
      <c r="F36" s="141">
        <f>ROUND(SUM(BG95:BG268),2)</f>
        <v>0</v>
      </c>
      <c r="G36" s="43"/>
      <c r="H36" s="43"/>
      <c r="I36" s="142">
        <v>0.21</v>
      </c>
      <c r="J36" s="141">
        <v>0</v>
      </c>
      <c r="K36" s="46"/>
    </row>
    <row r="37" spans="2:11" s="1" customFormat="1" ht="14.45" customHeight="1" hidden="1">
      <c r="B37" s="42"/>
      <c r="C37" s="43"/>
      <c r="D37" s="43"/>
      <c r="E37" s="50" t="s">
        <v>52</v>
      </c>
      <c r="F37" s="141">
        <f>ROUND(SUM(BH95:BH268),2)</f>
        <v>0</v>
      </c>
      <c r="G37" s="43"/>
      <c r="H37" s="43"/>
      <c r="I37" s="142">
        <v>0.15</v>
      </c>
      <c r="J37" s="141">
        <v>0</v>
      </c>
      <c r="K37" s="46"/>
    </row>
    <row r="38" spans="2:11" s="1" customFormat="1" ht="14.45" customHeight="1" hidden="1">
      <c r="B38" s="42"/>
      <c r="C38" s="43"/>
      <c r="D38" s="43"/>
      <c r="E38" s="50" t="s">
        <v>53</v>
      </c>
      <c r="F38" s="141">
        <f>ROUND(SUM(BI95:BI268),2)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2575</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SO-02-2b - Výtlačný řad ČS-2</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J95</f>
        <v>0</v>
      </c>
      <c r="K64" s="46"/>
      <c r="AU64" s="25" t="s">
        <v>189</v>
      </c>
    </row>
    <row r="65" spans="2:11" s="8" customFormat="1" ht="24.95" customHeight="1">
      <c r="B65" s="160"/>
      <c r="C65" s="161"/>
      <c r="D65" s="162" t="s">
        <v>190</v>
      </c>
      <c r="E65" s="163"/>
      <c r="F65" s="163"/>
      <c r="G65" s="163"/>
      <c r="H65" s="163"/>
      <c r="I65" s="164"/>
      <c r="J65" s="165">
        <f>J96</f>
        <v>0</v>
      </c>
      <c r="K65" s="166"/>
    </row>
    <row r="66" spans="2:11" s="9" customFormat="1" ht="19.9" customHeight="1">
      <c r="B66" s="167"/>
      <c r="C66" s="168"/>
      <c r="D66" s="169" t="s">
        <v>191</v>
      </c>
      <c r="E66" s="170"/>
      <c r="F66" s="170"/>
      <c r="G66" s="170"/>
      <c r="H66" s="170"/>
      <c r="I66" s="171"/>
      <c r="J66" s="172">
        <f>J97</f>
        <v>0</v>
      </c>
      <c r="K66" s="173"/>
    </row>
    <row r="67" spans="2:11" s="9" customFormat="1" ht="19.9" customHeight="1">
      <c r="B67" s="167"/>
      <c r="C67" s="168"/>
      <c r="D67" s="169" t="s">
        <v>194</v>
      </c>
      <c r="E67" s="170"/>
      <c r="F67" s="170"/>
      <c r="G67" s="170"/>
      <c r="H67" s="170"/>
      <c r="I67" s="171"/>
      <c r="J67" s="172">
        <f>J193</f>
        <v>0</v>
      </c>
      <c r="K67" s="173"/>
    </row>
    <row r="68" spans="2:11" s="9" customFormat="1" ht="19.9" customHeight="1">
      <c r="B68" s="167"/>
      <c r="C68" s="168"/>
      <c r="D68" s="169" t="s">
        <v>1745</v>
      </c>
      <c r="E68" s="170"/>
      <c r="F68" s="170"/>
      <c r="G68" s="170"/>
      <c r="H68" s="170"/>
      <c r="I68" s="171"/>
      <c r="J68" s="172">
        <f>J204</f>
        <v>0</v>
      </c>
      <c r="K68" s="173"/>
    </row>
    <row r="69" spans="2:11" s="9" customFormat="1" ht="19.9" customHeight="1">
      <c r="B69" s="167"/>
      <c r="C69" s="168"/>
      <c r="D69" s="169" t="s">
        <v>1511</v>
      </c>
      <c r="E69" s="170"/>
      <c r="F69" s="170"/>
      <c r="G69" s="170"/>
      <c r="H69" s="170"/>
      <c r="I69" s="171"/>
      <c r="J69" s="172">
        <f>J224</f>
        <v>0</v>
      </c>
      <c r="K69" s="173"/>
    </row>
    <row r="70" spans="2:11" s="9" customFormat="1" ht="19.9" customHeight="1">
      <c r="B70" s="167"/>
      <c r="C70" s="168"/>
      <c r="D70" s="169" t="s">
        <v>2665</v>
      </c>
      <c r="E70" s="170"/>
      <c r="F70" s="170"/>
      <c r="G70" s="170"/>
      <c r="H70" s="170"/>
      <c r="I70" s="171"/>
      <c r="J70" s="172">
        <f>J246</f>
        <v>0</v>
      </c>
      <c r="K70" s="173"/>
    </row>
    <row r="71" spans="2:11" s="9" customFormat="1" ht="19.9" customHeight="1">
      <c r="B71" s="167"/>
      <c r="C71" s="168"/>
      <c r="D71" s="169" t="s">
        <v>197</v>
      </c>
      <c r="E71" s="170"/>
      <c r="F71" s="170"/>
      <c r="G71" s="170"/>
      <c r="H71" s="170"/>
      <c r="I71" s="171"/>
      <c r="J71" s="172">
        <f>J256</f>
        <v>0</v>
      </c>
      <c r="K71" s="173"/>
    </row>
    <row r="72" spans="2:11" s="1" customFormat="1" ht="21.75" customHeight="1">
      <c r="B72" s="42"/>
      <c r="C72" s="43"/>
      <c r="D72" s="43"/>
      <c r="E72" s="43"/>
      <c r="F72" s="43"/>
      <c r="G72" s="43"/>
      <c r="H72" s="43"/>
      <c r="I72" s="129"/>
      <c r="J72" s="43"/>
      <c r="K72" s="46"/>
    </row>
    <row r="73" spans="2:11" s="1" customFormat="1" ht="6.95" customHeight="1">
      <c r="B73" s="57"/>
      <c r="C73" s="58"/>
      <c r="D73" s="58"/>
      <c r="E73" s="58"/>
      <c r="F73" s="58"/>
      <c r="G73" s="58"/>
      <c r="H73" s="58"/>
      <c r="I73" s="150"/>
      <c r="J73" s="58"/>
      <c r="K73" s="59"/>
    </row>
    <row r="77" spans="2:12" s="1" customFormat="1" ht="6.95" customHeight="1">
      <c r="B77" s="60"/>
      <c r="C77" s="61"/>
      <c r="D77" s="61"/>
      <c r="E77" s="61"/>
      <c r="F77" s="61"/>
      <c r="G77" s="61"/>
      <c r="H77" s="61"/>
      <c r="I77" s="153"/>
      <c r="J77" s="61"/>
      <c r="K77" s="61"/>
      <c r="L77" s="62"/>
    </row>
    <row r="78" spans="2:12" s="1" customFormat="1" ht="36.95" customHeight="1">
      <c r="B78" s="42"/>
      <c r="C78" s="63" t="s">
        <v>198</v>
      </c>
      <c r="D78" s="64"/>
      <c r="E78" s="64"/>
      <c r="F78" s="64"/>
      <c r="G78" s="64"/>
      <c r="H78" s="64"/>
      <c r="I78" s="174"/>
      <c r="J78" s="64"/>
      <c r="K78" s="64"/>
      <c r="L78" s="62"/>
    </row>
    <row r="79" spans="2:12" s="1" customFormat="1" ht="6.95" customHeight="1">
      <c r="B79" s="42"/>
      <c r="C79" s="64"/>
      <c r="D79" s="64"/>
      <c r="E79" s="64"/>
      <c r="F79" s="64"/>
      <c r="G79" s="64"/>
      <c r="H79" s="64"/>
      <c r="I79" s="174"/>
      <c r="J79" s="64"/>
      <c r="K79" s="64"/>
      <c r="L79" s="62"/>
    </row>
    <row r="80" spans="2:12" s="1" customFormat="1" ht="14.45" customHeight="1">
      <c r="B80" s="42"/>
      <c r="C80" s="66" t="s">
        <v>18</v>
      </c>
      <c r="D80" s="64"/>
      <c r="E80" s="64"/>
      <c r="F80" s="64"/>
      <c r="G80" s="64"/>
      <c r="H80" s="64"/>
      <c r="I80" s="174"/>
      <c r="J80" s="64"/>
      <c r="K80" s="64"/>
      <c r="L80" s="62"/>
    </row>
    <row r="81" spans="2:12" s="1" customFormat="1" ht="22.5" customHeight="1">
      <c r="B81" s="42"/>
      <c r="C81" s="64"/>
      <c r="D81" s="64"/>
      <c r="E81" s="421" t="str">
        <f>E7</f>
        <v>Splašková kanalizace a ČOV Drhovy</v>
      </c>
      <c r="F81" s="422"/>
      <c r="G81" s="422"/>
      <c r="H81" s="422"/>
      <c r="I81" s="174"/>
      <c r="J81" s="64"/>
      <c r="K81" s="64"/>
      <c r="L81" s="62"/>
    </row>
    <row r="82" spans="2:12" ht="13.5">
      <c r="B82" s="29"/>
      <c r="C82" s="66" t="s">
        <v>175</v>
      </c>
      <c r="D82" s="175"/>
      <c r="E82" s="175"/>
      <c r="F82" s="175"/>
      <c r="G82" s="175"/>
      <c r="H82" s="175"/>
      <c r="J82" s="175"/>
      <c r="K82" s="175"/>
      <c r="L82" s="176"/>
    </row>
    <row r="83" spans="2:12" ht="22.5" customHeight="1">
      <c r="B83" s="29"/>
      <c r="C83" s="175"/>
      <c r="D83" s="175"/>
      <c r="E83" s="421" t="s">
        <v>2185</v>
      </c>
      <c r="F83" s="426"/>
      <c r="G83" s="426"/>
      <c r="H83" s="426"/>
      <c r="J83" s="175"/>
      <c r="K83" s="175"/>
      <c r="L83" s="176"/>
    </row>
    <row r="84" spans="2:12" ht="13.5">
      <c r="B84" s="29"/>
      <c r="C84" s="66" t="s">
        <v>181</v>
      </c>
      <c r="D84" s="175"/>
      <c r="E84" s="175"/>
      <c r="F84" s="175"/>
      <c r="G84" s="175"/>
      <c r="H84" s="175"/>
      <c r="J84" s="175"/>
      <c r="K84" s="175"/>
      <c r="L84" s="176"/>
    </row>
    <row r="85" spans="2:12" s="1" customFormat="1" ht="22.5" customHeight="1">
      <c r="B85" s="42"/>
      <c r="C85" s="64"/>
      <c r="D85" s="64"/>
      <c r="E85" s="425" t="s">
        <v>2575</v>
      </c>
      <c r="F85" s="423"/>
      <c r="G85" s="423"/>
      <c r="H85" s="423"/>
      <c r="I85" s="174"/>
      <c r="J85" s="64"/>
      <c r="K85" s="64"/>
      <c r="L85" s="62"/>
    </row>
    <row r="86" spans="2:12" s="1" customFormat="1" ht="14.45" customHeight="1">
      <c r="B86" s="42"/>
      <c r="C86" s="66" t="s">
        <v>2191</v>
      </c>
      <c r="D86" s="64"/>
      <c r="E86" s="64"/>
      <c r="F86" s="64"/>
      <c r="G86" s="64"/>
      <c r="H86" s="64"/>
      <c r="I86" s="174"/>
      <c r="J86" s="64"/>
      <c r="K86" s="64"/>
      <c r="L86" s="62"/>
    </row>
    <row r="87" spans="2:12" s="1" customFormat="1" ht="23.25" customHeight="1">
      <c r="B87" s="42"/>
      <c r="C87" s="64"/>
      <c r="D87" s="64"/>
      <c r="E87" s="392" t="str">
        <f>E13</f>
        <v>SO-02-2b - Výtlačný řad ČS-2</v>
      </c>
      <c r="F87" s="423"/>
      <c r="G87" s="423"/>
      <c r="H87" s="423"/>
      <c r="I87" s="174"/>
      <c r="J87" s="64"/>
      <c r="K87" s="64"/>
      <c r="L87" s="62"/>
    </row>
    <row r="88" spans="2:12" s="1" customFormat="1" ht="6.95" customHeight="1">
      <c r="B88" s="42"/>
      <c r="C88" s="64"/>
      <c r="D88" s="64"/>
      <c r="E88" s="64"/>
      <c r="F88" s="64"/>
      <c r="G88" s="64"/>
      <c r="H88" s="64"/>
      <c r="I88" s="174"/>
      <c r="J88" s="64"/>
      <c r="K88" s="64"/>
      <c r="L88" s="62"/>
    </row>
    <row r="89" spans="2:12" s="1" customFormat="1" ht="18" customHeight="1">
      <c r="B89" s="42"/>
      <c r="C89" s="66" t="s">
        <v>25</v>
      </c>
      <c r="D89" s="64"/>
      <c r="E89" s="64"/>
      <c r="F89" s="177" t="str">
        <f>F16</f>
        <v>Drhovy</v>
      </c>
      <c r="G89" s="64"/>
      <c r="H89" s="64"/>
      <c r="I89" s="178" t="s">
        <v>27</v>
      </c>
      <c r="J89" s="74" t="str">
        <f>IF(J16="","",J16)</f>
        <v>23.8.2016</v>
      </c>
      <c r="K89" s="64"/>
      <c r="L89" s="62"/>
    </row>
    <row r="90" spans="2:12" s="1" customFormat="1" ht="6.95" customHeight="1">
      <c r="B90" s="42"/>
      <c r="C90" s="64"/>
      <c r="D90" s="64"/>
      <c r="E90" s="64"/>
      <c r="F90" s="64"/>
      <c r="G90" s="64"/>
      <c r="H90" s="64"/>
      <c r="I90" s="174"/>
      <c r="J90" s="64"/>
      <c r="K90" s="64"/>
      <c r="L90" s="62"/>
    </row>
    <row r="91" spans="2:12" s="1" customFormat="1" ht="13.5">
      <c r="B91" s="42"/>
      <c r="C91" s="66" t="s">
        <v>31</v>
      </c>
      <c r="D91" s="64"/>
      <c r="E91" s="64"/>
      <c r="F91" s="177" t="str">
        <f>E19</f>
        <v>Obec Drhovy, Drhovy 65, 263 01 Dobříš</v>
      </c>
      <c r="G91" s="64"/>
      <c r="H91" s="64"/>
      <c r="I91" s="178" t="s">
        <v>37</v>
      </c>
      <c r="J91" s="177" t="str">
        <f>E25</f>
        <v>UREŠ vhprojekt s.r.o.</v>
      </c>
      <c r="K91" s="64"/>
      <c r="L91" s="62"/>
    </row>
    <row r="92" spans="2:12" s="1" customFormat="1" ht="14.45" customHeight="1">
      <c r="B92" s="42"/>
      <c r="C92" s="66" t="s">
        <v>35</v>
      </c>
      <c r="D92" s="64"/>
      <c r="E92" s="64"/>
      <c r="F92" s="177" t="str">
        <f>IF(E22="","",E22)</f>
        <v/>
      </c>
      <c r="G92" s="64"/>
      <c r="H92" s="64"/>
      <c r="I92" s="174"/>
      <c r="J92" s="64"/>
      <c r="K92" s="64"/>
      <c r="L92" s="62"/>
    </row>
    <row r="93" spans="2:12" s="1" customFormat="1" ht="10.35" customHeight="1">
      <c r="B93" s="42"/>
      <c r="C93" s="64"/>
      <c r="D93" s="64"/>
      <c r="E93" s="64"/>
      <c r="F93" s="64"/>
      <c r="G93" s="64"/>
      <c r="H93" s="64"/>
      <c r="I93" s="174"/>
      <c r="J93" s="64"/>
      <c r="K93" s="64"/>
      <c r="L93" s="62"/>
    </row>
    <row r="94" spans="2:20" s="10" customFormat="1" ht="29.25" customHeight="1">
      <c r="B94" s="179"/>
      <c r="C94" s="180" t="s">
        <v>199</v>
      </c>
      <c r="D94" s="181" t="s">
        <v>63</v>
      </c>
      <c r="E94" s="181" t="s">
        <v>59</v>
      </c>
      <c r="F94" s="181" t="s">
        <v>200</v>
      </c>
      <c r="G94" s="181" t="s">
        <v>201</v>
      </c>
      <c r="H94" s="181" t="s">
        <v>202</v>
      </c>
      <c r="I94" s="182" t="s">
        <v>203</v>
      </c>
      <c r="J94" s="181" t="s">
        <v>187</v>
      </c>
      <c r="K94" s="183" t="s">
        <v>204</v>
      </c>
      <c r="L94" s="184"/>
      <c r="M94" s="82" t="s">
        <v>205</v>
      </c>
      <c r="N94" s="83" t="s">
        <v>48</v>
      </c>
      <c r="O94" s="83" t="s">
        <v>206</v>
      </c>
      <c r="P94" s="83" t="s">
        <v>207</v>
      </c>
      <c r="Q94" s="83" t="s">
        <v>208</v>
      </c>
      <c r="R94" s="83" t="s">
        <v>209</v>
      </c>
      <c r="S94" s="83" t="s">
        <v>210</v>
      </c>
      <c r="T94" s="84" t="s">
        <v>211</v>
      </c>
    </row>
    <row r="95" spans="2:63" s="1" customFormat="1" ht="29.25" customHeight="1">
      <c r="B95" s="42"/>
      <c r="C95" s="88" t="s">
        <v>188</v>
      </c>
      <c r="D95" s="64"/>
      <c r="E95" s="64"/>
      <c r="F95" s="64"/>
      <c r="G95" s="64"/>
      <c r="H95" s="64"/>
      <c r="I95" s="174"/>
      <c r="J95" s="185">
        <f>BK95</f>
        <v>0</v>
      </c>
      <c r="K95" s="64"/>
      <c r="L95" s="62"/>
      <c r="M95" s="85"/>
      <c r="N95" s="86"/>
      <c r="O95" s="86"/>
      <c r="P95" s="186">
        <f>P96</f>
        <v>0</v>
      </c>
      <c r="Q95" s="86"/>
      <c r="R95" s="186">
        <f>R96</f>
        <v>2.28022334</v>
      </c>
      <c r="S95" s="86"/>
      <c r="T95" s="187">
        <f>T96</f>
        <v>38.44926</v>
      </c>
      <c r="AT95" s="25" t="s">
        <v>77</v>
      </c>
      <c r="AU95" s="25" t="s">
        <v>189</v>
      </c>
      <c r="BK95" s="188">
        <f>BK96</f>
        <v>0</v>
      </c>
    </row>
    <row r="96" spans="2:63" s="11" customFormat="1" ht="37.35" customHeight="1">
      <c r="B96" s="189"/>
      <c r="C96" s="190"/>
      <c r="D96" s="191" t="s">
        <v>77</v>
      </c>
      <c r="E96" s="192" t="s">
        <v>212</v>
      </c>
      <c r="F96" s="192" t="s">
        <v>213</v>
      </c>
      <c r="G96" s="190"/>
      <c r="H96" s="190"/>
      <c r="I96" s="193"/>
      <c r="J96" s="194">
        <f>BK96</f>
        <v>0</v>
      </c>
      <c r="K96" s="190"/>
      <c r="L96" s="195"/>
      <c r="M96" s="196"/>
      <c r="N96" s="197"/>
      <c r="O96" s="197"/>
      <c r="P96" s="198">
        <f>P97+P193+P204+P224+P246+P256</f>
        <v>0</v>
      </c>
      <c r="Q96" s="197"/>
      <c r="R96" s="198">
        <f>R97+R193+R204+R224+R246+R256</f>
        <v>2.28022334</v>
      </c>
      <c r="S96" s="197"/>
      <c r="T96" s="199">
        <f>T97+T193+T204+T224+T246+T256</f>
        <v>38.44926</v>
      </c>
      <c r="AR96" s="200" t="s">
        <v>24</v>
      </c>
      <c r="AT96" s="201" t="s">
        <v>77</v>
      </c>
      <c r="AU96" s="201" t="s">
        <v>78</v>
      </c>
      <c r="AY96" s="200" t="s">
        <v>214</v>
      </c>
      <c r="BK96" s="202">
        <f>BK97+BK193+BK204+BK224+BK246+BK256</f>
        <v>0</v>
      </c>
    </row>
    <row r="97" spans="2:63" s="11" customFormat="1" ht="19.9" customHeight="1">
      <c r="B97" s="189"/>
      <c r="C97" s="190"/>
      <c r="D97" s="203" t="s">
        <v>77</v>
      </c>
      <c r="E97" s="204" t="s">
        <v>24</v>
      </c>
      <c r="F97" s="204" t="s">
        <v>215</v>
      </c>
      <c r="G97" s="190"/>
      <c r="H97" s="190"/>
      <c r="I97" s="193"/>
      <c r="J97" s="205">
        <f>BK97</f>
        <v>0</v>
      </c>
      <c r="K97" s="190"/>
      <c r="L97" s="195"/>
      <c r="M97" s="196"/>
      <c r="N97" s="197"/>
      <c r="O97" s="197"/>
      <c r="P97" s="198">
        <f>SUM(P98:P192)</f>
        <v>0</v>
      </c>
      <c r="Q97" s="197"/>
      <c r="R97" s="198">
        <f>SUM(R98:R192)</f>
        <v>1.0775361399999999</v>
      </c>
      <c r="S97" s="197"/>
      <c r="T97" s="199">
        <f>SUM(T98:T192)</f>
        <v>0</v>
      </c>
      <c r="AR97" s="200" t="s">
        <v>24</v>
      </c>
      <c r="AT97" s="201" t="s">
        <v>77</v>
      </c>
      <c r="AU97" s="201" t="s">
        <v>24</v>
      </c>
      <c r="AY97" s="200" t="s">
        <v>214</v>
      </c>
      <c r="BK97" s="202">
        <f>SUM(BK98:BK192)</f>
        <v>0</v>
      </c>
    </row>
    <row r="98" spans="2:65" s="1" customFormat="1" ht="22.5" customHeight="1">
      <c r="B98" s="42"/>
      <c r="C98" s="206" t="s">
        <v>24</v>
      </c>
      <c r="D98" s="206" t="s">
        <v>216</v>
      </c>
      <c r="E98" s="207" t="s">
        <v>2328</v>
      </c>
      <c r="F98" s="208" t="s">
        <v>2329</v>
      </c>
      <c r="G98" s="209" t="s">
        <v>233</v>
      </c>
      <c r="H98" s="210">
        <v>13.46</v>
      </c>
      <c r="I98" s="211"/>
      <c r="J98" s="212">
        <f>ROUND(I98*H98,2)</f>
        <v>0</v>
      </c>
      <c r="K98" s="208" t="s">
        <v>234</v>
      </c>
      <c r="L98" s="62"/>
      <c r="M98" s="213" t="s">
        <v>22</v>
      </c>
      <c r="N98" s="214" t="s">
        <v>49</v>
      </c>
      <c r="O98" s="43"/>
      <c r="P98" s="215">
        <f>O98*H98</f>
        <v>0</v>
      </c>
      <c r="Q98" s="215">
        <v>0</v>
      </c>
      <c r="R98" s="215">
        <f>Q98*H98</f>
        <v>0</v>
      </c>
      <c r="S98" s="215">
        <v>0</v>
      </c>
      <c r="T98" s="216">
        <f>S98*H98</f>
        <v>0</v>
      </c>
      <c r="AR98" s="25" t="s">
        <v>221</v>
      </c>
      <c r="AT98" s="25" t="s">
        <v>216</v>
      </c>
      <c r="AU98" s="25" t="s">
        <v>86</v>
      </c>
      <c r="AY98" s="25" t="s">
        <v>214</v>
      </c>
      <c r="BE98" s="217">
        <f>IF(N98="základní",J98,0)</f>
        <v>0</v>
      </c>
      <c r="BF98" s="217">
        <f>IF(N98="snížená",J98,0)</f>
        <v>0</v>
      </c>
      <c r="BG98" s="217">
        <f>IF(N98="zákl. přenesená",J98,0)</f>
        <v>0</v>
      </c>
      <c r="BH98" s="217">
        <f>IF(N98="sníž. přenesená",J98,0)</f>
        <v>0</v>
      </c>
      <c r="BI98" s="217">
        <f>IF(N98="nulová",J98,0)</f>
        <v>0</v>
      </c>
      <c r="BJ98" s="25" t="s">
        <v>24</v>
      </c>
      <c r="BK98" s="217">
        <f>ROUND(I98*H98,2)</f>
        <v>0</v>
      </c>
      <c r="BL98" s="25" t="s">
        <v>221</v>
      </c>
      <c r="BM98" s="25" t="s">
        <v>2666</v>
      </c>
    </row>
    <row r="99" spans="2:47" s="1" customFormat="1" ht="27">
      <c r="B99" s="42"/>
      <c r="C99" s="64"/>
      <c r="D99" s="218" t="s">
        <v>223</v>
      </c>
      <c r="E99" s="64"/>
      <c r="F99" s="219" t="s">
        <v>2331</v>
      </c>
      <c r="G99" s="64"/>
      <c r="H99" s="64"/>
      <c r="I99" s="174"/>
      <c r="J99" s="64"/>
      <c r="K99" s="64"/>
      <c r="L99" s="62"/>
      <c r="M99" s="220"/>
      <c r="N99" s="43"/>
      <c r="O99" s="43"/>
      <c r="P99" s="43"/>
      <c r="Q99" s="43"/>
      <c r="R99" s="43"/>
      <c r="S99" s="43"/>
      <c r="T99" s="79"/>
      <c r="AT99" s="25" t="s">
        <v>223</v>
      </c>
      <c r="AU99" s="25" t="s">
        <v>86</v>
      </c>
    </row>
    <row r="100" spans="2:51" s="12" customFormat="1" ht="13.5">
      <c r="B100" s="221"/>
      <c r="C100" s="222"/>
      <c r="D100" s="223" t="s">
        <v>224</v>
      </c>
      <c r="E100" s="224" t="s">
        <v>1741</v>
      </c>
      <c r="F100" s="225" t="s">
        <v>2667</v>
      </c>
      <c r="G100" s="222"/>
      <c r="H100" s="226">
        <v>13.46</v>
      </c>
      <c r="I100" s="227"/>
      <c r="J100" s="222"/>
      <c r="K100" s="222"/>
      <c r="L100" s="228"/>
      <c r="M100" s="229"/>
      <c r="N100" s="230"/>
      <c r="O100" s="230"/>
      <c r="P100" s="230"/>
      <c r="Q100" s="230"/>
      <c r="R100" s="230"/>
      <c r="S100" s="230"/>
      <c r="T100" s="231"/>
      <c r="AT100" s="232" t="s">
        <v>224</v>
      </c>
      <c r="AU100" s="232" t="s">
        <v>86</v>
      </c>
      <c r="AV100" s="12" t="s">
        <v>86</v>
      </c>
      <c r="AW100" s="12" t="s">
        <v>41</v>
      </c>
      <c r="AX100" s="12" t="s">
        <v>24</v>
      </c>
      <c r="AY100" s="232" t="s">
        <v>214</v>
      </c>
    </row>
    <row r="101" spans="2:65" s="1" customFormat="1" ht="22.5" customHeight="1">
      <c r="B101" s="42"/>
      <c r="C101" s="206" t="s">
        <v>86</v>
      </c>
      <c r="D101" s="206" t="s">
        <v>216</v>
      </c>
      <c r="E101" s="207" t="s">
        <v>1770</v>
      </c>
      <c r="F101" s="208" t="s">
        <v>1771</v>
      </c>
      <c r="G101" s="209" t="s">
        <v>233</v>
      </c>
      <c r="H101" s="210">
        <v>6.73</v>
      </c>
      <c r="I101" s="211"/>
      <c r="J101" s="212">
        <f>ROUND(I101*H101,2)</f>
        <v>0</v>
      </c>
      <c r="K101" s="208" t="s">
        <v>220</v>
      </c>
      <c r="L101" s="62"/>
      <c r="M101" s="213" t="s">
        <v>22</v>
      </c>
      <c r="N101" s="214" t="s">
        <v>49</v>
      </c>
      <c r="O101" s="43"/>
      <c r="P101" s="215">
        <f>O101*H101</f>
        <v>0</v>
      </c>
      <c r="Q101" s="215">
        <v>0</v>
      </c>
      <c r="R101" s="215">
        <f>Q101*H101</f>
        <v>0</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2668</v>
      </c>
    </row>
    <row r="102" spans="2:47" s="1" customFormat="1" ht="27">
      <c r="B102" s="42"/>
      <c r="C102" s="64"/>
      <c r="D102" s="218" t="s">
        <v>223</v>
      </c>
      <c r="E102" s="64"/>
      <c r="F102" s="219" t="s">
        <v>1773</v>
      </c>
      <c r="G102" s="64"/>
      <c r="H102" s="64"/>
      <c r="I102" s="174"/>
      <c r="J102" s="64"/>
      <c r="K102" s="64"/>
      <c r="L102" s="62"/>
      <c r="M102" s="220"/>
      <c r="N102" s="43"/>
      <c r="O102" s="43"/>
      <c r="P102" s="43"/>
      <c r="Q102" s="43"/>
      <c r="R102" s="43"/>
      <c r="S102" s="43"/>
      <c r="T102" s="79"/>
      <c r="AT102" s="25" t="s">
        <v>223</v>
      </c>
      <c r="AU102" s="25" t="s">
        <v>86</v>
      </c>
    </row>
    <row r="103" spans="2:51" s="12" customFormat="1" ht="13.5">
      <c r="B103" s="221"/>
      <c r="C103" s="222"/>
      <c r="D103" s="223" t="s">
        <v>224</v>
      </c>
      <c r="E103" s="224" t="s">
        <v>22</v>
      </c>
      <c r="F103" s="225" t="s">
        <v>2334</v>
      </c>
      <c r="G103" s="222"/>
      <c r="H103" s="226">
        <v>6.73</v>
      </c>
      <c r="I103" s="227"/>
      <c r="J103" s="222"/>
      <c r="K103" s="222"/>
      <c r="L103" s="228"/>
      <c r="M103" s="229"/>
      <c r="N103" s="230"/>
      <c r="O103" s="230"/>
      <c r="P103" s="230"/>
      <c r="Q103" s="230"/>
      <c r="R103" s="230"/>
      <c r="S103" s="230"/>
      <c r="T103" s="231"/>
      <c r="AT103" s="232" t="s">
        <v>224</v>
      </c>
      <c r="AU103" s="232" t="s">
        <v>86</v>
      </c>
      <c r="AV103" s="12" t="s">
        <v>86</v>
      </c>
      <c r="AW103" s="12" t="s">
        <v>41</v>
      </c>
      <c r="AX103" s="12" t="s">
        <v>24</v>
      </c>
      <c r="AY103" s="232" t="s">
        <v>214</v>
      </c>
    </row>
    <row r="104" spans="2:65" s="1" customFormat="1" ht="22.5" customHeight="1">
      <c r="B104" s="42"/>
      <c r="C104" s="206" t="s">
        <v>124</v>
      </c>
      <c r="D104" s="206" t="s">
        <v>216</v>
      </c>
      <c r="E104" s="207" t="s">
        <v>2335</v>
      </c>
      <c r="F104" s="208" t="s">
        <v>2336</v>
      </c>
      <c r="G104" s="209" t="s">
        <v>233</v>
      </c>
      <c r="H104" s="210">
        <v>32.61</v>
      </c>
      <c r="I104" s="211"/>
      <c r="J104" s="212">
        <f>ROUND(I104*H104,2)</f>
        <v>0</v>
      </c>
      <c r="K104" s="208" t="s">
        <v>234</v>
      </c>
      <c r="L104" s="62"/>
      <c r="M104" s="213" t="s">
        <v>22</v>
      </c>
      <c r="N104" s="214" t="s">
        <v>49</v>
      </c>
      <c r="O104" s="43"/>
      <c r="P104" s="215">
        <f>O104*H104</f>
        <v>0</v>
      </c>
      <c r="Q104" s="215">
        <v>0</v>
      </c>
      <c r="R104" s="215">
        <f>Q104*H104</f>
        <v>0</v>
      </c>
      <c r="S104" s="215">
        <v>0</v>
      </c>
      <c r="T104" s="216">
        <f>S104*H104</f>
        <v>0</v>
      </c>
      <c r="AR104" s="25" t="s">
        <v>221</v>
      </c>
      <c r="AT104" s="25" t="s">
        <v>216</v>
      </c>
      <c r="AU104" s="25" t="s">
        <v>86</v>
      </c>
      <c r="AY104" s="25" t="s">
        <v>214</v>
      </c>
      <c r="BE104" s="217">
        <f>IF(N104="základní",J104,0)</f>
        <v>0</v>
      </c>
      <c r="BF104" s="217">
        <f>IF(N104="snížená",J104,0)</f>
        <v>0</v>
      </c>
      <c r="BG104" s="217">
        <f>IF(N104="zákl. přenesená",J104,0)</f>
        <v>0</v>
      </c>
      <c r="BH104" s="217">
        <f>IF(N104="sníž. přenesená",J104,0)</f>
        <v>0</v>
      </c>
      <c r="BI104" s="217">
        <f>IF(N104="nulová",J104,0)</f>
        <v>0</v>
      </c>
      <c r="BJ104" s="25" t="s">
        <v>24</v>
      </c>
      <c r="BK104" s="217">
        <f>ROUND(I104*H104,2)</f>
        <v>0</v>
      </c>
      <c r="BL104" s="25" t="s">
        <v>221</v>
      </c>
      <c r="BM104" s="25" t="s">
        <v>2669</v>
      </c>
    </row>
    <row r="105" spans="2:47" s="1" customFormat="1" ht="27">
      <c r="B105" s="42"/>
      <c r="C105" s="64"/>
      <c r="D105" s="218" t="s">
        <v>223</v>
      </c>
      <c r="E105" s="64"/>
      <c r="F105" s="219" t="s">
        <v>2338</v>
      </c>
      <c r="G105" s="64"/>
      <c r="H105" s="64"/>
      <c r="I105" s="174"/>
      <c r="J105" s="64"/>
      <c r="K105" s="64"/>
      <c r="L105" s="62"/>
      <c r="M105" s="220"/>
      <c r="N105" s="43"/>
      <c r="O105" s="43"/>
      <c r="P105" s="43"/>
      <c r="Q105" s="43"/>
      <c r="R105" s="43"/>
      <c r="S105" s="43"/>
      <c r="T105" s="79"/>
      <c r="AT105" s="25" t="s">
        <v>223</v>
      </c>
      <c r="AU105" s="25" t="s">
        <v>86</v>
      </c>
    </row>
    <row r="106" spans="2:51" s="12" customFormat="1" ht="13.5">
      <c r="B106" s="221"/>
      <c r="C106" s="222"/>
      <c r="D106" s="223" t="s">
        <v>224</v>
      </c>
      <c r="E106" s="224" t="s">
        <v>2310</v>
      </c>
      <c r="F106" s="225" t="s">
        <v>2670</v>
      </c>
      <c r="G106" s="222"/>
      <c r="H106" s="226">
        <v>32.61</v>
      </c>
      <c r="I106" s="227"/>
      <c r="J106" s="222"/>
      <c r="K106" s="222"/>
      <c r="L106" s="228"/>
      <c r="M106" s="229"/>
      <c r="N106" s="230"/>
      <c r="O106" s="230"/>
      <c r="P106" s="230"/>
      <c r="Q106" s="230"/>
      <c r="R106" s="230"/>
      <c r="S106" s="230"/>
      <c r="T106" s="231"/>
      <c r="AT106" s="232" t="s">
        <v>224</v>
      </c>
      <c r="AU106" s="232" t="s">
        <v>86</v>
      </c>
      <c r="AV106" s="12" t="s">
        <v>86</v>
      </c>
      <c r="AW106" s="12" t="s">
        <v>41</v>
      </c>
      <c r="AX106" s="12" t="s">
        <v>24</v>
      </c>
      <c r="AY106" s="232" t="s">
        <v>214</v>
      </c>
    </row>
    <row r="107" spans="2:65" s="1" customFormat="1" ht="22.5" customHeight="1">
      <c r="B107" s="42"/>
      <c r="C107" s="206" t="s">
        <v>221</v>
      </c>
      <c r="D107" s="206" t="s">
        <v>216</v>
      </c>
      <c r="E107" s="207" t="s">
        <v>2340</v>
      </c>
      <c r="F107" s="208" t="s">
        <v>2341</v>
      </c>
      <c r="G107" s="209" t="s">
        <v>233</v>
      </c>
      <c r="H107" s="210">
        <v>16.305</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2671</v>
      </c>
    </row>
    <row r="108" spans="2:47" s="1" customFormat="1" ht="27">
      <c r="B108" s="42"/>
      <c r="C108" s="64"/>
      <c r="D108" s="218" t="s">
        <v>223</v>
      </c>
      <c r="E108" s="64"/>
      <c r="F108" s="219" t="s">
        <v>2343</v>
      </c>
      <c r="G108" s="64"/>
      <c r="H108" s="64"/>
      <c r="I108" s="174"/>
      <c r="J108" s="64"/>
      <c r="K108" s="64"/>
      <c r="L108" s="62"/>
      <c r="M108" s="220"/>
      <c r="N108" s="43"/>
      <c r="O108" s="43"/>
      <c r="P108" s="43"/>
      <c r="Q108" s="43"/>
      <c r="R108" s="43"/>
      <c r="S108" s="43"/>
      <c r="T108" s="79"/>
      <c r="AT108" s="25" t="s">
        <v>223</v>
      </c>
      <c r="AU108" s="25" t="s">
        <v>86</v>
      </c>
    </row>
    <row r="109" spans="2:51" s="12" customFormat="1" ht="13.5">
      <c r="B109" s="221"/>
      <c r="C109" s="222"/>
      <c r="D109" s="223" t="s">
        <v>224</v>
      </c>
      <c r="E109" s="224" t="s">
        <v>22</v>
      </c>
      <c r="F109" s="225" t="s">
        <v>2344</v>
      </c>
      <c r="G109" s="222"/>
      <c r="H109" s="226">
        <v>16.305</v>
      </c>
      <c r="I109" s="227"/>
      <c r="J109" s="222"/>
      <c r="K109" s="222"/>
      <c r="L109" s="228"/>
      <c r="M109" s="229"/>
      <c r="N109" s="230"/>
      <c r="O109" s="230"/>
      <c r="P109" s="230"/>
      <c r="Q109" s="230"/>
      <c r="R109" s="230"/>
      <c r="S109" s="230"/>
      <c r="T109" s="231"/>
      <c r="AT109" s="232" t="s">
        <v>224</v>
      </c>
      <c r="AU109" s="232" t="s">
        <v>86</v>
      </c>
      <c r="AV109" s="12" t="s">
        <v>86</v>
      </c>
      <c r="AW109" s="12" t="s">
        <v>41</v>
      </c>
      <c r="AX109" s="12" t="s">
        <v>24</v>
      </c>
      <c r="AY109" s="232" t="s">
        <v>214</v>
      </c>
    </row>
    <row r="110" spans="2:65" s="1" customFormat="1" ht="22.5" customHeight="1">
      <c r="B110" s="42"/>
      <c r="C110" s="206" t="s">
        <v>244</v>
      </c>
      <c r="D110" s="206" t="s">
        <v>216</v>
      </c>
      <c r="E110" s="207" t="s">
        <v>2672</v>
      </c>
      <c r="F110" s="208" t="s">
        <v>2673</v>
      </c>
      <c r="G110" s="209" t="s">
        <v>233</v>
      </c>
      <c r="H110" s="210">
        <v>20.344</v>
      </c>
      <c r="I110" s="211"/>
      <c r="J110" s="212">
        <f>ROUND(I110*H110,2)</f>
        <v>0</v>
      </c>
      <c r="K110" s="208" t="s">
        <v>220</v>
      </c>
      <c r="L110" s="62"/>
      <c r="M110" s="213" t="s">
        <v>22</v>
      </c>
      <c r="N110" s="214" t="s">
        <v>49</v>
      </c>
      <c r="O110" s="43"/>
      <c r="P110" s="215">
        <f>O110*H110</f>
        <v>0</v>
      </c>
      <c r="Q110" s="215">
        <v>0.01046</v>
      </c>
      <c r="R110" s="215">
        <f>Q110*H110</f>
        <v>0.21279824000000003</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2674</v>
      </c>
    </row>
    <row r="111" spans="2:47" s="1" customFormat="1" ht="27">
      <c r="B111" s="42"/>
      <c r="C111" s="64"/>
      <c r="D111" s="218" t="s">
        <v>223</v>
      </c>
      <c r="E111" s="64"/>
      <c r="F111" s="219" t="s">
        <v>2675</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18" t="s">
        <v>224</v>
      </c>
      <c r="E112" s="233" t="s">
        <v>2655</v>
      </c>
      <c r="F112" s="234" t="s">
        <v>2676</v>
      </c>
      <c r="G112" s="222"/>
      <c r="H112" s="235">
        <v>25.43</v>
      </c>
      <c r="I112" s="227"/>
      <c r="J112" s="222"/>
      <c r="K112" s="222"/>
      <c r="L112" s="228"/>
      <c r="M112" s="229"/>
      <c r="N112" s="230"/>
      <c r="O112" s="230"/>
      <c r="P112" s="230"/>
      <c r="Q112" s="230"/>
      <c r="R112" s="230"/>
      <c r="S112" s="230"/>
      <c r="T112" s="231"/>
      <c r="AT112" s="232" t="s">
        <v>224</v>
      </c>
      <c r="AU112" s="232" t="s">
        <v>86</v>
      </c>
      <c r="AV112" s="12" t="s">
        <v>86</v>
      </c>
      <c r="AW112" s="12" t="s">
        <v>41</v>
      </c>
      <c r="AX112" s="12" t="s">
        <v>78</v>
      </c>
      <c r="AY112" s="232" t="s">
        <v>214</v>
      </c>
    </row>
    <row r="113" spans="2:51" s="12" customFormat="1" ht="13.5">
      <c r="B113" s="221"/>
      <c r="C113" s="222"/>
      <c r="D113" s="218" t="s">
        <v>224</v>
      </c>
      <c r="E113" s="233" t="s">
        <v>2178</v>
      </c>
      <c r="F113" s="234" t="s">
        <v>2677</v>
      </c>
      <c r="G113" s="222"/>
      <c r="H113" s="235">
        <v>-5.086</v>
      </c>
      <c r="I113" s="227"/>
      <c r="J113" s="222"/>
      <c r="K113" s="222"/>
      <c r="L113" s="228"/>
      <c r="M113" s="229"/>
      <c r="N113" s="230"/>
      <c r="O113" s="230"/>
      <c r="P113" s="230"/>
      <c r="Q113" s="230"/>
      <c r="R113" s="230"/>
      <c r="S113" s="230"/>
      <c r="T113" s="231"/>
      <c r="AT113" s="232" t="s">
        <v>224</v>
      </c>
      <c r="AU113" s="232" t="s">
        <v>86</v>
      </c>
      <c r="AV113" s="12" t="s">
        <v>86</v>
      </c>
      <c r="AW113" s="12" t="s">
        <v>41</v>
      </c>
      <c r="AX113" s="12" t="s">
        <v>78</v>
      </c>
      <c r="AY113" s="232" t="s">
        <v>214</v>
      </c>
    </row>
    <row r="114" spans="2:51" s="14" customFormat="1" ht="13.5">
      <c r="B114" s="258"/>
      <c r="C114" s="259"/>
      <c r="D114" s="223" t="s">
        <v>224</v>
      </c>
      <c r="E114" s="260" t="s">
        <v>22</v>
      </c>
      <c r="F114" s="261" t="s">
        <v>349</v>
      </c>
      <c r="G114" s="259"/>
      <c r="H114" s="262">
        <v>20.344</v>
      </c>
      <c r="I114" s="263"/>
      <c r="J114" s="259"/>
      <c r="K114" s="259"/>
      <c r="L114" s="264"/>
      <c r="M114" s="265"/>
      <c r="N114" s="266"/>
      <c r="O114" s="266"/>
      <c r="P114" s="266"/>
      <c r="Q114" s="266"/>
      <c r="R114" s="266"/>
      <c r="S114" s="266"/>
      <c r="T114" s="267"/>
      <c r="AT114" s="268" t="s">
        <v>224</v>
      </c>
      <c r="AU114" s="268" t="s">
        <v>86</v>
      </c>
      <c r="AV114" s="14" t="s">
        <v>221</v>
      </c>
      <c r="AW114" s="14" t="s">
        <v>41</v>
      </c>
      <c r="AX114" s="14" t="s">
        <v>24</v>
      </c>
      <c r="AY114" s="268" t="s">
        <v>214</v>
      </c>
    </row>
    <row r="115" spans="2:65" s="1" customFormat="1" ht="22.5" customHeight="1">
      <c r="B115" s="42"/>
      <c r="C115" s="206" t="s">
        <v>250</v>
      </c>
      <c r="D115" s="206" t="s">
        <v>216</v>
      </c>
      <c r="E115" s="207" t="s">
        <v>2678</v>
      </c>
      <c r="F115" s="208" t="s">
        <v>2679</v>
      </c>
      <c r="G115" s="209" t="s">
        <v>233</v>
      </c>
      <c r="H115" s="210">
        <v>31.992</v>
      </c>
      <c r="I115" s="211"/>
      <c r="J115" s="212">
        <f>ROUND(I115*H115,2)</f>
        <v>0</v>
      </c>
      <c r="K115" s="208" t="s">
        <v>220</v>
      </c>
      <c r="L115" s="62"/>
      <c r="M115" s="213" t="s">
        <v>22</v>
      </c>
      <c r="N115" s="214" t="s">
        <v>49</v>
      </c>
      <c r="O115" s="43"/>
      <c r="P115" s="215">
        <f>O115*H115</f>
        <v>0</v>
      </c>
      <c r="Q115" s="215">
        <v>0.01705</v>
      </c>
      <c r="R115" s="215">
        <f>Q115*H115</f>
        <v>0.5454635999999999</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2680</v>
      </c>
    </row>
    <row r="116" spans="2:47" s="1" customFormat="1" ht="27">
      <c r="B116" s="42"/>
      <c r="C116" s="64"/>
      <c r="D116" s="218" t="s">
        <v>223</v>
      </c>
      <c r="E116" s="64"/>
      <c r="F116" s="219" t="s">
        <v>2681</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18" t="s">
        <v>224</v>
      </c>
      <c r="E117" s="233" t="s">
        <v>2657</v>
      </c>
      <c r="F117" s="234" t="s">
        <v>2682</v>
      </c>
      <c r="G117" s="222"/>
      <c r="H117" s="235">
        <v>39.99</v>
      </c>
      <c r="I117" s="227"/>
      <c r="J117" s="222"/>
      <c r="K117" s="222"/>
      <c r="L117" s="228"/>
      <c r="M117" s="229"/>
      <c r="N117" s="230"/>
      <c r="O117" s="230"/>
      <c r="P117" s="230"/>
      <c r="Q117" s="230"/>
      <c r="R117" s="230"/>
      <c r="S117" s="230"/>
      <c r="T117" s="231"/>
      <c r="AT117" s="232" t="s">
        <v>224</v>
      </c>
      <c r="AU117" s="232" t="s">
        <v>86</v>
      </c>
      <c r="AV117" s="12" t="s">
        <v>86</v>
      </c>
      <c r="AW117" s="12" t="s">
        <v>41</v>
      </c>
      <c r="AX117" s="12" t="s">
        <v>78</v>
      </c>
      <c r="AY117" s="232" t="s">
        <v>214</v>
      </c>
    </row>
    <row r="118" spans="2:51" s="12" customFormat="1" ht="13.5">
      <c r="B118" s="221"/>
      <c r="C118" s="222"/>
      <c r="D118" s="218" t="s">
        <v>224</v>
      </c>
      <c r="E118" s="233" t="s">
        <v>2180</v>
      </c>
      <c r="F118" s="234" t="s">
        <v>2683</v>
      </c>
      <c r="G118" s="222"/>
      <c r="H118" s="235">
        <v>-7.998</v>
      </c>
      <c r="I118" s="227"/>
      <c r="J118" s="222"/>
      <c r="K118" s="222"/>
      <c r="L118" s="228"/>
      <c r="M118" s="229"/>
      <c r="N118" s="230"/>
      <c r="O118" s="230"/>
      <c r="P118" s="230"/>
      <c r="Q118" s="230"/>
      <c r="R118" s="230"/>
      <c r="S118" s="230"/>
      <c r="T118" s="231"/>
      <c r="AT118" s="232" t="s">
        <v>224</v>
      </c>
      <c r="AU118" s="232" t="s">
        <v>86</v>
      </c>
      <c r="AV118" s="12" t="s">
        <v>86</v>
      </c>
      <c r="AW118" s="12" t="s">
        <v>41</v>
      </c>
      <c r="AX118" s="12" t="s">
        <v>78</v>
      </c>
      <c r="AY118" s="232" t="s">
        <v>214</v>
      </c>
    </row>
    <row r="119" spans="2:51" s="14" customFormat="1" ht="13.5">
      <c r="B119" s="258"/>
      <c r="C119" s="259"/>
      <c r="D119" s="223" t="s">
        <v>224</v>
      </c>
      <c r="E119" s="260" t="s">
        <v>22</v>
      </c>
      <c r="F119" s="261" t="s">
        <v>349</v>
      </c>
      <c r="G119" s="259"/>
      <c r="H119" s="262">
        <v>31.992</v>
      </c>
      <c r="I119" s="263"/>
      <c r="J119" s="259"/>
      <c r="K119" s="259"/>
      <c r="L119" s="264"/>
      <c r="M119" s="265"/>
      <c r="N119" s="266"/>
      <c r="O119" s="266"/>
      <c r="P119" s="266"/>
      <c r="Q119" s="266"/>
      <c r="R119" s="266"/>
      <c r="S119" s="266"/>
      <c r="T119" s="267"/>
      <c r="AT119" s="268" t="s">
        <v>224</v>
      </c>
      <c r="AU119" s="268" t="s">
        <v>86</v>
      </c>
      <c r="AV119" s="14" t="s">
        <v>221</v>
      </c>
      <c r="AW119" s="14" t="s">
        <v>41</v>
      </c>
      <c r="AX119" s="14" t="s">
        <v>24</v>
      </c>
      <c r="AY119" s="268" t="s">
        <v>214</v>
      </c>
    </row>
    <row r="120" spans="2:65" s="1" customFormat="1" ht="22.5" customHeight="1">
      <c r="B120" s="42"/>
      <c r="C120" s="206" t="s">
        <v>256</v>
      </c>
      <c r="D120" s="206" t="s">
        <v>216</v>
      </c>
      <c r="E120" s="207" t="s">
        <v>2684</v>
      </c>
      <c r="F120" s="208" t="s">
        <v>2685</v>
      </c>
      <c r="G120" s="209" t="s">
        <v>233</v>
      </c>
      <c r="H120" s="210">
        <v>3.44</v>
      </c>
      <c r="I120" s="211"/>
      <c r="J120" s="212">
        <f>ROUND(I120*H120,2)</f>
        <v>0</v>
      </c>
      <c r="K120" s="208" t="s">
        <v>234</v>
      </c>
      <c r="L120" s="62"/>
      <c r="M120" s="213" t="s">
        <v>22</v>
      </c>
      <c r="N120" s="214" t="s">
        <v>49</v>
      </c>
      <c r="O120" s="43"/>
      <c r="P120" s="215">
        <f>O120*H120</f>
        <v>0</v>
      </c>
      <c r="Q120" s="215">
        <v>0.01926</v>
      </c>
      <c r="R120" s="215">
        <f>Q120*H120</f>
        <v>0.06625439999999999</v>
      </c>
      <c r="S120" s="215">
        <v>0</v>
      </c>
      <c r="T120" s="216">
        <f>S120*H120</f>
        <v>0</v>
      </c>
      <c r="AR120" s="25" t="s">
        <v>221</v>
      </c>
      <c r="AT120" s="25" t="s">
        <v>216</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221</v>
      </c>
      <c r="BM120" s="25" t="s">
        <v>2686</v>
      </c>
    </row>
    <row r="121" spans="2:47" s="1" customFormat="1" ht="27">
      <c r="B121" s="42"/>
      <c r="C121" s="64"/>
      <c r="D121" s="218" t="s">
        <v>223</v>
      </c>
      <c r="E121" s="64"/>
      <c r="F121" s="219" t="s">
        <v>2687</v>
      </c>
      <c r="G121" s="64"/>
      <c r="H121" s="64"/>
      <c r="I121" s="174"/>
      <c r="J121" s="64"/>
      <c r="K121" s="64"/>
      <c r="L121" s="62"/>
      <c r="M121" s="220"/>
      <c r="N121" s="43"/>
      <c r="O121" s="43"/>
      <c r="P121" s="43"/>
      <c r="Q121" s="43"/>
      <c r="R121" s="43"/>
      <c r="S121" s="43"/>
      <c r="T121" s="79"/>
      <c r="AT121" s="25" t="s">
        <v>223</v>
      </c>
      <c r="AU121" s="25" t="s">
        <v>86</v>
      </c>
    </row>
    <row r="122" spans="2:51" s="12" customFormat="1" ht="13.5">
      <c r="B122" s="221"/>
      <c r="C122" s="222"/>
      <c r="D122" s="218" t="s">
        <v>224</v>
      </c>
      <c r="E122" s="233" t="s">
        <v>2659</v>
      </c>
      <c r="F122" s="234" t="s">
        <v>2688</v>
      </c>
      <c r="G122" s="222"/>
      <c r="H122" s="235">
        <v>4.3</v>
      </c>
      <c r="I122" s="227"/>
      <c r="J122" s="222"/>
      <c r="K122" s="222"/>
      <c r="L122" s="228"/>
      <c r="M122" s="229"/>
      <c r="N122" s="230"/>
      <c r="O122" s="230"/>
      <c r="P122" s="230"/>
      <c r="Q122" s="230"/>
      <c r="R122" s="230"/>
      <c r="S122" s="230"/>
      <c r="T122" s="231"/>
      <c r="AT122" s="232" t="s">
        <v>224</v>
      </c>
      <c r="AU122" s="232" t="s">
        <v>86</v>
      </c>
      <c r="AV122" s="12" t="s">
        <v>86</v>
      </c>
      <c r="AW122" s="12" t="s">
        <v>41</v>
      </c>
      <c r="AX122" s="12" t="s">
        <v>78</v>
      </c>
      <c r="AY122" s="232" t="s">
        <v>214</v>
      </c>
    </row>
    <row r="123" spans="2:51" s="12" customFormat="1" ht="13.5">
      <c r="B123" s="221"/>
      <c r="C123" s="222"/>
      <c r="D123" s="218" t="s">
        <v>224</v>
      </c>
      <c r="E123" s="233" t="s">
        <v>2569</v>
      </c>
      <c r="F123" s="234" t="s">
        <v>2689</v>
      </c>
      <c r="G123" s="222"/>
      <c r="H123" s="235">
        <v>-0.86</v>
      </c>
      <c r="I123" s="227"/>
      <c r="J123" s="222"/>
      <c r="K123" s="222"/>
      <c r="L123" s="228"/>
      <c r="M123" s="229"/>
      <c r="N123" s="230"/>
      <c r="O123" s="230"/>
      <c r="P123" s="230"/>
      <c r="Q123" s="230"/>
      <c r="R123" s="230"/>
      <c r="S123" s="230"/>
      <c r="T123" s="231"/>
      <c r="AT123" s="232" t="s">
        <v>224</v>
      </c>
      <c r="AU123" s="232" t="s">
        <v>86</v>
      </c>
      <c r="AV123" s="12" t="s">
        <v>86</v>
      </c>
      <c r="AW123" s="12" t="s">
        <v>41</v>
      </c>
      <c r="AX123" s="12" t="s">
        <v>78</v>
      </c>
      <c r="AY123" s="232" t="s">
        <v>214</v>
      </c>
    </row>
    <row r="124" spans="2:51" s="14" customFormat="1" ht="13.5">
      <c r="B124" s="258"/>
      <c r="C124" s="259"/>
      <c r="D124" s="223" t="s">
        <v>224</v>
      </c>
      <c r="E124" s="260" t="s">
        <v>22</v>
      </c>
      <c r="F124" s="261" t="s">
        <v>349</v>
      </c>
      <c r="G124" s="259"/>
      <c r="H124" s="262">
        <v>3.44</v>
      </c>
      <c r="I124" s="263"/>
      <c r="J124" s="259"/>
      <c r="K124" s="259"/>
      <c r="L124" s="264"/>
      <c r="M124" s="265"/>
      <c r="N124" s="266"/>
      <c r="O124" s="266"/>
      <c r="P124" s="266"/>
      <c r="Q124" s="266"/>
      <c r="R124" s="266"/>
      <c r="S124" s="266"/>
      <c r="T124" s="267"/>
      <c r="AT124" s="268" t="s">
        <v>224</v>
      </c>
      <c r="AU124" s="268" t="s">
        <v>86</v>
      </c>
      <c r="AV124" s="14" t="s">
        <v>221</v>
      </c>
      <c r="AW124" s="14" t="s">
        <v>41</v>
      </c>
      <c r="AX124" s="14" t="s">
        <v>24</v>
      </c>
      <c r="AY124" s="268" t="s">
        <v>214</v>
      </c>
    </row>
    <row r="125" spans="2:65" s="1" customFormat="1" ht="22.5" customHeight="1">
      <c r="B125" s="42"/>
      <c r="C125" s="206" t="s">
        <v>262</v>
      </c>
      <c r="D125" s="206" t="s">
        <v>216</v>
      </c>
      <c r="E125" s="207" t="s">
        <v>2690</v>
      </c>
      <c r="F125" s="208" t="s">
        <v>2691</v>
      </c>
      <c r="G125" s="209" t="s">
        <v>233</v>
      </c>
      <c r="H125" s="210">
        <v>5.086</v>
      </c>
      <c r="I125" s="211"/>
      <c r="J125" s="212">
        <f>ROUND(I125*H125,2)</f>
        <v>0</v>
      </c>
      <c r="K125" s="208" t="s">
        <v>234</v>
      </c>
      <c r="L125" s="62"/>
      <c r="M125" s="213" t="s">
        <v>22</v>
      </c>
      <c r="N125" s="214" t="s">
        <v>49</v>
      </c>
      <c r="O125" s="43"/>
      <c r="P125" s="215">
        <f>O125*H125</f>
        <v>0</v>
      </c>
      <c r="Q125" s="215">
        <v>0</v>
      </c>
      <c r="R125" s="215">
        <f>Q125*H125</f>
        <v>0</v>
      </c>
      <c r="S125" s="215">
        <v>0</v>
      </c>
      <c r="T125" s="216">
        <f>S125*H125</f>
        <v>0</v>
      </c>
      <c r="AR125" s="25" t="s">
        <v>221</v>
      </c>
      <c r="AT125" s="25" t="s">
        <v>216</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221</v>
      </c>
      <c r="BM125" s="25" t="s">
        <v>2692</v>
      </c>
    </row>
    <row r="126" spans="2:47" s="1" customFormat="1" ht="40.5">
      <c r="B126" s="42"/>
      <c r="C126" s="64"/>
      <c r="D126" s="218" t="s">
        <v>223</v>
      </c>
      <c r="E126" s="64"/>
      <c r="F126" s="219" t="s">
        <v>2693</v>
      </c>
      <c r="G126" s="64"/>
      <c r="H126" s="64"/>
      <c r="I126" s="174"/>
      <c r="J126" s="64"/>
      <c r="K126" s="64"/>
      <c r="L126" s="62"/>
      <c r="M126" s="220"/>
      <c r="N126" s="43"/>
      <c r="O126" s="43"/>
      <c r="P126" s="43"/>
      <c r="Q126" s="43"/>
      <c r="R126" s="43"/>
      <c r="S126" s="43"/>
      <c r="T126" s="79"/>
      <c r="AT126" s="25" t="s">
        <v>223</v>
      </c>
      <c r="AU126" s="25" t="s">
        <v>86</v>
      </c>
    </row>
    <row r="127" spans="2:51" s="12" customFormat="1" ht="13.5">
      <c r="B127" s="221"/>
      <c r="C127" s="222"/>
      <c r="D127" s="223" t="s">
        <v>224</v>
      </c>
      <c r="E127" s="224" t="s">
        <v>22</v>
      </c>
      <c r="F127" s="225" t="s">
        <v>2694</v>
      </c>
      <c r="G127" s="222"/>
      <c r="H127" s="226">
        <v>5.086</v>
      </c>
      <c r="I127" s="227"/>
      <c r="J127" s="222"/>
      <c r="K127" s="222"/>
      <c r="L127" s="228"/>
      <c r="M127" s="229"/>
      <c r="N127" s="230"/>
      <c r="O127" s="230"/>
      <c r="P127" s="230"/>
      <c r="Q127" s="230"/>
      <c r="R127" s="230"/>
      <c r="S127" s="230"/>
      <c r="T127" s="231"/>
      <c r="AT127" s="232" t="s">
        <v>224</v>
      </c>
      <c r="AU127" s="232" t="s">
        <v>86</v>
      </c>
      <c r="AV127" s="12" t="s">
        <v>86</v>
      </c>
      <c r="AW127" s="12" t="s">
        <v>41</v>
      </c>
      <c r="AX127" s="12" t="s">
        <v>24</v>
      </c>
      <c r="AY127" s="232" t="s">
        <v>214</v>
      </c>
    </row>
    <row r="128" spans="2:65" s="1" customFormat="1" ht="22.5" customHeight="1">
      <c r="B128" s="42"/>
      <c r="C128" s="206" t="s">
        <v>270</v>
      </c>
      <c r="D128" s="206" t="s">
        <v>216</v>
      </c>
      <c r="E128" s="207" t="s">
        <v>2695</v>
      </c>
      <c r="F128" s="208" t="s">
        <v>2696</v>
      </c>
      <c r="G128" s="209" t="s">
        <v>233</v>
      </c>
      <c r="H128" s="210">
        <v>7.998</v>
      </c>
      <c r="I128" s="211"/>
      <c r="J128" s="212">
        <f>ROUND(I128*H128,2)</f>
        <v>0</v>
      </c>
      <c r="K128" s="208" t="s">
        <v>234</v>
      </c>
      <c r="L128" s="62"/>
      <c r="M128" s="213" t="s">
        <v>22</v>
      </c>
      <c r="N128" s="214" t="s">
        <v>49</v>
      </c>
      <c r="O128" s="43"/>
      <c r="P128" s="215">
        <f>O128*H128</f>
        <v>0</v>
      </c>
      <c r="Q128" s="215">
        <v>0</v>
      </c>
      <c r="R128" s="215">
        <f>Q128*H128</f>
        <v>0</v>
      </c>
      <c r="S128" s="215">
        <v>0</v>
      </c>
      <c r="T128" s="216">
        <f>S128*H128</f>
        <v>0</v>
      </c>
      <c r="AR128" s="25" t="s">
        <v>221</v>
      </c>
      <c r="AT128" s="25" t="s">
        <v>216</v>
      </c>
      <c r="AU128" s="25" t="s">
        <v>86</v>
      </c>
      <c r="AY128" s="25" t="s">
        <v>214</v>
      </c>
      <c r="BE128" s="217">
        <f>IF(N128="základní",J128,0)</f>
        <v>0</v>
      </c>
      <c r="BF128" s="217">
        <f>IF(N128="snížená",J128,0)</f>
        <v>0</v>
      </c>
      <c r="BG128" s="217">
        <f>IF(N128="zákl. přenesená",J128,0)</f>
        <v>0</v>
      </c>
      <c r="BH128" s="217">
        <f>IF(N128="sníž. přenesená",J128,0)</f>
        <v>0</v>
      </c>
      <c r="BI128" s="217">
        <f>IF(N128="nulová",J128,0)</f>
        <v>0</v>
      </c>
      <c r="BJ128" s="25" t="s">
        <v>24</v>
      </c>
      <c r="BK128" s="217">
        <f>ROUND(I128*H128,2)</f>
        <v>0</v>
      </c>
      <c r="BL128" s="25" t="s">
        <v>221</v>
      </c>
      <c r="BM128" s="25" t="s">
        <v>2697</v>
      </c>
    </row>
    <row r="129" spans="2:47" s="1" customFormat="1" ht="40.5">
      <c r="B129" s="42"/>
      <c r="C129" s="64"/>
      <c r="D129" s="218" t="s">
        <v>223</v>
      </c>
      <c r="E129" s="64"/>
      <c r="F129" s="219" t="s">
        <v>2698</v>
      </c>
      <c r="G129" s="64"/>
      <c r="H129" s="64"/>
      <c r="I129" s="174"/>
      <c r="J129" s="64"/>
      <c r="K129" s="64"/>
      <c r="L129" s="62"/>
      <c r="M129" s="220"/>
      <c r="N129" s="43"/>
      <c r="O129" s="43"/>
      <c r="P129" s="43"/>
      <c r="Q129" s="43"/>
      <c r="R129" s="43"/>
      <c r="S129" s="43"/>
      <c r="T129" s="79"/>
      <c r="AT129" s="25" t="s">
        <v>223</v>
      </c>
      <c r="AU129" s="25" t="s">
        <v>86</v>
      </c>
    </row>
    <row r="130" spans="2:51" s="12" customFormat="1" ht="13.5">
      <c r="B130" s="221"/>
      <c r="C130" s="222"/>
      <c r="D130" s="223" t="s">
        <v>224</v>
      </c>
      <c r="E130" s="224" t="s">
        <v>22</v>
      </c>
      <c r="F130" s="225" t="s">
        <v>2699</v>
      </c>
      <c r="G130" s="222"/>
      <c r="H130" s="226">
        <v>7.998</v>
      </c>
      <c r="I130" s="227"/>
      <c r="J130" s="222"/>
      <c r="K130" s="222"/>
      <c r="L130" s="228"/>
      <c r="M130" s="229"/>
      <c r="N130" s="230"/>
      <c r="O130" s="230"/>
      <c r="P130" s="230"/>
      <c r="Q130" s="230"/>
      <c r="R130" s="230"/>
      <c r="S130" s="230"/>
      <c r="T130" s="231"/>
      <c r="AT130" s="232" t="s">
        <v>224</v>
      </c>
      <c r="AU130" s="232" t="s">
        <v>86</v>
      </c>
      <c r="AV130" s="12" t="s">
        <v>86</v>
      </c>
      <c r="AW130" s="12" t="s">
        <v>41</v>
      </c>
      <c r="AX130" s="12" t="s">
        <v>24</v>
      </c>
      <c r="AY130" s="232" t="s">
        <v>214</v>
      </c>
    </row>
    <row r="131" spans="2:65" s="1" customFormat="1" ht="22.5" customHeight="1">
      <c r="B131" s="42"/>
      <c r="C131" s="206" t="s">
        <v>29</v>
      </c>
      <c r="D131" s="206" t="s">
        <v>216</v>
      </c>
      <c r="E131" s="207" t="s">
        <v>2700</v>
      </c>
      <c r="F131" s="208" t="s">
        <v>2701</v>
      </c>
      <c r="G131" s="209" t="s">
        <v>233</v>
      </c>
      <c r="H131" s="210">
        <v>0.86</v>
      </c>
      <c r="I131" s="211"/>
      <c r="J131" s="212">
        <f>ROUND(I131*H131,2)</f>
        <v>0</v>
      </c>
      <c r="K131" s="208" t="s">
        <v>234</v>
      </c>
      <c r="L131" s="62"/>
      <c r="M131" s="213" t="s">
        <v>22</v>
      </c>
      <c r="N131" s="214" t="s">
        <v>49</v>
      </c>
      <c r="O131" s="43"/>
      <c r="P131" s="215">
        <f>O131*H131</f>
        <v>0</v>
      </c>
      <c r="Q131" s="215">
        <v>0</v>
      </c>
      <c r="R131" s="215">
        <f>Q131*H131</f>
        <v>0</v>
      </c>
      <c r="S131" s="215">
        <v>0</v>
      </c>
      <c r="T131" s="216">
        <f>S131*H131</f>
        <v>0</v>
      </c>
      <c r="AR131" s="25" t="s">
        <v>221</v>
      </c>
      <c r="AT131" s="25" t="s">
        <v>216</v>
      </c>
      <c r="AU131" s="25" t="s">
        <v>86</v>
      </c>
      <c r="AY131" s="25" t="s">
        <v>214</v>
      </c>
      <c r="BE131" s="217">
        <f>IF(N131="základní",J131,0)</f>
        <v>0</v>
      </c>
      <c r="BF131" s="217">
        <f>IF(N131="snížená",J131,0)</f>
        <v>0</v>
      </c>
      <c r="BG131" s="217">
        <f>IF(N131="zákl. přenesená",J131,0)</f>
        <v>0</v>
      </c>
      <c r="BH131" s="217">
        <f>IF(N131="sníž. přenesená",J131,0)</f>
        <v>0</v>
      </c>
      <c r="BI131" s="217">
        <f>IF(N131="nulová",J131,0)</f>
        <v>0</v>
      </c>
      <c r="BJ131" s="25" t="s">
        <v>24</v>
      </c>
      <c r="BK131" s="217">
        <f>ROUND(I131*H131,2)</f>
        <v>0</v>
      </c>
      <c r="BL131" s="25" t="s">
        <v>221</v>
      </c>
      <c r="BM131" s="25" t="s">
        <v>2702</v>
      </c>
    </row>
    <row r="132" spans="2:47" s="1" customFormat="1" ht="40.5">
      <c r="B132" s="42"/>
      <c r="C132" s="64"/>
      <c r="D132" s="218" t="s">
        <v>223</v>
      </c>
      <c r="E132" s="64"/>
      <c r="F132" s="219" t="s">
        <v>2703</v>
      </c>
      <c r="G132" s="64"/>
      <c r="H132" s="64"/>
      <c r="I132" s="174"/>
      <c r="J132" s="64"/>
      <c r="K132" s="64"/>
      <c r="L132" s="62"/>
      <c r="M132" s="220"/>
      <c r="N132" s="43"/>
      <c r="O132" s="43"/>
      <c r="P132" s="43"/>
      <c r="Q132" s="43"/>
      <c r="R132" s="43"/>
      <c r="S132" s="43"/>
      <c r="T132" s="79"/>
      <c r="AT132" s="25" t="s">
        <v>223</v>
      </c>
      <c r="AU132" s="25" t="s">
        <v>86</v>
      </c>
    </row>
    <row r="133" spans="2:51" s="12" customFormat="1" ht="13.5">
      <c r="B133" s="221"/>
      <c r="C133" s="222"/>
      <c r="D133" s="223" t="s">
        <v>224</v>
      </c>
      <c r="E133" s="224" t="s">
        <v>22</v>
      </c>
      <c r="F133" s="225" t="s">
        <v>2704</v>
      </c>
      <c r="G133" s="222"/>
      <c r="H133" s="226">
        <v>0.86</v>
      </c>
      <c r="I133" s="227"/>
      <c r="J133" s="222"/>
      <c r="K133" s="222"/>
      <c r="L133" s="228"/>
      <c r="M133" s="229"/>
      <c r="N133" s="230"/>
      <c r="O133" s="230"/>
      <c r="P133" s="230"/>
      <c r="Q133" s="230"/>
      <c r="R133" s="230"/>
      <c r="S133" s="230"/>
      <c r="T133" s="231"/>
      <c r="AT133" s="232" t="s">
        <v>224</v>
      </c>
      <c r="AU133" s="232" t="s">
        <v>86</v>
      </c>
      <c r="AV133" s="12" t="s">
        <v>86</v>
      </c>
      <c r="AW133" s="12" t="s">
        <v>41</v>
      </c>
      <c r="AX133" s="12" t="s">
        <v>24</v>
      </c>
      <c r="AY133" s="232" t="s">
        <v>214</v>
      </c>
    </row>
    <row r="134" spans="2:65" s="1" customFormat="1" ht="22.5" customHeight="1">
      <c r="B134" s="42"/>
      <c r="C134" s="206" t="s">
        <v>282</v>
      </c>
      <c r="D134" s="206" t="s">
        <v>216</v>
      </c>
      <c r="E134" s="207" t="s">
        <v>1518</v>
      </c>
      <c r="F134" s="208" t="s">
        <v>1519</v>
      </c>
      <c r="G134" s="209" t="s">
        <v>359</v>
      </c>
      <c r="H134" s="210">
        <v>178.46</v>
      </c>
      <c r="I134" s="211"/>
      <c r="J134" s="212">
        <f>ROUND(I134*H134,2)</f>
        <v>0</v>
      </c>
      <c r="K134" s="208" t="s">
        <v>220</v>
      </c>
      <c r="L134" s="62"/>
      <c r="M134" s="213" t="s">
        <v>22</v>
      </c>
      <c r="N134" s="214" t="s">
        <v>49</v>
      </c>
      <c r="O134" s="43"/>
      <c r="P134" s="215">
        <f>O134*H134</f>
        <v>0</v>
      </c>
      <c r="Q134" s="215">
        <v>0.00084</v>
      </c>
      <c r="R134" s="215">
        <f>Q134*H134</f>
        <v>0.14990640000000002</v>
      </c>
      <c r="S134" s="215">
        <v>0</v>
      </c>
      <c r="T134" s="216">
        <f>S134*H134</f>
        <v>0</v>
      </c>
      <c r="AR134" s="25" t="s">
        <v>221</v>
      </c>
      <c r="AT134" s="25" t="s">
        <v>216</v>
      </c>
      <c r="AU134" s="25" t="s">
        <v>86</v>
      </c>
      <c r="AY134" s="25" t="s">
        <v>214</v>
      </c>
      <c r="BE134" s="217">
        <f>IF(N134="základní",J134,0)</f>
        <v>0</v>
      </c>
      <c r="BF134" s="217">
        <f>IF(N134="snížená",J134,0)</f>
        <v>0</v>
      </c>
      <c r="BG134" s="217">
        <f>IF(N134="zákl. přenesená",J134,0)</f>
        <v>0</v>
      </c>
      <c r="BH134" s="217">
        <f>IF(N134="sníž. přenesená",J134,0)</f>
        <v>0</v>
      </c>
      <c r="BI134" s="217">
        <f>IF(N134="nulová",J134,0)</f>
        <v>0</v>
      </c>
      <c r="BJ134" s="25" t="s">
        <v>24</v>
      </c>
      <c r="BK134" s="217">
        <f>ROUND(I134*H134,2)</f>
        <v>0</v>
      </c>
      <c r="BL134" s="25" t="s">
        <v>221</v>
      </c>
      <c r="BM134" s="25" t="s">
        <v>2705</v>
      </c>
    </row>
    <row r="135" spans="2:47" s="1" customFormat="1" ht="27">
      <c r="B135" s="42"/>
      <c r="C135" s="64"/>
      <c r="D135" s="218" t="s">
        <v>223</v>
      </c>
      <c r="E135" s="64"/>
      <c r="F135" s="219" t="s">
        <v>1521</v>
      </c>
      <c r="G135" s="64"/>
      <c r="H135" s="64"/>
      <c r="I135" s="174"/>
      <c r="J135" s="64"/>
      <c r="K135" s="64"/>
      <c r="L135" s="62"/>
      <c r="M135" s="220"/>
      <c r="N135" s="43"/>
      <c r="O135" s="43"/>
      <c r="P135" s="43"/>
      <c r="Q135" s="43"/>
      <c r="R135" s="43"/>
      <c r="S135" s="43"/>
      <c r="T135" s="79"/>
      <c r="AT135" s="25" t="s">
        <v>223</v>
      </c>
      <c r="AU135" s="25" t="s">
        <v>86</v>
      </c>
    </row>
    <row r="136" spans="2:51" s="12" customFormat="1" ht="13.5">
      <c r="B136" s="221"/>
      <c r="C136" s="222"/>
      <c r="D136" s="218" t="s">
        <v>224</v>
      </c>
      <c r="E136" s="233" t="s">
        <v>22</v>
      </c>
      <c r="F136" s="234" t="s">
        <v>2706</v>
      </c>
      <c r="G136" s="222"/>
      <c r="H136" s="235">
        <v>178.46</v>
      </c>
      <c r="I136" s="227"/>
      <c r="J136" s="222"/>
      <c r="K136" s="222"/>
      <c r="L136" s="228"/>
      <c r="M136" s="229"/>
      <c r="N136" s="230"/>
      <c r="O136" s="230"/>
      <c r="P136" s="230"/>
      <c r="Q136" s="230"/>
      <c r="R136" s="230"/>
      <c r="S136" s="230"/>
      <c r="T136" s="231"/>
      <c r="AT136" s="232" t="s">
        <v>224</v>
      </c>
      <c r="AU136" s="232" t="s">
        <v>86</v>
      </c>
      <c r="AV136" s="12" t="s">
        <v>86</v>
      </c>
      <c r="AW136" s="12" t="s">
        <v>41</v>
      </c>
      <c r="AX136" s="12" t="s">
        <v>78</v>
      </c>
      <c r="AY136" s="232" t="s">
        <v>214</v>
      </c>
    </row>
    <row r="137" spans="2:51" s="14" customFormat="1" ht="13.5">
      <c r="B137" s="258"/>
      <c r="C137" s="259"/>
      <c r="D137" s="223" t="s">
        <v>224</v>
      </c>
      <c r="E137" s="260" t="s">
        <v>2306</v>
      </c>
      <c r="F137" s="261" t="s">
        <v>349</v>
      </c>
      <c r="G137" s="259"/>
      <c r="H137" s="262">
        <v>178.46</v>
      </c>
      <c r="I137" s="263"/>
      <c r="J137" s="259"/>
      <c r="K137" s="259"/>
      <c r="L137" s="264"/>
      <c r="M137" s="265"/>
      <c r="N137" s="266"/>
      <c r="O137" s="266"/>
      <c r="P137" s="266"/>
      <c r="Q137" s="266"/>
      <c r="R137" s="266"/>
      <c r="S137" s="266"/>
      <c r="T137" s="267"/>
      <c r="AT137" s="268" t="s">
        <v>224</v>
      </c>
      <c r="AU137" s="268" t="s">
        <v>86</v>
      </c>
      <c r="AV137" s="14" t="s">
        <v>221</v>
      </c>
      <c r="AW137" s="14" t="s">
        <v>41</v>
      </c>
      <c r="AX137" s="14" t="s">
        <v>24</v>
      </c>
      <c r="AY137" s="268" t="s">
        <v>214</v>
      </c>
    </row>
    <row r="138" spans="2:65" s="1" customFormat="1" ht="22.5" customHeight="1">
      <c r="B138" s="42"/>
      <c r="C138" s="206" t="s">
        <v>288</v>
      </c>
      <c r="D138" s="206" t="s">
        <v>216</v>
      </c>
      <c r="E138" s="207" t="s">
        <v>2707</v>
      </c>
      <c r="F138" s="208" t="s">
        <v>2708</v>
      </c>
      <c r="G138" s="209" t="s">
        <v>359</v>
      </c>
      <c r="H138" s="210">
        <v>121.31</v>
      </c>
      <c r="I138" s="211"/>
      <c r="J138" s="212">
        <f>ROUND(I138*H138,2)</f>
        <v>0</v>
      </c>
      <c r="K138" s="208" t="s">
        <v>220</v>
      </c>
      <c r="L138" s="62"/>
      <c r="M138" s="213" t="s">
        <v>22</v>
      </c>
      <c r="N138" s="214" t="s">
        <v>49</v>
      </c>
      <c r="O138" s="43"/>
      <c r="P138" s="215">
        <f>O138*H138</f>
        <v>0</v>
      </c>
      <c r="Q138" s="215">
        <v>0.00085</v>
      </c>
      <c r="R138" s="215">
        <f>Q138*H138</f>
        <v>0.1031135</v>
      </c>
      <c r="S138" s="215">
        <v>0</v>
      </c>
      <c r="T138" s="216">
        <f>S138*H138</f>
        <v>0</v>
      </c>
      <c r="AR138" s="25" t="s">
        <v>221</v>
      </c>
      <c r="AT138" s="25" t="s">
        <v>216</v>
      </c>
      <c r="AU138" s="25" t="s">
        <v>86</v>
      </c>
      <c r="AY138" s="25" t="s">
        <v>214</v>
      </c>
      <c r="BE138" s="217">
        <f>IF(N138="základní",J138,0)</f>
        <v>0</v>
      </c>
      <c r="BF138" s="217">
        <f>IF(N138="snížená",J138,0)</f>
        <v>0</v>
      </c>
      <c r="BG138" s="217">
        <f>IF(N138="zákl. přenesená",J138,0)</f>
        <v>0</v>
      </c>
      <c r="BH138" s="217">
        <f>IF(N138="sníž. přenesená",J138,0)</f>
        <v>0</v>
      </c>
      <c r="BI138" s="217">
        <f>IF(N138="nulová",J138,0)</f>
        <v>0</v>
      </c>
      <c r="BJ138" s="25" t="s">
        <v>24</v>
      </c>
      <c r="BK138" s="217">
        <f>ROUND(I138*H138,2)</f>
        <v>0</v>
      </c>
      <c r="BL138" s="25" t="s">
        <v>221</v>
      </c>
      <c r="BM138" s="25" t="s">
        <v>2709</v>
      </c>
    </row>
    <row r="139" spans="2:47" s="1" customFormat="1" ht="27">
      <c r="B139" s="42"/>
      <c r="C139" s="64"/>
      <c r="D139" s="218" t="s">
        <v>223</v>
      </c>
      <c r="E139" s="64"/>
      <c r="F139" s="219" t="s">
        <v>2710</v>
      </c>
      <c r="G139" s="64"/>
      <c r="H139" s="64"/>
      <c r="I139" s="174"/>
      <c r="J139" s="64"/>
      <c r="K139" s="64"/>
      <c r="L139" s="62"/>
      <c r="M139" s="220"/>
      <c r="N139" s="43"/>
      <c r="O139" s="43"/>
      <c r="P139" s="43"/>
      <c r="Q139" s="43"/>
      <c r="R139" s="43"/>
      <c r="S139" s="43"/>
      <c r="T139" s="79"/>
      <c r="AT139" s="25" t="s">
        <v>223</v>
      </c>
      <c r="AU139" s="25" t="s">
        <v>86</v>
      </c>
    </row>
    <row r="140" spans="2:51" s="12" customFormat="1" ht="13.5">
      <c r="B140" s="221"/>
      <c r="C140" s="222"/>
      <c r="D140" s="218" t="s">
        <v>224</v>
      </c>
      <c r="E140" s="233" t="s">
        <v>22</v>
      </c>
      <c r="F140" s="234" t="s">
        <v>2711</v>
      </c>
      <c r="G140" s="222"/>
      <c r="H140" s="235">
        <v>121.31</v>
      </c>
      <c r="I140" s="227"/>
      <c r="J140" s="222"/>
      <c r="K140" s="222"/>
      <c r="L140" s="228"/>
      <c r="M140" s="229"/>
      <c r="N140" s="230"/>
      <c r="O140" s="230"/>
      <c r="P140" s="230"/>
      <c r="Q140" s="230"/>
      <c r="R140" s="230"/>
      <c r="S140" s="230"/>
      <c r="T140" s="231"/>
      <c r="AT140" s="232" t="s">
        <v>224</v>
      </c>
      <c r="AU140" s="232" t="s">
        <v>86</v>
      </c>
      <c r="AV140" s="12" t="s">
        <v>86</v>
      </c>
      <c r="AW140" s="12" t="s">
        <v>41</v>
      </c>
      <c r="AX140" s="12" t="s">
        <v>78</v>
      </c>
      <c r="AY140" s="232" t="s">
        <v>214</v>
      </c>
    </row>
    <row r="141" spans="2:51" s="14" customFormat="1" ht="13.5">
      <c r="B141" s="258"/>
      <c r="C141" s="259"/>
      <c r="D141" s="223" t="s">
        <v>224</v>
      </c>
      <c r="E141" s="260" t="s">
        <v>2648</v>
      </c>
      <c r="F141" s="261" t="s">
        <v>349</v>
      </c>
      <c r="G141" s="259"/>
      <c r="H141" s="262">
        <v>121.31</v>
      </c>
      <c r="I141" s="263"/>
      <c r="J141" s="259"/>
      <c r="K141" s="259"/>
      <c r="L141" s="264"/>
      <c r="M141" s="265"/>
      <c r="N141" s="266"/>
      <c r="O141" s="266"/>
      <c r="P141" s="266"/>
      <c r="Q141" s="266"/>
      <c r="R141" s="266"/>
      <c r="S141" s="266"/>
      <c r="T141" s="267"/>
      <c r="AT141" s="268" t="s">
        <v>224</v>
      </c>
      <c r="AU141" s="268" t="s">
        <v>86</v>
      </c>
      <c r="AV141" s="14" t="s">
        <v>221</v>
      </c>
      <c r="AW141" s="14" t="s">
        <v>41</v>
      </c>
      <c r="AX141" s="14" t="s">
        <v>24</v>
      </c>
      <c r="AY141" s="268" t="s">
        <v>214</v>
      </c>
    </row>
    <row r="142" spans="2:65" s="1" customFormat="1" ht="22.5" customHeight="1">
      <c r="B142" s="42"/>
      <c r="C142" s="206" t="s">
        <v>293</v>
      </c>
      <c r="D142" s="206" t="s">
        <v>216</v>
      </c>
      <c r="E142" s="207" t="s">
        <v>1524</v>
      </c>
      <c r="F142" s="208" t="s">
        <v>1525</v>
      </c>
      <c r="G142" s="209" t="s">
        <v>359</v>
      </c>
      <c r="H142" s="210">
        <v>178.46</v>
      </c>
      <c r="I142" s="211"/>
      <c r="J142" s="212">
        <f>ROUND(I142*H142,2)</f>
        <v>0</v>
      </c>
      <c r="K142" s="208" t="s">
        <v>220</v>
      </c>
      <c r="L142" s="62"/>
      <c r="M142" s="213" t="s">
        <v>22</v>
      </c>
      <c r="N142" s="214" t="s">
        <v>49</v>
      </c>
      <c r="O142" s="43"/>
      <c r="P142" s="215">
        <f>O142*H142</f>
        <v>0</v>
      </c>
      <c r="Q142" s="215">
        <v>0</v>
      </c>
      <c r="R142" s="215">
        <f>Q142*H142</f>
        <v>0</v>
      </c>
      <c r="S142" s="215">
        <v>0</v>
      </c>
      <c r="T142" s="216">
        <f>S142*H142</f>
        <v>0</v>
      </c>
      <c r="AR142" s="25" t="s">
        <v>221</v>
      </c>
      <c r="AT142" s="25" t="s">
        <v>216</v>
      </c>
      <c r="AU142" s="25" t="s">
        <v>86</v>
      </c>
      <c r="AY142" s="25" t="s">
        <v>214</v>
      </c>
      <c r="BE142" s="217">
        <f>IF(N142="základní",J142,0)</f>
        <v>0</v>
      </c>
      <c r="BF142" s="217">
        <f>IF(N142="snížená",J142,0)</f>
        <v>0</v>
      </c>
      <c r="BG142" s="217">
        <f>IF(N142="zákl. přenesená",J142,0)</f>
        <v>0</v>
      </c>
      <c r="BH142" s="217">
        <f>IF(N142="sníž. přenesená",J142,0)</f>
        <v>0</v>
      </c>
      <c r="BI142" s="217">
        <f>IF(N142="nulová",J142,0)</f>
        <v>0</v>
      </c>
      <c r="BJ142" s="25" t="s">
        <v>24</v>
      </c>
      <c r="BK142" s="217">
        <f>ROUND(I142*H142,2)</f>
        <v>0</v>
      </c>
      <c r="BL142" s="25" t="s">
        <v>221</v>
      </c>
      <c r="BM142" s="25" t="s">
        <v>2712</v>
      </c>
    </row>
    <row r="143" spans="2:47" s="1" customFormat="1" ht="27">
      <c r="B143" s="42"/>
      <c r="C143" s="64"/>
      <c r="D143" s="218" t="s">
        <v>223</v>
      </c>
      <c r="E143" s="64"/>
      <c r="F143" s="219" t="s">
        <v>1527</v>
      </c>
      <c r="G143" s="64"/>
      <c r="H143" s="64"/>
      <c r="I143" s="174"/>
      <c r="J143" s="64"/>
      <c r="K143" s="64"/>
      <c r="L143" s="62"/>
      <c r="M143" s="220"/>
      <c r="N143" s="43"/>
      <c r="O143" s="43"/>
      <c r="P143" s="43"/>
      <c r="Q143" s="43"/>
      <c r="R143" s="43"/>
      <c r="S143" s="43"/>
      <c r="T143" s="79"/>
      <c r="AT143" s="25" t="s">
        <v>223</v>
      </c>
      <c r="AU143" s="25" t="s">
        <v>86</v>
      </c>
    </row>
    <row r="144" spans="2:51" s="12" customFormat="1" ht="13.5">
      <c r="B144" s="221"/>
      <c r="C144" s="222"/>
      <c r="D144" s="223" t="s">
        <v>224</v>
      </c>
      <c r="E144" s="224" t="s">
        <v>22</v>
      </c>
      <c r="F144" s="225" t="s">
        <v>2306</v>
      </c>
      <c r="G144" s="222"/>
      <c r="H144" s="226">
        <v>178.46</v>
      </c>
      <c r="I144" s="227"/>
      <c r="J144" s="222"/>
      <c r="K144" s="222"/>
      <c r="L144" s="228"/>
      <c r="M144" s="229"/>
      <c r="N144" s="230"/>
      <c r="O144" s="230"/>
      <c r="P144" s="230"/>
      <c r="Q144" s="230"/>
      <c r="R144" s="230"/>
      <c r="S144" s="230"/>
      <c r="T144" s="231"/>
      <c r="AT144" s="232" t="s">
        <v>224</v>
      </c>
      <c r="AU144" s="232" t="s">
        <v>86</v>
      </c>
      <c r="AV144" s="12" t="s">
        <v>86</v>
      </c>
      <c r="AW144" s="12" t="s">
        <v>41</v>
      </c>
      <c r="AX144" s="12" t="s">
        <v>24</v>
      </c>
      <c r="AY144" s="232" t="s">
        <v>214</v>
      </c>
    </row>
    <row r="145" spans="2:65" s="1" customFormat="1" ht="22.5" customHeight="1">
      <c r="B145" s="42"/>
      <c r="C145" s="206" t="s">
        <v>298</v>
      </c>
      <c r="D145" s="206" t="s">
        <v>216</v>
      </c>
      <c r="E145" s="207" t="s">
        <v>2713</v>
      </c>
      <c r="F145" s="208" t="s">
        <v>2714</v>
      </c>
      <c r="G145" s="209" t="s">
        <v>359</v>
      </c>
      <c r="H145" s="210">
        <v>121.31</v>
      </c>
      <c r="I145" s="211"/>
      <c r="J145" s="212">
        <f>ROUND(I145*H145,2)</f>
        <v>0</v>
      </c>
      <c r="K145" s="208" t="s">
        <v>220</v>
      </c>
      <c r="L145" s="62"/>
      <c r="M145" s="213" t="s">
        <v>22</v>
      </c>
      <c r="N145" s="214" t="s">
        <v>49</v>
      </c>
      <c r="O145" s="43"/>
      <c r="P145" s="215">
        <f>O145*H145</f>
        <v>0</v>
      </c>
      <c r="Q145" s="215">
        <v>0</v>
      </c>
      <c r="R145" s="215">
        <f>Q145*H145</f>
        <v>0</v>
      </c>
      <c r="S145" s="215">
        <v>0</v>
      </c>
      <c r="T145" s="216">
        <f>S145*H145</f>
        <v>0</v>
      </c>
      <c r="AR145" s="25" t="s">
        <v>221</v>
      </c>
      <c r="AT145" s="25" t="s">
        <v>216</v>
      </c>
      <c r="AU145" s="25" t="s">
        <v>86</v>
      </c>
      <c r="AY145" s="25" t="s">
        <v>214</v>
      </c>
      <c r="BE145" s="217">
        <f>IF(N145="základní",J145,0)</f>
        <v>0</v>
      </c>
      <c r="BF145" s="217">
        <f>IF(N145="snížená",J145,0)</f>
        <v>0</v>
      </c>
      <c r="BG145" s="217">
        <f>IF(N145="zákl. přenesená",J145,0)</f>
        <v>0</v>
      </c>
      <c r="BH145" s="217">
        <f>IF(N145="sníž. přenesená",J145,0)</f>
        <v>0</v>
      </c>
      <c r="BI145" s="217">
        <f>IF(N145="nulová",J145,0)</f>
        <v>0</v>
      </c>
      <c r="BJ145" s="25" t="s">
        <v>24</v>
      </c>
      <c r="BK145" s="217">
        <f>ROUND(I145*H145,2)</f>
        <v>0</v>
      </c>
      <c r="BL145" s="25" t="s">
        <v>221</v>
      </c>
      <c r="BM145" s="25" t="s">
        <v>2715</v>
      </c>
    </row>
    <row r="146" spans="2:47" s="1" customFormat="1" ht="27">
      <c r="B146" s="42"/>
      <c r="C146" s="64"/>
      <c r="D146" s="218" t="s">
        <v>223</v>
      </c>
      <c r="E146" s="64"/>
      <c r="F146" s="219" t="s">
        <v>2716</v>
      </c>
      <c r="G146" s="64"/>
      <c r="H146" s="64"/>
      <c r="I146" s="174"/>
      <c r="J146" s="64"/>
      <c r="K146" s="64"/>
      <c r="L146" s="62"/>
      <c r="M146" s="220"/>
      <c r="N146" s="43"/>
      <c r="O146" s="43"/>
      <c r="P146" s="43"/>
      <c r="Q146" s="43"/>
      <c r="R146" s="43"/>
      <c r="S146" s="43"/>
      <c r="T146" s="79"/>
      <c r="AT146" s="25" t="s">
        <v>223</v>
      </c>
      <c r="AU146" s="25" t="s">
        <v>86</v>
      </c>
    </row>
    <row r="147" spans="2:51" s="12" customFormat="1" ht="13.5">
      <c r="B147" s="221"/>
      <c r="C147" s="222"/>
      <c r="D147" s="223" t="s">
        <v>224</v>
      </c>
      <c r="E147" s="224" t="s">
        <v>22</v>
      </c>
      <c r="F147" s="225" t="s">
        <v>2648</v>
      </c>
      <c r="G147" s="222"/>
      <c r="H147" s="226">
        <v>121.31</v>
      </c>
      <c r="I147" s="227"/>
      <c r="J147" s="222"/>
      <c r="K147" s="222"/>
      <c r="L147" s="228"/>
      <c r="M147" s="229"/>
      <c r="N147" s="230"/>
      <c r="O147" s="230"/>
      <c r="P147" s="230"/>
      <c r="Q147" s="230"/>
      <c r="R147" s="230"/>
      <c r="S147" s="230"/>
      <c r="T147" s="231"/>
      <c r="AT147" s="232" t="s">
        <v>224</v>
      </c>
      <c r="AU147" s="232" t="s">
        <v>86</v>
      </c>
      <c r="AV147" s="12" t="s">
        <v>86</v>
      </c>
      <c r="AW147" s="12" t="s">
        <v>41</v>
      </c>
      <c r="AX147" s="12" t="s">
        <v>24</v>
      </c>
      <c r="AY147" s="232" t="s">
        <v>214</v>
      </c>
    </row>
    <row r="148" spans="2:65" s="1" customFormat="1" ht="22.5" customHeight="1">
      <c r="B148" s="42"/>
      <c r="C148" s="206" t="s">
        <v>10</v>
      </c>
      <c r="D148" s="206" t="s">
        <v>216</v>
      </c>
      <c r="E148" s="207" t="s">
        <v>1528</v>
      </c>
      <c r="F148" s="208" t="s">
        <v>1529</v>
      </c>
      <c r="G148" s="209" t="s">
        <v>233</v>
      </c>
      <c r="H148" s="210">
        <v>23.035</v>
      </c>
      <c r="I148" s="211"/>
      <c r="J148" s="212">
        <f>ROUND(I148*H148,2)</f>
        <v>0</v>
      </c>
      <c r="K148" s="208" t="s">
        <v>220</v>
      </c>
      <c r="L148" s="62"/>
      <c r="M148" s="213" t="s">
        <v>22</v>
      </c>
      <c r="N148" s="214" t="s">
        <v>49</v>
      </c>
      <c r="O148" s="43"/>
      <c r="P148" s="215">
        <f>O148*H148</f>
        <v>0</v>
      </c>
      <c r="Q148" s="215">
        <v>0</v>
      </c>
      <c r="R148" s="215">
        <f>Q148*H148</f>
        <v>0</v>
      </c>
      <c r="S148" s="215">
        <v>0</v>
      </c>
      <c r="T148" s="216">
        <f>S148*H148</f>
        <v>0</v>
      </c>
      <c r="AR148" s="25" t="s">
        <v>221</v>
      </c>
      <c r="AT148" s="25" t="s">
        <v>216</v>
      </c>
      <c r="AU148" s="25" t="s">
        <v>86</v>
      </c>
      <c r="AY148" s="25" t="s">
        <v>214</v>
      </c>
      <c r="BE148" s="217">
        <f>IF(N148="základní",J148,0)</f>
        <v>0</v>
      </c>
      <c r="BF148" s="217">
        <f>IF(N148="snížená",J148,0)</f>
        <v>0</v>
      </c>
      <c r="BG148" s="217">
        <f>IF(N148="zákl. přenesená",J148,0)</f>
        <v>0</v>
      </c>
      <c r="BH148" s="217">
        <f>IF(N148="sníž. přenesená",J148,0)</f>
        <v>0</v>
      </c>
      <c r="BI148" s="217">
        <f>IF(N148="nulová",J148,0)</f>
        <v>0</v>
      </c>
      <c r="BJ148" s="25" t="s">
        <v>24</v>
      </c>
      <c r="BK148" s="217">
        <f>ROUND(I148*H148,2)</f>
        <v>0</v>
      </c>
      <c r="BL148" s="25" t="s">
        <v>221</v>
      </c>
      <c r="BM148" s="25" t="s">
        <v>2717</v>
      </c>
    </row>
    <row r="149" spans="2:47" s="1" customFormat="1" ht="40.5">
      <c r="B149" s="42"/>
      <c r="C149" s="64"/>
      <c r="D149" s="218" t="s">
        <v>223</v>
      </c>
      <c r="E149" s="64"/>
      <c r="F149" s="219" t="s">
        <v>1531</v>
      </c>
      <c r="G149" s="64"/>
      <c r="H149" s="64"/>
      <c r="I149" s="174"/>
      <c r="J149" s="64"/>
      <c r="K149" s="64"/>
      <c r="L149" s="62"/>
      <c r="M149" s="220"/>
      <c r="N149" s="43"/>
      <c r="O149" s="43"/>
      <c r="P149" s="43"/>
      <c r="Q149" s="43"/>
      <c r="R149" s="43"/>
      <c r="S149" s="43"/>
      <c r="T149" s="79"/>
      <c r="AT149" s="25" t="s">
        <v>223</v>
      </c>
      <c r="AU149" s="25" t="s">
        <v>86</v>
      </c>
    </row>
    <row r="150" spans="2:51" s="12" customFormat="1" ht="13.5">
      <c r="B150" s="221"/>
      <c r="C150" s="222"/>
      <c r="D150" s="218" t="s">
        <v>224</v>
      </c>
      <c r="E150" s="233" t="s">
        <v>162</v>
      </c>
      <c r="F150" s="234" t="s">
        <v>2718</v>
      </c>
      <c r="G150" s="222"/>
      <c r="H150" s="235">
        <v>46.07</v>
      </c>
      <c r="I150" s="227"/>
      <c r="J150" s="222"/>
      <c r="K150" s="222"/>
      <c r="L150" s="228"/>
      <c r="M150" s="229"/>
      <c r="N150" s="230"/>
      <c r="O150" s="230"/>
      <c r="P150" s="230"/>
      <c r="Q150" s="230"/>
      <c r="R150" s="230"/>
      <c r="S150" s="230"/>
      <c r="T150" s="231"/>
      <c r="AT150" s="232" t="s">
        <v>224</v>
      </c>
      <c r="AU150" s="232" t="s">
        <v>86</v>
      </c>
      <c r="AV150" s="12" t="s">
        <v>86</v>
      </c>
      <c r="AW150" s="12" t="s">
        <v>41</v>
      </c>
      <c r="AX150" s="12" t="s">
        <v>78</v>
      </c>
      <c r="AY150" s="232" t="s">
        <v>214</v>
      </c>
    </row>
    <row r="151" spans="2:51" s="12" customFormat="1" ht="13.5">
      <c r="B151" s="221"/>
      <c r="C151" s="222"/>
      <c r="D151" s="223" t="s">
        <v>224</v>
      </c>
      <c r="E151" s="224" t="s">
        <v>22</v>
      </c>
      <c r="F151" s="225" t="s">
        <v>2350</v>
      </c>
      <c r="G151" s="222"/>
      <c r="H151" s="226">
        <v>23.035</v>
      </c>
      <c r="I151" s="227"/>
      <c r="J151" s="222"/>
      <c r="K151" s="222"/>
      <c r="L151" s="228"/>
      <c r="M151" s="229"/>
      <c r="N151" s="230"/>
      <c r="O151" s="230"/>
      <c r="P151" s="230"/>
      <c r="Q151" s="230"/>
      <c r="R151" s="230"/>
      <c r="S151" s="230"/>
      <c r="T151" s="231"/>
      <c r="AT151" s="232" t="s">
        <v>224</v>
      </c>
      <c r="AU151" s="232" t="s">
        <v>86</v>
      </c>
      <c r="AV151" s="12" t="s">
        <v>86</v>
      </c>
      <c r="AW151" s="12" t="s">
        <v>41</v>
      </c>
      <c r="AX151" s="12" t="s">
        <v>24</v>
      </c>
      <c r="AY151" s="232" t="s">
        <v>214</v>
      </c>
    </row>
    <row r="152" spans="2:65" s="1" customFormat="1" ht="22.5" customHeight="1">
      <c r="B152" s="42"/>
      <c r="C152" s="206" t="s">
        <v>310</v>
      </c>
      <c r="D152" s="206" t="s">
        <v>216</v>
      </c>
      <c r="E152" s="207" t="s">
        <v>2230</v>
      </c>
      <c r="F152" s="208" t="s">
        <v>2231</v>
      </c>
      <c r="G152" s="209" t="s">
        <v>233</v>
      </c>
      <c r="H152" s="210">
        <v>34.86</v>
      </c>
      <c r="I152" s="211"/>
      <c r="J152" s="212">
        <f>ROUND(I152*H152,2)</f>
        <v>0</v>
      </c>
      <c r="K152" s="208" t="s">
        <v>220</v>
      </c>
      <c r="L152" s="62"/>
      <c r="M152" s="213" t="s">
        <v>22</v>
      </c>
      <c r="N152" s="214" t="s">
        <v>49</v>
      </c>
      <c r="O152" s="43"/>
      <c r="P152" s="215">
        <f>O152*H152</f>
        <v>0</v>
      </c>
      <c r="Q152" s="215">
        <v>0</v>
      </c>
      <c r="R152" s="215">
        <f>Q152*H152</f>
        <v>0</v>
      </c>
      <c r="S152" s="215">
        <v>0</v>
      </c>
      <c r="T152" s="216">
        <f>S152*H152</f>
        <v>0</v>
      </c>
      <c r="AR152" s="25" t="s">
        <v>221</v>
      </c>
      <c r="AT152" s="25" t="s">
        <v>216</v>
      </c>
      <c r="AU152" s="25" t="s">
        <v>86</v>
      </c>
      <c r="AY152" s="25" t="s">
        <v>214</v>
      </c>
      <c r="BE152" s="217">
        <f>IF(N152="základní",J152,0)</f>
        <v>0</v>
      </c>
      <c r="BF152" s="217">
        <f>IF(N152="snížená",J152,0)</f>
        <v>0</v>
      </c>
      <c r="BG152" s="217">
        <f>IF(N152="zákl. přenesená",J152,0)</f>
        <v>0</v>
      </c>
      <c r="BH152" s="217">
        <f>IF(N152="sníž. přenesená",J152,0)</f>
        <v>0</v>
      </c>
      <c r="BI152" s="217">
        <f>IF(N152="nulová",J152,0)</f>
        <v>0</v>
      </c>
      <c r="BJ152" s="25" t="s">
        <v>24</v>
      </c>
      <c r="BK152" s="217">
        <f>ROUND(I152*H152,2)</f>
        <v>0</v>
      </c>
      <c r="BL152" s="25" t="s">
        <v>221</v>
      </c>
      <c r="BM152" s="25" t="s">
        <v>2719</v>
      </c>
    </row>
    <row r="153" spans="2:47" s="1" customFormat="1" ht="40.5">
      <c r="B153" s="42"/>
      <c r="C153" s="64"/>
      <c r="D153" s="218" t="s">
        <v>223</v>
      </c>
      <c r="E153" s="64"/>
      <c r="F153" s="219" t="s">
        <v>2233</v>
      </c>
      <c r="G153" s="64"/>
      <c r="H153" s="64"/>
      <c r="I153" s="174"/>
      <c r="J153" s="64"/>
      <c r="K153" s="64"/>
      <c r="L153" s="62"/>
      <c r="M153" s="220"/>
      <c r="N153" s="43"/>
      <c r="O153" s="43"/>
      <c r="P153" s="43"/>
      <c r="Q153" s="43"/>
      <c r="R153" s="43"/>
      <c r="S153" s="43"/>
      <c r="T153" s="79"/>
      <c r="AT153" s="25" t="s">
        <v>223</v>
      </c>
      <c r="AU153" s="25" t="s">
        <v>86</v>
      </c>
    </row>
    <row r="154" spans="2:51" s="13" customFormat="1" ht="13.5">
      <c r="B154" s="247"/>
      <c r="C154" s="248"/>
      <c r="D154" s="218" t="s">
        <v>224</v>
      </c>
      <c r="E154" s="249" t="s">
        <v>22</v>
      </c>
      <c r="F154" s="250" t="s">
        <v>2720</v>
      </c>
      <c r="G154" s="248"/>
      <c r="H154" s="251" t="s">
        <v>22</v>
      </c>
      <c r="I154" s="252"/>
      <c r="J154" s="248"/>
      <c r="K154" s="248"/>
      <c r="L154" s="253"/>
      <c r="M154" s="254"/>
      <c r="N154" s="255"/>
      <c r="O154" s="255"/>
      <c r="P154" s="255"/>
      <c r="Q154" s="255"/>
      <c r="R154" s="255"/>
      <c r="S154" s="255"/>
      <c r="T154" s="256"/>
      <c r="AT154" s="257" t="s">
        <v>224</v>
      </c>
      <c r="AU154" s="257" t="s">
        <v>86</v>
      </c>
      <c r="AV154" s="13" t="s">
        <v>24</v>
      </c>
      <c r="AW154" s="13" t="s">
        <v>41</v>
      </c>
      <c r="AX154" s="13" t="s">
        <v>78</v>
      </c>
      <c r="AY154" s="257" t="s">
        <v>214</v>
      </c>
    </row>
    <row r="155" spans="2:51" s="12" customFormat="1" ht="13.5">
      <c r="B155" s="221"/>
      <c r="C155" s="222"/>
      <c r="D155" s="223" t="s">
        <v>224</v>
      </c>
      <c r="E155" s="224" t="s">
        <v>22</v>
      </c>
      <c r="F155" s="225" t="s">
        <v>2721</v>
      </c>
      <c r="G155" s="222"/>
      <c r="H155" s="226">
        <v>34.86</v>
      </c>
      <c r="I155" s="227"/>
      <c r="J155" s="222"/>
      <c r="K155" s="222"/>
      <c r="L155" s="228"/>
      <c r="M155" s="229"/>
      <c r="N155" s="230"/>
      <c r="O155" s="230"/>
      <c r="P155" s="230"/>
      <c r="Q155" s="230"/>
      <c r="R155" s="230"/>
      <c r="S155" s="230"/>
      <c r="T155" s="231"/>
      <c r="AT155" s="232" t="s">
        <v>224</v>
      </c>
      <c r="AU155" s="232" t="s">
        <v>86</v>
      </c>
      <c r="AV155" s="12" t="s">
        <v>86</v>
      </c>
      <c r="AW155" s="12" t="s">
        <v>41</v>
      </c>
      <c r="AX155" s="12" t="s">
        <v>24</v>
      </c>
      <c r="AY155" s="232" t="s">
        <v>214</v>
      </c>
    </row>
    <row r="156" spans="2:65" s="1" customFormat="1" ht="22.5" customHeight="1">
      <c r="B156" s="42"/>
      <c r="C156" s="206" t="s">
        <v>317</v>
      </c>
      <c r="D156" s="206" t="s">
        <v>216</v>
      </c>
      <c r="E156" s="207" t="s">
        <v>2015</v>
      </c>
      <c r="F156" s="208" t="s">
        <v>2016</v>
      </c>
      <c r="G156" s="209" t="s">
        <v>233</v>
      </c>
      <c r="H156" s="210">
        <v>110.176</v>
      </c>
      <c r="I156" s="211"/>
      <c r="J156" s="212">
        <f>ROUND(I156*H156,2)</f>
        <v>0</v>
      </c>
      <c r="K156" s="208" t="s">
        <v>234</v>
      </c>
      <c r="L156" s="62"/>
      <c r="M156" s="213" t="s">
        <v>22</v>
      </c>
      <c r="N156" s="214" t="s">
        <v>49</v>
      </c>
      <c r="O156" s="43"/>
      <c r="P156" s="215">
        <f>O156*H156</f>
        <v>0</v>
      </c>
      <c r="Q156" s="215">
        <v>0</v>
      </c>
      <c r="R156" s="215">
        <f>Q156*H156</f>
        <v>0</v>
      </c>
      <c r="S156" s="215">
        <v>0</v>
      </c>
      <c r="T156" s="216">
        <f>S156*H156</f>
        <v>0</v>
      </c>
      <c r="AR156" s="25" t="s">
        <v>221</v>
      </c>
      <c r="AT156" s="25" t="s">
        <v>216</v>
      </c>
      <c r="AU156" s="25" t="s">
        <v>86</v>
      </c>
      <c r="AY156" s="25" t="s">
        <v>214</v>
      </c>
      <c r="BE156" s="217">
        <f>IF(N156="základní",J156,0)</f>
        <v>0</v>
      </c>
      <c r="BF156" s="217">
        <f>IF(N156="snížená",J156,0)</f>
        <v>0</v>
      </c>
      <c r="BG156" s="217">
        <f>IF(N156="zákl. přenesená",J156,0)</f>
        <v>0</v>
      </c>
      <c r="BH156" s="217">
        <f>IF(N156="sníž. přenesená",J156,0)</f>
        <v>0</v>
      </c>
      <c r="BI156" s="217">
        <f>IF(N156="nulová",J156,0)</f>
        <v>0</v>
      </c>
      <c r="BJ156" s="25" t="s">
        <v>24</v>
      </c>
      <c r="BK156" s="217">
        <f>ROUND(I156*H156,2)</f>
        <v>0</v>
      </c>
      <c r="BL156" s="25" t="s">
        <v>221</v>
      </c>
      <c r="BM156" s="25" t="s">
        <v>2722</v>
      </c>
    </row>
    <row r="157" spans="2:47" s="1" customFormat="1" ht="40.5">
      <c r="B157" s="42"/>
      <c r="C157" s="64"/>
      <c r="D157" s="218" t="s">
        <v>223</v>
      </c>
      <c r="E157" s="64"/>
      <c r="F157" s="219" t="s">
        <v>2018</v>
      </c>
      <c r="G157" s="64"/>
      <c r="H157" s="64"/>
      <c r="I157" s="174"/>
      <c r="J157" s="64"/>
      <c r="K157" s="64"/>
      <c r="L157" s="62"/>
      <c r="M157" s="220"/>
      <c r="N157" s="43"/>
      <c r="O157" s="43"/>
      <c r="P157" s="43"/>
      <c r="Q157" s="43"/>
      <c r="R157" s="43"/>
      <c r="S157" s="43"/>
      <c r="T157" s="79"/>
      <c r="AT157" s="25" t="s">
        <v>223</v>
      </c>
      <c r="AU157" s="25" t="s">
        <v>86</v>
      </c>
    </row>
    <row r="158" spans="2:51" s="12" customFormat="1" ht="13.5">
      <c r="B158" s="221"/>
      <c r="C158" s="222"/>
      <c r="D158" s="218" t="s">
        <v>224</v>
      </c>
      <c r="E158" s="233" t="s">
        <v>22</v>
      </c>
      <c r="F158" s="234" t="s">
        <v>2723</v>
      </c>
      <c r="G158" s="222"/>
      <c r="H158" s="235">
        <v>46.07</v>
      </c>
      <c r="I158" s="227"/>
      <c r="J158" s="222"/>
      <c r="K158" s="222"/>
      <c r="L158" s="228"/>
      <c r="M158" s="229"/>
      <c r="N158" s="230"/>
      <c r="O158" s="230"/>
      <c r="P158" s="230"/>
      <c r="Q158" s="230"/>
      <c r="R158" s="230"/>
      <c r="S158" s="230"/>
      <c r="T158" s="231"/>
      <c r="AT158" s="232" t="s">
        <v>224</v>
      </c>
      <c r="AU158" s="232" t="s">
        <v>86</v>
      </c>
      <c r="AV158" s="12" t="s">
        <v>86</v>
      </c>
      <c r="AW158" s="12" t="s">
        <v>41</v>
      </c>
      <c r="AX158" s="12" t="s">
        <v>78</v>
      </c>
      <c r="AY158" s="232" t="s">
        <v>214</v>
      </c>
    </row>
    <row r="159" spans="2:51" s="12" customFormat="1" ht="13.5">
      <c r="B159" s="221"/>
      <c r="C159" s="222"/>
      <c r="D159" s="218" t="s">
        <v>224</v>
      </c>
      <c r="E159" s="233" t="s">
        <v>22</v>
      </c>
      <c r="F159" s="234" t="s">
        <v>2724</v>
      </c>
      <c r="G159" s="222"/>
      <c r="H159" s="235">
        <v>64.106</v>
      </c>
      <c r="I159" s="227"/>
      <c r="J159" s="222"/>
      <c r="K159" s="222"/>
      <c r="L159" s="228"/>
      <c r="M159" s="229"/>
      <c r="N159" s="230"/>
      <c r="O159" s="230"/>
      <c r="P159" s="230"/>
      <c r="Q159" s="230"/>
      <c r="R159" s="230"/>
      <c r="S159" s="230"/>
      <c r="T159" s="231"/>
      <c r="AT159" s="232" t="s">
        <v>224</v>
      </c>
      <c r="AU159" s="232" t="s">
        <v>86</v>
      </c>
      <c r="AV159" s="12" t="s">
        <v>86</v>
      </c>
      <c r="AW159" s="12" t="s">
        <v>41</v>
      </c>
      <c r="AX159" s="12" t="s">
        <v>78</v>
      </c>
      <c r="AY159" s="232" t="s">
        <v>214</v>
      </c>
    </row>
    <row r="160" spans="2:51" s="14" customFormat="1" ht="13.5">
      <c r="B160" s="258"/>
      <c r="C160" s="259"/>
      <c r="D160" s="223" t="s">
        <v>224</v>
      </c>
      <c r="E160" s="260" t="s">
        <v>22</v>
      </c>
      <c r="F160" s="261" t="s">
        <v>349</v>
      </c>
      <c r="G160" s="259"/>
      <c r="H160" s="262">
        <v>110.176</v>
      </c>
      <c r="I160" s="263"/>
      <c r="J160" s="259"/>
      <c r="K160" s="259"/>
      <c r="L160" s="264"/>
      <c r="M160" s="265"/>
      <c r="N160" s="266"/>
      <c r="O160" s="266"/>
      <c r="P160" s="266"/>
      <c r="Q160" s="266"/>
      <c r="R160" s="266"/>
      <c r="S160" s="266"/>
      <c r="T160" s="267"/>
      <c r="AT160" s="268" t="s">
        <v>224</v>
      </c>
      <c r="AU160" s="268" t="s">
        <v>86</v>
      </c>
      <c r="AV160" s="14" t="s">
        <v>221</v>
      </c>
      <c r="AW160" s="14" t="s">
        <v>41</v>
      </c>
      <c r="AX160" s="14" t="s">
        <v>24</v>
      </c>
      <c r="AY160" s="268" t="s">
        <v>214</v>
      </c>
    </row>
    <row r="161" spans="2:65" s="1" customFormat="1" ht="22.5" customHeight="1">
      <c r="B161" s="42"/>
      <c r="C161" s="206" t="s">
        <v>324</v>
      </c>
      <c r="D161" s="206" t="s">
        <v>216</v>
      </c>
      <c r="E161" s="207" t="s">
        <v>2238</v>
      </c>
      <c r="F161" s="208" t="s">
        <v>2239</v>
      </c>
      <c r="G161" s="209" t="s">
        <v>233</v>
      </c>
      <c r="H161" s="210">
        <v>18.546</v>
      </c>
      <c r="I161" s="211"/>
      <c r="J161" s="212">
        <f>ROUND(I161*H161,2)</f>
        <v>0</v>
      </c>
      <c r="K161" s="208" t="s">
        <v>234</v>
      </c>
      <c r="L161" s="62"/>
      <c r="M161" s="213" t="s">
        <v>22</v>
      </c>
      <c r="N161" s="214" t="s">
        <v>49</v>
      </c>
      <c r="O161" s="43"/>
      <c r="P161" s="215">
        <f>O161*H161</f>
        <v>0</v>
      </c>
      <c r="Q161" s="215">
        <v>0</v>
      </c>
      <c r="R161" s="215">
        <f>Q161*H161</f>
        <v>0</v>
      </c>
      <c r="S161" s="215">
        <v>0</v>
      </c>
      <c r="T161" s="216">
        <f>S161*H161</f>
        <v>0</v>
      </c>
      <c r="AR161" s="25" t="s">
        <v>221</v>
      </c>
      <c r="AT161" s="25" t="s">
        <v>216</v>
      </c>
      <c r="AU161" s="25" t="s">
        <v>86</v>
      </c>
      <c r="AY161" s="25" t="s">
        <v>214</v>
      </c>
      <c r="BE161" s="217">
        <f>IF(N161="základní",J161,0)</f>
        <v>0</v>
      </c>
      <c r="BF161" s="217">
        <f>IF(N161="snížená",J161,0)</f>
        <v>0</v>
      </c>
      <c r="BG161" s="217">
        <f>IF(N161="zákl. přenesená",J161,0)</f>
        <v>0</v>
      </c>
      <c r="BH161" s="217">
        <f>IF(N161="sníž. přenesená",J161,0)</f>
        <v>0</v>
      </c>
      <c r="BI161" s="217">
        <f>IF(N161="nulová",J161,0)</f>
        <v>0</v>
      </c>
      <c r="BJ161" s="25" t="s">
        <v>24</v>
      </c>
      <c r="BK161" s="217">
        <f>ROUND(I161*H161,2)</f>
        <v>0</v>
      </c>
      <c r="BL161" s="25" t="s">
        <v>221</v>
      </c>
      <c r="BM161" s="25" t="s">
        <v>2725</v>
      </c>
    </row>
    <row r="162" spans="2:47" s="1" customFormat="1" ht="40.5">
      <c r="B162" s="42"/>
      <c r="C162" s="64"/>
      <c r="D162" s="218" t="s">
        <v>223</v>
      </c>
      <c r="E162" s="64"/>
      <c r="F162" s="219" t="s">
        <v>2241</v>
      </c>
      <c r="G162" s="64"/>
      <c r="H162" s="64"/>
      <c r="I162" s="174"/>
      <c r="J162" s="64"/>
      <c r="K162" s="64"/>
      <c r="L162" s="62"/>
      <c r="M162" s="220"/>
      <c r="N162" s="43"/>
      <c r="O162" s="43"/>
      <c r="P162" s="43"/>
      <c r="Q162" s="43"/>
      <c r="R162" s="43"/>
      <c r="S162" s="43"/>
      <c r="T162" s="79"/>
      <c r="AT162" s="25" t="s">
        <v>223</v>
      </c>
      <c r="AU162" s="25" t="s">
        <v>86</v>
      </c>
    </row>
    <row r="163" spans="2:51" s="12" customFormat="1" ht="13.5">
      <c r="B163" s="221"/>
      <c r="C163" s="222"/>
      <c r="D163" s="223" t="s">
        <v>224</v>
      </c>
      <c r="E163" s="224" t="s">
        <v>22</v>
      </c>
      <c r="F163" s="225" t="s">
        <v>2726</v>
      </c>
      <c r="G163" s="222"/>
      <c r="H163" s="226">
        <v>18.546</v>
      </c>
      <c r="I163" s="227"/>
      <c r="J163" s="222"/>
      <c r="K163" s="222"/>
      <c r="L163" s="228"/>
      <c r="M163" s="229"/>
      <c r="N163" s="230"/>
      <c r="O163" s="230"/>
      <c r="P163" s="230"/>
      <c r="Q163" s="230"/>
      <c r="R163" s="230"/>
      <c r="S163" s="230"/>
      <c r="T163" s="231"/>
      <c r="AT163" s="232" t="s">
        <v>224</v>
      </c>
      <c r="AU163" s="232" t="s">
        <v>86</v>
      </c>
      <c r="AV163" s="12" t="s">
        <v>86</v>
      </c>
      <c r="AW163" s="12" t="s">
        <v>41</v>
      </c>
      <c r="AX163" s="12" t="s">
        <v>24</v>
      </c>
      <c r="AY163" s="232" t="s">
        <v>214</v>
      </c>
    </row>
    <row r="164" spans="2:65" s="1" customFormat="1" ht="22.5" customHeight="1">
      <c r="B164" s="42"/>
      <c r="C164" s="206" t="s">
        <v>330</v>
      </c>
      <c r="D164" s="206" t="s">
        <v>216</v>
      </c>
      <c r="E164" s="207" t="s">
        <v>2243</v>
      </c>
      <c r="F164" s="208" t="s">
        <v>2244</v>
      </c>
      <c r="G164" s="209" t="s">
        <v>233</v>
      </c>
      <c r="H164" s="210">
        <v>51.174</v>
      </c>
      <c r="I164" s="211"/>
      <c r="J164" s="212">
        <f>ROUND(I164*H164,2)</f>
        <v>0</v>
      </c>
      <c r="K164" s="208" t="s">
        <v>234</v>
      </c>
      <c r="L164" s="62"/>
      <c r="M164" s="213" t="s">
        <v>22</v>
      </c>
      <c r="N164" s="214" t="s">
        <v>49</v>
      </c>
      <c r="O164" s="43"/>
      <c r="P164" s="215">
        <f>O164*H164</f>
        <v>0</v>
      </c>
      <c r="Q164" s="215">
        <v>0</v>
      </c>
      <c r="R164" s="215">
        <f>Q164*H164</f>
        <v>0</v>
      </c>
      <c r="S164" s="215">
        <v>0</v>
      </c>
      <c r="T164" s="216">
        <f>S164*H164</f>
        <v>0</v>
      </c>
      <c r="AR164" s="25" t="s">
        <v>221</v>
      </c>
      <c r="AT164" s="25" t="s">
        <v>216</v>
      </c>
      <c r="AU164" s="25" t="s">
        <v>86</v>
      </c>
      <c r="AY164" s="25" t="s">
        <v>214</v>
      </c>
      <c r="BE164" s="217">
        <f>IF(N164="základní",J164,0)</f>
        <v>0</v>
      </c>
      <c r="BF164" s="217">
        <f>IF(N164="snížená",J164,0)</f>
        <v>0</v>
      </c>
      <c r="BG164" s="217">
        <f>IF(N164="zákl. přenesená",J164,0)</f>
        <v>0</v>
      </c>
      <c r="BH164" s="217">
        <f>IF(N164="sníž. přenesená",J164,0)</f>
        <v>0</v>
      </c>
      <c r="BI164" s="217">
        <f>IF(N164="nulová",J164,0)</f>
        <v>0</v>
      </c>
      <c r="BJ164" s="25" t="s">
        <v>24</v>
      </c>
      <c r="BK164" s="217">
        <f>ROUND(I164*H164,2)</f>
        <v>0</v>
      </c>
      <c r="BL164" s="25" t="s">
        <v>221</v>
      </c>
      <c r="BM164" s="25" t="s">
        <v>2727</v>
      </c>
    </row>
    <row r="165" spans="2:47" s="1" customFormat="1" ht="40.5">
      <c r="B165" s="42"/>
      <c r="C165" s="64"/>
      <c r="D165" s="218" t="s">
        <v>223</v>
      </c>
      <c r="E165" s="64"/>
      <c r="F165" s="219" t="s">
        <v>2246</v>
      </c>
      <c r="G165" s="64"/>
      <c r="H165" s="64"/>
      <c r="I165" s="174"/>
      <c r="J165" s="64"/>
      <c r="K165" s="64"/>
      <c r="L165" s="62"/>
      <c r="M165" s="220"/>
      <c r="N165" s="43"/>
      <c r="O165" s="43"/>
      <c r="P165" s="43"/>
      <c r="Q165" s="43"/>
      <c r="R165" s="43"/>
      <c r="S165" s="43"/>
      <c r="T165" s="79"/>
      <c r="AT165" s="25" t="s">
        <v>223</v>
      </c>
      <c r="AU165" s="25" t="s">
        <v>86</v>
      </c>
    </row>
    <row r="166" spans="2:51" s="12" customFormat="1" ht="13.5">
      <c r="B166" s="221"/>
      <c r="C166" s="222"/>
      <c r="D166" s="223" t="s">
        <v>224</v>
      </c>
      <c r="E166" s="224" t="s">
        <v>22</v>
      </c>
      <c r="F166" s="225" t="s">
        <v>2192</v>
      </c>
      <c r="G166" s="222"/>
      <c r="H166" s="226">
        <v>51.174</v>
      </c>
      <c r="I166" s="227"/>
      <c r="J166" s="222"/>
      <c r="K166" s="222"/>
      <c r="L166" s="228"/>
      <c r="M166" s="229"/>
      <c r="N166" s="230"/>
      <c r="O166" s="230"/>
      <c r="P166" s="230"/>
      <c r="Q166" s="230"/>
      <c r="R166" s="230"/>
      <c r="S166" s="230"/>
      <c r="T166" s="231"/>
      <c r="AT166" s="232" t="s">
        <v>224</v>
      </c>
      <c r="AU166" s="232" t="s">
        <v>86</v>
      </c>
      <c r="AV166" s="12" t="s">
        <v>86</v>
      </c>
      <c r="AW166" s="12" t="s">
        <v>41</v>
      </c>
      <c r="AX166" s="12" t="s">
        <v>24</v>
      </c>
      <c r="AY166" s="232" t="s">
        <v>214</v>
      </c>
    </row>
    <row r="167" spans="2:65" s="1" customFormat="1" ht="31.5" customHeight="1">
      <c r="B167" s="42"/>
      <c r="C167" s="206" t="s">
        <v>337</v>
      </c>
      <c r="D167" s="206" t="s">
        <v>216</v>
      </c>
      <c r="E167" s="207" t="s">
        <v>2248</v>
      </c>
      <c r="F167" s="208" t="s">
        <v>2249</v>
      </c>
      <c r="G167" s="209" t="s">
        <v>233</v>
      </c>
      <c r="H167" s="210">
        <v>51.174</v>
      </c>
      <c r="I167" s="211"/>
      <c r="J167" s="212">
        <f>ROUND(I167*H167,2)</f>
        <v>0</v>
      </c>
      <c r="K167" s="208" t="s">
        <v>234</v>
      </c>
      <c r="L167" s="62"/>
      <c r="M167" s="213" t="s">
        <v>22</v>
      </c>
      <c r="N167" s="214" t="s">
        <v>49</v>
      </c>
      <c r="O167" s="43"/>
      <c r="P167" s="215">
        <f>O167*H167</f>
        <v>0</v>
      </c>
      <c r="Q167" s="215">
        <v>0</v>
      </c>
      <c r="R167" s="215">
        <f>Q167*H167</f>
        <v>0</v>
      </c>
      <c r="S167" s="215">
        <v>0</v>
      </c>
      <c r="T167" s="216">
        <f>S167*H167</f>
        <v>0</v>
      </c>
      <c r="AR167" s="25" t="s">
        <v>221</v>
      </c>
      <c r="AT167" s="25" t="s">
        <v>216</v>
      </c>
      <c r="AU167" s="25" t="s">
        <v>86</v>
      </c>
      <c r="AY167" s="25" t="s">
        <v>214</v>
      </c>
      <c r="BE167" s="217">
        <f>IF(N167="základní",J167,0)</f>
        <v>0</v>
      </c>
      <c r="BF167" s="217">
        <f>IF(N167="snížená",J167,0)</f>
        <v>0</v>
      </c>
      <c r="BG167" s="217">
        <f>IF(N167="zákl. přenesená",J167,0)</f>
        <v>0</v>
      </c>
      <c r="BH167" s="217">
        <f>IF(N167="sníž. přenesená",J167,0)</f>
        <v>0</v>
      </c>
      <c r="BI167" s="217">
        <f>IF(N167="nulová",J167,0)</f>
        <v>0</v>
      </c>
      <c r="BJ167" s="25" t="s">
        <v>24</v>
      </c>
      <c r="BK167" s="217">
        <f>ROUND(I167*H167,2)</f>
        <v>0</v>
      </c>
      <c r="BL167" s="25" t="s">
        <v>221</v>
      </c>
      <c r="BM167" s="25" t="s">
        <v>2728</v>
      </c>
    </row>
    <row r="168" spans="2:47" s="1" customFormat="1" ht="40.5">
      <c r="B168" s="42"/>
      <c r="C168" s="64"/>
      <c r="D168" s="218" t="s">
        <v>223</v>
      </c>
      <c r="E168" s="64"/>
      <c r="F168" s="219" t="s">
        <v>2251</v>
      </c>
      <c r="G168" s="64"/>
      <c r="H168" s="64"/>
      <c r="I168" s="174"/>
      <c r="J168" s="64"/>
      <c r="K168" s="64"/>
      <c r="L168" s="62"/>
      <c r="M168" s="220"/>
      <c r="N168" s="43"/>
      <c r="O168" s="43"/>
      <c r="P168" s="43"/>
      <c r="Q168" s="43"/>
      <c r="R168" s="43"/>
      <c r="S168" s="43"/>
      <c r="T168" s="79"/>
      <c r="AT168" s="25" t="s">
        <v>223</v>
      </c>
      <c r="AU168" s="25" t="s">
        <v>86</v>
      </c>
    </row>
    <row r="169" spans="2:47" s="1" customFormat="1" ht="27">
      <c r="B169" s="42"/>
      <c r="C169" s="64"/>
      <c r="D169" s="218" t="s">
        <v>335</v>
      </c>
      <c r="E169" s="64"/>
      <c r="F169" s="270" t="s">
        <v>1544</v>
      </c>
      <c r="G169" s="64"/>
      <c r="H169" s="64"/>
      <c r="I169" s="174"/>
      <c r="J169" s="64"/>
      <c r="K169" s="64"/>
      <c r="L169" s="62"/>
      <c r="M169" s="220"/>
      <c r="N169" s="43"/>
      <c r="O169" s="43"/>
      <c r="P169" s="43"/>
      <c r="Q169" s="43"/>
      <c r="R169" s="43"/>
      <c r="S169" s="43"/>
      <c r="T169" s="79"/>
      <c r="AT169" s="25" t="s">
        <v>335</v>
      </c>
      <c r="AU169" s="25" t="s">
        <v>86</v>
      </c>
    </row>
    <row r="170" spans="2:51" s="12" customFormat="1" ht="13.5">
      <c r="B170" s="221"/>
      <c r="C170" s="222"/>
      <c r="D170" s="223" t="s">
        <v>224</v>
      </c>
      <c r="E170" s="224" t="s">
        <v>2192</v>
      </c>
      <c r="F170" s="225" t="s">
        <v>2729</v>
      </c>
      <c r="G170" s="222"/>
      <c r="H170" s="226">
        <v>51.174</v>
      </c>
      <c r="I170" s="227"/>
      <c r="J170" s="222"/>
      <c r="K170" s="222"/>
      <c r="L170" s="228"/>
      <c r="M170" s="229"/>
      <c r="N170" s="230"/>
      <c r="O170" s="230"/>
      <c r="P170" s="230"/>
      <c r="Q170" s="230"/>
      <c r="R170" s="230"/>
      <c r="S170" s="230"/>
      <c r="T170" s="231"/>
      <c r="AT170" s="232" t="s">
        <v>224</v>
      </c>
      <c r="AU170" s="232" t="s">
        <v>86</v>
      </c>
      <c r="AV170" s="12" t="s">
        <v>86</v>
      </c>
      <c r="AW170" s="12" t="s">
        <v>41</v>
      </c>
      <c r="AX170" s="12" t="s">
        <v>24</v>
      </c>
      <c r="AY170" s="232" t="s">
        <v>214</v>
      </c>
    </row>
    <row r="171" spans="2:65" s="1" customFormat="1" ht="22.5" customHeight="1">
      <c r="B171" s="42"/>
      <c r="C171" s="206" t="s">
        <v>9</v>
      </c>
      <c r="D171" s="206" t="s">
        <v>216</v>
      </c>
      <c r="E171" s="207" t="s">
        <v>289</v>
      </c>
      <c r="F171" s="208" t="s">
        <v>290</v>
      </c>
      <c r="G171" s="209" t="s">
        <v>233</v>
      </c>
      <c r="H171" s="210">
        <v>64.106</v>
      </c>
      <c r="I171" s="211"/>
      <c r="J171" s="212">
        <f>ROUND(I171*H171,2)</f>
        <v>0</v>
      </c>
      <c r="K171" s="208" t="s">
        <v>220</v>
      </c>
      <c r="L171" s="62"/>
      <c r="M171" s="213" t="s">
        <v>22</v>
      </c>
      <c r="N171" s="214" t="s">
        <v>49</v>
      </c>
      <c r="O171" s="43"/>
      <c r="P171" s="215">
        <f>O171*H171</f>
        <v>0</v>
      </c>
      <c r="Q171" s="215">
        <v>0</v>
      </c>
      <c r="R171" s="215">
        <f>Q171*H171</f>
        <v>0</v>
      </c>
      <c r="S171" s="215">
        <v>0</v>
      </c>
      <c r="T171" s="216">
        <f>S171*H171</f>
        <v>0</v>
      </c>
      <c r="AR171" s="25" t="s">
        <v>221</v>
      </c>
      <c r="AT171" s="25" t="s">
        <v>216</v>
      </c>
      <c r="AU171" s="25" t="s">
        <v>86</v>
      </c>
      <c r="AY171" s="25" t="s">
        <v>214</v>
      </c>
      <c r="BE171" s="217">
        <f>IF(N171="základní",J171,0)</f>
        <v>0</v>
      </c>
      <c r="BF171" s="217">
        <f>IF(N171="snížená",J171,0)</f>
        <v>0</v>
      </c>
      <c r="BG171" s="217">
        <f>IF(N171="zákl. přenesená",J171,0)</f>
        <v>0</v>
      </c>
      <c r="BH171" s="217">
        <f>IF(N171="sníž. přenesená",J171,0)</f>
        <v>0</v>
      </c>
      <c r="BI171" s="217">
        <f>IF(N171="nulová",J171,0)</f>
        <v>0</v>
      </c>
      <c r="BJ171" s="25" t="s">
        <v>24</v>
      </c>
      <c r="BK171" s="217">
        <f>ROUND(I171*H171,2)</f>
        <v>0</v>
      </c>
      <c r="BL171" s="25" t="s">
        <v>221</v>
      </c>
      <c r="BM171" s="25" t="s">
        <v>2730</v>
      </c>
    </row>
    <row r="172" spans="2:47" s="1" customFormat="1" ht="27">
      <c r="B172" s="42"/>
      <c r="C172" s="64"/>
      <c r="D172" s="218" t="s">
        <v>223</v>
      </c>
      <c r="E172" s="64"/>
      <c r="F172" s="219" t="s">
        <v>2021</v>
      </c>
      <c r="G172" s="64"/>
      <c r="H172" s="64"/>
      <c r="I172" s="174"/>
      <c r="J172" s="64"/>
      <c r="K172" s="64"/>
      <c r="L172" s="62"/>
      <c r="M172" s="220"/>
      <c r="N172" s="43"/>
      <c r="O172" s="43"/>
      <c r="P172" s="43"/>
      <c r="Q172" s="43"/>
      <c r="R172" s="43"/>
      <c r="S172" s="43"/>
      <c r="T172" s="79"/>
      <c r="AT172" s="25" t="s">
        <v>223</v>
      </c>
      <c r="AU172" s="25" t="s">
        <v>86</v>
      </c>
    </row>
    <row r="173" spans="2:51" s="12" customFormat="1" ht="13.5">
      <c r="B173" s="221"/>
      <c r="C173" s="222"/>
      <c r="D173" s="223" t="s">
        <v>224</v>
      </c>
      <c r="E173" s="224" t="s">
        <v>22</v>
      </c>
      <c r="F173" s="225" t="s">
        <v>2358</v>
      </c>
      <c r="G173" s="222"/>
      <c r="H173" s="226">
        <v>64.106</v>
      </c>
      <c r="I173" s="227"/>
      <c r="J173" s="222"/>
      <c r="K173" s="222"/>
      <c r="L173" s="228"/>
      <c r="M173" s="229"/>
      <c r="N173" s="230"/>
      <c r="O173" s="230"/>
      <c r="P173" s="230"/>
      <c r="Q173" s="230"/>
      <c r="R173" s="230"/>
      <c r="S173" s="230"/>
      <c r="T173" s="231"/>
      <c r="AT173" s="232" t="s">
        <v>224</v>
      </c>
      <c r="AU173" s="232" t="s">
        <v>86</v>
      </c>
      <c r="AV173" s="12" t="s">
        <v>86</v>
      </c>
      <c r="AW173" s="12" t="s">
        <v>41</v>
      </c>
      <c r="AX173" s="12" t="s">
        <v>24</v>
      </c>
      <c r="AY173" s="232" t="s">
        <v>214</v>
      </c>
    </row>
    <row r="174" spans="2:65" s="1" customFormat="1" ht="22.5" customHeight="1">
      <c r="B174" s="42"/>
      <c r="C174" s="206" t="s">
        <v>350</v>
      </c>
      <c r="D174" s="206" t="s">
        <v>216</v>
      </c>
      <c r="E174" s="207" t="s">
        <v>294</v>
      </c>
      <c r="F174" s="208" t="s">
        <v>295</v>
      </c>
      <c r="G174" s="209" t="s">
        <v>233</v>
      </c>
      <c r="H174" s="210">
        <v>115.79</v>
      </c>
      <c r="I174" s="211"/>
      <c r="J174" s="212">
        <f>ROUND(I174*H174,2)</f>
        <v>0</v>
      </c>
      <c r="K174" s="208" t="s">
        <v>220</v>
      </c>
      <c r="L174" s="62"/>
      <c r="M174" s="213" t="s">
        <v>22</v>
      </c>
      <c r="N174" s="214" t="s">
        <v>49</v>
      </c>
      <c r="O174" s="43"/>
      <c r="P174" s="215">
        <f>O174*H174</f>
        <v>0</v>
      </c>
      <c r="Q174" s="215">
        <v>0</v>
      </c>
      <c r="R174" s="215">
        <f>Q174*H174</f>
        <v>0</v>
      </c>
      <c r="S174" s="215">
        <v>0</v>
      </c>
      <c r="T174" s="216">
        <f>S174*H174</f>
        <v>0</v>
      </c>
      <c r="AR174" s="25" t="s">
        <v>221</v>
      </c>
      <c r="AT174" s="25" t="s">
        <v>216</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221</v>
      </c>
      <c r="BM174" s="25" t="s">
        <v>2731</v>
      </c>
    </row>
    <row r="175" spans="2:47" s="1" customFormat="1" ht="13.5">
      <c r="B175" s="42"/>
      <c r="C175" s="64"/>
      <c r="D175" s="218" t="s">
        <v>223</v>
      </c>
      <c r="E175" s="64"/>
      <c r="F175" s="219" t="s">
        <v>295</v>
      </c>
      <c r="G175" s="64"/>
      <c r="H175" s="64"/>
      <c r="I175" s="174"/>
      <c r="J175" s="64"/>
      <c r="K175" s="64"/>
      <c r="L175" s="62"/>
      <c r="M175" s="220"/>
      <c r="N175" s="43"/>
      <c r="O175" s="43"/>
      <c r="P175" s="43"/>
      <c r="Q175" s="43"/>
      <c r="R175" s="43"/>
      <c r="S175" s="43"/>
      <c r="T175" s="79"/>
      <c r="AT175" s="25" t="s">
        <v>223</v>
      </c>
      <c r="AU175" s="25" t="s">
        <v>86</v>
      </c>
    </row>
    <row r="176" spans="2:51" s="12" customFormat="1" ht="13.5">
      <c r="B176" s="221"/>
      <c r="C176" s="222"/>
      <c r="D176" s="223" t="s">
        <v>224</v>
      </c>
      <c r="E176" s="224" t="s">
        <v>22</v>
      </c>
      <c r="F176" s="225" t="s">
        <v>2732</v>
      </c>
      <c r="G176" s="222"/>
      <c r="H176" s="226">
        <v>115.79</v>
      </c>
      <c r="I176" s="227"/>
      <c r="J176" s="222"/>
      <c r="K176" s="222"/>
      <c r="L176" s="228"/>
      <c r="M176" s="229"/>
      <c r="N176" s="230"/>
      <c r="O176" s="230"/>
      <c r="P176" s="230"/>
      <c r="Q176" s="230"/>
      <c r="R176" s="230"/>
      <c r="S176" s="230"/>
      <c r="T176" s="231"/>
      <c r="AT176" s="232" t="s">
        <v>224</v>
      </c>
      <c r="AU176" s="232" t="s">
        <v>86</v>
      </c>
      <c r="AV176" s="12" t="s">
        <v>86</v>
      </c>
      <c r="AW176" s="12" t="s">
        <v>41</v>
      </c>
      <c r="AX176" s="12" t="s">
        <v>24</v>
      </c>
      <c r="AY176" s="232" t="s">
        <v>214</v>
      </c>
    </row>
    <row r="177" spans="2:65" s="1" customFormat="1" ht="22.5" customHeight="1">
      <c r="B177" s="42"/>
      <c r="C177" s="206" t="s">
        <v>356</v>
      </c>
      <c r="D177" s="206" t="s">
        <v>216</v>
      </c>
      <c r="E177" s="207" t="s">
        <v>1551</v>
      </c>
      <c r="F177" s="208" t="s">
        <v>1552</v>
      </c>
      <c r="G177" s="209" t="s">
        <v>373</v>
      </c>
      <c r="H177" s="210">
        <v>102.348</v>
      </c>
      <c r="I177" s="211"/>
      <c r="J177" s="212">
        <f>ROUND(I177*H177,2)</f>
        <v>0</v>
      </c>
      <c r="K177" s="208" t="s">
        <v>220</v>
      </c>
      <c r="L177" s="62"/>
      <c r="M177" s="213" t="s">
        <v>22</v>
      </c>
      <c r="N177" s="214" t="s">
        <v>49</v>
      </c>
      <c r="O177" s="43"/>
      <c r="P177" s="215">
        <f>O177*H177</f>
        <v>0</v>
      </c>
      <c r="Q177" s="215">
        <v>0</v>
      </c>
      <c r="R177" s="215">
        <f>Q177*H177</f>
        <v>0</v>
      </c>
      <c r="S177" s="215">
        <v>0</v>
      </c>
      <c r="T177" s="216">
        <f>S177*H177</f>
        <v>0</v>
      </c>
      <c r="AR177" s="25" t="s">
        <v>221</v>
      </c>
      <c r="AT177" s="25" t="s">
        <v>216</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2733</v>
      </c>
    </row>
    <row r="178" spans="2:47" s="1" customFormat="1" ht="13.5">
      <c r="B178" s="42"/>
      <c r="C178" s="64"/>
      <c r="D178" s="218" t="s">
        <v>223</v>
      </c>
      <c r="E178" s="64"/>
      <c r="F178" s="219" t="s">
        <v>1554</v>
      </c>
      <c r="G178" s="64"/>
      <c r="H178" s="64"/>
      <c r="I178" s="174"/>
      <c r="J178" s="64"/>
      <c r="K178" s="64"/>
      <c r="L178" s="62"/>
      <c r="M178" s="220"/>
      <c r="N178" s="43"/>
      <c r="O178" s="43"/>
      <c r="P178" s="43"/>
      <c r="Q178" s="43"/>
      <c r="R178" s="43"/>
      <c r="S178" s="43"/>
      <c r="T178" s="79"/>
      <c r="AT178" s="25" t="s">
        <v>223</v>
      </c>
      <c r="AU178" s="25" t="s">
        <v>86</v>
      </c>
    </row>
    <row r="179" spans="2:51" s="12" customFormat="1" ht="13.5">
      <c r="B179" s="221"/>
      <c r="C179" s="222"/>
      <c r="D179" s="223" t="s">
        <v>224</v>
      </c>
      <c r="E179" s="224" t="s">
        <v>22</v>
      </c>
      <c r="F179" s="225" t="s">
        <v>2734</v>
      </c>
      <c r="G179" s="222"/>
      <c r="H179" s="226">
        <v>102.348</v>
      </c>
      <c r="I179" s="227"/>
      <c r="J179" s="222"/>
      <c r="K179" s="222"/>
      <c r="L179" s="228"/>
      <c r="M179" s="229"/>
      <c r="N179" s="230"/>
      <c r="O179" s="230"/>
      <c r="P179" s="230"/>
      <c r="Q179" s="230"/>
      <c r="R179" s="230"/>
      <c r="S179" s="230"/>
      <c r="T179" s="231"/>
      <c r="AT179" s="232" t="s">
        <v>224</v>
      </c>
      <c r="AU179" s="232" t="s">
        <v>86</v>
      </c>
      <c r="AV179" s="12" t="s">
        <v>86</v>
      </c>
      <c r="AW179" s="12" t="s">
        <v>41</v>
      </c>
      <c r="AX179" s="12" t="s">
        <v>24</v>
      </c>
      <c r="AY179" s="232" t="s">
        <v>214</v>
      </c>
    </row>
    <row r="180" spans="2:65" s="1" customFormat="1" ht="22.5" customHeight="1">
      <c r="B180" s="42"/>
      <c r="C180" s="206" t="s">
        <v>365</v>
      </c>
      <c r="D180" s="206" t="s">
        <v>216</v>
      </c>
      <c r="E180" s="207" t="s">
        <v>299</v>
      </c>
      <c r="F180" s="208" t="s">
        <v>300</v>
      </c>
      <c r="G180" s="209" t="s">
        <v>233</v>
      </c>
      <c r="H180" s="210">
        <v>91.58</v>
      </c>
      <c r="I180" s="211"/>
      <c r="J180" s="212">
        <f>ROUND(I180*H180,2)</f>
        <v>0</v>
      </c>
      <c r="K180" s="208" t="s">
        <v>220</v>
      </c>
      <c r="L180" s="62"/>
      <c r="M180" s="213" t="s">
        <v>22</v>
      </c>
      <c r="N180" s="214" t="s">
        <v>49</v>
      </c>
      <c r="O180" s="43"/>
      <c r="P180" s="215">
        <f>O180*H180</f>
        <v>0</v>
      </c>
      <c r="Q180" s="215">
        <v>0</v>
      </c>
      <c r="R180" s="215">
        <f>Q180*H180</f>
        <v>0</v>
      </c>
      <c r="S180" s="215">
        <v>0</v>
      </c>
      <c r="T180" s="216">
        <f>S180*H180</f>
        <v>0</v>
      </c>
      <c r="AR180" s="25" t="s">
        <v>221</v>
      </c>
      <c r="AT180" s="25" t="s">
        <v>216</v>
      </c>
      <c r="AU180" s="25" t="s">
        <v>86</v>
      </c>
      <c r="AY180" s="25" t="s">
        <v>214</v>
      </c>
      <c r="BE180" s="217">
        <f>IF(N180="základní",J180,0)</f>
        <v>0</v>
      </c>
      <c r="BF180" s="217">
        <f>IF(N180="snížená",J180,0)</f>
        <v>0</v>
      </c>
      <c r="BG180" s="217">
        <f>IF(N180="zákl. přenesená",J180,0)</f>
        <v>0</v>
      </c>
      <c r="BH180" s="217">
        <f>IF(N180="sníž. přenesená",J180,0)</f>
        <v>0</v>
      </c>
      <c r="BI180" s="217">
        <f>IF(N180="nulová",J180,0)</f>
        <v>0</v>
      </c>
      <c r="BJ180" s="25" t="s">
        <v>24</v>
      </c>
      <c r="BK180" s="217">
        <f>ROUND(I180*H180,2)</f>
        <v>0</v>
      </c>
      <c r="BL180" s="25" t="s">
        <v>221</v>
      </c>
      <c r="BM180" s="25" t="s">
        <v>2735</v>
      </c>
    </row>
    <row r="181" spans="2:47" s="1" customFormat="1" ht="27">
      <c r="B181" s="42"/>
      <c r="C181" s="64"/>
      <c r="D181" s="218" t="s">
        <v>223</v>
      </c>
      <c r="E181" s="64"/>
      <c r="F181" s="219" t="s">
        <v>1557</v>
      </c>
      <c r="G181" s="64"/>
      <c r="H181" s="64"/>
      <c r="I181" s="174"/>
      <c r="J181" s="64"/>
      <c r="K181" s="64"/>
      <c r="L181" s="62"/>
      <c r="M181" s="220"/>
      <c r="N181" s="43"/>
      <c r="O181" s="43"/>
      <c r="P181" s="43"/>
      <c r="Q181" s="43"/>
      <c r="R181" s="43"/>
      <c r="S181" s="43"/>
      <c r="T181" s="79"/>
      <c r="AT181" s="25" t="s">
        <v>223</v>
      </c>
      <c r="AU181" s="25" t="s">
        <v>86</v>
      </c>
    </row>
    <row r="182" spans="2:51" s="12" customFormat="1" ht="13.5">
      <c r="B182" s="221"/>
      <c r="C182" s="222"/>
      <c r="D182" s="223" t="s">
        <v>224</v>
      </c>
      <c r="E182" s="224" t="s">
        <v>182</v>
      </c>
      <c r="F182" s="225" t="s">
        <v>2736</v>
      </c>
      <c r="G182" s="222"/>
      <c r="H182" s="226">
        <v>91.58</v>
      </c>
      <c r="I182" s="227"/>
      <c r="J182" s="222"/>
      <c r="K182" s="222"/>
      <c r="L182" s="228"/>
      <c r="M182" s="229"/>
      <c r="N182" s="230"/>
      <c r="O182" s="230"/>
      <c r="P182" s="230"/>
      <c r="Q182" s="230"/>
      <c r="R182" s="230"/>
      <c r="S182" s="230"/>
      <c r="T182" s="231"/>
      <c r="AT182" s="232" t="s">
        <v>224</v>
      </c>
      <c r="AU182" s="232" t="s">
        <v>86</v>
      </c>
      <c r="AV182" s="12" t="s">
        <v>86</v>
      </c>
      <c r="AW182" s="12" t="s">
        <v>41</v>
      </c>
      <c r="AX182" s="12" t="s">
        <v>24</v>
      </c>
      <c r="AY182" s="232" t="s">
        <v>214</v>
      </c>
    </row>
    <row r="183" spans="2:65" s="1" customFormat="1" ht="22.5" customHeight="1">
      <c r="B183" s="42"/>
      <c r="C183" s="236" t="s">
        <v>370</v>
      </c>
      <c r="D183" s="236" t="s">
        <v>179</v>
      </c>
      <c r="E183" s="237" t="s">
        <v>2365</v>
      </c>
      <c r="F183" s="238" t="s">
        <v>2366</v>
      </c>
      <c r="G183" s="239" t="s">
        <v>373</v>
      </c>
      <c r="H183" s="240">
        <v>54.948</v>
      </c>
      <c r="I183" s="241"/>
      <c r="J183" s="242">
        <f>ROUND(I183*H183,2)</f>
        <v>0</v>
      </c>
      <c r="K183" s="238" t="s">
        <v>220</v>
      </c>
      <c r="L183" s="243"/>
      <c r="M183" s="244" t="s">
        <v>22</v>
      </c>
      <c r="N183" s="245" t="s">
        <v>49</v>
      </c>
      <c r="O183" s="43"/>
      <c r="P183" s="215">
        <f>O183*H183</f>
        <v>0</v>
      </c>
      <c r="Q183" s="215">
        <v>0</v>
      </c>
      <c r="R183" s="215">
        <f>Q183*H183</f>
        <v>0</v>
      </c>
      <c r="S183" s="215">
        <v>0</v>
      </c>
      <c r="T183" s="216">
        <f>S183*H183</f>
        <v>0</v>
      </c>
      <c r="AR183" s="25" t="s">
        <v>262</v>
      </c>
      <c r="AT183" s="25" t="s">
        <v>179</v>
      </c>
      <c r="AU183" s="25" t="s">
        <v>86</v>
      </c>
      <c r="AY183" s="25" t="s">
        <v>214</v>
      </c>
      <c r="BE183" s="217">
        <f>IF(N183="základní",J183,0)</f>
        <v>0</v>
      </c>
      <c r="BF183" s="217">
        <f>IF(N183="snížená",J183,0)</f>
        <v>0</v>
      </c>
      <c r="BG183" s="217">
        <f>IF(N183="zákl. přenesená",J183,0)</f>
        <v>0</v>
      </c>
      <c r="BH183" s="217">
        <f>IF(N183="sníž. přenesená",J183,0)</f>
        <v>0</v>
      </c>
      <c r="BI183" s="217">
        <f>IF(N183="nulová",J183,0)</f>
        <v>0</v>
      </c>
      <c r="BJ183" s="25" t="s">
        <v>24</v>
      </c>
      <c r="BK183" s="217">
        <f>ROUND(I183*H183,2)</f>
        <v>0</v>
      </c>
      <c r="BL183" s="25" t="s">
        <v>221</v>
      </c>
      <c r="BM183" s="25" t="s">
        <v>2737</v>
      </c>
    </row>
    <row r="184" spans="2:47" s="1" customFormat="1" ht="13.5">
      <c r="B184" s="42"/>
      <c r="C184" s="64"/>
      <c r="D184" s="218" t="s">
        <v>223</v>
      </c>
      <c r="E184" s="64"/>
      <c r="F184" s="219" t="s">
        <v>2366</v>
      </c>
      <c r="G184" s="64"/>
      <c r="H184" s="64"/>
      <c r="I184" s="174"/>
      <c r="J184" s="64"/>
      <c r="K184" s="64"/>
      <c r="L184" s="62"/>
      <c r="M184" s="220"/>
      <c r="N184" s="43"/>
      <c r="O184" s="43"/>
      <c r="P184" s="43"/>
      <c r="Q184" s="43"/>
      <c r="R184" s="43"/>
      <c r="S184" s="43"/>
      <c r="T184" s="79"/>
      <c r="AT184" s="25" t="s">
        <v>223</v>
      </c>
      <c r="AU184" s="25" t="s">
        <v>86</v>
      </c>
    </row>
    <row r="185" spans="2:51" s="12" customFormat="1" ht="13.5">
      <c r="B185" s="221"/>
      <c r="C185" s="222"/>
      <c r="D185" s="218" t="s">
        <v>224</v>
      </c>
      <c r="E185" s="233" t="s">
        <v>2312</v>
      </c>
      <c r="F185" s="234" t="s">
        <v>2368</v>
      </c>
      <c r="G185" s="222"/>
      <c r="H185" s="235">
        <v>27.474</v>
      </c>
      <c r="I185" s="227"/>
      <c r="J185" s="222"/>
      <c r="K185" s="222"/>
      <c r="L185" s="228"/>
      <c r="M185" s="229"/>
      <c r="N185" s="230"/>
      <c r="O185" s="230"/>
      <c r="P185" s="230"/>
      <c r="Q185" s="230"/>
      <c r="R185" s="230"/>
      <c r="S185" s="230"/>
      <c r="T185" s="231"/>
      <c r="AT185" s="232" t="s">
        <v>224</v>
      </c>
      <c r="AU185" s="232" t="s">
        <v>86</v>
      </c>
      <c r="AV185" s="12" t="s">
        <v>86</v>
      </c>
      <c r="AW185" s="12" t="s">
        <v>41</v>
      </c>
      <c r="AX185" s="12" t="s">
        <v>78</v>
      </c>
      <c r="AY185" s="232" t="s">
        <v>214</v>
      </c>
    </row>
    <row r="186" spans="2:51" s="12" customFormat="1" ht="13.5">
      <c r="B186" s="221"/>
      <c r="C186" s="222"/>
      <c r="D186" s="223" t="s">
        <v>224</v>
      </c>
      <c r="E186" s="224" t="s">
        <v>22</v>
      </c>
      <c r="F186" s="225" t="s">
        <v>2369</v>
      </c>
      <c r="G186" s="222"/>
      <c r="H186" s="226">
        <v>54.948</v>
      </c>
      <c r="I186" s="227"/>
      <c r="J186" s="222"/>
      <c r="K186" s="222"/>
      <c r="L186" s="228"/>
      <c r="M186" s="229"/>
      <c r="N186" s="230"/>
      <c r="O186" s="230"/>
      <c r="P186" s="230"/>
      <c r="Q186" s="230"/>
      <c r="R186" s="230"/>
      <c r="S186" s="230"/>
      <c r="T186" s="231"/>
      <c r="AT186" s="232" t="s">
        <v>224</v>
      </c>
      <c r="AU186" s="232" t="s">
        <v>86</v>
      </c>
      <c r="AV186" s="12" t="s">
        <v>86</v>
      </c>
      <c r="AW186" s="12" t="s">
        <v>41</v>
      </c>
      <c r="AX186" s="12" t="s">
        <v>24</v>
      </c>
      <c r="AY186" s="232" t="s">
        <v>214</v>
      </c>
    </row>
    <row r="187" spans="2:65" s="1" customFormat="1" ht="22.5" customHeight="1">
      <c r="B187" s="42"/>
      <c r="C187" s="206" t="s">
        <v>378</v>
      </c>
      <c r="D187" s="206" t="s">
        <v>216</v>
      </c>
      <c r="E187" s="207" t="s">
        <v>1559</v>
      </c>
      <c r="F187" s="208" t="s">
        <v>1560</v>
      </c>
      <c r="G187" s="209" t="s">
        <v>233</v>
      </c>
      <c r="H187" s="210">
        <v>16.58</v>
      </c>
      <c r="I187" s="211"/>
      <c r="J187" s="212">
        <f>ROUND(I187*H187,2)</f>
        <v>0</v>
      </c>
      <c r="K187" s="208" t="s">
        <v>234</v>
      </c>
      <c r="L187" s="62"/>
      <c r="M187" s="213" t="s">
        <v>22</v>
      </c>
      <c r="N187" s="214" t="s">
        <v>49</v>
      </c>
      <c r="O187" s="43"/>
      <c r="P187" s="215">
        <f>O187*H187</f>
        <v>0</v>
      </c>
      <c r="Q187" s="215">
        <v>0</v>
      </c>
      <c r="R187" s="215">
        <f>Q187*H187</f>
        <v>0</v>
      </c>
      <c r="S187" s="215">
        <v>0</v>
      </c>
      <c r="T187" s="216">
        <f>S187*H187</f>
        <v>0</v>
      </c>
      <c r="AR187" s="25" t="s">
        <v>221</v>
      </c>
      <c r="AT187" s="25" t="s">
        <v>216</v>
      </c>
      <c r="AU187" s="25" t="s">
        <v>86</v>
      </c>
      <c r="AY187" s="25" t="s">
        <v>214</v>
      </c>
      <c r="BE187" s="217">
        <f>IF(N187="základní",J187,0)</f>
        <v>0</v>
      </c>
      <c r="BF187" s="217">
        <f>IF(N187="snížená",J187,0)</f>
        <v>0</v>
      </c>
      <c r="BG187" s="217">
        <f>IF(N187="zákl. přenesená",J187,0)</f>
        <v>0</v>
      </c>
      <c r="BH187" s="217">
        <f>IF(N187="sníž. přenesená",J187,0)</f>
        <v>0</v>
      </c>
      <c r="BI187" s="217">
        <f>IF(N187="nulová",J187,0)</f>
        <v>0</v>
      </c>
      <c r="BJ187" s="25" t="s">
        <v>24</v>
      </c>
      <c r="BK187" s="217">
        <f>ROUND(I187*H187,2)</f>
        <v>0</v>
      </c>
      <c r="BL187" s="25" t="s">
        <v>221</v>
      </c>
      <c r="BM187" s="25" t="s">
        <v>2738</v>
      </c>
    </row>
    <row r="188" spans="2:47" s="1" customFormat="1" ht="40.5">
      <c r="B188" s="42"/>
      <c r="C188" s="64"/>
      <c r="D188" s="218" t="s">
        <v>223</v>
      </c>
      <c r="E188" s="64"/>
      <c r="F188" s="219" t="s">
        <v>1562</v>
      </c>
      <c r="G188" s="64"/>
      <c r="H188" s="64"/>
      <c r="I188" s="174"/>
      <c r="J188" s="64"/>
      <c r="K188" s="64"/>
      <c r="L188" s="62"/>
      <c r="M188" s="220"/>
      <c r="N188" s="43"/>
      <c r="O188" s="43"/>
      <c r="P188" s="43"/>
      <c r="Q188" s="43"/>
      <c r="R188" s="43"/>
      <c r="S188" s="43"/>
      <c r="T188" s="79"/>
      <c r="AT188" s="25" t="s">
        <v>223</v>
      </c>
      <c r="AU188" s="25" t="s">
        <v>86</v>
      </c>
    </row>
    <row r="189" spans="2:51" s="12" customFormat="1" ht="13.5">
      <c r="B189" s="221"/>
      <c r="C189" s="222"/>
      <c r="D189" s="223" t="s">
        <v>224</v>
      </c>
      <c r="E189" s="224" t="s">
        <v>1502</v>
      </c>
      <c r="F189" s="225" t="s">
        <v>2739</v>
      </c>
      <c r="G189" s="222"/>
      <c r="H189" s="226">
        <v>16.58</v>
      </c>
      <c r="I189" s="227"/>
      <c r="J189" s="222"/>
      <c r="K189" s="222"/>
      <c r="L189" s="228"/>
      <c r="M189" s="229"/>
      <c r="N189" s="230"/>
      <c r="O189" s="230"/>
      <c r="P189" s="230"/>
      <c r="Q189" s="230"/>
      <c r="R189" s="230"/>
      <c r="S189" s="230"/>
      <c r="T189" s="231"/>
      <c r="AT189" s="232" t="s">
        <v>224</v>
      </c>
      <c r="AU189" s="232" t="s">
        <v>86</v>
      </c>
      <c r="AV189" s="12" t="s">
        <v>86</v>
      </c>
      <c r="AW189" s="12" t="s">
        <v>41</v>
      </c>
      <c r="AX189" s="12" t="s">
        <v>24</v>
      </c>
      <c r="AY189" s="232" t="s">
        <v>214</v>
      </c>
    </row>
    <row r="190" spans="2:65" s="1" customFormat="1" ht="22.5" customHeight="1">
      <c r="B190" s="42"/>
      <c r="C190" s="236" t="s">
        <v>384</v>
      </c>
      <c r="D190" s="236" t="s">
        <v>179</v>
      </c>
      <c r="E190" s="237" t="s">
        <v>2372</v>
      </c>
      <c r="F190" s="238" t="s">
        <v>2373</v>
      </c>
      <c r="G190" s="239" t="s">
        <v>373</v>
      </c>
      <c r="H190" s="240">
        <v>33.16</v>
      </c>
      <c r="I190" s="241"/>
      <c r="J190" s="242">
        <f>ROUND(I190*H190,2)</f>
        <v>0</v>
      </c>
      <c r="K190" s="238" t="s">
        <v>234</v>
      </c>
      <c r="L190" s="243"/>
      <c r="M190" s="244" t="s">
        <v>22</v>
      </c>
      <c r="N190" s="245" t="s">
        <v>49</v>
      </c>
      <c r="O190" s="43"/>
      <c r="P190" s="215">
        <f>O190*H190</f>
        <v>0</v>
      </c>
      <c r="Q190" s="215">
        <v>0</v>
      </c>
      <c r="R190" s="215">
        <f>Q190*H190</f>
        <v>0</v>
      </c>
      <c r="S190" s="215">
        <v>0</v>
      </c>
      <c r="T190" s="216">
        <f>S190*H190</f>
        <v>0</v>
      </c>
      <c r="AR190" s="25" t="s">
        <v>262</v>
      </c>
      <c r="AT190" s="25" t="s">
        <v>179</v>
      </c>
      <c r="AU190" s="25" t="s">
        <v>86</v>
      </c>
      <c r="AY190" s="25" t="s">
        <v>214</v>
      </c>
      <c r="BE190" s="217">
        <f>IF(N190="základní",J190,0)</f>
        <v>0</v>
      </c>
      <c r="BF190" s="217">
        <f>IF(N190="snížená",J190,0)</f>
        <v>0</v>
      </c>
      <c r="BG190" s="217">
        <f>IF(N190="zákl. přenesená",J190,0)</f>
        <v>0</v>
      </c>
      <c r="BH190" s="217">
        <f>IF(N190="sníž. přenesená",J190,0)</f>
        <v>0</v>
      </c>
      <c r="BI190" s="217">
        <f>IF(N190="nulová",J190,0)</f>
        <v>0</v>
      </c>
      <c r="BJ190" s="25" t="s">
        <v>24</v>
      </c>
      <c r="BK190" s="217">
        <f>ROUND(I190*H190,2)</f>
        <v>0</v>
      </c>
      <c r="BL190" s="25" t="s">
        <v>221</v>
      </c>
      <c r="BM190" s="25" t="s">
        <v>2740</v>
      </c>
    </row>
    <row r="191" spans="2:47" s="1" customFormat="1" ht="13.5">
      <c r="B191" s="42"/>
      <c r="C191" s="64"/>
      <c r="D191" s="218" t="s">
        <v>223</v>
      </c>
      <c r="E191" s="64"/>
      <c r="F191" s="219" t="s">
        <v>2373</v>
      </c>
      <c r="G191" s="64"/>
      <c r="H191" s="64"/>
      <c r="I191" s="174"/>
      <c r="J191" s="64"/>
      <c r="K191" s="64"/>
      <c r="L191" s="62"/>
      <c r="M191" s="220"/>
      <c r="N191" s="43"/>
      <c r="O191" s="43"/>
      <c r="P191" s="43"/>
      <c r="Q191" s="43"/>
      <c r="R191" s="43"/>
      <c r="S191" s="43"/>
      <c r="T191" s="79"/>
      <c r="AT191" s="25" t="s">
        <v>223</v>
      </c>
      <c r="AU191" s="25" t="s">
        <v>86</v>
      </c>
    </row>
    <row r="192" spans="2:51" s="12" customFormat="1" ht="13.5">
      <c r="B192" s="221"/>
      <c r="C192" s="222"/>
      <c r="D192" s="218" t="s">
        <v>224</v>
      </c>
      <c r="E192" s="233" t="s">
        <v>22</v>
      </c>
      <c r="F192" s="234" t="s">
        <v>1567</v>
      </c>
      <c r="G192" s="222"/>
      <c r="H192" s="235">
        <v>33.16</v>
      </c>
      <c r="I192" s="227"/>
      <c r="J192" s="222"/>
      <c r="K192" s="222"/>
      <c r="L192" s="228"/>
      <c r="M192" s="229"/>
      <c r="N192" s="230"/>
      <c r="O192" s="230"/>
      <c r="P192" s="230"/>
      <c r="Q192" s="230"/>
      <c r="R192" s="230"/>
      <c r="S192" s="230"/>
      <c r="T192" s="231"/>
      <c r="AT192" s="232" t="s">
        <v>224</v>
      </c>
      <c r="AU192" s="232" t="s">
        <v>86</v>
      </c>
      <c r="AV192" s="12" t="s">
        <v>86</v>
      </c>
      <c r="AW192" s="12" t="s">
        <v>41</v>
      </c>
      <c r="AX192" s="12" t="s">
        <v>24</v>
      </c>
      <c r="AY192" s="232" t="s">
        <v>214</v>
      </c>
    </row>
    <row r="193" spans="2:63" s="11" customFormat="1" ht="29.85" customHeight="1">
      <c r="B193" s="189"/>
      <c r="C193" s="190"/>
      <c r="D193" s="203" t="s">
        <v>77</v>
      </c>
      <c r="E193" s="204" t="s">
        <v>221</v>
      </c>
      <c r="F193" s="204" t="s">
        <v>377</v>
      </c>
      <c r="G193" s="190"/>
      <c r="H193" s="190"/>
      <c r="I193" s="193"/>
      <c r="J193" s="205">
        <f>BK193</f>
        <v>0</v>
      </c>
      <c r="K193" s="190"/>
      <c r="L193" s="195"/>
      <c r="M193" s="196"/>
      <c r="N193" s="197"/>
      <c r="O193" s="197"/>
      <c r="P193" s="198">
        <f>SUM(P194:P203)</f>
        <v>0</v>
      </c>
      <c r="Q193" s="197"/>
      <c r="R193" s="198">
        <f>SUM(R194:R203)</f>
        <v>0.046008</v>
      </c>
      <c r="S193" s="197"/>
      <c r="T193" s="199">
        <f>SUM(T194:T203)</f>
        <v>0</v>
      </c>
      <c r="AR193" s="200" t="s">
        <v>24</v>
      </c>
      <c r="AT193" s="201" t="s">
        <v>77</v>
      </c>
      <c r="AU193" s="201" t="s">
        <v>24</v>
      </c>
      <c r="AY193" s="200" t="s">
        <v>214</v>
      </c>
      <c r="BK193" s="202">
        <f>SUM(BK194:BK203)</f>
        <v>0</v>
      </c>
    </row>
    <row r="194" spans="2:65" s="1" customFormat="1" ht="22.5" customHeight="1">
      <c r="B194" s="42"/>
      <c r="C194" s="206" t="s">
        <v>391</v>
      </c>
      <c r="D194" s="206" t="s">
        <v>216</v>
      </c>
      <c r="E194" s="207" t="s">
        <v>1574</v>
      </c>
      <c r="F194" s="208" t="s">
        <v>1575</v>
      </c>
      <c r="G194" s="209" t="s">
        <v>233</v>
      </c>
      <c r="H194" s="210">
        <v>7.12</v>
      </c>
      <c r="I194" s="211"/>
      <c r="J194" s="212">
        <f>ROUND(I194*H194,2)</f>
        <v>0</v>
      </c>
      <c r="K194" s="208" t="s">
        <v>234</v>
      </c>
      <c r="L194" s="62"/>
      <c r="M194" s="213" t="s">
        <v>22</v>
      </c>
      <c r="N194" s="214" t="s">
        <v>49</v>
      </c>
      <c r="O194" s="43"/>
      <c r="P194" s="215">
        <f>O194*H194</f>
        <v>0</v>
      </c>
      <c r="Q194" s="215">
        <v>0</v>
      </c>
      <c r="R194" s="215">
        <f>Q194*H194</f>
        <v>0</v>
      </c>
      <c r="S194" s="215">
        <v>0</v>
      </c>
      <c r="T194" s="216">
        <f>S194*H194</f>
        <v>0</v>
      </c>
      <c r="AR194" s="25" t="s">
        <v>221</v>
      </c>
      <c r="AT194" s="25" t="s">
        <v>216</v>
      </c>
      <c r="AU194" s="25" t="s">
        <v>86</v>
      </c>
      <c r="AY194" s="25" t="s">
        <v>214</v>
      </c>
      <c r="BE194" s="217">
        <f>IF(N194="základní",J194,0)</f>
        <v>0</v>
      </c>
      <c r="BF194" s="217">
        <f>IF(N194="snížená",J194,0)</f>
        <v>0</v>
      </c>
      <c r="BG194" s="217">
        <f>IF(N194="zákl. přenesená",J194,0)</f>
        <v>0</v>
      </c>
      <c r="BH194" s="217">
        <f>IF(N194="sníž. přenesená",J194,0)</f>
        <v>0</v>
      </c>
      <c r="BI194" s="217">
        <f>IF(N194="nulová",J194,0)</f>
        <v>0</v>
      </c>
      <c r="BJ194" s="25" t="s">
        <v>24</v>
      </c>
      <c r="BK194" s="217">
        <f>ROUND(I194*H194,2)</f>
        <v>0</v>
      </c>
      <c r="BL194" s="25" t="s">
        <v>221</v>
      </c>
      <c r="BM194" s="25" t="s">
        <v>2741</v>
      </c>
    </row>
    <row r="195" spans="2:47" s="1" customFormat="1" ht="27">
      <c r="B195" s="42"/>
      <c r="C195" s="64"/>
      <c r="D195" s="218" t="s">
        <v>223</v>
      </c>
      <c r="E195" s="64"/>
      <c r="F195" s="219" t="s">
        <v>1577</v>
      </c>
      <c r="G195" s="64"/>
      <c r="H195" s="64"/>
      <c r="I195" s="174"/>
      <c r="J195" s="64"/>
      <c r="K195" s="64"/>
      <c r="L195" s="62"/>
      <c r="M195" s="220"/>
      <c r="N195" s="43"/>
      <c r="O195" s="43"/>
      <c r="P195" s="43"/>
      <c r="Q195" s="43"/>
      <c r="R195" s="43"/>
      <c r="S195" s="43"/>
      <c r="T195" s="79"/>
      <c r="AT195" s="25" t="s">
        <v>223</v>
      </c>
      <c r="AU195" s="25" t="s">
        <v>86</v>
      </c>
    </row>
    <row r="196" spans="2:51" s="12" customFormat="1" ht="13.5">
      <c r="B196" s="221"/>
      <c r="C196" s="222"/>
      <c r="D196" s="218" t="s">
        <v>224</v>
      </c>
      <c r="E196" s="233" t="s">
        <v>22</v>
      </c>
      <c r="F196" s="234" t="s">
        <v>2742</v>
      </c>
      <c r="G196" s="222"/>
      <c r="H196" s="235">
        <v>7.12</v>
      </c>
      <c r="I196" s="227"/>
      <c r="J196" s="222"/>
      <c r="K196" s="222"/>
      <c r="L196" s="228"/>
      <c r="M196" s="229"/>
      <c r="N196" s="230"/>
      <c r="O196" s="230"/>
      <c r="P196" s="230"/>
      <c r="Q196" s="230"/>
      <c r="R196" s="230"/>
      <c r="S196" s="230"/>
      <c r="T196" s="231"/>
      <c r="AT196" s="232" t="s">
        <v>224</v>
      </c>
      <c r="AU196" s="232" t="s">
        <v>86</v>
      </c>
      <c r="AV196" s="12" t="s">
        <v>86</v>
      </c>
      <c r="AW196" s="12" t="s">
        <v>41</v>
      </c>
      <c r="AX196" s="12" t="s">
        <v>78</v>
      </c>
      <c r="AY196" s="232" t="s">
        <v>214</v>
      </c>
    </row>
    <row r="197" spans="2:51" s="14" customFormat="1" ht="13.5">
      <c r="B197" s="258"/>
      <c r="C197" s="259"/>
      <c r="D197" s="223" t="s">
        <v>224</v>
      </c>
      <c r="E197" s="260" t="s">
        <v>176</v>
      </c>
      <c r="F197" s="261" t="s">
        <v>349</v>
      </c>
      <c r="G197" s="259"/>
      <c r="H197" s="262">
        <v>7.12</v>
      </c>
      <c r="I197" s="263"/>
      <c r="J197" s="259"/>
      <c r="K197" s="259"/>
      <c r="L197" s="264"/>
      <c r="M197" s="265"/>
      <c r="N197" s="266"/>
      <c r="O197" s="266"/>
      <c r="P197" s="266"/>
      <c r="Q197" s="266"/>
      <c r="R197" s="266"/>
      <c r="S197" s="266"/>
      <c r="T197" s="267"/>
      <c r="AT197" s="268" t="s">
        <v>224</v>
      </c>
      <c r="AU197" s="268" t="s">
        <v>86</v>
      </c>
      <c r="AV197" s="14" t="s">
        <v>221</v>
      </c>
      <c r="AW197" s="14" t="s">
        <v>41</v>
      </c>
      <c r="AX197" s="14" t="s">
        <v>24</v>
      </c>
      <c r="AY197" s="268" t="s">
        <v>214</v>
      </c>
    </row>
    <row r="198" spans="2:65" s="1" customFormat="1" ht="22.5" customHeight="1">
      <c r="B198" s="42"/>
      <c r="C198" s="206" t="s">
        <v>398</v>
      </c>
      <c r="D198" s="206" t="s">
        <v>216</v>
      </c>
      <c r="E198" s="207" t="s">
        <v>2382</v>
      </c>
      <c r="F198" s="208" t="s">
        <v>2383</v>
      </c>
      <c r="G198" s="209" t="s">
        <v>233</v>
      </c>
      <c r="H198" s="210">
        <v>0.441</v>
      </c>
      <c r="I198" s="211"/>
      <c r="J198" s="212">
        <f>ROUND(I198*H198,2)</f>
        <v>0</v>
      </c>
      <c r="K198" s="208" t="s">
        <v>234</v>
      </c>
      <c r="L198" s="62"/>
      <c r="M198" s="213" t="s">
        <v>22</v>
      </c>
      <c r="N198" s="214" t="s">
        <v>49</v>
      </c>
      <c r="O198" s="43"/>
      <c r="P198" s="215">
        <f>O198*H198</f>
        <v>0</v>
      </c>
      <c r="Q198" s="215">
        <v>0</v>
      </c>
      <c r="R198" s="215">
        <f>Q198*H198</f>
        <v>0</v>
      </c>
      <c r="S198" s="215">
        <v>0</v>
      </c>
      <c r="T198" s="216">
        <f>S198*H198</f>
        <v>0</v>
      </c>
      <c r="AR198" s="25" t="s">
        <v>221</v>
      </c>
      <c r="AT198" s="25" t="s">
        <v>216</v>
      </c>
      <c r="AU198" s="25" t="s">
        <v>86</v>
      </c>
      <c r="AY198" s="25" t="s">
        <v>214</v>
      </c>
      <c r="BE198" s="217">
        <f>IF(N198="základní",J198,0)</f>
        <v>0</v>
      </c>
      <c r="BF198" s="217">
        <f>IF(N198="snížená",J198,0)</f>
        <v>0</v>
      </c>
      <c r="BG198" s="217">
        <f>IF(N198="zákl. přenesená",J198,0)</f>
        <v>0</v>
      </c>
      <c r="BH198" s="217">
        <f>IF(N198="sníž. přenesená",J198,0)</f>
        <v>0</v>
      </c>
      <c r="BI198" s="217">
        <f>IF(N198="nulová",J198,0)</f>
        <v>0</v>
      </c>
      <c r="BJ198" s="25" t="s">
        <v>24</v>
      </c>
      <c r="BK198" s="217">
        <f>ROUND(I198*H198,2)</f>
        <v>0</v>
      </c>
      <c r="BL198" s="25" t="s">
        <v>221</v>
      </c>
      <c r="BM198" s="25" t="s">
        <v>2743</v>
      </c>
    </row>
    <row r="199" spans="2:47" s="1" customFormat="1" ht="27">
      <c r="B199" s="42"/>
      <c r="C199" s="64"/>
      <c r="D199" s="218" t="s">
        <v>223</v>
      </c>
      <c r="E199" s="64"/>
      <c r="F199" s="219" t="s">
        <v>2385</v>
      </c>
      <c r="G199" s="64"/>
      <c r="H199" s="64"/>
      <c r="I199" s="174"/>
      <c r="J199" s="64"/>
      <c r="K199" s="64"/>
      <c r="L199" s="62"/>
      <c r="M199" s="220"/>
      <c r="N199" s="43"/>
      <c r="O199" s="43"/>
      <c r="P199" s="43"/>
      <c r="Q199" s="43"/>
      <c r="R199" s="43"/>
      <c r="S199" s="43"/>
      <c r="T199" s="79"/>
      <c r="AT199" s="25" t="s">
        <v>223</v>
      </c>
      <c r="AU199" s="25" t="s">
        <v>86</v>
      </c>
    </row>
    <row r="200" spans="2:51" s="12" customFormat="1" ht="13.5">
      <c r="B200" s="221"/>
      <c r="C200" s="222"/>
      <c r="D200" s="223" t="s">
        <v>224</v>
      </c>
      <c r="E200" s="224" t="s">
        <v>22</v>
      </c>
      <c r="F200" s="225" t="s">
        <v>2744</v>
      </c>
      <c r="G200" s="222"/>
      <c r="H200" s="226">
        <v>0.441</v>
      </c>
      <c r="I200" s="227"/>
      <c r="J200" s="222"/>
      <c r="K200" s="222"/>
      <c r="L200" s="228"/>
      <c r="M200" s="229"/>
      <c r="N200" s="230"/>
      <c r="O200" s="230"/>
      <c r="P200" s="230"/>
      <c r="Q200" s="230"/>
      <c r="R200" s="230"/>
      <c r="S200" s="230"/>
      <c r="T200" s="231"/>
      <c r="AT200" s="232" t="s">
        <v>224</v>
      </c>
      <c r="AU200" s="232" t="s">
        <v>86</v>
      </c>
      <c r="AV200" s="12" t="s">
        <v>86</v>
      </c>
      <c r="AW200" s="12" t="s">
        <v>41</v>
      </c>
      <c r="AX200" s="12" t="s">
        <v>24</v>
      </c>
      <c r="AY200" s="232" t="s">
        <v>214</v>
      </c>
    </row>
    <row r="201" spans="2:65" s="1" customFormat="1" ht="22.5" customHeight="1">
      <c r="B201" s="42"/>
      <c r="C201" s="206" t="s">
        <v>405</v>
      </c>
      <c r="D201" s="206" t="s">
        <v>216</v>
      </c>
      <c r="E201" s="207" t="s">
        <v>2387</v>
      </c>
      <c r="F201" s="208" t="s">
        <v>2388</v>
      </c>
      <c r="G201" s="209" t="s">
        <v>359</v>
      </c>
      <c r="H201" s="210">
        <v>7.2</v>
      </c>
      <c r="I201" s="211"/>
      <c r="J201" s="212">
        <f>ROUND(I201*H201,2)</f>
        <v>0</v>
      </c>
      <c r="K201" s="208" t="s">
        <v>234</v>
      </c>
      <c r="L201" s="62"/>
      <c r="M201" s="213" t="s">
        <v>22</v>
      </c>
      <c r="N201" s="214" t="s">
        <v>49</v>
      </c>
      <c r="O201" s="43"/>
      <c r="P201" s="215">
        <f>O201*H201</f>
        <v>0</v>
      </c>
      <c r="Q201" s="215">
        <v>0.00639</v>
      </c>
      <c r="R201" s="215">
        <f>Q201*H201</f>
        <v>0.046008</v>
      </c>
      <c r="S201" s="215">
        <v>0</v>
      </c>
      <c r="T201" s="216">
        <f>S201*H201</f>
        <v>0</v>
      </c>
      <c r="AR201" s="25" t="s">
        <v>221</v>
      </c>
      <c r="AT201" s="25" t="s">
        <v>216</v>
      </c>
      <c r="AU201" s="25" t="s">
        <v>86</v>
      </c>
      <c r="AY201" s="25" t="s">
        <v>214</v>
      </c>
      <c r="BE201" s="217">
        <f>IF(N201="základní",J201,0)</f>
        <v>0</v>
      </c>
      <c r="BF201" s="217">
        <f>IF(N201="snížená",J201,0)</f>
        <v>0</v>
      </c>
      <c r="BG201" s="217">
        <f>IF(N201="zákl. přenesená",J201,0)</f>
        <v>0</v>
      </c>
      <c r="BH201" s="217">
        <f>IF(N201="sníž. přenesená",J201,0)</f>
        <v>0</v>
      </c>
      <c r="BI201" s="217">
        <f>IF(N201="nulová",J201,0)</f>
        <v>0</v>
      </c>
      <c r="BJ201" s="25" t="s">
        <v>24</v>
      </c>
      <c r="BK201" s="217">
        <f>ROUND(I201*H201,2)</f>
        <v>0</v>
      </c>
      <c r="BL201" s="25" t="s">
        <v>221</v>
      </c>
      <c r="BM201" s="25" t="s">
        <v>2745</v>
      </c>
    </row>
    <row r="202" spans="2:47" s="1" customFormat="1" ht="13.5">
      <c r="B202" s="42"/>
      <c r="C202" s="64"/>
      <c r="D202" s="218" t="s">
        <v>223</v>
      </c>
      <c r="E202" s="64"/>
      <c r="F202" s="219" t="s">
        <v>2390</v>
      </c>
      <c r="G202" s="64"/>
      <c r="H202" s="64"/>
      <c r="I202" s="174"/>
      <c r="J202" s="64"/>
      <c r="K202" s="64"/>
      <c r="L202" s="62"/>
      <c r="M202" s="220"/>
      <c r="N202" s="43"/>
      <c r="O202" s="43"/>
      <c r="P202" s="43"/>
      <c r="Q202" s="43"/>
      <c r="R202" s="43"/>
      <c r="S202" s="43"/>
      <c r="T202" s="79"/>
      <c r="AT202" s="25" t="s">
        <v>223</v>
      </c>
      <c r="AU202" s="25" t="s">
        <v>86</v>
      </c>
    </row>
    <row r="203" spans="2:51" s="12" customFormat="1" ht="13.5">
      <c r="B203" s="221"/>
      <c r="C203" s="222"/>
      <c r="D203" s="218" t="s">
        <v>224</v>
      </c>
      <c r="E203" s="233" t="s">
        <v>22</v>
      </c>
      <c r="F203" s="234" t="s">
        <v>2746</v>
      </c>
      <c r="G203" s="222"/>
      <c r="H203" s="235">
        <v>7.2</v>
      </c>
      <c r="I203" s="227"/>
      <c r="J203" s="222"/>
      <c r="K203" s="222"/>
      <c r="L203" s="228"/>
      <c r="M203" s="229"/>
      <c r="N203" s="230"/>
      <c r="O203" s="230"/>
      <c r="P203" s="230"/>
      <c r="Q203" s="230"/>
      <c r="R203" s="230"/>
      <c r="S203" s="230"/>
      <c r="T203" s="231"/>
      <c r="AT203" s="232" t="s">
        <v>224</v>
      </c>
      <c r="AU203" s="232" t="s">
        <v>86</v>
      </c>
      <c r="AV203" s="12" t="s">
        <v>86</v>
      </c>
      <c r="AW203" s="12" t="s">
        <v>41</v>
      </c>
      <c r="AX203" s="12" t="s">
        <v>24</v>
      </c>
      <c r="AY203" s="232" t="s">
        <v>214</v>
      </c>
    </row>
    <row r="204" spans="2:63" s="11" customFormat="1" ht="29.85" customHeight="1">
      <c r="B204" s="189"/>
      <c r="C204" s="190"/>
      <c r="D204" s="203" t="s">
        <v>77</v>
      </c>
      <c r="E204" s="204" t="s">
        <v>244</v>
      </c>
      <c r="F204" s="204" t="s">
        <v>1825</v>
      </c>
      <c r="G204" s="190"/>
      <c r="H204" s="190"/>
      <c r="I204" s="193"/>
      <c r="J204" s="205">
        <f>BK204</f>
        <v>0</v>
      </c>
      <c r="K204" s="190"/>
      <c r="L204" s="195"/>
      <c r="M204" s="196"/>
      <c r="N204" s="197"/>
      <c r="O204" s="197"/>
      <c r="P204" s="198">
        <f>SUM(P205:P223)</f>
        <v>0</v>
      </c>
      <c r="Q204" s="197"/>
      <c r="R204" s="198">
        <f>SUM(R205:R223)</f>
        <v>0.0400866</v>
      </c>
      <c r="S204" s="197"/>
      <c r="T204" s="199">
        <f>SUM(T205:T223)</f>
        <v>0</v>
      </c>
      <c r="AR204" s="200" t="s">
        <v>24</v>
      </c>
      <c r="AT204" s="201" t="s">
        <v>77</v>
      </c>
      <c r="AU204" s="201" t="s">
        <v>24</v>
      </c>
      <c r="AY204" s="200" t="s">
        <v>214</v>
      </c>
      <c r="BK204" s="202">
        <f>SUM(BK205:BK223)</f>
        <v>0</v>
      </c>
    </row>
    <row r="205" spans="2:65" s="1" customFormat="1" ht="22.5" customHeight="1">
      <c r="B205" s="42"/>
      <c r="C205" s="206" t="s">
        <v>411</v>
      </c>
      <c r="D205" s="206" t="s">
        <v>216</v>
      </c>
      <c r="E205" s="207" t="s">
        <v>1936</v>
      </c>
      <c r="F205" s="208" t="s">
        <v>2747</v>
      </c>
      <c r="G205" s="209" t="s">
        <v>359</v>
      </c>
      <c r="H205" s="210">
        <v>56.46</v>
      </c>
      <c r="I205" s="211"/>
      <c r="J205" s="212">
        <f>ROUND(I205*H205,2)</f>
        <v>0</v>
      </c>
      <c r="K205" s="208" t="s">
        <v>234</v>
      </c>
      <c r="L205" s="62"/>
      <c r="M205" s="213" t="s">
        <v>22</v>
      </c>
      <c r="N205" s="214" t="s">
        <v>49</v>
      </c>
      <c r="O205" s="43"/>
      <c r="P205" s="215">
        <f>O205*H205</f>
        <v>0</v>
      </c>
      <c r="Q205" s="215">
        <v>0</v>
      </c>
      <c r="R205" s="215">
        <f>Q205*H205</f>
        <v>0</v>
      </c>
      <c r="S205" s="215">
        <v>0</v>
      </c>
      <c r="T205" s="216">
        <f>S205*H205</f>
        <v>0</v>
      </c>
      <c r="AR205" s="25" t="s">
        <v>221</v>
      </c>
      <c r="AT205" s="25" t="s">
        <v>216</v>
      </c>
      <c r="AU205" s="25" t="s">
        <v>86</v>
      </c>
      <c r="AY205" s="25" t="s">
        <v>214</v>
      </c>
      <c r="BE205" s="217">
        <f>IF(N205="základní",J205,0)</f>
        <v>0</v>
      </c>
      <c r="BF205" s="217">
        <f>IF(N205="snížená",J205,0)</f>
        <v>0</v>
      </c>
      <c r="BG205" s="217">
        <f>IF(N205="zákl. přenesená",J205,0)</f>
        <v>0</v>
      </c>
      <c r="BH205" s="217">
        <f>IF(N205="sníž. přenesená",J205,0)</f>
        <v>0</v>
      </c>
      <c r="BI205" s="217">
        <f>IF(N205="nulová",J205,0)</f>
        <v>0</v>
      </c>
      <c r="BJ205" s="25" t="s">
        <v>24</v>
      </c>
      <c r="BK205" s="217">
        <f>ROUND(I205*H205,2)</f>
        <v>0</v>
      </c>
      <c r="BL205" s="25" t="s">
        <v>221</v>
      </c>
      <c r="BM205" s="25" t="s">
        <v>2748</v>
      </c>
    </row>
    <row r="206" spans="2:47" s="1" customFormat="1" ht="27">
      <c r="B206" s="42"/>
      <c r="C206" s="64"/>
      <c r="D206" s="218" t="s">
        <v>223</v>
      </c>
      <c r="E206" s="64"/>
      <c r="F206" s="219" t="s">
        <v>2749</v>
      </c>
      <c r="G206" s="64"/>
      <c r="H206" s="64"/>
      <c r="I206" s="174"/>
      <c r="J206" s="64"/>
      <c r="K206" s="64"/>
      <c r="L206" s="62"/>
      <c r="M206" s="220"/>
      <c r="N206" s="43"/>
      <c r="O206" s="43"/>
      <c r="P206" s="43"/>
      <c r="Q206" s="43"/>
      <c r="R206" s="43"/>
      <c r="S206" s="43"/>
      <c r="T206" s="79"/>
      <c r="AT206" s="25" t="s">
        <v>223</v>
      </c>
      <c r="AU206" s="25" t="s">
        <v>86</v>
      </c>
    </row>
    <row r="207" spans="2:51" s="12" customFormat="1" ht="13.5">
      <c r="B207" s="221"/>
      <c r="C207" s="222"/>
      <c r="D207" s="223" t="s">
        <v>224</v>
      </c>
      <c r="E207" s="224" t="s">
        <v>22</v>
      </c>
      <c r="F207" s="225" t="s">
        <v>2662</v>
      </c>
      <c r="G207" s="222"/>
      <c r="H207" s="226">
        <v>56.46</v>
      </c>
      <c r="I207" s="227"/>
      <c r="J207" s="222"/>
      <c r="K207" s="222"/>
      <c r="L207" s="228"/>
      <c r="M207" s="229"/>
      <c r="N207" s="230"/>
      <c r="O207" s="230"/>
      <c r="P207" s="230"/>
      <c r="Q207" s="230"/>
      <c r="R207" s="230"/>
      <c r="S207" s="230"/>
      <c r="T207" s="231"/>
      <c r="AT207" s="232" t="s">
        <v>224</v>
      </c>
      <c r="AU207" s="232" t="s">
        <v>86</v>
      </c>
      <c r="AV207" s="12" t="s">
        <v>86</v>
      </c>
      <c r="AW207" s="12" t="s">
        <v>41</v>
      </c>
      <c r="AX207" s="12" t="s">
        <v>24</v>
      </c>
      <c r="AY207" s="232" t="s">
        <v>214</v>
      </c>
    </row>
    <row r="208" spans="2:65" s="1" customFormat="1" ht="22.5" customHeight="1">
      <c r="B208" s="42"/>
      <c r="C208" s="206" t="s">
        <v>416</v>
      </c>
      <c r="D208" s="206" t="s">
        <v>216</v>
      </c>
      <c r="E208" s="207" t="s">
        <v>1942</v>
      </c>
      <c r="F208" s="208" t="s">
        <v>1943</v>
      </c>
      <c r="G208" s="209" t="s">
        <v>359</v>
      </c>
      <c r="H208" s="210">
        <v>56.46</v>
      </c>
      <c r="I208" s="211"/>
      <c r="J208" s="212">
        <f>ROUND(I208*H208,2)</f>
        <v>0</v>
      </c>
      <c r="K208" s="208" t="s">
        <v>234</v>
      </c>
      <c r="L208" s="62"/>
      <c r="M208" s="213" t="s">
        <v>22</v>
      </c>
      <c r="N208" s="214" t="s">
        <v>49</v>
      </c>
      <c r="O208" s="43"/>
      <c r="P208" s="215">
        <f>O208*H208</f>
        <v>0</v>
      </c>
      <c r="Q208" s="215">
        <v>0</v>
      </c>
      <c r="R208" s="215">
        <f>Q208*H208</f>
        <v>0</v>
      </c>
      <c r="S208" s="215">
        <v>0</v>
      </c>
      <c r="T208" s="216">
        <f>S208*H208</f>
        <v>0</v>
      </c>
      <c r="AR208" s="25" t="s">
        <v>221</v>
      </c>
      <c r="AT208" s="25" t="s">
        <v>216</v>
      </c>
      <c r="AU208" s="25" t="s">
        <v>86</v>
      </c>
      <c r="AY208" s="25" t="s">
        <v>214</v>
      </c>
      <c r="BE208" s="217">
        <f>IF(N208="základní",J208,0)</f>
        <v>0</v>
      </c>
      <c r="BF208" s="217">
        <f>IF(N208="snížená",J208,0)</f>
        <v>0</v>
      </c>
      <c r="BG208" s="217">
        <f>IF(N208="zákl. přenesená",J208,0)</f>
        <v>0</v>
      </c>
      <c r="BH208" s="217">
        <f>IF(N208="sníž. přenesená",J208,0)</f>
        <v>0</v>
      </c>
      <c r="BI208" s="217">
        <f>IF(N208="nulová",J208,0)</f>
        <v>0</v>
      </c>
      <c r="BJ208" s="25" t="s">
        <v>24</v>
      </c>
      <c r="BK208" s="217">
        <f>ROUND(I208*H208,2)</f>
        <v>0</v>
      </c>
      <c r="BL208" s="25" t="s">
        <v>221</v>
      </c>
      <c r="BM208" s="25" t="s">
        <v>2750</v>
      </c>
    </row>
    <row r="209" spans="2:47" s="1" customFormat="1" ht="13.5">
      <c r="B209" s="42"/>
      <c r="C209" s="64"/>
      <c r="D209" s="218" t="s">
        <v>223</v>
      </c>
      <c r="E209" s="64"/>
      <c r="F209" s="219" t="s">
        <v>1945</v>
      </c>
      <c r="G209" s="64"/>
      <c r="H209" s="64"/>
      <c r="I209" s="174"/>
      <c r="J209" s="64"/>
      <c r="K209" s="64"/>
      <c r="L209" s="62"/>
      <c r="M209" s="220"/>
      <c r="N209" s="43"/>
      <c r="O209" s="43"/>
      <c r="P209" s="43"/>
      <c r="Q209" s="43"/>
      <c r="R209" s="43"/>
      <c r="S209" s="43"/>
      <c r="T209" s="79"/>
      <c r="AT209" s="25" t="s">
        <v>223</v>
      </c>
      <c r="AU209" s="25" t="s">
        <v>86</v>
      </c>
    </row>
    <row r="210" spans="2:51" s="12" customFormat="1" ht="13.5">
      <c r="B210" s="221"/>
      <c r="C210" s="222"/>
      <c r="D210" s="223" t="s">
        <v>224</v>
      </c>
      <c r="E210" s="224" t="s">
        <v>22</v>
      </c>
      <c r="F210" s="225" t="s">
        <v>2662</v>
      </c>
      <c r="G210" s="222"/>
      <c r="H210" s="226">
        <v>56.46</v>
      </c>
      <c r="I210" s="227"/>
      <c r="J210" s="222"/>
      <c r="K210" s="222"/>
      <c r="L210" s="228"/>
      <c r="M210" s="229"/>
      <c r="N210" s="230"/>
      <c r="O210" s="230"/>
      <c r="P210" s="230"/>
      <c r="Q210" s="230"/>
      <c r="R210" s="230"/>
      <c r="S210" s="230"/>
      <c r="T210" s="231"/>
      <c r="AT210" s="232" t="s">
        <v>224</v>
      </c>
      <c r="AU210" s="232" t="s">
        <v>86</v>
      </c>
      <c r="AV210" s="12" t="s">
        <v>86</v>
      </c>
      <c r="AW210" s="12" t="s">
        <v>41</v>
      </c>
      <c r="AX210" s="12" t="s">
        <v>24</v>
      </c>
      <c r="AY210" s="232" t="s">
        <v>214</v>
      </c>
    </row>
    <row r="211" spans="2:65" s="1" customFormat="1" ht="22.5" customHeight="1">
      <c r="B211" s="42"/>
      <c r="C211" s="206" t="s">
        <v>421</v>
      </c>
      <c r="D211" s="206" t="s">
        <v>216</v>
      </c>
      <c r="E211" s="207" t="s">
        <v>2751</v>
      </c>
      <c r="F211" s="208" t="s">
        <v>2752</v>
      </c>
      <c r="G211" s="209" t="s">
        <v>359</v>
      </c>
      <c r="H211" s="210">
        <v>56.46</v>
      </c>
      <c r="I211" s="211"/>
      <c r="J211" s="212">
        <f>ROUND(I211*H211,2)</f>
        <v>0</v>
      </c>
      <c r="K211" s="208" t="s">
        <v>234</v>
      </c>
      <c r="L211" s="62"/>
      <c r="M211" s="213" t="s">
        <v>22</v>
      </c>
      <c r="N211" s="214" t="s">
        <v>49</v>
      </c>
      <c r="O211" s="43"/>
      <c r="P211" s="215">
        <f>O211*H211</f>
        <v>0</v>
      </c>
      <c r="Q211" s="215">
        <v>0</v>
      </c>
      <c r="R211" s="215">
        <f>Q211*H211</f>
        <v>0</v>
      </c>
      <c r="S211" s="215">
        <v>0</v>
      </c>
      <c r="T211" s="216">
        <f>S211*H211</f>
        <v>0</v>
      </c>
      <c r="AR211" s="25" t="s">
        <v>221</v>
      </c>
      <c r="AT211" s="25" t="s">
        <v>216</v>
      </c>
      <c r="AU211" s="25" t="s">
        <v>86</v>
      </c>
      <c r="AY211" s="25" t="s">
        <v>214</v>
      </c>
      <c r="BE211" s="217">
        <f>IF(N211="základní",J211,0)</f>
        <v>0</v>
      </c>
      <c r="BF211" s="217">
        <f>IF(N211="snížená",J211,0)</f>
        <v>0</v>
      </c>
      <c r="BG211" s="217">
        <f>IF(N211="zákl. přenesená",J211,0)</f>
        <v>0</v>
      </c>
      <c r="BH211" s="217">
        <f>IF(N211="sníž. přenesená",J211,0)</f>
        <v>0</v>
      </c>
      <c r="BI211" s="217">
        <f>IF(N211="nulová",J211,0)</f>
        <v>0</v>
      </c>
      <c r="BJ211" s="25" t="s">
        <v>24</v>
      </c>
      <c r="BK211" s="217">
        <f>ROUND(I211*H211,2)</f>
        <v>0</v>
      </c>
      <c r="BL211" s="25" t="s">
        <v>221</v>
      </c>
      <c r="BM211" s="25" t="s">
        <v>2753</v>
      </c>
    </row>
    <row r="212" spans="2:47" s="1" customFormat="1" ht="27">
      <c r="B212" s="42"/>
      <c r="C212" s="64"/>
      <c r="D212" s="218" t="s">
        <v>223</v>
      </c>
      <c r="E212" s="64"/>
      <c r="F212" s="219" t="s">
        <v>2754</v>
      </c>
      <c r="G212" s="64"/>
      <c r="H212" s="64"/>
      <c r="I212" s="174"/>
      <c r="J212" s="64"/>
      <c r="K212" s="64"/>
      <c r="L212" s="62"/>
      <c r="M212" s="220"/>
      <c r="N212" s="43"/>
      <c r="O212" s="43"/>
      <c r="P212" s="43"/>
      <c r="Q212" s="43"/>
      <c r="R212" s="43"/>
      <c r="S212" s="43"/>
      <c r="T212" s="79"/>
      <c r="AT212" s="25" t="s">
        <v>223</v>
      </c>
      <c r="AU212" s="25" t="s">
        <v>86</v>
      </c>
    </row>
    <row r="213" spans="2:51" s="12" customFormat="1" ht="13.5">
      <c r="B213" s="221"/>
      <c r="C213" s="222"/>
      <c r="D213" s="223" t="s">
        <v>224</v>
      </c>
      <c r="E213" s="224" t="s">
        <v>22</v>
      </c>
      <c r="F213" s="225" t="s">
        <v>2662</v>
      </c>
      <c r="G213" s="222"/>
      <c r="H213" s="226">
        <v>56.46</v>
      </c>
      <c r="I213" s="227"/>
      <c r="J213" s="222"/>
      <c r="K213" s="222"/>
      <c r="L213" s="228"/>
      <c r="M213" s="229"/>
      <c r="N213" s="230"/>
      <c r="O213" s="230"/>
      <c r="P213" s="230"/>
      <c r="Q213" s="230"/>
      <c r="R213" s="230"/>
      <c r="S213" s="230"/>
      <c r="T213" s="231"/>
      <c r="AT213" s="232" t="s">
        <v>224</v>
      </c>
      <c r="AU213" s="232" t="s">
        <v>86</v>
      </c>
      <c r="AV213" s="12" t="s">
        <v>86</v>
      </c>
      <c r="AW213" s="12" t="s">
        <v>41</v>
      </c>
      <c r="AX213" s="12" t="s">
        <v>24</v>
      </c>
      <c r="AY213" s="232" t="s">
        <v>214</v>
      </c>
    </row>
    <row r="214" spans="2:65" s="1" customFormat="1" ht="22.5" customHeight="1">
      <c r="B214" s="42"/>
      <c r="C214" s="206" t="s">
        <v>427</v>
      </c>
      <c r="D214" s="206" t="s">
        <v>216</v>
      </c>
      <c r="E214" s="207" t="s">
        <v>2755</v>
      </c>
      <c r="F214" s="208" t="s">
        <v>2756</v>
      </c>
      <c r="G214" s="209" t="s">
        <v>359</v>
      </c>
      <c r="H214" s="210">
        <v>56.46</v>
      </c>
      <c r="I214" s="211"/>
      <c r="J214" s="212">
        <f>ROUND(I214*H214,2)</f>
        <v>0</v>
      </c>
      <c r="K214" s="208" t="s">
        <v>220</v>
      </c>
      <c r="L214" s="62"/>
      <c r="M214" s="213" t="s">
        <v>22</v>
      </c>
      <c r="N214" s="214" t="s">
        <v>49</v>
      </c>
      <c r="O214" s="43"/>
      <c r="P214" s="215">
        <f>O214*H214</f>
        <v>0</v>
      </c>
      <c r="Q214" s="215">
        <v>0</v>
      </c>
      <c r="R214" s="215">
        <f>Q214*H214</f>
        <v>0</v>
      </c>
      <c r="S214" s="215">
        <v>0</v>
      </c>
      <c r="T214" s="216">
        <f>S214*H214</f>
        <v>0</v>
      </c>
      <c r="AR214" s="25" t="s">
        <v>221</v>
      </c>
      <c r="AT214" s="25" t="s">
        <v>216</v>
      </c>
      <c r="AU214" s="25" t="s">
        <v>86</v>
      </c>
      <c r="AY214" s="25" t="s">
        <v>214</v>
      </c>
      <c r="BE214" s="217">
        <f>IF(N214="základní",J214,0)</f>
        <v>0</v>
      </c>
      <c r="BF214" s="217">
        <f>IF(N214="snížená",J214,0)</f>
        <v>0</v>
      </c>
      <c r="BG214" s="217">
        <f>IF(N214="zákl. přenesená",J214,0)</f>
        <v>0</v>
      </c>
      <c r="BH214" s="217">
        <f>IF(N214="sníž. přenesená",J214,0)</f>
        <v>0</v>
      </c>
      <c r="BI214" s="217">
        <f>IF(N214="nulová",J214,0)</f>
        <v>0</v>
      </c>
      <c r="BJ214" s="25" t="s">
        <v>24</v>
      </c>
      <c r="BK214" s="217">
        <f>ROUND(I214*H214,2)</f>
        <v>0</v>
      </c>
      <c r="BL214" s="25" t="s">
        <v>221</v>
      </c>
      <c r="BM214" s="25" t="s">
        <v>2757</v>
      </c>
    </row>
    <row r="215" spans="2:47" s="1" customFormat="1" ht="27">
      <c r="B215" s="42"/>
      <c r="C215" s="64"/>
      <c r="D215" s="218" t="s">
        <v>223</v>
      </c>
      <c r="E215" s="64"/>
      <c r="F215" s="219" t="s">
        <v>2758</v>
      </c>
      <c r="G215" s="64"/>
      <c r="H215" s="64"/>
      <c r="I215" s="174"/>
      <c r="J215" s="64"/>
      <c r="K215" s="64"/>
      <c r="L215" s="62"/>
      <c r="M215" s="220"/>
      <c r="N215" s="43"/>
      <c r="O215" s="43"/>
      <c r="P215" s="43"/>
      <c r="Q215" s="43"/>
      <c r="R215" s="43"/>
      <c r="S215" s="43"/>
      <c r="T215" s="79"/>
      <c r="AT215" s="25" t="s">
        <v>223</v>
      </c>
      <c r="AU215" s="25" t="s">
        <v>86</v>
      </c>
    </row>
    <row r="216" spans="2:51" s="12" customFormat="1" ht="13.5">
      <c r="B216" s="221"/>
      <c r="C216" s="222"/>
      <c r="D216" s="223" t="s">
        <v>224</v>
      </c>
      <c r="E216" s="224" t="s">
        <v>22</v>
      </c>
      <c r="F216" s="225" t="s">
        <v>2662</v>
      </c>
      <c r="G216" s="222"/>
      <c r="H216" s="226">
        <v>56.46</v>
      </c>
      <c r="I216" s="227"/>
      <c r="J216" s="222"/>
      <c r="K216" s="222"/>
      <c r="L216" s="228"/>
      <c r="M216" s="229"/>
      <c r="N216" s="230"/>
      <c r="O216" s="230"/>
      <c r="P216" s="230"/>
      <c r="Q216" s="230"/>
      <c r="R216" s="230"/>
      <c r="S216" s="230"/>
      <c r="T216" s="231"/>
      <c r="AT216" s="232" t="s">
        <v>224</v>
      </c>
      <c r="AU216" s="232" t="s">
        <v>86</v>
      </c>
      <c r="AV216" s="12" t="s">
        <v>86</v>
      </c>
      <c r="AW216" s="12" t="s">
        <v>41</v>
      </c>
      <c r="AX216" s="12" t="s">
        <v>24</v>
      </c>
      <c r="AY216" s="232" t="s">
        <v>214</v>
      </c>
    </row>
    <row r="217" spans="2:65" s="1" customFormat="1" ht="22.5" customHeight="1">
      <c r="B217" s="42"/>
      <c r="C217" s="206" t="s">
        <v>433</v>
      </c>
      <c r="D217" s="206" t="s">
        <v>216</v>
      </c>
      <c r="E217" s="207" t="s">
        <v>2759</v>
      </c>
      <c r="F217" s="208" t="s">
        <v>2760</v>
      </c>
      <c r="G217" s="209" t="s">
        <v>359</v>
      </c>
      <c r="H217" s="210">
        <v>56.46</v>
      </c>
      <c r="I217" s="211"/>
      <c r="J217" s="212">
        <f>ROUND(I217*H217,2)</f>
        <v>0</v>
      </c>
      <c r="K217" s="208" t="s">
        <v>234</v>
      </c>
      <c r="L217" s="62"/>
      <c r="M217" s="213" t="s">
        <v>22</v>
      </c>
      <c r="N217" s="214" t="s">
        <v>49</v>
      </c>
      <c r="O217" s="43"/>
      <c r="P217" s="215">
        <f>O217*H217</f>
        <v>0</v>
      </c>
      <c r="Q217" s="215">
        <v>0.00071</v>
      </c>
      <c r="R217" s="215">
        <f>Q217*H217</f>
        <v>0.0400866</v>
      </c>
      <c r="S217" s="215">
        <v>0</v>
      </c>
      <c r="T217" s="216">
        <f>S217*H217</f>
        <v>0</v>
      </c>
      <c r="AR217" s="25" t="s">
        <v>221</v>
      </c>
      <c r="AT217" s="25" t="s">
        <v>216</v>
      </c>
      <c r="AU217" s="25" t="s">
        <v>86</v>
      </c>
      <c r="AY217" s="25" t="s">
        <v>214</v>
      </c>
      <c r="BE217" s="217">
        <f>IF(N217="základní",J217,0)</f>
        <v>0</v>
      </c>
      <c r="BF217" s="217">
        <f>IF(N217="snížená",J217,0)</f>
        <v>0</v>
      </c>
      <c r="BG217" s="217">
        <f>IF(N217="zákl. přenesená",J217,0)</f>
        <v>0</v>
      </c>
      <c r="BH217" s="217">
        <f>IF(N217="sníž. přenesená",J217,0)</f>
        <v>0</v>
      </c>
      <c r="BI217" s="217">
        <f>IF(N217="nulová",J217,0)</f>
        <v>0</v>
      </c>
      <c r="BJ217" s="25" t="s">
        <v>24</v>
      </c>
      <c r="BK217" s="217">
        <f>ROUND(I217*H217,2)</f>
        <v>0</v>
      </c>
      <c r="BL217" s="25" t="s">
        <v>221</v>
      </c>
      <c r="BM217" s="25" t="s">
        <v>2761</v>
      </c>
    </row>
    <row r="218" spans="2:47" s="1" customFormat="1" ht="27">
      <c r="B218" s="42"/>
      <c r="C218" s="64"/>
      <c r="D218" s="218" t="s">
        <v>223</v>
      </c>
      <c r="E218" s="64"/>
      <c r="F218" s="219" t="s">
        <v>2762</v>
      </c>
      <c r="G218" s="64"/>
      <c r="H218" s="64"/>
      <c r="I218" s="174"/>
      <c r="J218" s="64"/>
      <c r="K218" s="64"/>
      <c r="L218" s="62"/>
      <c r="M218" s="220"/>
      <c r="N218" s="43"/>
      <c r="O218" s="43"/>
      <c r="P218" s="43"/>
      <c r="Q218" s="43"/>
      <c r="R218" s="43"/>
      <c r="S218" s="43"/>
      <c r="T218" s="79"/>
      <c r="AT218" s="25" t="s">
        <v>223</v>
      </c>
      <c r="AU218" s="25" t="s">
        <v>86</v>
      </c>
    </row>
    <row r="219" spans="2:51" s="12" customFormat="1" ht="13.5">
      <c r="B219" s="221"/>
      <c r="C219" s="222"/>
      <c r="D219" s="223" t="s">
        <v>224</v>
      </c>
      <c r="E219" s="224" t="s">
        <v>22</v>
      </c>
      <c r="F219" s="225" t="s">
        <v>2662</v>
      </c>
      <c r="G219" s="222"/>
      <c r="H219" s="226">
        <v>56.46</v>
      </c>
      <c r="I219" s="227"/>
      <c r="J219" s="222"/>
      <c r="K219" s="222"/>
      <c r="L219" s="228"/>
      <c r="M219" s="229"/>
      <c r="N219" s="230"/>
      <c r="O219" s="230"/>
      <c r="P219" s="230"/>
      <c r="Q219" s="230"/>
      <c r="R219" s="230"/>
      <c r="S219" s="230"/>
      <c r="T219" s="231"/>
      <c r="AT219" s="232" t="s">
        <v>224</v>
      </c>
      <c r="AU219" s="232" t="s">
        <v>86</v>
      </c>
      <c r="AV219" s="12" t="s">
        <v>86</v>
      </c>
      <c r="AW219" s="12" t="s">
        <v>41</v>
      </c>
      <c r="AX219" s="12" t="s">
        <v>24</v>
      </c>
      <c r="AY219" s="232" t="s">
        <v>214</v>
      </c>
    </row>
    <row r="220" spans="2:65" s="1" customFormat="1" ht="31.5" customHeight="1">
      <c r="B220" s="42"/>
      <c r="C220" s="206" t="s">
        <v>438</v>
      </c>
      <c r="D220" s="206" t="s">
        <v>216</v>
      </c>
      <c r="E220" s="207" t="s">
        <v>2763</v>
      </c>
      <c r="F220" s="208" t="s">
        <v>2764</v>
      </c>
      <c r="G220" s="209" t="s">
        <v>359</v>
      </c>
      <c r="H220" s="210">
        <v>56.46</v>
      </c>
      <c r="I220" s="211"/>
      <c r="J220" s="212">
        <f>ROUND(I220*H220,2)</f>
        <v>0</v>
      </c>
      <c r="K220" s="208" t="s">
        <v>234</v>
      </c>
      <c r="L220" s="62"/>
      <c r="M220" s="213" t="s">
        <v>22</v>
      </c>
      <c r="N220" s="214" t="s">
        <v>49</v>
      </c>
      <c r="O220" s="43"/>
      <c r="P220" s="215">
        <f>O220*H220</f>
        <v>0</v>
      </c>
      <c r="Q220" s="215">
        <v>0</v>
      </c>
      <c r="R220" s="215">
        <f>Q220*H220</f>
        <v>0</v>
      </c>
      <c r="S220" s="215">
        <v>0</v>
      </c>
      <c r="T220" s="216">
        <f>S220*H220</f>
        <v>0</v>
      </c>
      <c r="AR220" s="25" t="s">
        <v>221</v>
      </c>
      <c r="AT220" s="25" t="s">
        <v>216</v>
      </c>
      <c r="AU220" s="25" t="s">
        <v>86</v>
      </c>
      <c r="AY220" s="25" t="s">
        <v>214</v>
      </c>
      <c r="BE220" s="217">
        <f>IF(N220="základní",J220,0)</f>
        <v>0</v>
      </c>
      <c r="BF220" s="217">
        <f>IF(N220="snížená",J220,0)</f>
        <v>0</v>
      </c>
      <c r="BG220" s="217">
        <f>IF(N220="zákl. přenesená",J220,0)</f>
        <v>0</v>
      </c>
      <c r="BH220" s="217">
        <f>IF(N220="sníž. přenesená",J220,0)</f>
        <v>0</v>
      </c>
      <c r="BI220" s="217">
        <f>IF(N220="nulová",J220,0)</f>
        <v>0</v>
      </c>
      <c r="BJ220" s="25" t="s">
        <v>24</v>
      </c>
      <c r="BK220" s="217">
        <f>ROUND(I220*H220,2)</f>
        <v>0</v>
      </c>
      <c r="BL220" s="25" t="s">
        <v>221</v>
      </c>
      <c r="BM220" s="25" t="s">
        <v>2765</v>
      </c>
    </row>
    <row r="221" spans="2:47" s="1" customFormat="1" ht="27">
      <c r="B221" s="42"/>
      <c r="C221" s="64"/>
      <c r="D221" s="218" t="s">
        <v>223</v>
      </c>
      <c r="E221" s="64"/>
      <c r="F221" s="219" t="s">
        <v>2766</v>
      </c>
      <c r="G221" s="64"/>
      <c r="H221" s="64"/>
      <c r="I221" s="174"/>
      <c r="J221" s="64"/>
      <c r="K221" s="64"/>
      <c r="L221" s="62"/>
      <c r="M221" s="220"/>
      <c r="N221" s="43"/>
      <c r="O221" s="43"/>
      <c r="P221" s="43"/>
      <c r="Q221" s="43"/>
      <c r="R221" s="43"/>
      <c r="S221" s="43"/>
      <c r="T221" s="79"/>
      <c r="AT221" s="25" t="s">
        <v>223</v>
      </c>
      <c r="AU221" s="25" t="s">
        <v>86</v>
      </c>
    </row>
    <row r="222" spans="2:51" s="12" customFormat="1" ht="13.5">
      <c r="B222" s="221"/>
      <c r="C222" s="222"/>
      <c r="D222" s="218" t="s">
        <v>224</v>
      </c>
      <c r="E222" s="233" t="s">
        <v>22</v>
      </c>
      <c r="F222" s="234" t="s">
        <v>2767</v>
      </c>
      <c r="G222" s="222"/>
      <c r="H222" s="235">
        <v>56.46</v>
      </c>
      <c r="I222" s="227"/>
      <c r="J222" s="222"/>
      <c r="K222" s="222"/>
      <c r="L222" s="228"/>
      <c r="M222" s="229"/>
      <c r="N222" s="230"/>
      <c r="O222" s="230"/>
      <c r="P222" s="230"/>
      <c r="Q222" s="230"/>
      <c r="R222" s="230"/>
      <c r="S222" s="230"/>
      <c r="T222" s="231"/>
      <c r="AT222" s="232" t="s">
        <v>224</v>
      </c>
      <c r="AU222" s="232" t="s">
        <v>86</v>
      </c>
      <c r="AV222" s="12" t="s">
        <v>86</v>
      </c>
      <c r="AW222" s="12" t="s">
        <v>41</v>
      </c>
      <c r="AX222" s="12" t="s">
        <v>78</v>
      </c>
      <c r="AY222" s="232" t="s">
        <v>214</v>
      </c>
    </row>
    <row r="223" spans="2:51" s="14" customFormat="1" ht="13.5">
      <c r="B223" s="258"/>
      <c r="C223" s="259"/>
      <c r="D223" s="218" t="s">
        <v>224</v>
      </c>
      <c r="E223" s="285" t="s">
        <v>2662</v>
      </c>
      <c r="F223" s="286" t="s">
        <v>349</v>
      </c>
      <c r="G223" s="259"/>
      <c r="H223" s="287">
        <v>56.46</v>
      </c>
      <c r="I223" s="263"/>
      <c r="J223" s="259"/>
      <c r="K223" s="259"/>
      <c r="L223" s="264"/>
      <c r="M223" s="265"/>
      <c r="N223" s="266"/>
      <c r="O223" s="266"/>
      <c r="P223" s="266"/>
      <c r="Q223" s="266"/>
      <c r="R223" s="266"/>
      <c r="S223" s="266"/>
      <c r="T223" s="267"/>
      <c r="AT223" s="268" t="s">
        <v>224</v>
      </c>
      <c r="AU223" s="268" t="s">
        <v>86</v>
      </c>
      <c r="AV223" s="14" t="s">
        <v>221</v>
      </c>
      <c r="AW223" s="14" t="s">
        <v>41</v>
      </c>
      <c r="AX223" s="14" t="s">
        <v>24</v>
      </c>
      <c r="AY223" s="268" t="s">
        <v>214</v>
      </c>
    </row>
    <row r="224" spans="2:63" s="11" customFormat="1" ht="29.85" customHeight="1">
      <c r="B224" s="189"/>
      <c r="C224" s="190"/>
      <c r="D224" s="203" t="s">
        <v>77</v>
      </c>
      <c r="E224" s="204" t="s">
        <v>262</v>
      </c>
      <c r="F224" s="204" t="s">
        <v>1601</v>
      </c>
      <c r="G224" s="190"/>
      <c r="H224" s="190"/>
      <c r="I224" s="193"/>
      <c r="J224" s="205">
        <f>BK224</f>
        <v>0</v>
      </c>
      <c r="K224" s="190"/>
      <c r="L224" s="195"/>
      <c r="M224" s="196"/>
      <c r="N224" s="197"/>
      <c r="O224" s="197"/>
      <c r="P224" s="198">
        <f>SUM(P225:P245)</f>
        <v>0</v>
      </c>
      <c r="Q224" s="197"/>
      <c r="R224" s="198">
        <f>SUM(R225:R245)</f>
        <v>1.1165926000000002</v>
      </c>
      <c r="S224" s="197"/>
      <c r="T224" s="199">
        <f>SUM(T225:T245)</f>
        <v>0</v>
      </c>
      <c r="AR224" s="200" t="s">
        <v>24</v>
      </c>
      <c r="AT224" s="201" t="s">
        <v>77</v>
      </c>
      <c r="AU224" s="201" t="s">
        <v>24</v>
      </c>
      <c r="AY224" s="200" t="s">
        <v>214</v>
      </c>
      <c r="BK224" s="202">
        <f>SUM(BK225:BK245)</f>
        <v>0</v>
      </c>
    </row>
    <row r="225" spans="2:65" s="1" customFormat="1" ht="31.5" customHeight="1">
      <c r="B225" s="42"/>
      <c r="C225" s="206" t="s">
        <v>446</v>
      </c>
      <c r="D225" s="206" t="s">
        <v>216</v>
      </c>
      <c r="E225" s="207" t="s">
        <v>2392</v>
      </c>
      <c r="F225" s="208" t="s">
        <v>2393</v>
      </c>
      <c r="G225" s="209" t="s">
        <v>307</v>
      </c>
      <c r="H225" s="210">
        <v>81.36</v>
      </c>
      <c r="I225" s="211"/>
      <c r="J225" s="212">
        <f>ROUND(I225*H225,2)</f>
        <v>0</v>
      </c>
      <c r="K225" s="208" t="s">
        <v>234</v>
      </c>
      <c r="L225" s="62"/>
      <c r="M225" s="213" t="s">
        <v>22</v>
      </c>
      <c r="N225" s="214" t="s">
        <v>49</v>
      </c>
      <c r="O225" s="43"/>
      <c r="P225" s="215">
        <f>O225*H225</f>
        <v>0</v>
      </c>
      <c r="Q225" s="215">
        <v>0</v>
      </c>
      <c r="R225" s="215">
        <f>Q225*H225</f>
        <v>0</v>
      </c>
      <c r="S225" s="215">
        <v>0</v>
      </c>
      <c r="T225" s="216">
        <f>S225*H225</f>
        <v>0</v>
      </c>
      <c r="AR225" s="25" t="s">
        <v>221</v>
      </c>
      <c r="AT225" s="25" t="s">
        <v>216</v>
      </c>
      <c r="AU225" s="25" t="s">
        <v>86</v>
      </c>
      <c r="AY225" s="25" t="s">
        <v>214</v>
      </c>
      <c r="BE225" s="217">
        <f>IF(N225="základní",J225,0)</f>
        <v>0</v>
      </c>
      <c r="BF225" s="217">
        <f>IF(N225="snížená",J225,0)</f>
        <v>0</v>
      </c>
      <c r="BG225" s="217">
        <f>IF(N225="zákl. přenesená",J225,0)</f>
        <v>0</v>
      </c>
      <c r="BH225" s="217">
        <f>IF(N225="sníž. přenesená",J225,0)</f>
        <v>0</v>
      </c>
      <c r="BI225" s="217">
        <f>IF(N225="nulová",J225,0)</f>
        <v>0</v>
      </c>
      <c r="BJ225" s="25" t="s">
        <v>24</v>
      </c>
      <c r="BK225" s="217">
        <f>ROUND(I225*H225,2)</f>
        <v>0</v>
      </c>
      <c r="BL225" s="25" t="s">
        <v>221</v>
      </c>
      <c r="BM225" s="25" t="s">
        <v>2768</v>
      </c>
    </row>
    <row r="226" spans="2:47" s="1" customFormat="1" ht="27">
      <c r="B226" s="42"/>
      <c r="C226" s="64"/>
      <c r="D226" s="218" t="s">
        <v>223</v>
      </c>
      <c r="E226" s="64"/>
      <c r="F226" s="219" t="s">
        <v>2395</v>
      </c>
      <c r="G226" s="64"/>
      <c r="H226" s="64"/>
      <c r="I226" s="174"/>
      <c r="J226" s="64"/>
      <c r="K226" s="64"/>
      <c r="L226" s="62"/>
      <c r="M226" s="220"/>
      <c r="N226" s="43"/>
      <c r="O226" s="43"/>
      <c r="P226" s="43"/>
      <c r="Q226" s="43"/>
      <c r="R226" s="43"/>
      <c r="S226" s="43"/>
      <c r="T226" s="79"/>
      <c r="AT226" s="25" t="s">
        <v>223</v>
      </c>
      <c r="AU226" s="25" t="s">
        <v>86</v>
      </c>
    </row>
    <row r="227" spans="2:51" s="12" customFormat="1" ht="13.5">
      <c r="B227" s="221"/>
      <c r="C227" s="222"/>
      <c r="D227" s="223" t="s">
        <v>224</v>
      </c>
      <c r="E227" s="224" t="s">
        <v>22</v>
      </c>
      <c r="F227" s="225" t="s">
        <v>2769</v>
      </c>
      <c r="G227" s="222"/>
      <c r="H227" s="226">
        <v>81.36</v>
      </c>
      <c r="I227" s="227"/>
      <c r="J227" s="222"/>
      <c r="K227" s="222"/>
      <c r="L227" s="228"/>
      <c r="M227" s="229"/>
      <c r="N227" s="230"/>
      <c r="O227" s="230"/>
      <c r="P227" s="230"/>
      <c r="Q227" s="230"/>
      <c r="R227" s="230"/>
      <c r="S227" s="230"/>
      <c r="T227" s="231"/>
      <c r="AT227" s="232" t="s">
        <v>224</v>
      </c>
      <c r="AU227" s="232" t="s">
        <v>86</v>
      </c>
      <c r="AV227" s="12" t="s">
        <v>86</v>
      </c>
      <c r="AW227" s="12" t="s">
        <v>41</v>
      </c>
      <c r="AX227" s="12" t="s">
        <v>24</v>
      </c>
      <c r="AY227" s="232" t="s">
        <v>214</v>
      </c>
    </row>
    <row r="228" spans="2:65" s="1" customFormat="1" ht="22.5" customHeight="1">
      <c r="B228" s="42"/>
      <c r="C228" s="236" t="s">
        <v>690</v>
      </c>
      <c r="D228" s="236" t="s">
        <v>179</v>
      </c>
      <c r="E228" s="237" t="s">
        <v>2397</v>
      </c>
      <c r="F228" s="238" t="s">
        <v>2398</v>
      </c>
      <c r="G228" s="239" t="s">
        <v>307</v>
      </c>
      <c r="H228" s="240">
        <v>82.58</v>
      </c>
      <c r="I228" s="241"/>
      <c r="J228" s="242">
        <f>ROUND(I228*H228,2)</f>
        <v>0</v>
      </c>
      <c r="K228" s="238" t="s">
        <v>234</v>
      </c>
      <c r="L228" s="243"/>
      <c r="M228" s="244" t="s">
        <v>22</v>
      </c>
      <c r="N228" s="245" t="s">
        <v>49</v>
      </c>
      <c r="O228" s="43"/>
      <c r="P228" s="215">
        <f>O228*H228</f>
        <v>0</v>
      </c>
      <c r="Q228" s="215">
        <v>0.00212</v>
      </c>
      <c r="R228" s="215">
        <f>Q228*H228</f>
        <v>0.1750696</v>
      </c>
      <c r="S228" s="215">
        <v>0</v>
      </c>
      <c r="T228" s="216">
        <f>S228*H228</f>
        <v>0</v>
      </c>
      <c r="AR228" s="25" t="s">
        <v>262</v>
      </c>
      <c r="AT228" s="25" t="s">
        <v>179</v>
      </c>
      <c r="AU228" s="25" t="s">
        <v>86</v>
      </c>
      <c r="AY228" s="25" t="s">
        <v>214</v>
      </c>
      <c r="BE228" s="217">
        <f>IF(N228="základní",J228,0)</f>
        <v>0</v>
      </c>
      <c r="BF228" s="217">
        <f>IF(N228="snížená",J228,0)</f>
        <v>0</v>
      </c>
      <c r="BG228" s="217">
        <f>IF(N228="zákl. přenesená",J228,0)</f>
        <v>0</v>
      </c>
      <c r="BH228" s="217">
        <f>IF(N228="sníž. přenesená",J228,0)</f>
        <v>0</v>
      </c>
      <c r="BI228" s="217">
        <f>IF(N228="nulová",J228,0)</f>
        <v>0</v>
      </c>
      <c r="BJ228" s="25" t="s">
        <v>24</v>
      </c>
      <c r="BK228" s="217">
        <f>ROUND(I228*H228,2)</f>
        <v>0</v>
      </c>
      <c r="BL228" s="25" t="s">
        <v>221</v>
      </c>
      <c r="BM228" s="25" t="s">
        <v>2770</v>
      </c>
    </row>
    <row r="229" spans="2:47" s="1" customFormat="1" ht="108">
      <c r="B229" s="42"/>
      <c r="C229" s="64"/>
      <c r="D229" s="218" t="s">
        <v>223</v>
      </c>
      <c r="E229" s="64"/>
      <c r="F229" s="219" t="s">
        <v>2400</v>
      </c>
      <c r="G229" s="64"/>
      <c r="H229" s="64"/>
      <c r="I229" s="174"/>
      <c r="J229" s="64"/>
      <c r="K229" s="64"/>
      <c r="L229" s="62"/>
      <c r="M229" s="220"/>
      <c r="N229" s="43"/>
      <c r="O229" s="43"/>
      <c r="P229" s="43"/>
      <c r="Q229" s="43"/>
      <c r="R229" s="43"/>
      <c r="S229" s="43"/>
      <c r="T229" s="79"/>
      <c r="AT229" s="25" t="s">
        <v>223</v>
      </c>
      <c r="AU229" s="25" t="s">
        <v>86</v>
      </c>
    </row>
    <row r="230" spans="2:51" s="12" customFormat="1" ht="13.5">
      <c r="B230" s="221"/>
      <c r="C230" s="222"/>
      <c r="D230" s="223" t="s">
        <v>224</v>
      </c>
      <c r="E230" s="224" t="s">
        <v>22</v>
      </c>
      <c r="F230" s="225" t="s">
        <v>2771</v>
      </c>
      <c r="G230" s="222"/>
      <c r="H230" s="226">
        <v>82.58</v>
      </c>
      <c r="I230" s="227"/>
      <c r="J230" s="222"/>
      <c r="K230" s="222"/>
      <c r="L230" s="228"/>
      <c r="M230" s="229"/>
      <c r="N230" s="230"/>
      <c r="O230" s="230"/>
      <c r="P230" s="230"/>
      <c r="Q230" s="230"/>
      <c r="R230" s="230"/>
      <c r="S230" s="230"/>
      <c r="T230" s="231"/>
      <c r="AT230" s="232" t="s">
        <v>224</v>
      </c>
      <c r="AU230" s="232" t="s">
        <v>86</v>
      </c>
      <c r="AV230" s="12" t="s">
        <v>86</v>
      </c>
      <c r="AW230" s="12" t="s">
        <v>41</v>
      </c>
      <c r="AX230" s="12" t="s">
        <v>24</v>
      </c>
      <c r="AY230" s="232" t="s">
        <v>214</v>
      </c>
    </row>
    <row r="231" spans="2:65" s="1" customFormat="1" ht="31.5" customHeight="1">
      <c r="B231" s="42"/>
      <c r="C231" s="206" t="s">
        <v>697</v>
      </c>
      <c r="D231" s="206" t="s">
        <v>216</v>
      </c>
      <c r="E231" s="207" t="s">
        <v>2402</v>
      </c>
      <c r="F231" s="208" t="s">
        <v>2403</v>
      </c>
      <c r="G231" s="209" t="s">
        <v>313</v>
      </c>
      <c r="H231" s="210">
        <v>1</v>
      </c>
      <c r="I231" s="211"/>
      <c r="J231" s="212">
        <f>ROUND(I231*H231,2)</f>
        <v>0</v>
      </c>
      <c r="K231" s="208" t="s">
        <v>234</v>
      </c>
      <c r="L231" s="62"/>
      <c r="M231" s="213" t="s">
        <v>22</v>
      </c>
      <c r="N231" s="214" t="s">
        <v>49</v>
      </c>
      <c r="O231" s="43"/>
      <c r="P231" s="215">
        <f>O231*H231</f>
        <v>0</v>
      </c>
      <c r="Q231" s="215">
        <v>0</v>
      </c>
      <c r="R231" s="215">
        <f>Q231*H231</f>
        <v>0</v>
      </c>
      <c r="S231" s="215">
        <v>0</v>
      </c>
      <c r="T231" s="216">
        <f>S231*H231</f>
        <v>0</v>
      </c>
      <c r="AR231" s="25" t="s">
        <v>221</v>
      </c>
      <c r="AT231" s="25" t="s">
        <v>216</v>
      </c>
      <c r="AU231" s="25" t="s">
        <v>86</v>
      </c>
      <c r="AY231" s="25" t="s">
        <v>214</v>
      </c>
      <c r="BE231" s="217">
        <f>IF(N231="základní",J231,0)</f>
        <v>0</v>
      </c>
      <c r="BF231" s="217">
        <f>IF(N231="snížená",J231,0)</f>
        <v>0</v>
      </c>
      <c r="BG231" s="217">
        <f>IF(N231="zákl. přenesená",J231,0)</f>
        <v>0</v>
      </c>
      <c r="BH231" s="217">
        <f>IF(N231="sníž. přenesená",J231,0)</f>
        <v>0</v>
      </c>
      <c r="BI231" s="217">
        <f>IF(N231="nulová",J231,0)</f>
        <v>0</v>
      </c>
      <c r="BJ231" s="25" t="s">
        <v>24</v>
      </c>
      <c r="BK231" s="217">
        <f>ROUND(I231*H231,2)</f>
        <v>0</v>
      </c>
      <c r="BL231" s="25" t="s">
        <v>221</v>
      </c>
      <c r="BM231" s="25" t="s">
        <v>2772</v>
      </c>
    </row>
    <row r="232" spans="2:47" s="1" customFormat="1" ht="27">
      <c r="B232" s="42"/>
      <c r="C232" s="64"/>
      <c r="D232" s="223" t="s">
        <v>223</v>
      </c>
      <c r="E232" s="64"/>
      <c r="F232" s="269" t="s">
        <v>2405</v>
      </c>
      <c r="G232" s="64"/>
      <c r="H232" s="64"/>
      <c r="I232" s="174"/>
      <c r="J232" s="64"/>
      <c r="K232" s="64"/>
      <c r="L232" s="62"/>
      <c r="M232" s="220"/>
      <c r="N232" s="43"/>
      <c r="O232" s="43"/>
      <c r="P232" s="43"/>
      <c r="Q232" s="43"/>
      <c r="R232" s="43"/>
      <c r="S232" s="43"/>
      <c r="T232" s="79"/>
      <c r="AT232" s="25" t="s">
        <v>223</v>
      </c>
      <c r="AU232" s="25" t="s">
        <v>86</v>
      </c>
    </row>
    <row r="233" spans="2:65" s="1" customFormat="1" ht="22.5" customHeight="1">
      <c r="B233" s="42"/>
      <c r="C233" s="236" t="s">
        <v>703</v>
      </c>
      <c r="D233" s="236" t="s">
        <v>179</v>
      </c>
      <c r="E233" s="237" t="s">
        <v>2406</v>
      </c>
      <c r="F233" s="238" t="s">
        <v>2407</v>
      </c>
      <c r="G233" s="239" t="s">
        <v>313</v>
      </c>
      <c r="H233" s="240">
        <v>1</v>
      </c>
      <c r="I233" s="241"/>
      <c r="J233" s="242">
        <f>ROUND(I233*H233,2)</f>
        <v>0</v>
      </c>
      <c r="K233" s="238" t="s">
        <v>234</v>
      </c>
      <c r="L233" s="243"/>
      <c r="M233" s="244" t="s">
        <v>22</v>
      </c>
      <c r="N233" s="245" t="s">
        <v>49</v>
      </c>
      <c r="O233" s="43"/>
      <c r="P233" s="215">
        <f>O233*H233</f>
        <v>0</v>
      </c>
      <c r="Q233" s="215">
        <v>0.000323</v>
      </c>
      <c r="R233" s="215">
        <f>Q233*H233</f>
        <v>0.000323</v>
      </c>
      <c r="S233" s="215">
        <v>0</v>
      </c>
      <c r="T233" s="216">
        <f>S233*H233</f>
        <v>0</v>
      </c>
      <c r="AR233" s="25" t="s">
        <v>262</v>
      </c>
      <c r="AT233" s="25" t="s">
        <v>179</v>
      </c>
      <c r="AU233" s="25" t="s">
        <v>86</v>
      </c>
      <c r="AY233" s="25" t="s">
        <v>214</v>
      </c>
      <c r="BE233" s="217">
        <f>IF(N233="základní",J233,0)</f>
        <v>0</v>
      </c>
      <c r="BF233" s="217">
        <f>IF(N233="snížená",J233,0)</f>
        <v>0</v>
      </c>
      <c r="BG233" s="217">
        <f>IF(N233="zákl. přenesená",J233,0)</f>
        <v>0</v>
      </c>
      <c r="BH233" s="217">
        <f>IF(N233="sníž. přenesená",J233,0)</f>
        <v>0</v>
      </c>
      <c r="BI233" s="217">
        <f>IF(N233="nulová",J233,0)</f>
        <v>0</v>
      </c>
      <c r="BJ233" s="25" t="s">
        <v>24</v>
      </c>
      <c r="BK233" s="217">
        <f>ROUND(I233*H233,2)</f>
        <v>0</v>
      </c>
      <c r="BL233" s="25" t="s">
        <v>221</v>
      </c>
      <c r="BM233" s="25" t="s">
        <v>2773</v>
      </c>
    </row>
    <row r="234" spans="2:47" s="1" customFormat="1" ht="27">
      <c r="B234" s="42"/>
      <c r="C234" s="64"/>
      <c r="D234" s="218" t="s">
        <v>223</v>
      </c>
      <c r="E234" s="64"/>
      <c r="F234" s="219" t="s">
        <v>2409</v>
      </c>
      <c r="G234" s="64"/>
      <c r="H234" s="64"/>
      <c r="I234" s="174"/>
      <c r="J234" s="64"/>
      <c r="K234" s="64"/>
      <c r="L234" s="62"/>
      <c r="M234" s="220"/>
      <c r="N234" s="43"/>
      <c r="O234" s="43"/>
      <c r="P234" s="43"/>
      <c r="Q234" s="43"/>
      <c r="R234" s="43"/>
      <c r="S234" s="43"/>
      <c r="T234" s="79"/>
      <c r="AT234" s="25" t="s">
        <v>223</v>
      </c>
      <c r="AU234" s="25" t="s">
        <v>86</v>
      </c>
    </row>
    <row r="235" spans="2:47" s="1" customFormat="1" ht="27">
      <c r="B235" s="42"/>
      <c r="C235" s="64"/>
      <c r="D235" s="223" t="s">
        <v>335</v>
      </c>
      <c r="E235" s="64"/>
      <c r="F235" s="246" t="s">
        <v>2410</v>
      </c>
      <c r="G235" s="64"/>
      <c r="H235" s="64"/>
      <c r="I235" s="174"/>
      <c r="J235" s="64"/>
      <c r="K235" s="64"/>
      <c r="L235" s="62"/>
      <c r="M235" s="220"/>
      <c r="N235" s="43"/>
      <c r="O235" s="43"/>
      <c r="P235" s="43"/>
      <c r="Q235" s="43"/>
      <c r="R235" s="43"/>
      <c r="S235" s="43"/>
      <c r="T235" s="79"/>
      <c r="AT235" s="25" t="s">
        <v>335</v>
      </c>
      <c r="AU235" s="25" t="s">
        <v>86</v>
      </c>
    </row>
    <row r="236" spans="2:65" s="1" customFormat="1" ht="22.5" customHeight="1">
      <c r="B236" s="42"/>
      <c r="C236" s="206" t="s">
        <v>711</v>
      </c>
      <c r="D236" s="206" t="s">
        <v>216</v>
      </c>
      <c r="E236" s="207" t="s">
        <v>1850</v>
      </c>
      <c r="F236" s="208" t="s">
        <v>1851</v>
      </c>
      <c r="G236" s="209" t="s">
        <v>307</v>
      </c>
      <c r="H236" s="210">
        <v>81.36</v>
      </c>
      <c r="I236" s="211"/>
      <c r="J236" s="212">
        <f>ROUND(I236*H236,2)</f>
        <v>0</v>
      </c>
      <c r="K236" s="208" t="s">
        <v>234</v>
      </c>
      <c r="L236" s="62"/>
      <c r="M236" s="213" t="s">
        <v>22</v>
      </c>
      <c r="N236" s="214" t="s">
        <v>49</v>
      </c>
      <c r="O236" s="43"/>
      <c r="P236" s="215">
        <f>O236*H236</f>
        <v>0</v>
      </c>
      <c r="Q236" s="215">
        <v>0</v>
      </c>
      <c r="R236" s="215">
        <f>Q236*H236</f>
        <v>0</v>
      </c>
      <c r="S236" s="215">
        <v>0</v>
      </c>
      <c r="T236" s="216">
        <f>S236*H236</f>
        <v>0</v>
      </c>
      <c r="AR236" s="25" t="s">
        <v>221</v>
      </c>
      <c r="AT236" s="25" t="s">
        <v>216</v>
      </c>
      <c r="AU236" s="25" t="s">
        <v>86</v>
      </c>
      <c r="AY236" s="25" t="s">
        <v>214</v>
      </c>
      <c r="BE236" s="217">
        <f>IF(N236="základní",J236,0)</f>
        <v>0</v>
      </c>
      <c r="BF236" s="217">
        <f>IF(N236="snížená",J236,0)</f>
        <v>0</v>
      </c>
      <c r="BG236" s="217">
        <f>IF(N236="zákl. přenesená",J236,0)</f>
        <v>0</v>
      </c>
      <c r="BH236" s="217">
        <f>IF(N236="sníž. přenesená",J236,0)</f>
        <v>0</v>
      </c>
      <c r="BI236" s="217">
        <f>IF(N236="nulová",J236,0)</f>
        <v>0</v>
      </c>
      <c r="BJ236" s="25" t="s">
        <v>24</v>
      </c>
      <c r="BK236" s="217">
        <f>ROUND(I236*H236,2)</f>
        <v>0</v>
      </c>
      <c r="BL236" s="25" t="s">
        <v>221</v>
      </c>
      <c r="BM236" s="25" t="s">
        <v>2774</v>
      </c>
    </row>
    <row r="237" spans="2:47" s="1" customFormat="1" ht="13.5">
      <c r="B237" s="42"/>
      <c r="C237" s="64"/>
      <c r="D237" s="223" t="s">
        <v>223</v>
      </c>
      <c r="E237" s="64"/>
      <c r="F237" s="269" t="s">
        <v>1853</v>
      </c>
      <c r="G237" s="64"/>
      <c r="H237" s="64"/>
      <c r="I237" s="174"/>
      <c r="J237" s="64"/>
      <c r="K237" s="64"/>
      <c r="L237" s="62"/>
      <c r="M237" s="220"/>
      <c r="N237" s="43"/>
      <c r="O237" s="43"/>
      <c r="P237" s="43"/>
      <c r="Q237" s="43"/>
      <c r="R237" s="43"/>
      <c r="S237" s="43"/>
      <c r="T237" s="79"/>
      <c r="AT237" s="25" t="s">
        <v>223</v>
      </c>
      <c r="AU237" s="25" t="s">
        <v>86</v>
      </c>
    </row>
    <row r="238" spans="2:65" s="1" customFormat="1" ht="22.5" customHeight="1">
      <c r="B238" s="42"/>
      <c r="C238" s="206" t="s">
        <v>717</v>
      </c>
      <c r="D238" s="206" t="s">
        <v>216</v>
      </c>
      <c r="E238" s="207" t="s">
        <v>1854</v>
      </c>
      <c r="F238" s="208" t="s">
        <v>1855</v>
      </c>
      <c r="G238" s="209" t="s">
        <v>313</v>
      </c>
      <c r="H238" s="210">
        <v>2</v>
      </c>
      <c r="I238" s="211"/>
      <c r="J238" s="212">
        <f>ROUND(I238*H238,2)</f>
        <v>0</v>
      </c>
      <c r="K238" s="208" t="s">
        <v>234</v>
      </c>
      <c r="L238" s="62"/>
      <c r="M238" s="213" t="s">
        <v>22</v>
      </c>
      <c r="N238" s="214" t="s">
        <v>49</v>
      </c>
      <c r="O238" s="43"/>
      <c r="P238" s="215">
        <f>O238*H238</f>
        <v>0</v>
      </c>
      <c r="Q238" s="215">
        <v>0.46005</v>
      </c>
      <c r="R238" s="215">
        <f>Q238*H238</f>
        <v>0.9201</v>
      </c>
      <c r="S238" s="215">
        <v>0</v>
      </c>
      <c r="T238" s="216">
        <f>S238*H238</f>
        <v>0</v>
      </c>
      <c r="AR238" s="25" t="s">
        <v>221</v>
      </c>
      <c r="AT238" s="25" t="s">
        <v>216</v>
      </c>
      <c r="AU238" s="25" t="s">
        <v>86</v>
      </c>
      <c r="AY238" s="25" t="s">
        <v>214</v>
      </c>
      <c r="BE238" s="217">
        <f>IF(N238="základní",J238,0)</f>
        <v>0</v>
      </c>
      <c r="BF238" s="217">
        <f>IF(N238="snížená",J238,0)</f>
        <v>0</v>
      </c>
      <c r="BG238" s="217">
        <f>IF(N238="zákl. přenesená",J238,0)</f>
        <v>0</v>
      </c>
      <c r="BH238" s="217">
        <f>IF(N238="sníž. přenesená",J238,0)</f>
        <v>0</v>
      </c>
      <c r="BI238" s="217">
        <f>IF(N238="nulová",J238,0)</f>
        <v>0</v>
      </c>
      <c r="BJ238" s="25" t="s">
        <v>24</v>
      </c>
      <c r="BK238" s="217">
        <f>ROUND(I238*H238,2)</f>
        <v>0</v>
      </c>
      <c r="BL238" s="25" t="s">
        <v>221</v>
      </c>
      <c r="BM238" s="25" t="s">
        <v>2775</v>
      </c>
    </row>
    <row r="239" spans="2:47" s="1" customFormat="1" ht="13.5">
      <c r="B239" s="42"/>
      <c r="C239" s="64"/>
      <c r="D239" s="223" t="s">
        <v>223</v>
      </c>
      <c r="E239" s="64"/>
      <c r="F239" s="269" t="s">
        <v>1857</v>
      </c>
      <c r="G239" s="64"/>
      <c r="H239" s="64"/>
      <c r="I239" s="174"/>
      <c r="J239" s="64"/>
      <c r="K239" s="64"/>
      <c r="L239" s="62"/>
      <c r="M239" s="220"/>
      <c r="N239" s="43"/>
      <c r="O239" s="43"/>
      <c r="P239" s="43"/>
      <c r="Q239" s="43"/>
      <c r="R239" s="43"/>
      <c r="S239" s="43"/>
      <c r="T239" s="79"/>
      <c r="AT239" s="25" t="s">
        <v>223</v>
      </c>
      <c r="AU239" s="25" t="s">
        <v>86</v>
      </c>
    </row>
    <row r="240" spans="2:65" s="1" customFormat="1" ht="22.5" customHeight="1">
      <c r="B240" s="42"/>
      <c r="C240" s="206" t="s">
        <v>724</v>
      </c>
      <c r="D240" s="206" t="s">
        <v>216</v>
      </c>
      <c r="E240" s="207" t="s">
        <v>2413</v>
      </c>
      <c r="F240" s="208" t="s">
        <v>2414</v>
      </c>
      <c r="G240" s="209" t="s">
        <v>307</v>
      </c>
      <c r="H240" s="210">
        <v>85.36</v>
      </c>
      <c r="I240" s="211"/>
      <c r="J240" s="212">
        <f>ROUND(I240*H240,2)</f>
        <v>0</v>
      </c>
      <c r="K240" s="208" t="s">
        <v>234</v>
      </c>
      <c r="L240" s="62"/>
      <c r="M240" s="213" t="s">
        <v>22</v>
      </c>
      <c r="N240" s="214" t="s">
        <v>49</v>
      </c>
      <c r="O240" s="43"/>
      <c r="P240" s="215">
        <f>O240*H240</f>
        <v>0</v>
      </c>
      <c r="Q240" s="215">
        <v>0.00019</v>
      </c>
      <c r="R240" s="215">
        <f>Q240*H240</f>
        <v>0.0162184</v>
      </c>
      <c r="S240" s="215">
        <v>0</v>
      </c>
      <c r="T240" s="216">
        <f>S240*H240</f>
        <v>0</v>
      </c>
      <c r="AR240" s="25" t="s">
        <v>221</v>
      </c>
      <c r="AT240" s="25" t="s">
        <v>216</v>
      </c>
      <c r="AU240" s="25" t="s">
        <v>86</v>
      </c>
      <c r="AY240" s="25" t="s">
        <v>214</v>
      </c>
      <c r="BE240" s="217">
        <f>IF(N240="základní",J240,0)</f>
        <v>0</v>
      </c>
      <c r="BF240" s="217">
        <f>IF(N240="snížená",J240,0)</f>
        <v>0</v>
      </c>
      <c r="BG240" s="217">
        <f>IF(N240="zákl. přenesená",J240,0)</f>
        <v>0</v>
      </c>
      <c r="BH240" s="217">
        <f>IF(N240="sníž. přenesená",J240,0)</f>
        <v>0</v>
      </c>
      <c r="BI240" s="217">
        <f>IF(N240="nulová",J240,0)</f>
        <v>0</v>
      </c>
      <c r="BJ240" s="25" t="s">
        <v>24</v>
      </c>
      <c r="BK240" s="217">
        <f>ROUND(I240*H240,2)</f>
        <v>0</v>
      </c>
      <c r="BL240" s="25" t="s">
        <v>221</v>
      </c>
      <c r="BM240" s="25" t="s">
        <v>2776</v>
      </c>
    </row>
    <row r="241" spans="2:47" s="1" customFormat="1" ht="13.5">
      <c r="B241" s="42"/>
      <c r="C241" s="64"/>
      <c r="D241" s="218" t="s">
        <v>223</v>
      </c>
      <c r="E241" s="64"/>
      <c r="F241" s="219" t="s">
        <v>2416</v>
      </c>
      <c r="G241" s="64"/>
      <c r="H241" s="64"/>
      <c r="I241" s="174"/>
      <c r="J241" s="64"/>
      <c r="K241" s="64"/>
      <c r="L241" s="62"/>
      <c r="M241" s="220"/>
      <c r="N241" s="43"/>
      <c r="O241" s="43"/>
      <c r="P241" s="43"/>
      <c r="Q241" s="43"/>
      <c r="R241" s="43"/>
      <c r="S241" s="43"/>
      <c r="T241" s="79"/>
      <c r="AT241" s="25" t="s">
        <v>223</v>
      </c>
      <c r="AU241" s="25" t="s">
        <v>86</v>
      </c>
    </row>
    <row r="242" spans="2:51" s="12" customFormat="1" ht="13.5">
      <c r="B242" s="221"/>
      <c r="C242" s="222"/>
      <c r="D242" s="223" t="s">
        <v>224</v>
      </c>
      <c r="E242" s="224" t="s">
        <v>22</v>
      </c>
      <c r="F242" s="225" t="s">
        <v>2777</v>
      </c>
      <c r="G242" s="222"/>
      <c r="H242" s="226">
        <v>85.36</v>
      </c>
      <c r="I242" s="227"/>
      <c r="J242" s="222"/>
      <c r="K242" s="222"/>
      <c r="L242" s="228"/>
      <c r="M242" s="229"/>
      <c r="N242" s="230"/>
      <c r="O242" s="230"/>
      <c r="P242" s="230"/>
      <c r="Q242" s="230"/>
      <c r="R242" s="230"/>
      <c r="S242" s="230"/>
      <c r="T242" s="231"/>
      <c r="AT242" s="232" t="s">
        <v>224</v>
      </c>
      <c r="AU242" s="232" t="s">
        <v>86</v>
      </c>
      <c r="AV242" s="12" t="s">
        <v>86</v>
      </c>
      <c r="AW242" s="12" t="s">
        <v>41</v>
      </c>
      <c r="AX242" s="12" t="s">
        <v>24</v>
      </c>
      <c r="AY242" s="232" t="s">
        <v>214</v>
      </c>
    </row>
    <row r="243" spans="2:65" s="1" customFormat="1" ht="22.5" customHeight="1">
      <c r="B243" s="42"/>
      <c r="C243" s="206" t="s">
        <v>729</v>
      </c>
      <c r="D243" s="206" t="s">
        <v>216</v>
      </c>
      <c r="E243" s="207" t="s">
        <v>2418</v>
      </c>
      <c r="F243" s="208" t="s">
        <v>2419</v>
      </c>
      <c r="G243" s="209" t="s">
        <v>307</v>
      </c>
      <c r="H243" s="210">
        <v>81.36</v>
      </c>
      <c r="I243" s="211"/>
      <c r="J243" s="212">
        <f>ROUND(I243*H243,2)</f>
        <v>0</v>
      </c>
      <c r="K243" s="208" t="s">
        <v>234</v>
      </c>
      <c r="L243" s="62"/>
      <c r="M243" s="213" t="s">
        <v>22</v>
      </c>
      <c r="N243" s="214" t="s">
        <v>49</v>
      </c>
      <c r="O243" s="43"/>
      <c r="P243" s="215">
        <f>O243*H243</f>
        <v>0</v>
      </c>
      <c r="Q243" s="215">
        <v>6E-05</v>
      </c>
      <c r="R243" s="215">
        <f>Q243*H243</f>
        <v>0.0048816</v>
      </c>
      <c r="S243" s="215">
        <v>0</v>
      </c>
      <c r="T243" s="216">
        <f>S243*H243</f>
        <v>0</v>
      </c>
      <c r="AR243" s="25" t="s">
        <v>221</v>
      </c>
      <c r="AT243" s="25" t="s">
        <v>216</v>
      </c>
      <c r="AU243" s="25" t="s">
        <v>86</v>
      </c>
      <c r="AY243" s="25" t="s">
        <v>214</v>
      </c>
      <c r="BE243" s="217">
        <f>IF(N243="základní",J243,0)</f>
        <v>0</v>
      </c>
      <c r="BF243" s="217">
        <f>IF(N243="snížená",J243,0)</f>
        <v>0</v>
      </c>
      <c r="BG243" s="217">
        <f>IF(N243="zákl. přenesená",J243,0)</f>
        <v>0</v>
      </c>
      <c r="BH243" s="217">
        <f>IF(N243="sníž. přenesená",J243,0)</f>
        <v>0</v>
      </c>
      <c r="BI243" s="217">
        <f>IF(N243="nulová",J243,0)</f>
        <v>0</v>
      </c>
      <c r="BJ243" s="25" t="s">
        <v>24</v>
      </c>
      <c r="BK243" s="217">
        <f>ROUND(I243*H243,2)</f>
        <v>0</v>
      </c>
      <c r="BL243" s="25" t="s">
        <v>221</v>
      </c>
      <c r="BM243" s="25" t="s">
        <v>2778</v>
      </c>
    </row>
    <row r="244" spans="2:47" s="1" customFormat="1" ht="13.5">
      <c r="B244" s="42"/>
      <c r="C244" s="64"/>
      <c r="D244" s="218" t="s">
        <v>223</v>
      </c>
      <c r="E244" s="64"/>
      <c r="F244" s="219" t="s">
        <v>2421</v>
      </c>
      <c r="G244" s="64"/>
      <c r="H244" s="64"/>
      <c r="I244" s="174"/>
      <c r="J244" s="64"/>
      <c r="K244" s="64"/>
      <c r="L244" s="62"/>
      <c r="M244" s="220"/>
      <c r="N244" s="43"/>
      <c r="O244" s="43"/>
      <c r="P244" s="43"/>
      <c r="Q244" s="43"/>
      <c r="R244" s="43"/>
      <c r="S244" s="43"/>
      <c r="T244" s="79"/>
      <c r="AT244" s="25" t="s">
        <v>223</v>
      </c>
      <c r="AU244" s="25" t="s">
        <v>86</v>
      </c>
    </row>
    <row r="245" spans="2:51" s="12" customFormat="1" ht="13.5">
      <c r="B245" s="221"/>
      <c r="C245" s="222"/>
      <c r="D245" s="218" t="s">
        <v>224</v>
      </c>
      <c r="E245" s="233" t="s">
        <v>22</v>
      </c>
      <c r="F245" s="234" t="s">
        <v>2769</v>
      </c>
      <c r="G245" s="222"/>
      <c r="H245" s="235">
        <v>81.36</v>
      </c>
      <c r="I245" s="227"/>
      <c r="J245" s="222"/>
      <c r="K245" s="222"/>
      <c r="L245" s="228"/>
      <c r="M245" s="229"/>
      <c r="N245" s="230"/>
      <c r="O245" s="230"/>
      <c r="P245" s="230"/>
      <c r="Q245" s="230"/>
      <c r="R245" s="230"/>
      <c r="S245" s="230"/>
      <c r="T245" s="231"/>
      <c r="AT245" s="232" t="s">
        <v>224</v>
      </c>
      <c r="AU245" s="232" t="s">
        <v>86</v>
      </c>
      <c r="AV245" s="12" t="s">
        <v>86</v>
      </c>
      <c r="AW245" s="12" t="s">
        <v>41</v>
      </c>
      <c r="AX245" s="12" t="s">
        <v>24</v>
      </c>
      <c r="AY245" s="232" t="s">
        <v>214</v>
      </c>
    </row>
    <row r="246" spans="2:63" s="11" customFormat="1" ht="29.85" customHeight="1">
      <c r="B246" s="189"/>
      <c r="C246" s="190"/>
      <c r="D246" s="203" t="s">
        <v>77</v>
      </c>
      <c r="E246" s="204" t="s">
        <v>1045</v>
      </c>
      <c r="F246" s="204" t="s">
        <v>2779</v>
      </c>
      <c r="G246" s="190"/>
      <c r="H246" s="190"/>
      <c r="I246" s="193"/>
      <c r="J246" s="205">
        <f>BK246</f>
        <v>0</v>
      </c>
      <c r="K246" s="190"/>
      <c r="L246" s="195"/>
      <c r="M246" s="196"/>
      <c r="N246" s="197"/>
      <c r="O246" s="197"/>
      <c r="P246" s="198">
        <f>SUM(P247:P255)</f>
        <v>0</v>
      </c>
      <c r="Q246" s="197"/>
      <c r="R246" s="198">
        <f>SUM(R247:R255)</f>
        <v>0</v>
      </c>
      <c r="S246" s="197"/>
      <c r="T246" s="199">
        <f>SUM(T247:T255)</f>
        <v>38.44926</v>
      </c>
      <c r="AR246" s="200" t="s">
        <v>24</v>
      </c>
      <c r="AT246" s="201" t="s">
        <v>77</v>
      </c>
      <c r="AU246" s="201" t="s">
        <v>24</v>
      </c>
      <c r="AY246" s="200" t="s">
        <v>214</v>
      </c>
      <c r="BK246" s="202">
        <f>SUM(BK247:BK255)</f>
        <v>0</v>
      </c>
    </row>
    <row r="247" spans="2:65" s="1" customFormat="1" ht="22.5" customHeight="1">
      <c r="B247" s="42"/>
      <c r="C247" s="206" t="s">
        <v>735</v>
      </c>
      <c r="D247" s="206" t="s">
        <v>216</v>
      </c>
      <c r="E247" s="207" t="s">
        <v>2780</v>
      </c>
      <c r="F247" s="208" t="s">
        <v>2781</v>
      </c>
      <c r="G247" s="209" t="s">
        <v>359</v>
      </c>
      <c r="H247" s="210">
        <v>56.46</v>
      </c>
      <c r="I247" s="211"/>
      <c r="J247" s="212">
        <f>ROUND(I247*H247,2)</f>
        <v>0</v>
      </c>
      <c r="K247" s="208" t="s">
        <v>234</v>
      </c>
      <c r="L247" s="62"/>
      <c r="M247" s="213" t="s">
        <v>22</v>
      </c>
      <c r="N247" s="214" t="s">
        <v>49</v>
      </c>
      <c r="O247" s="43"/>
      <c r="P247" s="215">
        <f>O247*H247</f>
        <v>0</v>
      </c>
      <c r="Q247" s="215">
        <v>0</v>
      </c>
      <c r="R247" s="215">
        <f>Q247*H247</f>
        <v>0</v>
      </c>
      <c r="S247" s="215">
        <v>0.5</v>
      </c>
      <c r="T247" s="216">
        <f>S247*H247</f>
        <v>28.23</v>
      </c>
      <c r="AR247" s="25" t="s">
        <v>221</v>
      </c>
      <c r="AT247" s="25" t="s">
        <v>216</v>
      </c>
      <c r="AU247" s="25" t="s">
        <v>86</v>
      </c>
      <c r="AY247" s="25" t="s">
        <v>214</v>
      </c>
      <c r="BE247" s="217">
        <f>IF(N247="základní",J247,0)</f>
        <v>0</v>
      </c>
      <c r="BF247" s="217">
        <f>IF(N247="snížená",J247,0)</f>
        <v>0</v>
      </c>
      <c r="BG247" s="217">
        <f>IF(N247="zákl. přenesená",J247,0)</f>
        <v>0</v>
      </c>
      <c r="BH247" s="217">
        <f>IF(N247="sníž. přenesená",J247,0)</f>
        <v>0</v>
      </c>
      <c r="BI247" s="217">
        <f>IF(N247="nulová",J247,0)</f>
        <v>0</v>
      </c>
      <c r="BJ247" s="25" t="s">
        <v>24</v>
      </c>
      <c r="BK247" s="217">
        <f>ROUND(I247*H247,2)</f>
        <v>0</v>
      </c>
      <c r="BL247" s="25" t="s">
        <v>221</v>
      </c>
      <c r="BM247" s="25" t="s">
        <v>2782</v>
      </c>
    </row>
    <row r="248" spans="2:47" s="1" customFormat="1" ht="40.5">
      <c r="B248" s="42"/>
      <c r="C248" s="64"/>
      <c r="D248" s="218" t="s">
        <v>223</v>
      </c>
      <c r="E248" s="64"/>
      <c r="F248" s="219" t="s">
        <v>2783</v>
      </c>
      <c r="G248" s="64"/>
      <c r="H248" s="64"/>
      <c r="I248" s="174"/>
      <c r="J248" s="64"/>
      <c r="K248" s="64"/>
      <c r="L248" s="62"/>
      <c r="M248" s="220"/>
      <c r="N248" s="43"/>
      <c r="O248" s="43"/>
      <c r="P248" s="43"/>
      <c r="Q248" s="43"/>
      <c r="R248" s="43"/>
      <c r="S248" s="43"/>
      <c r="T248" s="79"/>
      <c r="AT248" s="25" t="s">
        <v>223</v>
      </c>
      <c r="AU248" s="25" t="s">
        <v>86</v>
      </c>
    </row>
    <row r="249" spans="2:51" s="12" customFormat="1" ht="13.5">
      <c r="B249" s="221"/>
      <c r="C249" s="222"/>
      <c r="D249" s="223" t="s">
        <v>224</v>
      </c>
      <c r="E249" s="224" t="s">
        <v>22</v>
      </c>
      <c r="F249" s="225" t="s">
        <v>2662</v>
      </c>
      <c r="G249" s="222"/>
      <c r="H249" s="226">
        <v>56.46</v>
      </c>
      <c r="I249" s="227"/>
      <c r="J249" s="222"/>
      <c r="K249" s="222"/>
      <c r="L249" s="228"/>
      <c r="M249" s="229"/>
      <c r="N249" s="230"/>
      <c r="O249" s="230"/>
      <c r="P249" s="230"/>
      <c r="Q249" s="230"/>
      <c r="R249" s="230"/>
      <c r="S249" s="230"/>
      <c r="T249" s="231"/>
      <c r="AT249" s="232" t="s">
        <v>224</v>
      </c>
      <c r="AU249" s="232" t="s">
        <v>86</v>
      </c>
      <c r="AV249" s="12" t="s">
        <v>86</v>
      </c>
      <c r="AW249" s="12" t="s">
        <v>41</v>
      </c>
      <c r="AX249" s="12" t="s">
        <v>24</v>
      </c>
      <c r="AY249" s="232" t="s">
        <v>214</v>
      </c>
    </row>
    <row r="250" spans="2:65" s="1" customFormat="1" ht="22.5" customHeight="1">
      <c r="B250" s="42"/>
      <c r="C250" s="206" t="s">
        <v>744</v>
      </c>
      <c r="D250" s="206" t="s">
        <v>216</v>
      </c>
      <c r="E250" s="207" t="s">
        <v>2784</v>
      </c>
      <c r="F250" s="208" t="s">
        <v>2785</v>
      </c>
      <c r="G250" s="209" t="s">
        <v>359</v>
      </c>
      <c r="H250" s="210">
        <v>56.46</v>
      </c>
      <c r="I250" s="211"/>
      <c r="J250" s="212">
        <f>ROUND(I250*H250,2)</f>
        <v>0</v>
      </c>
      <c r="K250" s="208" t="s">
        <v>234</v>
      </c>
      <c r="L250" s="62"/>
      <c r="M250" s="213" t="s">
        <v>22</v>
      </c>
      <c r="N250" s="214" t="s">
        <v>49</v>
      </c>
      <c r="O250" s="43"/>
      <c r="P250" s="215">
        <f>O250*H250</f>
        <v>0</v>
      </c>
      <c r="Q250" s="215">
        <v>0</v>
      </c>
      <c r="R250" s="215">
        <f>Q250*H250</f>
        <v>0</v>
      </c>
      <c r="S250" s="215">
        <v>0.181</v>
      </c>
      <c r="T250" s="216">
        <f>S250*H250</f>
        <v>10.21926</v>
      </c>
      <c r="AR250" s="25" t="s">
        <v>221</v>
      </c>
      <c r="AT250" s="25" t="s">
        <v>216</v>
      </c>
      <c r="AU250" s="25" t="s">
        <v>86</v>
      </c>
      <c r="AY250" s="25" t="s">
        <v>214</v>
      </c>
      <c r="BE250" s="217">
        <f>IF(N250="základní",J250,0)</f>
        <v>0</v>
      </c>
      <c r="BF250" s="217">
        <f>IF(N250="snížená",J250,0)</f>
        <v>0</v>
      </c>
      <c r="BG250" s="217">
        <f>IF(N250="zákl. přenesená",J250,0)</f>
        <v>0</v>
      </c>
      <c r="BH250" s="217">
        <f>IF(N250="sníž. přenesená",J250,0)</f>
        <v>0</v>
      </c>
      <c r="BI250" s="217">
        <f>IF(N250="nulová",J250,0)</f>
        <v>0</v>
      </c>
      <c r="BJ250" s="25" t="s">
        <v>24</v>
      </c>
      <c r="BK250" s="217">
        <f>ROUND(I250*H250,2)</f>
        <v>0</v>
      </c>
      <c r="BL250" s="25" t="s">
        <v>221</v>
      </c>
      <c r="BM250" s="25" t="s">
        <v>2786</v>
      </c>
    </row>
    <row r="251" spans="2:47" s="1" customFormat="1" ht="40.5">
      <c r="B251" s="42"/>
      <c r="C251" s="64"/>
      <c r="D251" s="218" t="s">
        <v>223</v>
      </c>
      <c r="E251" s="64"/>
      <c r="F251" s="219" t="s">
        <v>2787</v>
      </c>
      <c r="G251" s="64"/>
      <c r="H251" s="64"/>
      <c r="I251" s="174"/>
      <c r="J251" s="64"/>
      <c r="K251" s="64"/>
      <c r="L251" s="62"/>
      <c r="M251" s="220"/>
      <c r="N251" s="43"/>
      <c r="O251" s="43"/>
      <c r="P251" s="43"/>
      <c r="Q251" s="43"/>
      <c r="R251" s="43"/>
      <c r="S251" s="43"/>
      <c r="T251" s="79"/>
      <c r="AT251" s="25" t="s">
        <v>223</v>
      </c>
      <c r="AU251" s="25" t="s">
        <v>86</v>
      </c>
    </row>
    <row r="252" spans="2:51" s="12" customFormat="1" ht="13.5">
      <c r="B252" s="221"/>
      <c r="C252" s="222"/>
      <c r="D252" s="223" t="s">
        <v>224</v>
      </c>
      <c r="E252" s="224" t="s">
        <v>22</v>
      </c>
      <c r="F252" s="225" t="s">
        <v>2662</v>
      </c>
      <c r="G252" s="222"/>
      <c r="H252" s="226">
        <v>56.46</v>
      </c>
      <c r="I252" s="227"/>
      <c r="J252" s="222"/>
      <c r="K252" s="222"/>
      <c r="L252" s="228"/>
      <c r="M252" s="229"/>
      <c r="N252" s="230"/>
      <c r="O252" s="230"/>
      <c r="P252" s="230"/>
      <c r="Q252" s="230"/>
      <c r="R252" s="230"/>
      <c r="S252" s="230"/>
      <c r="T252" s="231"/>
      <c r="AT252" s="232" t="s">
        <v>224</v>
      </c>
      <c r="AU252" s="232" t="s">
        <v>86</v>
      </c>
      <c r="AV252" s="12" t="s">
        <v>86</v>
      </c>
      <c r="AW252" s="12" t="s">
        <v>41</v>
      </c>
      <c r="AX252" s="12" t="s">
        <v>24</v>
      </c>
      <c r="AY252" s="232" t="s">
        <v>214</v>
      </c>
    </row>
    <row r="253" spans="2:65" s="1" customFormat="1" ht="22.5" customHeight="1">
      <c r="B253" s="42"/>
      <c r="C253" s="206" t="s">
        <v>750</v>
      </c>
      <c r="D253" s="206" t="s">
        <v>216</v>
      </c>
      <c r="E253" s="207" t="s">
        <v>2788</v>
      </c>
      <c r="F253" s="208" t="s">
        <v>2789</v>
      </c>
      <c r="G253" s="209" t="s">
        <v>307</v>
      </c>
      <c r="H253" s="210">
        <v>70.11</v>
      </c>
      <c r="I253" s="211"/>
      <c r="J253" s="212">
        <f>ROUND(I253*H253,2)</f>
        <v>0</v>
      </c>
      <c r="K253" s="208" t="s">
        <v>234</v>
      </c>
      <c r="L253" s="62"/>
      <c r="M253" s="213" t="s">
        <v>22</v>
      </c>
      <c r="N253" s="214" t="s">
        <v>49</v>
      </c>
      <c r="O253" s="43"/>
      <c r="P253" s="215">
        <f>O253*H253</f>
        <v>0</v>
      </c>
      <c r="Q253" s="215">
        <v>0</v>
      </c>
      <c r="R253" s="215">
        <f>Q253*H253</f>
        <v>0</v>
      </c>
      <c r="S253" s="215">
        <v>0</v>
      </c>
      <c r="T253" s="216">
        <f>S253*H253</f>
        <v>0</v>
      </c>
      <c r="AR253" s="25" t="s">
        <v>221</v>
      </c>
      <c r="AT253" s="25" t="s">
        <v>216</v>
      </c>
      <c r="AU253" s="25" t="s">
        <v>86</v>
      </c>
      <c r="AY253" s="25" t="s">
        <v>214</v>
      </c>
      <c r="BE253" s="217">
        <f>IF(N253="základní",J253,0)</f>
        <v>0</v>
      </c>
      <c r="BF253" s="217">
        <f>IF(N253="snížená",J253,0)</f>
        <v>0</v>
      </c>
      <c r="BG253" s="217">
        <f>IF(N253="zákl. přenesená",J253,0)</f>
        <v>0</v>
      </c>
      <c r="BH253" s="217">
        <f>IF(N253="sníž. přenesená",J253,0)</f>
        <v>0</v>
      </c>
      <c r="BI253" s="217">
        <f>IF(N253="nulová",J253,0)</f>
        <v>0</v>
      </c>
      <c r="BJ253" s="25" t="s">
        <v>24</v>
      </c>
      <c r="BK253" s="217">
        <f>ROUND(I253*H253,2)</f>
        <v>0</v>
      </c>
      <c r="BL253" s="25" t="s">
        <v>221</v>
      </c>
      <c r="BM253" s="25" t="s">
        <v>2790</v>
      </c>
    </row>
    <row r="254" spans="2:47" s="1" customFormat="1" ht="13.5">
      <c r="B254" s="42"/>
      <c r="C254" s="64"/>
      <c r="D254" s="218" t="s">
        <v>223</v>
      </c>
      <c r="E254" s="64"/>
      <c r="F254" s="219" t="s">
        <v>2791</v>
      </c>
      <c r="G254" s="64"/>
      <c r="H254" s="64"/>
      <c r="I254" s="174"/>
      <c r="J254" s="64"/>
      <c r="K254" s="64"/>
      <c r="L254" s="62"/>
      <c r="M254" s="220"/>
      <c r="N254" s="43"/>
      <c r="O254" s="43"/>
      <c r="P254" s="43"/>
      <c r="Q254" s="43"/>
      <c r="R254" s="43"/>
      <c r="S254" s="43"/>
      <c r="T254" s="79"/>
      <c r="AT254" s="25" t="s">
        <v>223</v>
      </c>
      <c r="AU254" s="25" t="s">
        <v>86</v>
      </c>
    </row>
    <row r="255" spans="2:51" s="12" customFormat="1" ht="13.5">
      <c r="B255" s="221"/>
      <c r="C255" s="222"/>
      <c r="D255" s="218" t="s">
        <v>224</v>
      </c>
      <c r="E255" s="233" t="s">
        <v>22</v>
      </c>
      <c r="F255" s="234" t="s">
        <v>2792</v>
      </c>
      <c r="G255" s="222"/>
      <c r="H255" s="235">
        <v>70.11</v>
      </c>
      <c r="I255" s="227"/>
      <c r="J255" s="222"/>
      <c r="K255" s="222"/>
      <c r="L255" s="228"/>
      <c r="M255" s="229"/>
      <c r="N255" s="230"/>
      <c r="O255" s="230"/>
      <c r="P255" s="230"/>
      <c r="Q255" s="230"/>
      <c r="R255" s="230"/>
      <c r="S255" s="230"/>
      <c r="T255" s="231"/>
      <c r="AT255" s="232" t="s">
        <v>224</v>
      </c>
      <c r="AU255" s="232" t="s">
        <v>86</v>
      </c>
      <c r="AV255" s="12" t="s">
        <v>86</v>
      </c>
      <c r="AW255" s="12" t="s">
        <v>41</v>
      </c>
      <c r="AX255" s="12" t="s">
        <v>24</v>
      </c>
      <c r="AY255" s="232" t="s">
        <v>214</v>
      </c>
    </row>
    <row r="256" spans="2:63" s="11" customFormat="1" ht="29.85" customHeight="1">
      <c r="B256" s="189"/>
      <c r="C256" s="190"/>
      <c r="D256" s="203" t="s">
        <v>77</v>
      </c>
      <c r="E256" s="204" t="s">
        <v>444</v>
      </c>
      <c r="F256" s="204" t="s">
        <v>445</v>
      </c>
      <c r="G256" s="190"/>
      <c r="H256" s="190"/>
      <c r="I256" s="193"/>
      <c r="J256" s="205">
        <f>BK256</f>
        <v>0</v>
      </c>
      <c r="K256" s="190"/>
      <c r="L256" s="195"/>
      <c r="M256" s="196"/>
      <c r="N256" s="197"/>
      <c r="O256" s="197"/>
      <c r="P256" s="198">
        <f>SUM(P257:P268)</f>
        <v>0</v>
      </c>
      <c r="Q256" s="197"/>
      <c r="R256" s="198">
        <f>SUM(R257:R268)</f>
        <v>0</v>
      </c>
      <c r="S256" s="197"/>
      <c r="T256" s="199">
        <f>SUM(T257:T268)</f>
        <v>0</v>
      </c>
      <c r="AR256" s="200" t="s">
        <v>24</v>
      </c>
      <c r="AT256" s="201" t="s">
        <v>77</v>
      </c>
      <c r="AU256" s="201" t="s">
        <v>24</v>
      </c>
      <c r="AY256" s="200" t="s">
        <v>214</v>
      </c>
      <c r="BK256" s="202">
        <f>SUM(BK257:BK268)</f>
        <v>0</v>
      </c>
    </row>
    <row r="257" spans="2:65" s="1" customFormat="1" ht="22.5" customHeight="1">
      <c r="B257" s="42"/>
      <c r="C257" s="206" t="s">
        <v>757</v>
      </c>
      <c r="D257" s="206" t="s">
        <v>216</v>
      </c>
      <c r="E257" s="207" t="s">
        <v>2793</v>
      </c>
      <c r="F257" s="208" t="s">
        <v>2794</v>
      </c>
      <c r="G257" s="209" t="s">
        <v>373</v>
      </c>
      <c r="H257" s="210">
        <v>38.449</v>
      </c>
      <c r="I257" s="211"/>
      <c r="J257" s="212">
        <f>ROUND(I257*H257,2)</f>
        <v>0</v>
      </c>
      <c r="K257" s="208" t="s">
        <v>220</v>
      </c>
      <c r="L257" s="62"/>
      <c r="M257" s="213" t="s">
        <v>22</v>
      </c>
      <c r="N257" s="214" t="s">
        <v>49</v>
      </c>
      <c r="O257" s="43"/>
      <c r="P257" s="215">
        <f>O257*H257</f>
        <v>0</v>
      </c>
      <c r="Q257" s="215">
        <v>0</v>
      </c>
      <c r="R257" s="215">
        <f>Q257*H257</f>
        <v>0</v>
      </c>
      <c r="S257" s="215">
        <v>0</v>
      </c>
      <c r="T257" s="216">
        <f>S257*H257</f>
        <v>0</v>
      </c>
      <c r="AR257" s="25" t="s">
        <v>221</v>
      </c>
      <c r="AT257" s="25" t="s">
        <v>216</v>
      </c>
      <c r="AU257" s="25" t="s">
        <v>86</v>
      </c>
      <c r="AY257" s="25" t="s">
        <v>214</v>
      </c>
      <c r="BE257" s="217">
        <f>IF(N257="základní",J257,0)</f>
        <v>0</v>
      </c>
      <c r="BF257" s="217">
        <f>IF(N257="snížená",J257,0)</f>
        <v>0</v>
      </c>
      <c r="BG257" s="217">
        <f>IF(N257="zákl. přenesená",J257,0)</f>
        <v>0</v>
      </c>
      <c r="BH257" s="217">
        <f>IF(N257="sníž. přenesená",J257,0)</f>
        <v>0</v>
      </c>
      <c r="BI257" s="217">
        <f>IF(N257="nulová",J257,0)</f>
        <v>0</v>
      </c>
      <c r="BJ257" s="25" t="s">
        <v>24</v>
      </c>
      <c r="BK257" s="217">
        <f>ROUND(I257*H257,2)</f>
        <v>0</v>
      </c>
      <c r="BL257" s="25" t="s">
        <v>221</v>
      </c>
      <c r="BM257" s="25" t="s">
        <v>2795</v>
      </c>
    </row>
    <row r="258" spans="2:47" s="1" customFormat="1" ht="27">
      <c r="B258" s="42"/>
      <c r="C258" s="64"/>
      <c r="D258" s="223" t="s">
        <v>223</v>
      </c>
      <c r="E258" s="64"/>
      <c r="F258" s="269" t="s">
        <v>2796</v>
      </c>
      <c r="G258" s="64"/>
      <c r="H258" s="64"/>
      <c r="I258" s="174"/>
      <c r="J258" s="64"/>
      <c r="K258" s="64"/>
      <c r="L258" s="62"/>
      <c r="M258" s="220"/>
      <c r="N258" s="43"/>
      <c r="O258" s="43"/>
      <c r="P258" s="43"/>
      <c r="Q258" s="43"/>
      <c r="R258" s="43"/>
      <c r="S258" s="43"/>
      <c r="T258" s="79"/>
      <c r="AT258" s="25" t="s">
        <v>223</v>
      </c>
      <c r="AU258" s="25" t="s">
        <v>86</v>
      </c>
    </row>
    <row r="259" spans="2:65" s="1" customFormat="1" ht="22.5" customHeight="1">
      <c r="B259" s="42"/>
      <c r="C259" s="206" t="s">
        <v>763</v>
      </c>
      <c r="D259" s="206" t="s">
        <v>216</v>
      </c>
      <c r="E259" s="207" t="s">
        <v>2797</v>
      </c>
      <c r="F259" s="208" t="s">
        <v>2798</v>
      </c>
      <c r="G259" s="209" t="s">
        <v>373</v>
      </c>
      <c r="H259" s="210">
        <v>768.98</v>
      </c>
      <c r="I259" s="211"/>
      <c r="J259" s="212">
        <f>ROUND(I259*H259,2)</f>
        <v>0</v>
      </c>
      <c r="K259" s="208" t="s">
        <v>220</v>
      </c>
      <c r="L259" s="62"/>
      <c r="M259" s="213" t="s">
        <v>22</v>
      </c>
      <c r="N259" s="214" t="s">
        <v>49</v>
      </c>
      <c r="O259" s="43"/>
      <c r="P259" s="215">
        <f>O259*H259</f>
        <v>0</v>
      </c>
      <c r="Q259" s="215">
        <v>0</v>
      </c>
      <c r="R259" s="215">
        <f>Q259*H259</f>
        <v>0</v>
      </c>
      <c r="S259" s="215">
        <v>0</v>
      </c>
      <c r="T259" s="216">
        <f>S259*H259</f>
        <v>0</v>
      </c>
      <c r="AR259" s="25" t="s">
        <v>221</v>
      </c>
      <c r="AT259" s="25" t="s">
        <v>216</v>
      </c>
      <c r="AU259" s="25" t="s">
        <v>86</v>
      </c>
      <c r="AY259" s="25" t="s">
        <v>214</v>
      </c>
      <c r="BE259" s="217">
        <f>IF(N259="základní",J259,0)</f>
        <v>0</v>
      </c>
      <c r="BF259" s="217">
        <f>IF(N259="snížená",J259,0)</f>
        <v>0</v>
      </c>
      <c r="BG259" s="217">
        <f>IF(N259="zákl. přenesená",J259,0)</f>
        <v>0</v>
      </c>
      <c r="BH259" s="217">
        <f>IF(N259="sníž. přenesená",J259,0)</f>
        <v>0</v>
      </c>
      <c r="BI259" s="217">
        <f>IF(N259="nulová",J259,0)</f>
        <v>0</v>
      </c>
      <c r="BJ259" s="25" t="s">
        <v>24</v>
      </c>
      <c r="BK259" s="217">
        <f>ROUND(I259*H259,2)</f>
        <v>0</v>
      </c>
      <c r="BL259" s="25" t="s">
        <v>221</v>
      </c>
      <c r="BM259" s="25" t="s">
        <v>2799</v>
      </c>
    </row>
    <row r="260" spans="2:47" s="1" customFormat="1" ht="27">
      <c r="B260" s="42"/>
      <c r="C260" s="64"/>
      <c r="D260" s="218" t="s">
        <v>223</v>
      </c>
      <c r="E260" s="64"/>
      <c r="F260" s="219" t="s">
        <v>2800</v>
      </c>
      <c r="G260" s="64"/>
      <c r="H260" s="64"/>
      <c r="I260" s="174"/>
      <c r="J260" s="64"/>
      <c r="K260" s="64"/>
      <c r="L260" s="62"/>
      <c r="M260" s="220"/>
      <c r="N260" s="43"/>
      <c r="O260" s="43"/>
      <c r="P260" s="43"/>
      <c r="Q260" s="43"/>
      <c r="R260" s="43"/>
      <c r="S260" s="43"/>
      <c r="T260" s="79"/>
      <c r="AT260" s="25" t="s">
        <v>223</v>
      </c>
      <c r="AU260" s="25" t="s">
        <v>86</v>
      </c>
    </row>
    <row r="261" spans="2:47" s="1" customFormat="1" ht="27">
      <c r="B261" s="42"/>
      <c r="C261" s="64"/>
      <c r="D261" s="218" t="s">
        <v>335</v>
      </c>
      <c r="E261" s="64"/>
      <c r="F261" s="270" t="s">
        <v>2801</v>
      </c>
      <c r="G261" s="64"/>
      <c r="H261" s="64"/>
      <c r="I261" s="174"/>
      <c r="J261" s="64"/>
      <c r="K261" s="64"/>
      <c r="L261" s="62"/>
      <c r="M261" s="220"/>
      <c r="N261" s="43"/>
      <c r="O261" s="43"/>
      <c r="P261" s="43"/>
      <c r="Q261" s="43"/>
      <c r="R261" s="43"/>
      <c r="S261" s="43"/>
      <c r="T261" s="79"/>
      <c r="AT261" s="25" t="s">
        <v>335</v>
      </c>
      <c r="AU261" s="25" t="s">
        <v>86</v>
      </c>
    </row>
    <row r="262" spans="2:51" s="12" customFormat="1" ht="13.5">
      <c r="B262" s="221"/>
      <c r="C262" s="222"/>
      <c r="D262" s="223" t="s">
        <v>224</v>
      </c>
      <c r="E262" s="222"/>
      <c r="F262" s="225" t="s">
        <v>2802</v>
      </c>
      <c r="G262" s="222"/>
      <c r="H262" s="226">
        <v>768.98</v>
      </c>
      <c r="I262" s="227"/>
      <c r="J262" s="222"/>
      <c r="K262" s="222"/>
      <c r="L262" s="228"/>
      <c r="M262" s="229"/>
      <c r="N262" s="230"/>
      <c r="O262" s="230"/>
      <c r="P262" s="230"/>
      <c r="Q262" s="230"/>
      <c r="R262" s="230"/>
      <c r="S262" s="230"/>
      <c r="T262" s="231"/>
      <c r="AT262" s="232" t="s">
        <v>224</v>
      </c>
      <c r="AU262" s="232" t="s">
        <v>86</v>
      </c>
      <c r="AV262" s="12" t="s">
        <v>86</v>
      </c>
      <c r="AW262" s="12" t="s">
        <v>6</v>
      </c>
      <c r="AX262" s="12" t="s">
        <v>24</v>
      </c>
      <c r="AY262" s="232" t="s">
        <v>214</v>
      </c>
    </row>
    <row r="263" spans="2:65" s="1" customFormat="1" ht="22.5" customHeight="1">
      <c r="B263" s="42"/>
      <c r="C263" s="206" t="s">
        <v>769</v>
      </c>
      <c r="D263" s="206" t="s">
        <v>216</v>
      </c>
      <c r="E263" s="207" t="s">
        <v>2803</v>
      </c>
      <c r="F263" s="208" t="s">
        <v>2804</v>
      </c>
      <c r="G263" s="209" t="s">
        <v>373</v>
      </c>
      <c r="H263" s="210">
        <v>10.219</v>
      </c>
      <c r="I263" s="211"/>
      <c r="J263" s="212">
        <f>ROUND(I263*H263,2)</f>
        <v>0</v>
      </c>
      <c r="K263" s="208" t="s">
        <v>220</v>
      </c>
      <c r="L263" s="62"/>
      <c r="M263" s="213" t="s">
        <v>22</v>
      </c>
      <c r="N263" s="214" t="s">
        <v>49</v>
      </c>
      <c r="O263" s="43"/>
      <c r="P263" s="215">
        <f>O263*H263</f>
        <v>0</v>
      </c>
      <c r="Q263" s="215">
        <v>0</v>
      </c>
      <c r="R263" s="215">
        <f>Q263*H263</f>
        <v>0</v>
      </c>
      <c r="S263" s="215">
        <v>0</v>
      </c>
      <c r="T263" s="216">
        <f>S263*H263</f>
        <v>0</v>
      </c>
      <c r="AR263" s="25" t="s">
        <v>221</v>
      </c>
      <c r="AT263" s="25" t="s">
        <v>216</v>
      </c>
      <c r="AU263" s="25" t="s">
        <v>86</v>
      </c>
      <c r="AY263" s="25" t="s">
        <v>214</v>
      </c>
      <c r="BE263" s="217">
        <f>IF(N263="základní",J263,0)</f>
        <v>0</v>
      </c>
      <c r="BF263" s="217">
        <f>IF(N263="snížená",J263,0)</f>
        <v>0</v>
      </c>
      <c r="BG263" s="217">
        <f>IF(N263="zákl. přenesená",J263,0)</f>
        <v>0</v>
      </c>
      <c r="BH263" s="217">
        <f>IF(N263="sníž. přenesená",J263,0)</f>
        <v>0</v>
      </c>
      <c r="BI263" s="217">
        <f>IF(N263="nulová",J263,0)</f>
        <v>0</v>
      </c>
      <c r="BJ263" s="25" t="s">
        <v>24</v>
      </c>
      <c r="BK263" s="217">
        <f>ROUND(I263*H263,2)</f>
        <v>0</v>
      </c>
      <c r="BL263" s="25" t="s">
        <v>221</v>
      </c>
      <c r="BM263" s="25" t="s">
        <v>2805</v>
      </c>
    </row>
    <row r="264" spans="2:47" s="1" customFormat="1" ht="13.5">
      <c r="B264" s="42"/>
      <c r="C264" s="64"/>
      <c r="D264" s="223" t="s">
        <v>223</v>
      </c>
      <c r="E264" s="64"/>
      <c r="F264" s="269" t="s">
        <v>2804</v>
      </c>
      <c r="G264" s="64"/>
      <c r="H264" s="64"/>
      <c r="I264" s="174"/>
      <c r="J264" s="64"/>
      <c r="K264" s="64"/>
      <c r="L264" s="62"/>
      <c r="M264" s="220"/>
      <c r="N264" s="43"/>
      <c r="O264" s="43"/>
      <c r="P264" s="43"/>
      <c r="Q264" s="43"/>
      <c r="R264" s="43"/>
      <c r="S264" s="43"/>
      <c r="T264" s="79"/>
      <c r="AT264" s="25" t="s">
        <v>223</v>
      </c>
      <c r="AU264" s="25" t="s">
        <v>86</v>
      </c>
    </row>
    <row r="265" spans="2:65" s="1" customFormat="1" ht="22.5" customHeight="1">
      <c r="B265" s="42"/>
      <c r="C265" s="206" t="s">
        <v>776</v>
      </c>
      <c r="D265" s="206" t="s">
        <v>216</v>
      </c>
      <c r="E265" s="207" t="s">
        <v>2806</v>
      </c>
      <c r="F265" s="208" t="s">
        <v>2807</v>
      </c>
      <c r="G265" s="209" t="s">
        <v>373</v>
      </c>
      <c r="H265" s="210">
        <v>28.23</v>
      </c>
      <c r="I265" s="211"/>
      <c r="J265" s="212">
        <f>ROUND(I265*H265,2)</f>
        <v>0</v>
      </c>
      <c r="K265" s="208" t="s">
        <v>220</v>
      </c>
      <c r="L265" s="62"/>
      <c r="M265" s="213" t="s">
        <v>22</v>
      </c>
      <c r="N265" s="214" t="s">
        <v>49</v>
      </c>
      <c r="O265" s="43"/>
      <c r="P265" s="215">
        <f>O265*H265</f>
        <v>0</v>
      </c>
      <c r="Q265" s="215">
        <v>0</v>
      </c>
      <c r="R265" s="215">
        <f>Q265*H265</f>
        <v>0</v>
      </c>
      <c r="S265" s="215">
        <v>0</v>
      </c>
      <c r="T265" s="216">
        <f>S265*H265</f>
        <v>0</v>
      </c>
      <c r="AR265" s="25" t="s">
        <v>221</v>
      </c>
      <c r="AT265" s="25" t="s">
        <v>216</v>
      </c>
      <c r="AU265" s="25" t="s">
        <v>86</v>
      </c>
      <c r="AY265" s="25" t="s">
        <v>214</v>
      </c>
      <c r="BE265" s="217">
        <f>IF(N265="základní",J265,0)</f>
        <v>0</v>
      </c>
      <c r="BF265" s="217">
        <f>IF(N265="snížená",J265,0)</f>
        <v>0</v>
      </c>
      <c r="BG265" s="217">
        <f>IF(N265="zákl. přenesená",J265,0)</f>
        <v>0</v>
      </c>
      <c r="BH265" s="217">
        <f>IF(N265="sníž. přenesená",J265,0)</f>
        <v>0</v>
      </c>
      <c r="BI265" s="217">
        <f>IF(N265="nulová",J265,0)</f>
        <v>0</v>
      </c>
      <c r="BJ265" s="25" t="s">
        <v>24</v>
      </c>
      <c r="BK265" s="217">
        <f>ROUND(I265*H265,2)</f>
        <v>0</v>
      </c>
      <c r="BL265" s="25" t="s">
        <v>221</v>
      </c>
      <c r="BM265" s="25" t="s">
        <v>2808</v>
      </c>
    </row>
    <row r="266" spans="2:47" s="1" customFormat="1" ht="13.5">
      <c r="B266" s="42"/>
      <c r="C266" s="64"/>
      <c r="D266" s="223" t="s">
        <v>223</v>
      </c>
      <c r="E266" s="64"/>
      <c r="F266" s="269" t="s">
        <v>2807</v>
      </c>
      <c r="G266" s="64"/>
      <c r="H266" s="64"/>
      <c r="I266" s="174"/>
      <c r="J266" s="64"/>
      <c r="K266" s="64"/>
      <c r="L266" s="62"/>
      <c r="M266" s="220"/>
      <c r="N266" s="43"/>
      <c r="O266" s="43"/>
      <c r="P266" s="43"/>
      <c r="Q266" s="43"/>
      <c r="R266" s="43"/>
      <c r="S266" s="43"/>
      <c r="T266" s="79"/>
      <c r="AT266" s="25" t="s">
        <v>223</v>
      </c>
      <c r="AU266" s="25" t="s">
        <v>86</v>
      </c>
    </row>
    <row r="267" spans="2:65" s="1" customFormat="1" ht="22.5" customHeight="1">
      <c r="B267" s="42"/>
      <c r="C267" s="206" t="s">
        <v>782</v>
      </c>
      <c r="D267" s="206" t="s">
        <v>216</v>
      </c>
      <c r="E267" s="207" t="s">
        <v>1709</v>
      </c>
      <c r="F267" s="208" t="s">
        <v>1710</v>
      </c>
      <c r="G267" s="209" t="s">
        <v>373</v>
      </c>
      <c r="H267" s="210">
        <v>2.28</v>
      </c>
      <c r="I267" s="211"/>
      <c r="J267" s="212">
        <f>ROUND(I267*H267,2)</f>
        <v>0</v>
      </c>
      <c r="K267" s="208" t="s">
        <v>220</v>
      </c>
      <c r="L267" s="62"/>
      <c r="M267" s="213" t="s">
        <v>22</v>
      </c>
      <c r="N267" s="214" t="s">
        <v>49</v>
      </c>
      <c r="O267" s="43"/>
      <c r="P267" s="215">
        <f>O267*H267</f>
        <v>0</v>
      </c>
      <c r="Q267" s="215">
        <v>0</v>
      </c>
      <c r="R267" s="215">
        <f>Q267*H267</f>
        <v>0</v>
      </c>
      <c r="S267" s="215">
        <v>0</v>
      </c>
      <c r="T267" s="216">
        <f>S267*H267</f>
        <v>0</v>
      </c>
      <c r="AR267" s="25" t="s">
        <v>221</v>
      </c>
      <c r="AT267" s="25" t="s">
        <v>216</v>
      </c>
      <c r="AU267" s="25" t="s">
        <v>86</v>
      </c>
      <c r="AY267" s="25" t="s">
        <v>214</v>
      </c>
      <c r="BE267" s="217">
        <f>IF(N267="základní",J267,0)</f>
        <v>0</v>
      </c>
      <c r="BF267" s="217">
        <f>IF(N267="snížená",J267,0)</f>
        <v>0</v>
      </c>
      <c r="BG267" s="217">
        <f>IF(N267="zákl. přenesená",J267,0)</f>
        <v>0</v>
      </c>
      <c r="BH267" s="217">
        <f>IF(N267="sníž. přenesená",J267,0)</f>
        <v>0</v>
      </c>
      <c r="BI267" s="217">
        <f>IF(N267="nulová",J267,0)</f>
        <v>0</v>
      </c>
      <c r="BJ267" s="25" t="s">
        <v>24</v>
      </c>
      <c r="BK267" s="217">
        <f>ROUND(I267*H267,2)</f>
        <v>0</v>
      </c>
      <c r="BL267" s="25" t="s">
        <v>221</v>
      </c>
      <c r="BM267" s="25" t="s">
        <v>2809</v>
      </c>
    </row>
    <row r="268" spans="2:47" s="1" customFormat="1" ht="13.5">
      <c r="B268" s="42"/>
      <c r="C268" s="64"/>
      <c r="D268" s="218" t="s">
        <v>223</v>
      </c>
      <c r="E268" s="64"/>
      <c r="F268" s="219" t="s">
        <v>1710</v>
      </c>
      <c r="G268" s="64"/>
      <c r="H268" s="64"/>
      <c r="I268" s="174"/>
      <c r="J268" s="64"/>
      <c r="K268" s="64"/>
      <c r="L268" s="62"/>
      <c r="M268" s="271"/>
      <c r="N268" s="272"/>
      <c r="O268" s="272"/>
      <c r="P268" s="272"/>
      <c r="Q268" s="272"/>
      <c r="R268" s="272"/>
      <c r="S268" s="272"/>
      <c r="T268" s="273"/>
      <c r="AT268" s="25" t="s">
        <v>223</v>
      </c>
      <c r="AU268" s="25" t="s">
        <v>86</v>
      </c>
    </row>
    <row r="269" spans="2:12" s="1" customFormat="1" ht="6.95" customHeight="1">
      <c r="B269" s="57"/>
      <c r="C269" s="58"/>
      <c r="D269" s="58"/>
      <c r="E269" s="58"/>
      <c r="F269" s="58"/>
      <c r="G269" s="58"/>
      <c r="H269" s="58"/>
      <c r="I269" s="150"/>
      <c r="J269" s="58"/>
      <c r="K269" s="58"/>
      <c r="L269" s="62"/>
    </row>
  </sheetData>
  <sheetProtection password="CC35" sheet="1" objects="1" scenarios="1" formatCells="0" formatColumns="0" formatRows="0" sort="0" autoFilter="0"/>
  <autoFilter ref="C94:K268"/>
  <mergeCells count="15">
    <mergeCell ref="E85:H85"/>
    <mergeCell ref="E83:H83"/>
    <mergeCell ref="E87:H87"/>
    <mergeCell ref="G1:H1"/>
    <mergeCell ref="L2:V2"/>
    <mergeCell ref="E49:H49"/>
    <mergeCell ref="E53:H53"/>
    <mergeCell ref="E51:H51"/>
    <mergeCell ref="E55:H55"/>
    <mergeCell ref="E81:H81"/>
    <mergeCell ref="E7:H7"/>
    <mergeCell ref="E11:H11"/>
    <mergeCell ref="E9:H9"/>
    <mergeCell ref="E13:H13"/>
    <mergeCell ref="E28:H28"/>
  </mergeCells>
  <hyperlinks>
    <hyperlink ref="F1:G1" location="C2" display="1) Krycí list soupisu"/>
    <hyperlink ref="G1:H1" location="C62"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1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146</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ht="22.5" customHeight="1">
      <c r="B9" s="29"/>
      <c r="C9" s="30"/>
      <c r="D9" s="30"/>
      <c r="E9" s="417" t="s">
        <v>2185</v>
      </c>
      <c r="F9" s="377"/>
      <c r="G9" s="377"/>
      <c r="H9" s="377"/>
      <c r="I9" s="128"/>
      <c r="J9" s="30"/>
      <c r="K9" s="32"/>
    </row>
    <row r="10" spans="2:11" ht="13.5">
      <c r="B10" s="29"/>
      <c r="C10" s="30"/>
      <c r="D10" s="38" t="s">
        <v>181</v>
      </c>
      <c r="E10" s="30"/>
      <c r="F10" s="30"/>
      <c r="G10" s="30"/>
      <c r="H10" s="30"/>
      <c r="I10" s="128"/>
      <c r="J10" s="30"/>
      <c r="K10" s="32"/>
    </row>
    <row r="11" spans="2:11" s="1" customFormat="1" ht="22.5" customHeight="1">
      <c r="B11" s="42"/>
      <c r="C11" s="43"/>
      <c r="D11" s="43"/>
      <c r="E11" s="401" t="s">
        <v>2575</v>
      </c>
      <c r="F11" s="419"/>
      <c r="G11" s="419"/>
      <c r="H11" s="419"/>
      <c r="I11" s="129"/>
      <c r="J11" s="43"/>
      <c r="K11" s="46"/>
    </row>
    <row r="12" spans="2:11" s="1" customFormat="1" ht="13.5">
      <c r="B12" s="42"/>
      <c r="C12" s="43"/>
      <c r="D12" s="38" t="s">
        <v>2191</v>
      </c>
      <c r="E12" s="43"/>
      <c r="F12" s="43"/>
      <c r="G12" s="43"/>
      <c r="H12" s="43"/>
      <c r="I12" s="129"/>
      <c r="J12" s="43"/>
      <c r="K12" s="46"/>
    </row>
    <row r="13" spans="2:11" s="1" customFormat="1" ht="36.95" customHeight="1">
      <c r="B13" s="42"/>
      <c r="C13" s="43"/>
      <c r="D13" s="43"/>
      <c r="E13" s="420" t="s">
        <v>2810</v>
      </c>
      <c r="F13" s="419"/>
      <c r="G13" s="419"/>
      <c r="H13" s="419"/>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ROUND(J90,2)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ROUND(SUM(BE90:BE104),2)</f>
        <v>0</v>
      </c>
      <c r="G34" s="43"/>
      <c r="H34" s="43"/>
      <c r="I34" s="142">
        <v>0.21</v>
      </c>
      <c r="J34" s="141">
        <f>ROUND(ROUND((SUM(BE90:BE104)),2)*I34,2)</f>
        <v>0</v>
      </c>
      <c r="K34" s="46"/>
    </row>
    <row r="35" spans="2:11" s="1" customFormat="1" ht="14.45" customHeight="1">
      <c r="B35" s="42"/>
      <c r="C35" s="43"/>
      <c r="D35" s="43"/>
      <c r="E35" s="50" t="s">
        <v>50</v>
      </c>
      <c r="F35" s="141">
        <f>ROUND(SUM(BF90:BF104),2)</f>
        <v>0</v>
      </c>
      <c r="G35" s="43"/>
      <c r="H35" s="43"/>
      <c r="I35" s="142">
        <v>0.15</v>
      </c>
      <c r="J35" s="141">
        <f>ROUND(ROUND((SUM(BF90:BF104)),2)*I35,2)</f>
        <v>0</v>
      </c>
      <c r="K35" s="46"/>
    </row>
    <row r="36" spans="2:11" s="1" customFormat="1" ht="14.45" customHeight="1" hidden="1">
      <c r="B36" s="42"/>
      <c r="C36" s="43"/>
      <c r="D36" s="43"/>
      <c r="E36" s="50" t="s">
        <v>51</v>
      </c>
      <c r="F36" s="141">
        <f>ROUND(SUM(BG90:BG104),2)</f>
        <v>0</v>
      </c>
      <c r="G36" s="43"/>
      <c r="H36" s="43"/>
      <c r="I36" s="142">
        <v>0.21</v>
      </c>
      <c r="J36" s="141">
        <v>0</v>
      </c>
      <c r="K36" s="46"/>
    </row>
    <row r="37" spans="2:11" s="1" customFormat="1" ht="14.45" customHeight="1" hidden="1">
      <c r="B37" s="42"/>
      <c r="C37" s="43"/>
      <c r="D37" s="43"/>
      <c r="E37" s="50" t="s">
        <v>52</v>
      </c>
      <c r="F37" s="141">
        <f>ROUND(SUM(BH90:BH104),2)</f>
        <v>0</v>
      </c>
      <c r="G37" s="43"/>
      <c r="H37" s="43"/>
      <c r="I37" s="142">
        <v>0.15</v>
      </c>
      <c r="J37" s="141">
        <v>0</v>
      </c>
      <c r="K37" s="46"/>
    </row>
    <row r="38" spans="2:11" s="1" customFormat="1" ht="14.45" customHeight="1" hidden="1">
      <c r="B38" s="42"/>
      <c r="C38" s="43"/>
      <c r="D38" s="43"/>
      <c r="E38" s="50" t="s">
        <v>53</v>
      </c>
      <c r="F38" s="141">
        <f>ROUND(SUM(BI90:BI104),2)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2575</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SO-02-2c - Elektroinstalace ČS-2</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J90</f>
        <v>0</v>
      </c>
      <c r="K64" s="46"/>
      <c r="AU64" s="25" t="s">
        <v>189</v>
      </c>
    </row>
    <row r="65" spans="2:11" s="8" customFormat="1" ht="24.95" customHeight="1">
      <c r="B65" s="160"/>
      <c r="C65" s="161"/>
      <c r="D65" s="162" t="s">
        <v>497</v>
      </c>
      <c r="E65" s="163"/>
      <c r="F65" s="163"/>
      <c r="G65" s="163"/>
      <c r="H65" s="163"/>
      <c r="I65" s="164"/>
      <c r="J65" s="165">
        <f>J91</f>
        <v>0</v>
      </c>
      <c r="K65" s="166"/>
    </row>
    <row r="66" spans="2:11" s="9" customFormat="1" ht="19.9" customHeight="1">
      <c r="B66" s="167"/>
      <c r="C66" s="168"/>
      <c r="D66" s="169" t="s">
        <v>498</v>
      </c>
      <c r="E66" s="170"/>
      <c r="F66" s="170"/>
      <c r="G66" s="170"/>
      <c r="H66" s="170"/>
      <c r="I66" s="171"/>
      <c r="J66" s="172">
        <f>J92</f>
        <v>0</v>
      </c>
      <c r="K66" s="173"/>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0"/>
      <c r="J68" s="58"/>
      <c r="K68" s="59"/>
    </row>
    <row r="72" spans="2:12" s="1" customFormat="1" ht="6.95" customHeight="1">
      <c r="B72" s="60"/>
      <c r="C72" s="61"/>
      <c r="D72" s="61"/>
      <c r="E72" s="61"/>
      <c r="F72" s="61"/>
      <c r="G72" s="61"/>
      <c r="H72" s="61"/>
      <c r="I72" s="153"/>
      <c r="J72" s="61"/>
      <c r="K72" s="61"/>
      <c r="L72" s="62"/>
    </row>
    <row r="73" spans="2:12" s="1" customFormat="1" ht="36.95" customHeight="1">
      <c r="B73" s="42"/>
      <c r="C73" s="63" t="s">
        <v>198</v>
      </c>
      <c r="D73" s="64"/>
      <c r="E73" s="64"/>
      <c r="F73" s="64"/>
      <c r="G73" s="64"/>
      <c r="H73" s="64"/>
      <c r="I73" s="174"/>
      <c r="J73" s="64"/>
      <c r="K73" s="64"/>
      <c r="L73" s="62"/>
    </row>
    <row r="74" spans="2:12" s="1" customFormat="1" ht="6.95" customHeight="1">
      <c r="B74" s="42"/>
      <c r="C74" s="64"/>
      <c r="D74" s="64"/>
      <c r="E74" s="64"/>
      <c r="F74" s="64"/>
      <c r="G74" s="64"/>
      <c r="H74" s="64"/>
      <c r="I74" s="174"/>
      <c r="J74" s="64"/>
      <c r="K74" s="64"/>
      <c r="L74" s="62"/>
    </row>
    <row r="75" spans="2:12" s="1" customFormat="1" ht="14.45" customHeight="1">
      <c r="B75" s="42"/>
      <c r="C75" s="66" t="s">
        <v>18</v>
      </c>
      <c r="D75" s="64"/>
      <c r="E75" s="64"/>
      <c r="F75" s="64"/>
      <c r="G75" s="64"/>
      <c r="H75" s="64"/>
      <c r="I75" s="174"/>
      <c r="J75" s="64"/>
      <c r="K75" s="64"/>
      <c r="L75" s="62"/>
    </row>
    <row r="76" spans="2:12" s="1" customFormat="1" ht="22.5" customHeight="1">
      <c r="B76" s="42"/>
      <c r="C76" s="64"/>
      <c r="D76" s="64"/>
      <c r="E76" s="421" t="str">
        <f>E7</f>
        <v>Splašková kanalizace a ČOV Drhovy</v>
      </c>
      <c r="F76" s="422"/>
      <c r="G76" s="422"/>
      <c r="H76" s="422"/>
      <c r="I76" s="174"/>
      <c r="J76" s="64"/>
      <c r="K76" s="64"/>
      <c r="L76" s="62"/>
    </row>
    <row r="77" spans="2:12" ht="13.5">
      <c r="B77" s="29"/>
      <c r="C77" s="66" t="s">
        <v>175</v>
      </c>
      <c r="D77" s="175"/>
      <c r="E77" s="175"/>
      <c r="F77" s="175"/>
      <c r="G77" s="175"/>
      <c r="H77" s="175"/>
      <c r="J77" s="175"/>
      <c r="K77" s="175"/>
      <c r="L77" s="176"/>
    </row>
    <row r="78" spans="2:12" ht="22.5" customHeight="1">
      <c r="B78" s="29"/>
      <c r="C78" s="175"/>
      <c r="D78" s="175"/>
      <c r="E78" s="421" t="s">
        <v>2185</v>
      </c>
      <c r="F78" s="426"/>
      <c r="G78" s="426"/>
      <c r="H78" s="426"/>
      <c r="J78" s="175"/>
      <c r="K78" s="175"/>
      <c r="L78" s="176"/>
    </row>
    <row r="79" spans="2:12" ht="13.5">
      <c r="B79" s="29"/>
      <c r="C79" s="66" t="s">
        <v>181</v>
      </c>
      <c r="D79" s="175"/>
      <c r="E79" s="175"/>
      <c r="F79" s="175"/>
      <c r="G79" s="175"/>
      <c r="H79" s="175"/>
      <c r="J79" s="175"/>
      <c r="K79" s="175"/>
      <c r="L79" s="176"/>
    </row>
    <row r="80" spans="2:12" s="1" customFormat="1" ht="22.5" customHeight="1">
      <c r="B80" s="42"/>
      <c r="C80" s="64"/>
      <c r="D80" s="64"/>
      <c r="E80" s="425" t="s">
        <v>2575</v>
      </c>
      <c r="F80" s="423"/>
      <c r="G80" s="423"/>
      <c r="H80" s="423"/>
      <c r="I80" s="174"/>
      <c r="J80" s="64"/>
      <c r="K80" s="64"/>
      <c r="L80" s="62"/>
    </row>
    <row r="81" spans="2:12" s="1" customFormat="1" ht="14.45" customHeight="1">
      <c r="B81" s="42"/>
      <c r="C81" s="66" t="s">
        <v>2191</v>
      </c>
      <c r="D81" s="64"/>
      <c r="E81" s="64"/>
      <c r="F81" s="64"/>
      <c r="G81" s="64"/>
      <c r="H81" s="64"/>
      <c r="I81" s="174"/>
      <c r="J81" s="64"/>
      <c r="K81" s="64"/>
      <c r="L81" s="62"/>
    </row>
    <row r="82" spans="2:12" s="1" customFormat="1" ht="23.25" customHeight="1">
      <c r="B82" s="42"/>
      <c r="C82" s="64"/>
      <c r="D82" s="64"/>
      <c r="E82" s="392" t="str">
        <f>E13</f>
        <v>SO-02-2c - Elektroinstalace ČS-2</v>
      </c>
      <c r="F82" s="423"/>
      <c r="G82" s="423"/>
      <c r="H82" s="423"/>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25</v>
      </c>
      <c r="D84" s="64"/>
      <c r="E84" s="64"/>
      <c r="F84" s="177" t="str">
        <f>F16</f>
        <v>Drhovy</v>
      </c>
      <c r="G84" s="64"/>
      <c r="H84" s="64"/>
      <c r="I84" s="178" t="s">
        <v>27</v>
      </c>
      <c r="J84" s="74" t="str">
        <f>IF(J16="","",J16)</f>
        <v>23.8.2016</v>
      </c>
      <c r="K84" s="64"/>
      <c r="L84" s="62"/>
    </row>
    <row r="85" spans="2:12" s="1" customFormat="1" ht="6.95" customHeight="1">
      <c r="B85" s="42"/>
      <c r="C85" s="64"/>
      <c r="D85" s="64"/>
      <c r="E85" s="64"/>
      <c r="F85" s="64"/>
      <c r="G85" s="64"/>
      <c r="H85" s="64"/>
      <c r="I85" s="174"/>
      <c r="J85" s="64"/>
      <c r="K85" s="64"/>
      <c r="L85" s="62"/>
    </row>
    <row r="86" spans="2:12" s="1" customFormat="1" ht="13.5">
      <c r="B86" s="42"/>
      <c r="C86" s="66" t="s">
        <v>31</v>
      </c>
      <c r="D86" s="64"/>
      <c r="E86" s="64"/>
      <c r="F86" s="177" t="str">
        <f>E19</f>
        <v>Obec Drhovy, Drhovy 65, 263 01 Dobříš</v>
      </c>
      <c r="G86" s="64"/>
      <c r="H86" s="64"/>
      <c r="I86" s="178" t="s">
        <v>37</v>
      </c>
      <c r="J86" s="177" t="str">
        <f>E25</f>
        <v>UREŠ vhprojekt s.r.o.</v>
      </c>
      <c r="K86" s="64"/>
      <c r="L86" s="62"/>
    </row>
    <row r="87" spans="2:12" s="1" customFormat="1" ht="14.45" customHeight="1">
      <c r="B87" s="42"/>
      <c r="C87" s="66" t="s">
        <v>35</v>
      </c>
      <c r="D87" s="64"/>
      <c r="E87" s="64"/>
      <c r="F87" s="177" t="str">
        <f>IF(E22="","",E22)</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199</v>
      </c>
      <c r="D89" s="181" t="s">
        <v>63</v>
      </c>
      <c r="E89" s="181" t="s">
        <v>59</v>
      </c>
      <c r="F89" s="181" t="s">
        <v>200</v>
      </c>
      <c r="G89" s="181" t="s">
        <v>201</v>
      </c>
      <c r="H89" s="181" t="s">
        <v>202</v>
      </c>
      <c r="I89" s="182" t="s">
        <v>203</v>
      </c>
      <c r="J89" s="181" t="s">
        <v>187</v>
      </c>
      <c r="K89" s="183" t="s">
        <v>204</v>
      </c>
      <c r="L89" s="184"/>
      <c r="M89" s="82" t="s">
        <v>205</v>
      </c>
      <c r="N89" s="83" t="s">
        <v>48</v>
      </c>
      <c r="O89" s="83" t="s">
        <v>206</v>
      </c>
      <c r="P89" s="83" t="s">
        <v>207</v>
      </c>
      <c r="Q89" s="83" t="s">
        <v>208</v>
      </c>
      <c r="R89" s="83" t="s">
        <v>209</v>
      </c>
      <c r="S89" s="83" t="s">
        <v>210</v>
      </c>
      <c r="T89" s="84" t="s">
        <v>211</v>
      </c>
    </row>
    <row r="90" spans="2:63" s="1" customFormat="1" ht="29.25" customHeight="1">
      <c r="B90" s="42"/>
      <c r="C90" s="88" t="s">
        <v>188</v>
      </c>
      <c r="D90" s="64"/>
      <c r="E90" s="64"/>
      <c r="F90" s="64"/>
      <c r="G90" s="64"/>
      <c r="H90" s="64"/>
      <c r="I90" s="174"/>
      <c r="J90" s="185">
        <f>BK90</f>
        <v>0</v>
      </c>
      <c r="K90" s="64"/>
      <c r="L90" s="62"/>
      <c r="M90" s="85"/>
      <c r="N90" s="86"/>
      <c r="O90" s="86"/>
      <c r="P90" s="186">
        <f>P91</f>
        <v>0</v>
      </c>
      <c r="Q90" s="86"/>
      <c r="R90" s="186">
        <f>R91</f>
        <v>0</v>
      </c>
      <c r="S90" s="86"/>
      <c r="T90" s="187">
        <f>T91</f>
        <v>0</v>
      </c>
      <c r="AT90" s="25" t="s">
        <v>77</v>
      </c>
      <c r="AU90" s="25" t="s">
        <v>189</v>
      </c>
      <c r="BK90" s="188">
        <f>BK91</f>
        <v>0</v>
      </c>
    </row>
    <row r="91" spans="2:63" s="11" customFormat="1" ht="37.35" customHeight="1">
      <c r="B91" s="189"/>
      <c r="C91" s="190"/>
      <c r="D91" s="191" t="s">
        <v>77</v>
      </c>
      <c r="E91" s="192" t="s">
        <v>179</v>
      </c>
      <c r="F91" s="192" t="s">
        <v>1374</v>
      </c>
      <c r="G91" s="190"/>
      <c r="H91" s="190"/>
      <c r="I91" s="193"/>
      <c r="J91" s="194">
        <f>BK91</f>
        <v>0</v>
      </c>
      <c r="K91" s="190"/>
      <c r="L91" s="195"/>
      <c r="M91" s="196"/>
      <c r="N91" s="197"/>
      <c r="O91" s="197"/>
      <c r="P91" s="198">
        <f>P92</f>
        <v>0</v>
      </c>
      <c r="Q91" s="197"/>
      <c r="R91" s="198">
        <f>R92</f>
        <v>0</v>
      </c>
      <c r="S91" s="197"/>
      <c r="T91" s="199">
        <f>T92</f>
        <v>0</v>
      </c>
      <c r="AR91" s="200" t="s">
        <v>124</v>
      </c>
      <c r="AT91" s="201" t="s">
        <v>77</v>
      </c>
      <c r="AU91" s="201" t="s">
        <v>78</v>
      </c>
      <c r="AY91" s="200" t="s">
        <v>214</v>
      </c>
      <c r="BK91" s="202">
        <f>BK92</f>
        <v>0</v>
      </c>
    </row>
    <row r="92" spans="2:63" s="11" customFormat="1" ht="19.9" customHeight="1">
      <c r="B92" s="189"/>
      <c r="C92" s="190"/>
      <c r="D92" s="203" t="s">
        <v>77</v>
      </c>
      <c r="E92" s="204" t="s">
        <v>1375</v>
      </c>
      <c r="F92" s="204" t="s">
        <v>1376</v>
      </c>
      <c r="G92" s="190"/>
      <c r="H92" s="190"/>
      <c r="I92" s="193"/>
      <c r="J92" s="205">
        <f>BK92</f>
        <v>0</v>
      </c>
      <c r="K92" s="190"/>
      <c r="L92" s="195"/>
      <c r="M92" s="196"/>
      <c r="N92" s="197"/>
      <c r="O92" s="197"/>
      <c r="P92" s="198">
        <f>SUM(P93:P104)</f>
        <v>0</v>
      </c>
      <c r="Q92" s="197"/>
      <c r="R92" s="198">
        <f>SUM(R93:R104)</f>
        <v>0</v>
      </c>
      <c r="S92" s="197"/>
      <c r="T92" s="199">
        <f>SUM(T93:T104)</f>
        <v>0</v>
      </c>
      <c r="AR92" s="200" t="s">
        <v>124</v>
      </c>
      <c r="AT92" s="201" t="s">
        <v>77</v>
      </c>
      <c r="AU92" s="201" t="s">
        <v>24</v>
      </c>
      <c r="AY92" s="200" t="s">
        <v>214</v>
      </c>
      <c r="BK92" s="202">
        <f>SUM(BK93:BK104)</f>
        <v>0</v>
      </c>
    </row>
    <row r="93" spans="2:65" s="1" customFormat="1" ht="22.5" customHeight="1">
      <c r="B93" s="42"/>
      <c r="C93" s="206" t="s">
        <v>24</v>
      </c>
      <c r="D93" s="206" t="s">
        <v>216</v>
      </c>
      <c r="E93" s="207" t="s">
        <v>2424</v>
      </c>
      <c r="F93" s="208" t="s">
        <v>1379</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856</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856</v>
      </c>
      <c r="BM93" s="25" t="s">
        <v>2811</v>
      </c>
    </row>
    <row r="94" spans="2:47" s="1" customFormat="1" ht="13.5">
      <c r="B94" s="42"/>
      <c r="C94" s="64"/>
      <c r="D94" s="223" t="s">
        <v>223</v>
      </c>
      <c r="E94" s="64"/>
      <c r="F94" s="269" t="s">
        <v>2812</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86</v>
      </c>
      <c r="D95" s="206" t="s">
        <v>216</v>
      </c>
      <c r="E95" s="207" t="s">
        <v>2427</v>
      </c>
      <c r="F95" s="208" t="s">
        <v>1384</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856</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856</v>
      </c>
      <c r="BM95" s="25" t="s">
        <v>2813</v>
      </c>
    </row>
    <row r="96" spans="2:47" s="1" customFormat="1" ht="13.5">
      <c r="B96" s="42"/>
      <c r="C96" s="64"/>
      <c r="D96" s="223" t="s">
        <v>223</v>
      </c>
      <c r="E96" s="64"/>
      <c r="F96" s="269" t="s">
        <v>2812</v>
      </c>
      <c r="G96" s="64"/>
      <c r="H96" s="64"/>
      <c r="I96" s="174"/>
      <c r="J96" s="64"/>
      <c r="K96" s="64"/>
      <c r="L96" s="62"/>
      <c r="M96" s="220"/>
      <c r="N96" s="43"/>
      <c r="O96" s="43"/>
      <c r="P96" s="43"/>
      <c r="Q96" s="43"/>
      <c r="R96" s="43"/>
      <c r="S96" s="43"/>
      <c r="T96" s="79"/>
      <c r="AT96" s="25" t="s">
        <v>223</v>
      </c>
      <c r="AU96" s="25" t="s">
        <v>86</v>
      </c>
    </row>
    <row r="97" spans="2:65" s="1" customFormat="1" ht="22.5" customHeight="1">
      <c r="B97" s="42"/>
      <c r="C97" s="206" t="s">
        <v>124</v>
      </c>
      <c r="D97" s="206" t="s">
        <v>216</v>
      </c>
      <c r="E97" s="207" t="s">
        <v>2429</v>
      </c>
      <c r="F97" s="208" t="s">
        <v>2430</v>
      </c>
      <c r="G97" s="209" t="s">
        <v>441</v>
      </c>
      <c r="H97" s="210">
        <v>1</v>
      </c>
      <c r="I97" s="211"/>
      <c r="J97" s="212">
        <f>ROUND(I97*H97,2)</f>
        <v>0</v>
      </c>
      <c r="K97" s="208" t="s">
        <v>22</v>
      </c>
      <c r="L97" s="62"/>
      <c r="M97" s="213" t="s">
        <v>22</v>
      </c>
      <c r="N97" s="214" t="s">
        <v>49</v>
      </c>
      <c r="O97" s="43"/>
      <c r="P97" s="215">
        <f>O97*H97</f>
        <v>0</v>
      </c>
      <c r="Q97" s="215">
        <v>0</v>
      </c>
      <c r="R97" s="215">
        <f>Q97*H97</f>
        <v>0</v>
      </c>
      <c r="S97" s="215">
        <v>0</v>
      </c>
      <c r="T97" s="216">
        <f>S97*H97</f>
        <v>0</v>
      </c>
      <c r="AR97" s="25" t="s">
        <v>856</v>
      </c>
      <c r="AT97" s="25" t="s">
        <v>216</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856</v>
      </c>
      <c r="BM97" s="25" t="s">
        <v>2814</v>
      </c>
    </row>
    <row r="98" spans="2:47" s="1" customFormat="1" ht="13.5">
      <c r="B98" s="42"/>
      <c r="C98" s="64"/>
      <c r="D98" s="223" t="s">
        <v>223</v>
      </c>
      <c r="E98" s="64"/>
      <c r="F98" s="269" t="s">
        <v>2812</v>
      </c>
      <c r="G98" s="64"/>
      <c r="H98" s="64"/>
      <c r="I98" s="174"/>
      <c r="J98" s="64"/>
      <c r="K98" s="64"/>
      <c r="L98" s="62"/>
      <c r="M98" s="220"/>
      <c r="N98" s="43"/>
      <c r="O98" s="43"/>
      <c r="P98" s="43"/>
      <c r="Q98" s="43"/>
      <c r="R98" s="43"/>
      <c r="S98" s="43"/>
      <c r="T98" s="79"/>
      <c r="AT98" s="25" t="s">
        <v>223</v>
      </c>
      <c r="AU98" s="25" t="s">
        <v>86</v>
      </c>
    </row>
    <row r="99" spans="2:65" s="1" customFormat="1" ht="22.5" customHeight="1">
      <c r="B99" s="42"/>
      <c r="C99" s="206" t="s">
        <v>221</v>
      </c>
      <c r="D99" s="206" t="s">
        <v>216</v>
      </c>
      <c r="E99" s="207" t="s">
        <v>2432</v>
      </c>
      <c r="F99" s="208" t="s">
        <v>1394</v>
      </c>
      <c r="G99" s="209" t="s">
        <v>441</v>
      </c>
      <c r="H99" s="210">
        <v>1</v>
      </c>
      <c r="I99" s="211"/>
      <c r="J99" s="212">
        <f>ROUND(I99*H99,2)</f>
        <v>0</v>
      </c>
      <c r="K99" s="208" t="s">
        <v>22</v>
      </c>
      <c r="L99" s="62"/>
      <c r="M99" s="213" t="s">
        <v>22</v>
      </c>
      <c r="N99" s="214" t="s">
        <v>49</v>
      </c>
      <c r="O99" s="43"/>
      <c r="P99" s="215">
        <f>O99*H99</f>
        <v>0</v>
      </c>
      <c r="Q99" s="215">
        <v>0</v>
      </c>
      <c r="R99" s="215">
        <f>Q99*H99</f>
        <v>0</v>
      </c>
      <c r="S99" s="215">
        <v>0</v>
      </c>
      <c r="T99" s="216">
        <f>S99*H99</f>
        <v>0</v>
      </c>
      <c r="AR99" s="25" t="s">
        <v>856</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856</v>
      </c>
      <c r="BM99" s="25" t="s">
        <v>2815</v>
      </c>
    </row>
    <row r="100" spans="2:47" s="1" customFormat="1" ht="13.5">
      <c r="B100" s="42"/>
      <c r="C100" s="64"/>
      <c r="D100" s="223" t="s">
        <v>223</v>
      </c>
      <c r="E100" s="64"/>
      <c r="F100" s="269" t="s">
        <v>2812</v>
      </c>
      <c r="G100" s="64"/>
      <c r="H100" s="64"/>
      <c r="I100" s="174"/>
      <c r="J100" s="64"/>
      <c r="K100" s="64"/>
      <c r="L100" s="62"/>
      <c r="M100" s="220"/>
      <c r="N100" s="43"/>
      <c r="O100" s="43"/>
      <c r="P100" s="43"/>
      <c r="Q100" s="43"/>
      <c r="R100" s="43"/>
      <c r="S100" s="43"/>
      <c r="T100" s="79"/>
      <c r="AT100" s="25" t="s">
        <v>223</v>
      </c>
      <c r="AU100" s="25" t="s">
        <v>86</v>
      </c>
    </row>
    <row r="101" spans="2:65" s="1" customFormat="1" ht="22.5" customHeight="1">
      <c r="B101" s="42"/>
      <c r="C101" s="206" t="s">
        <v>244</v>
      </c>
      <c r="D101" s="206" t="s">
        <v>216</v>
      </c>
      <c r="E101" s="207" t="s">
        <v>2143</v>
      </c>
      <c r="F101" s="208" t="s">
        <v>1413</v>
      </c>
      <c r="G101" s="209" t="s">
        <v>441</v>
      </c>
      <c r="H101" s="210">
        <v>1</v>
      </c>
      <c r="I101" s="211"/>
      <c r="J101" s="212">
        <f>ROUND(I101*H101,2)</f>
        <v>0</v>
      </c>
      <c r="K101" s="208" t="s">
        <v>22</v>
      </c>
      <c r="L101" s="62"/>
      <c r="M101" s="213" t="s">
        <v>22</v>
      </c>
      <c r="N101" s="214" t="s">
        <v>49</v>
      </c>
      <c r="O101" s="43"/>
      <c r="P101" s="215">
        <f>O101*H101</f>
        <v>0</v>
      </c>
      <c r="Q101" s="215">
        <v>0</v>
      </c>
      <c r="R101" s="215">
        <f>Q101*H101</f>
        <v>0</v>
      </c>
      <c r="S101" s="215">
        <v>0</v>
      </c>
      <c r="T101" s="216">
        <f>S101*H101</f>
        <v>0</v>
      </c>
      <c r="AR101" s="25" t="s">
        <v>856</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856</v>
      </c>
      <c r="BM101" s="25" t="s">
        <v>2816</v>
      </c>
    </row>
    <row r="102" spans="2:47" s="1" customFormat="1" ht="13.5">
      <c r="B102" s="42"/>
      <c r="C102" s="64"/>
      <c r="D102" s="223" t="s">
        <v>223</v>
      </c>
      <c r="E102" s="64"/>
      <c r="F102" s="269" t="s">
        <v>2812</v>
      </c>
      <c r="G102" s="64"/>
      <c r="H102" s="64"/>
      <c r="I102" s="174"/>
      <c r="J102" s="64"/>
      <c r="K102" s="64"/>
      <c r="L102" s="62"/>
      <c r="M102" s="220"/>
      <c r="N102" s="43"/>
      <c r="O102" s="43"/>
      <c r="P102" s="43"/>
      <c r="Q102" s="43"/>
      <c r="R102" s="43"/>
      <c r="S102" s="43"/>
      <c r="T102" s="79"/>
      <c r="AT102" s="25" t="s">
        <v>223</v>
      </c>
      <c r="AU102" s="25" t="s">
        <v>86</v>
      </c>
    </row>
    <row r="103" spans="2:65" s="1" customFormat="1" ht="22.5" customHeight="1">
      <c r="B103" s="42"/>
      <c r="C103" s="206" t="s">
        <v>250</v>
      </c>
      <c r="D103" s="206" t="s">
        <v>216</v>
      </c>
      <c r="E103" s="207" t="s">
        <v>2435</v>
      </c>
      <c r="F103" s="208" t="s">
        <v>1727</v>
      </c>
      <c r="G103" s="209" t="s">
        <v>441</v>
      </c>
      <c r="H103" s="210">
        <v>1</v>
      </c>
      <c r="I103" s="211"/>
      <c r="J103" s="212">
        <f>ROUND(I103*H103,2)</f>
        <v>0</v>
      </c>
      <c r="K103" s="208" t="s">
        <v>22</v>
      </c>
      <c r="L103" s="62"/>
      <c r="M103" s="213" t="s">
        <v>22</v>
      </c>
      <c r="N103" s="214" t="s">
        <v>49</v>
      </c>
      <c r="O103" s="43"/>
      <c r="P103" s="215">
        <f>O103*H103</f>
        <v>0</v>
      </c>
      <c r="Q103" s="215">
        <v>0</v>
      </c>
      <c r="R103" s="215">
        <f>Q103*H103</f>
        <v>0</v>
      </c>
      <c r="S103" s="215">
        <v>0</v>
      </c>
      <c r="T103" s="216">
        <f>S103*H103</f>
        <v>0</v>
      </c>
      <c r="AR103" s="25" t="s">
        <v>856</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856</v>
      </c>
      <c r="BM103" s="25" t="s">
        <v>2817</v>
      </c>
    </row>
    <row r="104" spans="2:47" s="1" customFormat="1" ht="27">
      <c r="B104" s="42"/>
      <c r="C104" s="64"/>
      <c r="D104" s="218" t="s">
        <v>223</v>
      </c>
      <c r="E104" s="64"/>
      <c r="F104" s="219" t="s">
        <v>2818</v>
      </c>
      <c r="G104" s="64"/>
      <c r="H104" s="64"/>
      <c r="I104" s="174"/>
      <c r="J104" s="64"/>
      <c r="K104" s="64"/>
      <c r="L104" s="62"/>
      <c r="M104" s="271"/>
      <c r="N104" s="272"/>
      <c r="O104" s="272"/>
      <c r="P104" s="272"/>
      <c r="Q104" s="272"/>
      <c r="R104" s="272"/>
      <c r="S104" s="272"/>
      <c r="T104" s="273"/>
      <c r="AT104" s="25" t="s">
        <v>223</v>
      </c>
      <c r="AU104" s="25" t="s">
        <v>86</v>
      </c>
    </row>
    <row r="105" spans="2:12" s="1" customFormat="1" ht="6.95" customHeight="1">
      <c r="B105" s="57"/>
      <c r="C105" s="58"/>
      <c r="D105" s="58"/>
      <c r="E105" s="58"/>
      <c r="F105" s="58"/>
      <c r="G105" s="58"/>
      <c r="H105" s="58"/>
      <c r="I105" s="150"/>
      <c r="J105" s="58"/>
      <c r="K105" s="58"/>
      <c r="L105" s="62"/>
    </row>
  </sheetData>
  <sheetProtection password="CC35" sheet="1" objects="1" scenarios="1" formatCells="0" formatColumns="0" formatRows="0" sort="0" autoFilter="0"/>
  <autoFilter ref="C89:K104"/>
  <mergeCells count="15">
    <mergeCell ref="E80:H80"/>
    <mergeCell ref="E78:H78"/>
    <mergeCell ref="E82:H82"/>
    <mergeCell ref="G1:H1"/>
    <mergeCell ref="L2:V2"/>
    <mergeCell ref="E49:H49"/>
    <mergeCell ref="E53:H53"/>
    <mergeCell ref="E51:H51"/>
    <mergeCell ref="E55:H55"/>
    <mergeCell ref="E76:H76"/>
    <mergeCell ref="E7:H7"/>
    <mergeCell ref="E11:H11"/>
    <mergeCell ref="E9:H9"/>
    <mergeCell ref="E13:H13"/>
    <mergeCell ref="E28:H28"/>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149</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ht="22.5" customHeight="1">
      <c r="B9" s="29"/>
      <c r="C9" s="30"/>
      <c r="D9" s="30"/>
      <c r="E9" s="417" t="s">
        <v>2185</v>
      </c>
      <c r="F9" s="377"/>
      <c r="G9" s="377"/>
      <c r="H9" s="377"/>
      <c r="I9" s="128"/>
      <c r="J9" s="30"/>
      <c r="K9" s="32"/>
    </row>
    <row r="10" spans="2:11" ht="13.5">
      <c r="B10" s="29"/>
      <c r="C10" s="30"/>
      <c r="D10" s="38" t="s">
        <v>181</v>
      </c>
      <c r="E10" s="30"/>
      <c r="F10" s="30"/>
      <c r="G10" s="30"/>
      <c r="H10" s="30"/>
      <c r="I10" s="128"/>
      <c r="J10" s="30"/>
      <c r="K10" s="32"/>
    </row>
    <row r="11" spans="2:11" s="1" customFormat="1" ht="22.5" customHeight="1">
      <c r="B11" s="42"/>
      <c r="C11" s="43"/>
      <c r="D11" s="43"/>
      <c r="E11" s="401" t="s">
        <v>2575</v>
      </c>
      <c r="F11" s="419"/>
      <c r="G11" s="419"/>
      <c r="H11" s="419"/>
      <c r="I11" s="129"/>
      <c r="J11" s="43"/>
      <c r="K11" s="46"/>
    </row>
    <row r="12" spans="2:11" s="1" customFormat="1" ht="13.5">
      <c r="B12" s="42"/>
      <c r="C12" s="43"/>
      <c r="D12" s="38" t="s">
        <v>2191</v>
      </c>
      <c r="E12" s="43"/>
      <c r="F12" s="43"/>
      <c r="G12" s="43"/>
      <c r="H12" s="43"/>
      <c r="I12" s="129"/>
      <c r="J12" s="43"/>
      <c r="K12" s="46"/>
    </row>
    <row r="13" spans="2:11" s="1" customFormat="1" ht="36.95" customHeight="1">
      <c r="B13" s="42"/>
      <c r="C13" s="43"/>
      <c r="D13" s="43"/>
      <c r="E13" s="420" t="s">
        <v>2819</v>
      </c>
      <c r="F13" s="419"/>
      <c r="G13" s="419"/>
      <c r="H13" s="419"/>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ROUND(J90,2)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ROUND(SUM(BE90:BE177),2)</f>
        <v>0</v>
      </c>
      <c r="G34" s="43"/>
      <c r="H34" s="43"/>
      <c r="I34" s="142">
        <v>0.21</v>
      </c>
      <c r="J34" s="141">
        <f>ROUND(ROUND((SUM(BE90:BE177)),2)*I34,2)</f>
        <v>0</v>
      </c>
      <c r="K34" s="46"/>
    </row>
    <row r="35" spans="2:11" s="1" customFormat="1" ht="14.45" customHeight="1">
      <c r="B35" s="42"/>
      <c r="C35" s="43"/>
      <c r="D35" s="43"/>
      <c r="E35" s="50" t="s">
        <v>50</v>
      </c>
      <c r="F35" s="141">
        <f>ROUND(SUM(BF90:BF177),2)</f>
        <v>0</v>
      </c>
      <c r="G35" s="43"/>
      <c r="H35" s="43"/>
      <c r="I35" s="142">
        <v>0.15</v>
      </c>
      <c r="J35" s="141">
        <f>ROUND(ROUND((SUM(BF90:BF177)),2)*I35,2)</f>
        <v>0</v>
      </c>
      <c r="K35" s="46"/>
    </row>
    <row r="36" spans="2:11" s="1" customFormat="1" ht="14.45" customHeight="1" hidden="1">
      <c r="B36" s="42"/>
      <c r="C36" s="43"/>
      <c r="D36" s="43"/>
      <c r="E36" s="50" t="s">
        <v>51</v>
      </c>
      <c r="F36" s="141">
        <f>ROUND(SUM(BG90:BG177),2)</f>
        <v>0</v>
      </c>
      <c r="G36" s="43"/>
      <c r="H36" s="43"/>
      <c r="I36" s="142">
        <v>0.21</v>
      </c>
      <c r="J36" s="141">
        <v>0</v>
      </c>
      <c r="K36" s="46"/>
    </row>
    <row r="37" spans="2:11" s="1" customFormat="1" ht="14.45" customHeight="1" hidden="1">
      <c r="B37" s="42"/>
      <c r="C37" s="43"/>
      <c r="D37" s="43"/>
      <c r="E37" s="50" t="s">
        <v>52</v>
      </c>
      <c r="F37" s="141">
        <f>ROUND(SUM(BH90:BH177),2)</f>
        <v>0</v>
      </c>
      <c r="G37" s="43"/>
      <c r="H37" s="43"/>
      <c r="I37" s="142">
        <v>0.15</v>
      </c>
      <c r="J37" s="141">
        <v>0</v>
      </c>
      <c r="K37" s="46"/>
    </row>
    <row r="38" spans="2:11" s="1" customFormat="1" ht="14.45" customHeight="1" hidden="1">
      <c r="B38" s="42"/>
      <c r="C38" s="43"/>
      <c r="D38" s="43"/>
      <c r="E38" s="50" t="s">
        <v>53</v>
      </c>
      <c r="F38" s="141">
        <f>ROUND(SUM(BI90:BI177),2)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2575</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PS-02-2 - Technologická část ČS-2</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J90</f>
        <v>0</v>
      </c>
      <c r="K64" s="46"/>
      <c r="AU64" s="25" t="s">
        <v>189</v>
      </c>
    </row>
    <row r="65" spans="2:11" s="8" customFormat="1" ht="24.95" customHeight="1">
      <c r="B65" s="160"/>
      <c r="C65" s="161"/>
      <c r="D65" s="162" t="s">
        <v>497</v>
      </c>
      <c r="E65" s="163"/>
      <c r="F65" s="163"/>
      <c r="G65" s="163"/>
      <c r="H65" s="163"/>
      <c r="I65" s="164"/>
      <c r="J65" s="165">
        <f>J91</f>
        <v>0</v>
      </c>
      <c r="K65" s="166"/>
    </row>
    <row r="66" spans="2:11" s="9" customFormat="1" ht="19.9" customHeight="1">
      <c r="B66" s="167"/>
      <c r="C66" s="168"/>
      <c r="D66" s="169" t="s">
        <v>2140</v>
      </c>
      <c r="E66" s="170"/>
      <c r="F66" s="170"/>
      <c r="G66" s="170"/>
      <c r="H66" s="170"/>
      <c r="I66" s="171"/>
      <c r="J66" s="172">
        <f>J92</f>
        <v>0</v>
      </c>
      <c r="K66" s="173"/>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0"/>
      <c r="J68" s="58"/>
      <c r="K68" s="59"/>
    </row>
    <row r="72" spans="2:12" s="1" customFormat="1" ht="6.95" customHeight="1">
      <c r="B72" s="60"/>
      <c r="C72" s="61"/>
      <c r="D72" s="61"/>
      <c r="E72" s="61"/>
      <c r="F72" s="61"/>
      <c r="G72" s="61"/>
      <c r="H72" s="61"/>
      <c r="I72" s="153"/>
      <c r="J72" s="61"/>
      <c r="K72" s="61"/>
      <c r="L72" s="62"/>
    </row>
    <row r="73" spans="2:12" s="1" customFormat="1" ht="36.95" customHeight="1">
      <c r="B73" s="42"/>
      <c r="C73" s="63" t="s">
        <v>198</v>
      </c>
      <c r="D73" s="64"/>
      <c r="E73" s="64"/>
      <c r="F73" s="64"/>
      <c r="G73" s="64"/>
      <c r="H73" s="64"/>
      <c r="I73" s="174"/>
      <c r="J73" s="64"/>
      <c r="K73" s="64"/>
      <c r="L73" s="62"/>
    </row>
    <row r="74" spans="2:12" s="1" customFormat="1" ht="6.95" customHeight="1">
      <c r="B74" s="42"/>
      <c r="C74" s="64"/>
      <c r="D74" s="64"/>
      <c r="E74" s="64"/>
      <c r="F74" s="64"/>
      <c r="G74" s="64"/>
      <c r="H74" s="64"/>
      <c r="I74" s="174"/>
      <c r="J74" s="64"/>
      <c r="K74" s="64"/>
      <c r="L74" s="62"/>
    </row>
    <row r="75" spans="2:12" s="1" customFormat="1" ht="14.45" customHeight="1">
      <c r="B75" s="42"/>
      <c r="C75" s="66" t="s">
        <v>18</v>
      </c>
      <c r="D75" s="64"/>
      <c r="E75" s="64"/>
      <c r="F75" s="64"/>
      <c r="G75" s="64"/>
      <c r="H75" s="64"/>
      <c r="I75" s="174"/>
      <c r="J75" s="64"/>
      <c r="K75" s="64"/>
      <c r="L75" s="62"/>
    </row>
    <row r="76" spans="2:12" s="1" customFormat="1" ht="22.5" customHeight="1">
      <c r="B76" s="42"/>
      <c r="C76" s="64"/>
      <c r="D76" s="64"/>
      <c r="E76" s="421" t="str">
        <f>E7</f>
        <v>Splašková kanalizace a ČOV Drhovy</v>
      </c>
      <c r="F76" s="422"/>
      <c r="G76" s="422"/>
      <c r="H76" s="422"/>
      <c r="I76" s="174"/>
      <c r="J76" s="64"/>
      <c r="K76" s="64"/>
      <c r="L76" s="62"/>
    </row>
    <row r="77" spans="2:12" ht="13.5">
      <c r="B77" s="29"/>
      <c r="C77" s="66" t="s">
        <v>175</v>
      </c>
      <c r="D77" s="175"/>
      <c r="E77" s="175"/>
      <c r="F77" s="175"/>
      <c r="G77" s="175"/>
      <c r="H77" s="175"/>
      <c r="J77" s="175"/>
      <c r="K77" s="175"/>
      <c r="L77" s="176"/>
    </row>
    <row r="78" spans="2:12" ht="22.5" customHeight="1">
      <c r="B78" s="29"/>
      <c r="C78" s="175"/>
      <c r="D78" s="175"/>
      <c r="E78" s="421" t="s">
        <v>2185</v>
      </c>
      <c r="F78" s="426"/>
      <c r="G78" s="426"/>
      <c r="H78" s="426"/>
      <c r="J78" s="175"/>
      <c r="K78" s="175"/>
      <c r="L78" s="176"/>
    </row>
    <row r="79" spans="2:12" ht="13.5">
      <c r="B79" s="29"/>
      <c r="C79" s="66" t="s">
        <v>181</v>
      </c>
      <c r="D79" s="175"/>
      <c r="E79" s="175"/>
      <c r="F79" s="175"/>
      <c r="G79" s="175"/>
      <c r="H79" s="175"/>
      <c r="J79" s="175"/>
      <c r="K79" s="175"/>
      <c r="L79" s="176"/>
    </row>
    <row r="80" spans="2:12" s="1" customFormat="1" ht="22.5" customHeight="1">
      <c r="B80" s="42"/>
      <c r="C80" s="64"/>
      <c r="D80" s="64"/>
      <c r="E80" s="425" t="s">
        <v>2575</v>
      </c>
      <c r="F80" s="423"/>
      <c r="G80" s="423"/>
      <c r="H80" s="423"/>
      <c r="I80" s="174"/>
      <c r="J80" s="64"/>
      <c r="K80" s="64"/>
      <c r="L80" s="62"/>
    </row>
    <row r="81" spans="2:12" s="1" customFormat="1" ht="14.45" customHeight="1">
      <c r="B81" s="42"/>
      <c r="C81" s="66" t="s">
        <v>2191</v>
      </c>
      <c r="D81" s="64"/>
      <c r="E81" s="64"/>
      <c r="F81" s="64"/>
      <c r="G81" s="64"/>
      <c r="H81" s="64"/>
      <c r="I81" s="174"/>
      <c r="J81" s="64"/>
      <c r="K81" s="64"/>
      <c r="L81" s="62"/>
    </row>
    <row r="82" spans="2:12" s="1" customFormat="1" ht="23.25" customHeight="1">
      <c r="B82" s="42"/>
      <c r="C82" s="64"/>
      <c r="D82" s="64"/>
      <c r="E82" s="392" t="str">
        <f>E13</f>
        <v>PS-02-2 - Technologická část ČS-2</v>
      </c>
      <c r="F82" s="423"/>
      <c r="G82" s="423"/>
      <c r="H82" s="423"/>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25</v>
      </c>
      <c r="D84" s="64"/>
      <c r="E84" s="64"/>
      <c r="F84" s="177" t="str">
        <f>F16</f>
        <v>Drhovy</v>
      </c>
      <c r="G84" s="64"/>
      <c r="H84" s="64"/>
      <c r="I84" s="178" t="s">
        <v>27</v>
      </c>
      <c r="J84" s="74" t="str">
        <f>IF(J16="","",J16)</f>
        <v>23.8.2016</v>
      </c>
      <c r="K84" s="64"/>
      <c r="L84" s="62"/>
    </row>
    <row r="85" spans="2:12" s="1" customFormat="1" ht="6.95" customHeight="1">
      <c r="B85" s="42"/>
      <c r="C85" s="64"/>
      <c r="D85" s="64"/>
      <c r="E85" s="64"/>
      <c r="F85" s="64"/>
      <c r="G85" s="64"/>
      <c r="H85" s="64"/>
      <c r="I85" s="174"/>
      <c r="J85" s="64"/>
      <c r="K85" s="64"/>
      <c r="L85" s="62"/>
    </row>
    <row r="86" spans="2:12" s="1" customFormat="1" ht="13.5">
      <c r="B86" s="42"/>
      <c r="C86" s="66" t="s">
        <v>31</v>
      </c>
      <c r="D86" s="64"/>
      <c r="E86" s="64"/>
      <c r="F86" s="177" t="str">
        <f>E19</f>
        <v>Obec Drhovy, Drhovy 65, 263 01 Dobříš</v>
      </c>
      <c r="G86" s="64"/>
      <c r="H86" s="64"/>
      <c r="I86" s="178" t="s">
        <v>37</v>
      </c>
      <c r="J86" s="177" t="str">
        <f>E25</f>
        <v>UREŠ vhprojekt s.r.o.</v>
      </c>
      <c r="K86" s="64"/>
      <c r="L86" s="62"/>
    </row>
    <row r="87" spans="2:12" s="1" customFormat="1" ht="14.45" customHeight="1">
      <c r="B87" s="42"/>
      <c r="C87" s="66" t="s">
        <v>35</v>
      </c>
      <c r="D87" s="64"/>
      <c r="E87" s="64"/>
      <c r="F87" s="177" t="str">
        <f>IF(E22="","",E22)</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199</v>
      </c>
      <c r="D89" s="181" t="s">
        <v>63</v>
      </c>
      <c r="E89" s="181" t="s">
        <v>59</v>
      </c>
      <c r="F89" s="181" t="s">
        <v>200</v>
      </c>
      <c r="G89" s="181" t="s">
        <v>201</v>
      </c>
      <c r="H89" s="181" t="s">
        <v>202</v>
      </c>
      <c r="I89" s="182" t="s">
        <v>203</v>
      </c>
      <c r="J89" s="181" t="s">
        <v>187</v>
      </c>
      <c r="K89" s="183" t="s">
        <v>204</v>
      </c>
      <c r="L89" s="184"/>
      <c r="M89" s="82" t="s">
        <v>205</v>
      </c>
      <c r="N89" s="83" t="s">
        <v>48</v>
      </c>
      <c r="O89" s="83" t="s">
        <v>206</v>
      </c>
      <c r="P89" s="83" t="s">
        <v>207</v>
      </c>
      <c r="Q89" s="83" t="s">
        <v>208</v>
      </c>
      <c r="R89" s="83" t="s">
        <v>209</v>
      </c>
      <c r="S89" s="83" t="s">
        <v>210</v>
      </c>
      <c r="T89" s="84" t="s">
        <v>211</v>
      </c>
    </row>
    <row r="90" spans="2:63" s="1" customFormat="1" ht="29.25" customHeight="1">
      <c r="B90" s="42"/>
      <c r="C90" s="88" t="s">
        <v>188</v>
      </c>
      <c r="D90" s="64"/>
      <c r="E90" s="64"/>
      <c r="F90" s="64"/>
      <c r="G90" s="64"/>
      <c r="H90" s="64"/>
      <c r="I90" s="174"/>
      <c r="J90" s="185">
        <f>BK90</f>
        <v>0</v>
      </c>
      <c r="K90" s="64"/>
      <c r="L90" s="62"/>
      <c r="M90" s="85"/>
      <c r="N90" s="86"/>
      <c r="O90" s="86"/>
      <c r="P90" s="186">
        <f>P91</f>
        <v>0</v>
      </c>
      <c r="Q90" s="86"/>
      <c r="R90" s="186">
        <f>R91</f>
        <v>0.136</v>
      </c>
      <c r="S90" s="86"/>
      <c r="T90" s="187">
        <f>T91</f>
        <v>0</v>
      </c>
      <c r="AT90" s="25" t="s">
        <v>77</v>
      </c>
      <c r="AU90" s="25" t="s">
        <v>189</v>
      </c>
      <c r="BK90" s="188">
        <f>BK91</f>
        <v>0</v>
      </c>
    </row>
    <row r="91" spans="2:63" s="11" customFormat="1" ht="37.35" customHeight="1">
      <c r="B91" s="189"/>
      <c r="C91" s="190"/>
      <c r="D91" s="191" t="s">
        <v>77</v>
      </c>
      <c r="E91" s="192" t="s">
        <v>179</v>
      </c>
      <c r="F91" s="192" t="s">
        <v>1374</v>
      </c>
      <c r="G91" s="190"/>
      <c r="H91" s="190"/>
      <c r="I91" s="193"/>
      <c r="J91" s="194">
        <f>BK91</f>
        <v>0</v>
      </c>
      <c r="K91" s="190"/>
      <c r="L91" s="195"/>
      <c r="M91" s="196"/>
      <c r="N91" s="197"/>
      <c r="O91" s="197"/>
      <c r="P91" s="198">
        <f>P92</f>
        <v>0</v>
      </c>
      <c r="Q91" s="197"/>
      <c r="R91" s="198">
        <f>R92</f>
        <v>0.136</v>
      </c>
      <c r="S91" s="197"/>
      <c r="T91" s="199">
        <f>T92</f>
        <v>0</v>
      </c>
      <c r="AR91" s="200" t="s">
        <v>124</v>
      </c>
      <c r="AT91" s="201" t="s">
        <v>77</v>
      </c>
      <c r="AU91" s="201" t="s">
        <v>78</v>
      </c>
      <c r="AY91" s="200" t="s">
        <v>214</v>
      </c>
      <c r="BK91" s="202">
        <f>BK92</f>
        <v>0</v>
      </c>
    </row>
    <row r="92" spans="2:63" s="11" customFormat="1" ht="19.9" customHeight="1">
      <c r="B92" s="189"/>
      <c r="C92" s="190"/>
      <c r="D92" s="203" t="s">
        <v>77</v>
      </c>
      <c r="E92" s="204" t="s">
        <v>2141</v>
      </c>
      <c r="F92" s="204" t="s">
        <v>2142</v>
      </c>
      <c r="G92" s="190"/>
      <c r="H92" s="190"/>
      <c r="I92" s="193"/>
      <c r="J92" s="205">
        <f>BK92</f>
        <v>0</v>
      </c>
      <c r="K92" s="190"/>
      <c r="L92" s="195"/>
      <c r="M92" s="196"/>
      <c r="N92" s="197"/>
      <c r="O92" s="197"/>
      <c r="P92" s="198">
        <f>SUM(P93:P177)</f>
        <v>0</v>
      </c>
      <c r="Q92" s="197"/>
      <c r="R92" s="198">
        <f>SUM(R93:R177)</f>
        <v>0.136</v>
      </c>
      <c r="S92" s="197"/>
      <c r="T92" s="199">
        <f>SUM(T93:T177)</f>
        <v>0</v>
      </c>
      <c r="AR92" s="200" t="s">
        <v>124</v>
      </c>
      <c r="AT92" s="201" t="s">
        <v>77</v>
      </c>
      <c r="AU92" s="201" t="s">
        <v>24</v>
      </c>
      <c r="AY92" s="200" t="s">
        <v>214</v>
      </c>
      <c r="BK92" s="202">
        <f>SUM(BK93:BK177)</f>
        <v>0</v>
      </c>
    </row>
    <row r="93" spans="2:65" s="1" customFormat="1" ht="22.5" customHeight="1">
      <c r="B93" s="42"/>
      <c r="C93" s="206" t="s">
        <v>24</v>
      </c>
      <c r="D93" s="206" t="s">
        <v>216</v>
      </c>
      <c r="E93" s="207" t="s">
        <v>2439</v>
      </c>
      <c r="F93" s="208" t="s">
        <v>2440</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24</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24</v>
      </c>
      <c r="BM93" s="25" t="s">
        <v>2820</v>
      </c>
    </row>
    <row r="94" spans="2:47" s="1" customFormat="1" ht="13.5">
      <c r="B94" s="42"/>
      <c r="C94" s="64"/>
      <c r="D94" s="223" t="s">
        <v>223</v>
      </c>
      <c r="E94" s="64"/>
      <c r="F94" s="269" t="s">
        <v>2440</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86</v>
      </c>
      <c r="D95" s="206" t="s">
        <v>216</v>
      </c>
      <c r="E95" s="207" t="s">
        <v>2442</v>
      </c>
      <c r="F95" s="208" t="s">
        <v>2443</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24</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24</v>
      </c>
      <c r="BM95" s="25" t="s">
        <v>2821</v>
      </c>
    </row>
    <row r="96" spans="2:47" s="1" customFormat="1" ht="13.5">
      <c r="B96" s="42"/>
      <c r="C96" s="64"/>
      <c r="D96" s="223" t="s">
        <v>223</v>
      </c>
      <c r="E96" s="64"/>
      <c r="F96" s="269" t="s">
        <v>2443</v>
      </c>
      <c r="G96" s="64"/>
      <c r="H96" s="64"/>
      <c r="I96" s="174"/>
      <c r="J96" s="64"/>
      <c r="K96" s="64"/>
      <c r="L96" s="62"/>
      <c r="M96" s="220"/>
      <c r="N96" s="43"/>
      <c r="O96" s="43"/>
      <c r="P96" s="43"/>
      <c r="Q96" s="43"/>
      <c r="R96" s="43"/>
      <c r="S96" s="43"/>
      <c r="T96" s="79"/>
      <c r="AT96" s="25" t="s">
        <v>223</v>
      </c>
      <c r="AU96" s="25" t="s">
        <v>86</v>
      </c>
    </row>
    <row r="97" spans="2:65" s="1" customFormat="1" ht="22.5" customHeight="1">
      <c r="B97" s="42"/>
      <c r="C97" s="236" t="s">
        <v>124</v>
      </c>
      <c r="D97" s="236" t="s">
        <v>179</v>
      </c>
      <c r="E97" s="237" t="s">
        <v>2445</v>
      </c>
      <c r="F97" s="238" t="s">
        <v>2446</v>
      </c>
      <c r="G97" s="239" t="s">
        <v>441</v>
      </c>
      <c r="H97" s="240">
        <v>2</v>
      </c>
      <c r="I97" s="241"/>
      <c r="J97" s="242">
        <f>ROUND(I97*H97,2)</f>
        <v>0</v>
      </c>
      <c r="K97" s="238" t="s">
        <v>22</v>
      </c>
      <c r="L97" s="243"/>
      <c r="M97" s="244" t="s">
        <v>22</v>
      </c>
      <c r="N97" s="245" t="s">
        <v>49</v>
      </c>
      <c r="O97" s="43"/>
      <c r="P97" s="215">
        <f>O97*H97</f>
        <v>0</v>
      </c>
      <c r="Q97" s="215">
        <v>0</v>
      </c>
      <c r="R97" s="215">
        <f>Q97*H97</f>
        <v>0</v>
      </c>
      <c r="S97" s="215">
        <v>0</v>
      </c>
      <c r="T97" s="216">
        <f>S97*H97</f>
        <v>0</v>
      </c>
      <c r="AR97" s="25" t="s">
        <v>86</v>
      </c>
      <c r="AT97" s="25" t="s">
        <v>179</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24</v>
      </c>
      <c r="BM97" s="25" t="s">
        <v>2822</v>
      </c>
    </row>
    <row r="98" spans="2:47" s="1" customFormat="1" ht="13.5">
      <c r="B98" s="42"/>
      <c r="C98" s="64"/>
      <c r="D98" s="218" t="s">
        <v>223</v>
      </c>
      <c r="E98" s="64"/>
      <c r="F98" s="219" t="s">
        <v>2446</v>
      </c>
      <c r="G98" s="64"/>
      <c r="H98" s="64"/>
      <c r="I98" s="174"/>
      <c r="J98" s="64"/>
      <c r="K98" s="64"/>
      <c r="L98" s="62"/>
      <c r="M98" s="220"/>
      <c r="N98" s="43"/>
      <c r="O98" s="43"/>
      <c r="P98" s="43"/>
      <c r="Q98" s="43"/>
      <c r="R98" s="43"/>
      <c r="S98" s="43"/>
      <c r="T98" s="79"/>
      <c r="AT98" s="25" t="s">
        <v>223</v>
      </c>
      <c r="AU98" s="25" t="s">
        <v>86</v>
      </c>
    </row>
    <row r="99" spans="2:47" s="1" customFormat="1" ht="409.5">
      <c r="B99" s="42"/>
      <c r="C99" s="64"/>
      <c r="D99" s="223" t="s">
        <v>335</v>
      </c>
      <c r="E99" s="64"/>
      <c r="F99" s="246" t="s">
        <v>2823</v>
      </c>
      <c r="G99" s="64"/>
      <c r="H99" s="64"/>
      <c r="I99" s="174"/>
      <c r="J99" s="64"/>
      <c r="K99" s="64"/>
      <c r="L99" s="62"/>
      <c r="M99" s="220"/>
      <c r="N99" s="43"/>
      <c r="O99" s="43"/>
      <c r="P99" s="43"/>
      <c r="Q99" s="43"/>
      <c r="R99" s="43"/>
      <c r="S99" s="43"/>
      <c r="T99" s="79"/>
      <c r="AT99" s="25" t="s">
        <v>335</v>
      </c>
      <c r="AU99" s="25" t="s">
        <v>86</v>
      </c>
    </row>
    <row r="100" spans="2:65" s="1" customFormat="1" ht="22.5" customHeight="1">
      <c r="B100" s="42"/>
      <c r="C100" s="236" t="s">
        <v>221</v>
      </c>
      <c r="D100" s="236" t="s">
        <v>179</v>
      </c>
      <c r="E100" s="237" t="s">
        <v>2449</v>
      </c>
      <c r="F100" s="238" t="s">
        <v>2450</v>
      </c>
      <c r="G100" s="239" t="s">
        <v>441</v>
      </c>
      <c r="H100" s="240">
        <v>1</v>
      </c>
      <c r="I100" s="241"/>
      <c r="J100" s="242">
        <f>ROUND(I100*H100,2)</f>
        <v>0</v>
      </c>
      <c r="K100" s="238" t="s">
        <v>22</v>
      </c>
      <c r="L100" s="243"/>
      <c r="M100" s="244" t="s">
        <v>22</v>
      </c>
      <c r="N100" s="245" t="s">
        <v>49</v>
      </c>
      <c r="O100" s="43"/>
      <c r="P100" s="215">
        <f>O100*H100</f>
        <v>0</v>
      </c>
      <c r="Q100" s="215">
        <v>0</v>
      </c>
      <c r="R100" s="215">
        <f>Q100*H100</f>
        <v>0</v>
      </c>
      <c r="S100" s="215">
        <v>0</v>
      </c>
      <c r="T100" s="216">
        <f>S100*H100</f>
        <v>0</v>
      </c>
      <c r="AR100" s="25" t="s">
        <v>86</v>
      </c>
      <c r="AT100" s="25" t="s">
        <v>179</v>
      </c>
      <c r="AU100" s="25" t="s">
        <v>86</v>
      </c>
      <c r="AY100" s="25" t="s">
        <v>214</v>
      </c>
      <c r="BE100" s="217">
        <f>IF(N100="základní",J100,0)</f>
        <v>0</v>
      </c>
      <c r="BF100" s="217">
        <f>IF(N100="snížená",J100,0)</f>
        <v>0</v>
      </c>
      <c r="BG100" s="217">
        <f>IF(N100="zákl. přenesená",J100,0)</f>
        <v>0</v>
      </c>
      <c r="BH100" s="217">
        <f>IF(N100="sníž. přenesená",J100,0)</f>
        <v>0</v>
      </c>
      <c r="BI100" s="217">
        <f>IF(N100="nulová",J100,0)</f>
        <v>0</v>
      </c>
      <c r="BJ100" s="25" t="s">
        <v>24</v>
      </c>
      <c r="BK100" s="217">
        <f>ROUND(I100*H100,2)</f>
        <v>0</v>
      </c>
      <c r="BL100" s="25" t="s">
        <v>24</v>
      </c>
      <c r="BM100" s="25" t="s">
        <v>2824</v>
      </c>
    </row>
    <row r="101" spans="2:47" s="1" customFormat="1" ht="67.5">
      <c r="B101" s="42"/>
      <c r="C101" s="64"/>
      <c r="D101" s="223" t="s">
        <v>335</v>
      </c>
      <c r="E101" s="64"/>
      <c r="F101" s="246" t="s">
        <v>2452</v>
      </c>
      <c r="G101" s="64"/>
      <c r="H101" s="64"/>
      <c r="I101" s="174"/>
      <c r="J101" s="64"/>
      <c r="K101" s="64"/>
      <c r="L101" s="62"/>
      <c r="M101" s="220"/>
      <c r="N101" s="43"/>
      <c r="O101" s="43"/>
      <c r="P101" s="43"/>
      <c r="Q101" s="43"/>
      <c r="R101" s="43"/>
      <c r="S101" s="43"/>
      <c r="T101" s="79"/>
      <c r="AT101" s="25" t="s">
        <v>335</v>
      </c>
      <c r="AU101" s="25" t="s">
        <v>86</v>
      </c>
    </row>
    <row r="102" spans="2:65" s="1" customFormat="1" ht="22.5" customHeight="1">
      <c r="B102" s="42"/>
      <c r="C102" s="236" t="s">
        <v>244</v>
      </c>
      <c r="D102" s="236" t="s">
        <v>179</v>
      </c>
      <c r="E102" s="237" t="s">
        <v>2453</v>
      </c>
      <c r="F102" s="238" t="s">
        <v>2454</v>
      </c>
      <c r="G102" s="239" t="s">
        <v>441</v>
      </c>
      <c r="H102" s="240">
        <v>1</v>
      </c>
      <c r="I102" s="241"/>
      <c r="J102" s="242">
        <f>ROUND(I102*H102,2)</f>
        <v>0</v>
      </c>
      <c r="K102" s="238" t="s">
        <v>22</v>
      </c>
      <c r="L102" s="243"/>
      <c r="M102" s="244" t="s">
        <v>22</v>
      </c>
      <c r="N102" s="245" t="s">
        <v>49</v>
      </c>
      <c r="O102" s="43"/>
      <c r="P102" s="215">
        <f>O102*H102</f>
        <v>0</v>
      </c>
      <c r="Q102" s="215">
        <v>0</v>
      </c>
      <c r="R102" s="215">
        <f>Q102*H102</f>
        <v>0</v>
      </c>
      <c r="S102" s="215">
        <v>0</v>
      </c>
      <c r="T102" s="216">
        <f>S102*H102</f>
        <v>0</v>
      </c>
      <c r="AR102" s="25" t="s">
        <v>86</v>
      </c>
      <c r="AT102" s="25" t="s">
        <v>179</v>
      </c>
      <c r="AU102" s="25" t="s">
        <v>86</v>
      </c>
      <c r="AY102" s="25" t="s">
        <v>214</v>
      </c>
      <c r="BE102" s="217">
        <f>IF(N102="základní",J102,0)</f>
        <v>0</v>
      </c>
      <c r="BF102" s="217">
        <f>IF(N102="snížená",J102,0)</f>
        <v>0</v>
      </c>
      <c r="BG102" s="217">
        <f>IF(N102="zákl. přenesená",J102,0)</f>
        <v>0</v>
      </c>
      <c r="BH102" s="217">
        <f>IF(N102="sníž. přenesená",J102,0)</f>
        <v>0</v>
      </c>
      <c r="BI102" s="217">
        <f>IF(N102="nulová",J102,0)</f>
        <v>0</v>
      </c>
      <c r="BJ102" s="25" t="s">
        <v>24</v>
      </c>
      <c r="BK102" s="217">
        <f>ROUND(I102*H102,2)</f>
        <v>0</v>
      </c>
      <c r="BL102" s="25" t="s">
        <v>24</v>
      </c>
      <c r="BM102" s="25" t="s">
        <v>2825</v>
      </c>
    </row>
    <row r="103" spans="2:47" s="1" customFormat="1" ht="13.5">
      <c r="B103" s="42"/>
      <c r="C103" s="64"/>
      <c r="D103" s="218" t="s">
        <v>223</v>
      </c>
      <c r="E103" s="64"/>
      <c r="F103" s="219" t="s">
        <v>2454</v>
      </c>
      <c r="G103" s="64"/>
      <c r="H103" s="64"/>
      <c r="I103" s="174"/>
      <c r="J103" s="64"/>
      <c r="K103" s="64"/>
      <c r="L103" s="62"/>
      <c r="M103" s="220"/>
      <c r="N103" s="43"/>
      <c r="O103" s="43"/>
      <c r="P103" s="43"/>
      <c r="Q103" s="43"/>
      <c r="R103" s="43"/>
      <c r="S103" s="43"/>
      <c r="T103" s="79"/>
      <c r="AT103" s="25" t="s">
        <v>223</v>
      </c>
      <c r="AU103" s="25" t="s">
        <v>86</v>
      </c>
    </row>
    <row r="104" spans="2:47" s="1" customFormat="1" ht="40.5">
      <c r="B104" s="42"/>
      <c r="C104" s="64"/>
      <c r="D104" s="223" t="s">
        <v>335</v>
      </c>
      <c r="E104" s="64"/>
      <c r="F104" s="246" t="s">
        <v>2456</v>
      </c>
      <c r="G104" s="64"/>
      <c r="H104" s="64"/>
      <c r="I104" s="174"/>
      <c r="J104" s="64"/>
      <c r="K104" s="64"/>
      <c r="L104" s="62"/>
      <c r="M104" s="220"/>
      <c r="N104" s="43"/>
      <c r="O104" s="43"/>
      <c r="P104" s="43"/>
      <c r="Q104" s="43"/>
      <c r="R104" s="43"/>
      <c r="S104" s="43"/>
      <c r="T104" s="79"/>
      <c r="AT104" s="25" t="s">
        <v>335</v>
      </c>
      <c r="AU104" s="25" t="s">
        <v>86</v>
      </c>
    </row>
    <row r="105" spans="2:65" s="1" customFormat="1" ht="22.5" customHeight="1">
      <c r="B105" s="42"/>
      <c r="C105" s="236" t="s">
        <v>250</v>
      </c>
      <c r="D105" s="236" t="s">
        <v>179</v>
      </c>
      <c r="E105" s="237" t="s">
        <v>2457</v>
      </c>
      <c r="F105" s="238" t="s">
        <v>2458</v>
      </c>
      <c r="G105" s="239" t="s">
        <v>441</v>
      </c>
      <c r="H105" s="240">
        <v>1</v>
      </c>
      <c r="I105" s="241"/>
      <c r="J105" s="242">
        <f>ROUND(I105*H105,2)</f>
        <v>0</v>
      </c>
      <c r="K105" s="238" t="s">
        <v>22</v>
      </c>
      <c r="L105" s="243"/>
      <c r="M105" s="244" t="s">
        <v>22</v>
      </c>
      <c r="N105" s="245" t="s">
        <v>49</v>
      </c>
      <c r="O105" s="43"/>
      <c r="P105" s="215">
        <f>O105*H105</f>
        <v>0</v>
      </c>
      <c r="Q105" s="215">
        <v>0</v>
      </c>
      <c r="R105" s="215">
        <f>Q105*H105</f>
        <v>0</v>
      </c>
      <c r="S105" s="215">
        <v>0</v>
      </c>
      <c r="T105" s="216">
        <f>S105*H105</f>
        <v>0</v>
      </c>
      <c r="AR105" s="25" t="s">
        <v>86</v>
      </c>
      <c r="AT105" s="25" t="s">
        <v>179</v>
      </c>
      <c r="AU105" s="25" t="s">
        <v>86</v>
      </c>
      <c r="AY105" s="25" t="s">
        <v>214</v>
      </c>
      <c r="BE105" s="217">
        <f>IF(N105="základní",J105,0)</f>
        <v>0</v>
      </c>
      <c r="BF105" s="217">
        <f>IF(N105="snížená",J105,0)</f>
        <v>0</v>
      </c>
      <c r="BG105" s="217">
        <f>IF(N105="zákl. přenesená",J105,0)</f>
        <v>0</v>
      </c>
      <c r="BH105" s="217">
        <f>IF(N105="sníž. přenesená",J105,0)</f>
        <v>0</v>
      </c>
      <c r="BI105" s="217">
        <f>IF(N105="nulová",J105,0)</f>
        <v>0</v>
      </c>
      <c r="BJ105" s="25" t="s">
        <v>24</v>
      </c>
      <c r="BK105" s="217">
        <f>ROUND(I105*H105,2)</f>
        <v>0</v>
      </c>
      <c r="BL105" s="25" t="s">
        <v>24</v>
      </c>
      <c r="BM105" s="25" t="s">
        <v>2826</v>
      </c>
    </row>
    <row r="106" spans="2:47" s="1" customFormat="1" ht="13.5">
      <c r="B106" s="42"/>
      <c r="C106" s="64"/>
      <c r="D106" s="218" t="s">
        <v>223</v>
      </c>
      <c r="E106" s="64"/>
      <c r="F106" s="219" t="s">
        <v>2458</v>
      </c>
      <c r="G106" s="64"/>
      <c r="H106" s="64"/>
      <c r="I106" s="174"/>
      <c r="J106" s="64"/>
      <c r="K106" s="64"/>
      <c r="L106" s="62"/>
      <c r="M106" s="220"/>
      <c r="N106" s="43"/>
      <c r="O106" s="43"/>
      <c r="P106" s="43"/>
      <c r="Q106" s="43"/>
      <c r="R106" s="43"/>
      <c r="S106" s="43"/>
      <c r="T106" s="79"/>
      <c r="AT106" s="25" t="s">
        <v>223</v>
      </c>
      <c r="AU106" s="25" t="s">
        <v>86</v>
      </c>
    </row>
    <row r="107" spans="2:47" s="1" customFormat="1" ht="27">
      <c r="B107" s="42"/>
      <c r="C107" s="64"/>
      <c r="D107" s="223" t="s">
        <v>335</v>
      </c>
      <c r="E107" s="64"/>
      <c r="F107" s="246" t="s">
        <v>2460</v>
      </c>
      <c r="G107" s="64"/>
      <c r="H107" s="64"/>
      <c r="I107" s="174"/>
      <c r="J107" s="64"/>
      <c r="K107" s="64"/>
      <c r="L107" s="62"/>
      <c r="M107" s="220"/>
      <c r="N107" s="43"/>
      <c r="O107" s="43"/>
      <c r="P107" s="43"/>
      <c r="Q107" s="43"/>
      <c r="R107" s="43"/>
      <c r="S107" s="43"/>
      <c r="T107" s="79"/>
      <c r="AT107" s="25" t="s">
        <v>335</v>
      </c>
      <c r="AU107" s="25" t="s">
        <v>86</v>
      </c>
    </row>
    <row r="108" spans="2:65" s="1" customFormat="1" ht="22.5" customHeight="1">
      <c r="B108" s="42"/>
      <c r="C108" s="236" t="s">
        <v>256</v>
      </c>
      <c r="D108" s="236" t="s">
        <v>179</v>
      </c>
      <c r="E108" s="237" t="s">
        <v>2461</v>
      </c>
      <c r="F108" s="238" t="s">
        <v>2462</v>
      </c>
      <c r="G108" s="239" t="s">
        <v>441</v>
      </c>
      <c r="H108" s="240">
        <v>1</v>
      </c>
      <c r="I108" s="241"/>
      <c r="J108" s="242">
        <f>ROUND(I108*H108,2)</f>
        <v>0</v>
      </c>
      <c r="K108" s="238" t="s">
        <v>22</v>
      </c>
      <c r="L108" s="243"/>
      <c r="M108" s="244" t="s">
        <v>22</v>
      </c>
      <c r="N108" s="245" t="s">
        <v>49</v>
      </c>
      <c r="O108" s="43"/>
      <c r="P108" s="215">
        <f>O108*H108</f>
        <v>0</v>
      </c>
      <c r="Q108" s="215">
        <v>0</v>
      </c>
      <c r="R108" s="215">
        <f>Q108*H108</f>
        <v>0</v>
      </c>
      <c r="S108" s="215">
        <v>0</v>
      </c>
      <c r="T108" s="216">
        <f>S108*H108</f>
        <v>0</v>
      </c>
      <c r="AR108" s="25" t="s">
        <v>86</v>
      </c>
      <c r="AT108" s="25" t="s">
        <v>179</v>
      </c>
      <c r="AU108" s="25" t="s">
        <v>86</v>
      </c>
      <c r="AY108" s="25" t="s">
        <v>214</v>
      </c>
      <c r="BE108" s="217">
        <f>IF(N108="základní",J108,0)</f>
        <v>0</v>
      </c>
      <c r="BF108" s="217">
        <f>IF(N108="snížená",J108,0)</f>
        <v>0</v>
      </c>
      <c r="BG108" s="217">
        <f>IF(N108="zákl. přenesená",J108,0)</f>
        <v>0</v>
      </c>
      <c r="BH108" s="217">
        <f>IF(N108="sníž. přenesená",J108,0)</f>
        <v>0</v>
      </c>
      <c r="BI108" s="217">
        <f>IF(N108="nulová",J108,0)</f>
        <v>0</v>
      </c>
      <c r="BJ108" s="25" t="s">
        <v>24</v>
      </c>
      <c r="BK108" s="217">
        <f>ROUND(I108*H108,2)</f>
        <v>0</v>
      </c>
      <c r="BL108" s="25" t="s">
        <v>24</v>
      </c>
      <c r="BM108" s="25" t="s">
        <v>2827</v>
      </c>
    </row>
    <row r="109" spans="2:47" s="1" customFormat="1" ht="13.5">
      <c r="B109" s="42"/>
      <c r="C109" s="64"/>
      <c r="D109" s="218" t="s">
        <v>223</v>
      </c>
      <c r="E109" s="64"/>
      <c r="F109" s="219" t="s">
        <v>2462</v>
      </c>
      <c r="G109" s="64"/>
      <c r="H109" s="64"/>
      <c r="I109" s="174"/>
      <c r="J109" s="64"/>
      <c r="K109" s="64"/>
      <c r="L109" s="62"/>
      <c r="M109" s="220"/>
      <c r="N109" s="43"/>
      <c r="O109" s="43"/>
      <c r="P109" s="43"/>
      <c r="Q109" s="43"/>
      <c r="R109" s="43"/>
      <c r="S109" s="43"/>
      <c r="T109" s="79"/>
      <c r="AT109" s="25" t="s">
        <v>223</v>
      </c>
      <c r="AU109" s="25" t="s">
        <v>86</v>
      </c>
    </row>
    <row r="110" spans="2:47" s="1" customFormat="1" ht="40.5">
      <c r="B110" s="42"/>
      <c r="C110" s="64"/>
      <c r="D110" s="223" t="s">
        <v>335</v>
      </c>
      <c r="E110" s="64"/>
      <c r="F110" s="246" t="s">
        <v>2464</v>
      </c>
      <c r="G110" s="64"/>
      <c r="H110" s="64"/>
      <c r="I110" s="174"/>
      <c r="J110" s="64"/>
      <c r="K110" s="64"/>
      <c r="L110" s="62"/>
      <c r="M110" s="220"/>
      <c r="N110" s="43"/>
      <c r="O110" s="43"/>
      <c r="P110" s="43"/>
      <c r="Q110" s="43"/>
      <c r="R110" s="43"/>
      <c r="S110" s="43"/>
      <c r="T110" s="79"/>
      <c r="AT110" s="25" t="s">
        <v>335</v>
      </c>
      <c r="AU110" s="25" t="s">
        <v>86</v>
      </c>
    </row>
    <row r="111" spans="2:65" s="1" customFormat="1" ht="22.5" customHeight="1">
      <c r="B111" s="42"/>
      <c r="C111" s="236" t="s">
        <v>262</v>
      </c>
      <c r="D111" s="236" t="s">
        <v>179</v>
      </c>
      <c r="E111" s="237" t="s">
        <v>2465</v>
      </c>
      <c r="F111" s="238" t="s">
        <v>2828</v>
      </c>
      <c r="G111" s="239" t="s">
        <v>441</v>
      </c>
      <c r="H111" s="240">
        <v>1</v>
      </c>
      <c r="I111" s="241"/>
      <c r="J111" s="242">
        <f>ROUND(I111*H111,2)</f>
        <v>0</v>
      </c>
      <c r="K111" s="238" t="s">
        <v>22</v>
      </c>
      <c r="L111" s="243"/>
      <c r="M111" s="244" t="s">
        <v>22</v>
      </c>
      <c r="N111" s="245" t="s">
        <v>49</v>
      </c>
      <c r="O111" s="43"/>
      <c r="P111" s="215">
        <f>O111*H111</f>
        <v>0</v>
      </c>
      <c r="Q111" s="215">
        <v>0</v>
      </c>
      <c r="R111" s="215">
        <f>Q111*H111</f>
        <v>0</v>
      </c>
      <c r="S111" s="215">
        <v>0</v>
      </c>
      <c r="T111" s="216">
        <f>S111*H111</f>
        <v>0</v>
      </c>
      <c r="AR111" s="25" t="s">
        <v>86</v>
      </c>
      <c r="AT111" s="25" t="s">
        <v>179</v>
      </c>
      <c r="AU111" s="25" t="s">
        <v>86</v>
      </c>
      <c r="AY111" s="25" t="s">
        <v>214</v>
      </c>
      <c r="BE111" s="217">
        <f>IF(N111="základní",J111,0)</f>
        <v>0</v>
      </c>
      <c r="BF111" s="217">
        <f>IF(N111="snížená",J111,0)</f>
        <v>0</v>
      </c>
      <c r="BG111" s="217">
        <f>IF(N111="zákl. přenesená",J111,0)</f>
        <v>0</v>
      </c>
      <c r="BH111" s="217">
        <f>IF(N111="sníž. přenesená",J111,0)</f>
        <v>0</v>
      </c>
      <c r="BI111" s="217">
        <f>IF(N111="nulová",J111,0)</f>
        <v>0</v>
      </c>
      <c r="BJ111" s="25" t="s">
        <v>24</v>
      </c>
      <c r="BK111" s="217">
        <f>ROUND(I111*H111,2)</f>
        <v>0</v>
      </c>
      <c r="BL111" s="25" t="s">
        <v>24</v>
      </c>
      <c r="BM111" s="25" t="s">
        <v>2829</v>
      </c>
    </row>
    <row r="112" spans="2:47" s="1" customFormat="1" ht="13.5">
      <c r="B112" s="42"/>
      <c r="C112" s="64"/>
      <c r="D112" s="218" t="s">
        <v>223</v>
      </c>
      <c r="E112" s="64"/>
      <c r="F112" s="219" t="s">
        <v>2828</v>
      </c>
      <c r="G112" s="64"/>
      <c r="H112" s="64"/>
      <c r="I112" s="174"/>
      <c r="J112" s="64"/>
      <c r="K112" s="64"/>
      <c r="L112" s="62"/>
      <c r="M112" s="220"/>
      <c r="N112" s="43"/>
      <c r="O112" s="43"/>
      <c r="P112" s="43"/>
      <c r="Q112" s="43"/>
      <c r="R112" s="43"/>
      <c r="S112" s="43"/>
      <c r="T112" s="79"/>
      <c r="AT112" s="25" t="s">
        <v>223</v>
      </c>
      <c r="AU112" s="25" t="s">
        <v>86</v>
      </c>
    </row>
    <row r="113" spans="2:47" s="1" customFormat="1" ht="40.5">
      <c r="B113" s="42"/>
      <c r="C113" s="64"/>
      <c r="D113" s="223" t="s">
        <v>335</v>
      </c>
      <c r="E113" s="64"/>
      <c r="F113" s="246" t="s">
        <v>2468</v>
      </c>
      <c r="G113" s="64"/>
      <c r="H113" s="64"/>
      <c r="I113" s="174"/>
      <c r="J113" s="64"/>
      <c r="K113" s="64"/>
      <c r="L113" s="62"/>
      <c r="M113" s="220"/>
      <c r="N113" s="43"/>
      <c r="O113" s="43"/>
      <c r="P113" s="43"/>
      <c r="Q113" s="43"/>
      <c r="R113" s="43"/>
      <c r="S113" s="43"/>
      <c r="T113" s="79"/>
      <c r="AT113" s="25" t="s">
        <v>335</v>
      </c>
      <c r="AU113" s="25" t="s">
        <v>86</v>
      </c>
    </row>
    <row r="114" spans="2:65" s="1" customFormat="1" ht="22.5" customHeight="1">
      <c r="B114" s="42"/>
      <c r="C114" s="236" t="s">
        <v>270</v>
      </c>
      <c r="D114" s="236" t="s">
        <v>179</v>
      </c>
      <c r="E114" s="237" t="s">
        <v>2469</v>
      </c>
      <c r="F114" s="238" t="s">
        <v>2470</v>
      </c>
      <c r="G114" s="239" t="s">
        <v>441</v>
      </c>
      <c r="H114" s="240">
        <v>3</v>
      </c>
      <c r="I114" s="241"/>
      <c r="J114" s="242">
        <f>ROUND(I114*H114,2)</f>
        <v>0</v>
      </c>
      <c r="K114" s="238" t="s">
        <v>22</v>
      </c>
      <c r="L114" s="243"/>
      <c r="M114" s="244" t="s">
        <v>22</v>
      </c>
      <c r="N114" s="245" t="s">
        <v>49</v>
      </c>
      <c r="O114" s="43"/>
      <c r="P114" s="215">
        <f>O114*H114</f>
        <v>0</v>
      </c>
      <c r="Q114" s="215">
        <v>0</v>
      </c>
      <c r="R114" s="215">
        <f>Q114*H114</f>
        <v>0</v>
      </c>
      <c r="S114" s="215">
        <v>0</v>
      </c>
      <c r="T114" s="216">
        <f>S114*H114</f>
        <v>0</v>
      </c>
      <c r="AR114" s="25" t="s">
        <v>86</v>
      </c>
      <c r="AT114" s="25" t="s">
        <v>179</v>
      </c>
      <c r="AU114" s="25" t="s">
        <v>86</v>
      </c>
      <c r="AY114" s="25" t="s">
        <v>214</v>
      </c>
      <c r="BE114" s="217">
        <f>IF(N114="základní",J114,0)</f>
        <v>0</v>
      </c>
      <c r="BF114" s="217">
        <f>IF(N114="snížená",J114,0)</f>
        <v>0</v>
      </c>
      <c r="BG114" s="217">
        <f>IF(N114="zákl. přenesená",J114,0)</f>
        <v>0</v>
      </c>
      <c r="BH114" s="217">
        <f>IF(N114="sníž. přenesená",J114,0)</f>
        <v>0</v>
      </c>
      <c r="BI114" s="217">
        <f>IF(N114="nulová",J114,0)</f>
        <v>0</v>
      </c>
      <c r="BJ114" s="25" t="s">
        <v>24</v>
      </c>
      <c r="BK114" s="217">
        <f>ROUND(I114*H114,2)</f>
        <v>0</v>
      </c>
      <c r="BL114" s="25" t="s">
        <v>24</v>
      </c>
      <c r="BM114" s="25" t="s">
        <v>2830</v>
      </c>
    </row>
    <row r="115" spans="2:47" s="1" customFormat="1" ht="13.5">
      <c r="B115" s="42"/>
      <c r="C115" s="64"/>
      <c r="D115" s="218" t="s">
        <v>223</v>
      </c>
      <c r="E115" s="64"/>
      <c r="F115" s="219" t="s">
        <v>2470</v>
      </c>
      <c r="G115" s="64"/>
      <c r="H115" s="64"/>
      <c r="I115" s="174"/>
      <c r="J115" s="64"/>
      <c r="K115" s="64"/>
      <c r="L115" s="62"/>
      <c r="M115" s="220"/>
      <c r="N115" s="43"/>
      <c r="O115" s="43"/>
      <c r="P115" s="43"/>
      <c r="Q115" s="43"/>
      <c r="R115" s="43"/>
      <c r="S115" s="43"/>
      <c r="T115" s="79"/>
      <c r="AT115" s="25" t="s">
        <v>223</v>
      </c>
      <c r="AU115" s="25" t="s">
        <v>86</v>
      </c>
    </row>
    <row r="116" spans="2:47" s="1" customFormat="1" ht="108">
      <c r="B116" s="42"/>
      <c r="C116" s="64"/>
      <c r="D116" s="223" t="s">
        <v>335</v>
      </c>
      <c r="E116" s="64"/>
      <c r="F116" s="246" t="s">
        <v>2472</v>
      </c>
      <c r="G116" s="64"/>
      <c r="H116" s="64"/>
      <c r="I116" s="174"/>
      <c r="J116" s="64"/>
      <c r="K116" s="64"/>
      <c r="L116" s="62"/>
      <c r="M116" s="220"/>
      <c r="N116" s="43"/>
      <c r="O116" s="43"/>
      <c r="P116" s="43"/>
      <c r="Q116" s="43"/>
      <c r="R116" s="43"/>
      <c r="S116" s="43"/>
      <c r="T116" s="79"/>
      <c r="AT116" s="25" t="s">
        <v>335</v>
      </c>
      <c r="AU116" s="25" t="s">
        <v>86</v>
      </c>
    </row>
    <row r="117" spans="2:65" s="1" customFormat="1" ht="22.5" customHeight="1">
      <c r="B117" s="42"/>
      <c r="C117" s="236" t="s">
        <v>29</v>
      </c>
      <c r="D117" s="236" t="s">
        <v>179</v>
      </c>
      <c r="E117" s="237" t="s">
        <v>2473</v>
      </c>
      <c r="F117" s="238" t="s">
        <v>2474</v>
      </c>
      <c r="G117" s="239" t="s">
        <v>441</v>
      </c>
      <c r="H117" s="240">
        <v>3</v>
      </c>
      <c r="I117" s="241"/>
      <c r="J117" s="242">
        <f>ROUND(I117*H117,2)</f>
        <v>0</v>
      </c>
      <c r="K117" s="238" t="s">
        <v>22</v>
      </c>
      <c r="L117" s="243"/>
      <c r="M117" s="244" t="s">
        <v>22</v>
      </c>
      <c r="N117" s="245" t="s">
        <v>49</v>
      </c>
      <c r="O117" s="43"/>
      <c r="P117" s="215">
        <f>O117*H117</f>
        <v>0</v>
      </c>
      <c r="Q117" s="215">
        <v>0</v>
      </c>
      <c r="R117" s="215">
        <f>Q117*H117</f>
        <v>0</v>
      </c>
      <c r="S117" s="215">
        <v>0</v>
      </c>
      <c r="T117" s="216">
        <f>S117*H117</f>
        <v>0</v>
      </c>
      <c r="AR117" s="25" t="s">
        <v>86</v>
      </c>
      <c r="AT117" s="25" t="s">
        <v>179</v>
      </c>
      <c r="AU117" s="25" t="s">
        <v>86</v>
      </c>
      <c r="AY117" s="25" t="s">
        <v>214</v>
      </c>
      <c r="BE117" s="217">
        <f>IF(N117="základní",J117,0)</f>
        <v>0</v>
      </c>
      <c r="BF117" s="217">
        <f>IF(N117="snížená",J117,0)</f>
        <v>0</v>
      </c>
      <c r="BG117" s="217">
        <f>IF(N117="zákl. přenesená",J117,0)</f>
        <v>0</v>
      </c>
      <c r="BH117" s="217">
        <f>IF(N117="sníž. přenesená",J117,0)</f>
        <v>0</v>
      </c>
      <c r="BI117" s="217">
        <f>IF(N117="nulová",J117,0)</f>
        <v>0</v>
      </c>
      <c r="BJ117" s="25" t="s">
        <v>24</v>
      </c>
      <c r="BK117" s="217">
        <f>ROUND(I117*H117,2)</f>
        <v>0</v>
      </c>
      <c r="BL117" s="25" t="s">
        <v>24</v>
      </c>
      <c r="BM117" s="25" t="s">
        <v>2831</v>
      </c>
    </row>
    <row r="118" spans="2:47" s="1" customFormat="1" ht="13.5">
      <c r="B118" s="42"/>
      <c r="C118" s="64"/>
      <c r="D118" s="218" t="s">
        <v>223</v>
      </c>
      <c r="E118" s="64"/>
      <c r="F118" s="219" t="s">
        <v>2474</v>
      </c>
      <c r="G118" s="64"/>
      <c r="H118" s="64"/>
      <c r="I118" s="174"/>
      <c r="J118" s="64"/>
      <c r="K118" s="64"/>
      <c r="L118" s="62"/>
      <c r="M118" s="220"/>
      <c r="N118" s="43"/>
      <c r="O118" s="43"/>
      <c r="P118" s="43"/>
      <c r="Q118" s="43"/>
      <c r="R118" s="43"/>
      <c r="S118" s="43"/>
      <c r="T118" s="79"/>
      <c r="AT118" s="25" t="s">
        <v>223</v>
      </c>
      <c r="AU118" s="25" t="s">
        <v>86</v>
      </c>
    </row>
    <row r="119" spans="2:47" s="1" customFormat="1" ht="94.5">
      <c r="B119" s="42"/>
      <c r="C119" s="64"/>
      <c r="D119" s="223" t="s">
        <v>335</v>
      </c>
      <c r="E119" s="64"/>
      <c r="F119" s="246" t="s">
        <v>2476</v>
      </c>
      <c r="G119" s="64"/>
      <c r="H119" s="64"/>
      <c r="I119" s="174"/>
      <c r="J119" s="64"/>
      <c r="K119" s="64"/>
      <c r="L119" s="62"/>
      <c r="M119" s="220"/>
      <c r="N119" s="43"/>
      <c r="O119" s="43"/>
      <c r="P119" s="43"/>
      <c r="Q119" s="43"/>
      <c r="R119" s="43"/>
      <c r="S119" s="43"/>
      <c r="T119" s="79"/>
      <c r="AT119" s="25" t="s">
        <v>335</v>
      </c>
      <c r="AU119" s="25" t="s">
        <v>86</v>
      </c>
    </row>
    <row r="120" spans="2:65" s="1" customFormat="1" ht="22.5" customHeight="1">
      <c r="B120" s="42"/>
      <c r="C120" s="236" t="s">
        <v>282</v>
      </c>
      <c r="D120" s="236" t="s">
        <v>179</v>
      </c>
      <c r="E120" s="237" t="s">
        <v>2477</v>
      </c>
      <c r="F120" s="238" t="s">
        <v>2478</v>
      </c>
      <c r="G120" s="239" t="s">
        <v>313</v>
      </c>
      <c r="H120" s="240">
        <v>2</v>
      </c>
      <c r="I120" s="241"/>
      <c r="J120" s="242">
        <f>ROUND(I120*H120,2)</f>
        <v>0</v>
      </c>
      <c r="K120" s="238" t="s">
        <v>22</v>
      </c>
      <c r="L120" s="243"/>
      <c r="M120" s="244" t="s">
        <v>22</v>
      </c>
      <c r="N120" s="245" t="s">
        <v>49</v>
      </c>
      <c r="O120" s="43"/>
      <c r="P120" s="215">
        <f>O120*H120</f>
        <v>0</v>
      </c>
      <c r="Q120" s="215">
        <v>0</v>
      </c>
      <c r="R120" s="215">
        <f>Q120*H120</f>
        <v>0</v>
      </c>
      <c r="S120" s="215">
        <v>0</v>
      </c>
      <c r="T120" s="216">
        <f>S120*H120</f>
        <v>0</v>
      </c>
      <c r="AR120" s="25" t="s">
        <v>86</v>
      </c>
      <c r="AT120" s="25" t="s">
        <v>179</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24</v>
      </c>
      <c r="BM120" s="25" t="s">
        <v>2832</v>
      </c>
    </row>
    <row r="121" spans="2:47" s="1" customFormat="1" ht="13.5">
      <c r="B121" s="42"/>
      <c r="C121" s="64"/>
      <c r="D121" s="218" t="s">
        <v>223</v>
      </c>
      <c r="E121" s="64"/>
      <c r="F121" s="219" t="s">
        <v>2478</v>
      </c>
      <c r="G121" s="64"/>
      <c r="H121" s="64"/>
      <c r="I121" s="174"/>
      <c r="J121" s="64"/>
      <c r="K121" s="64"/>
      <c r="L121" s="62"/>
      <c r="M121" s="220"/>
      <c r="N121" s="43"/>
      <c r="O121" s="43"/>
      <c r="P121" s="43"/>
      <c r="Q121" s="43"/>
      <c r="R121" s="43"/>
      <c r="S121" s="43"/>
      <c r="T121" s="79"/>
      <c r="AT121" s="25" t="s">
        <v>223</v>
      </c>
      <c r="AU121" s="25" t="s">
        <v>86</v>
      </c>
    </row>
    <row r="122" spans="2:47" s="1" customFormat="1" ht="81">
      <c r="B122" s="42"/>
      <c r="C122" s="64"/>
      <c r="D122" s="223" t="s">
        <v>335</v>
      </c>
      <c r="E122" s="64"/>
      <c r="F122" s="246" t="s">
        <v>2480</v>
      </c>
      <c r="G122" s="64"/>
      <c r="H122" s="64"/>
      <c r="I122" s="174"/>
      <c r="J122" s="64"/>
      <c r="K122" s="64"/>
      <c r="L122" s="62"/>
      <c r="M122" s="220"/>
      <c r="N122" s="43"/>
      <c r="O122" s="43"/>
      <c r="P122" s="43"/>
      <c r="Q122" s="43"/>
      <c r="R122" s="43"/>
      <c r="S122" s="43"/>
      <c r="T122" s="79"/>
      <c r="AT122" s="25" t="s">
        <v>335</v>
      </c>
      <c r="AU122" s="25" t="s">
        <v>86</v>
      </c>
    </row>
    <row r="123" spans="2:65" s="1" customFormat="1" ht="22.5" customHeight="1">
      <c r="B123" s="42"/>
      <c r="C123" s="236" t="s">
        <v>288</v>
      </c>
      <c r="D123" s="236" t="s">
        <v>179</v>
      </c>
      <c r="E123" s="237" t="s">
        <v>2481</v>
      </c>
      <c r="F123" s="238" t="s">
        <v>2482</v>
      </c>
      <c r="G123" s="239" t="s">
        <v>313</v>
      </c>
      <c r="H123" s="240">
        <v>1</v>
      </c>
      <c r="I123" s="241"/>
      <c r="J123" s="242">
        <f>ROUND(I123*H123,2)</f>
        <v>0</v>
      </c>
      <c r="K123" s="238" t="s">
        <v>22</v>
      </c>
      <c r="L123" s="243"/>
      <c r="M123" s="244" t="s">
        <v>22</v>
      </c>
      <c r="N123" s="245" t="s">
        <v>49</v>
      </c>
      <c r="O123" s="43"/>
      <c r="P123" s="215">
        <f>O123*H123</f>
        <v>0</v>
      </c>
      <c r="Q123" s="215">
        <v>0</v>
      </c>
      <c r="R123" s="215">
        <f>Q123*H123</f>
        <v>0</v>
      </c>
      <c r="S123" s="215">
        <v>0</v>
      </c>
      <c r="T123" s="216">
        <f>S123*H123</f>
        <v>0</v>
      </c>
      <c r="AR123" s="25" t="s">
        <v>86</v>
      </c>
      <c r="AT123" s="25" t="s">
        <v>179</v>
      </c>
      <c r="AU123" s="25" t="s">
        <v>86</v>
      </c>
      <c r="AY123" s="25" t="s">
        <v>214</v>
      </c>
      <c r="BE123" s="217">
        <f>IF(N123="základní",J123,0)</f>
        <v>0</v>
      </c>
      <c r="BF123" s="217">
        <f>IF(N123="snížená",J123,0)</f>
        <v>0</v>
      </c>
      <c r="BG123" s="217">
        <f>IF(N123="zákl. přenesená",J123,0)</f>
        <v>0</v>
      </c>
      <c r="BH123" s="217">
        <f>IF(N123="sníž. přenesená",J123,0)</f>
        <v>0</v>
      </c>
      <c r="BI123" s="217">
        <f>IF(N123="nulová",J123,0)</f>
        <v>0</v>
      </c>
      <c r="BJ123" s="25" t="s">
        <v>24</v>
      </c>
      <c r="BK123" s="217">
        <f>ROUND(I123*H123,2)</f>
        <v>0</v>
      </c>
      <c r="BL123" s="25" t="s">
        <v>24</v>
      </c>
      <c r="BM123" s="25" t="s">
        <v>2833</v>
      </c>
    </row>
    <row r="124" spans="2:47" s="1" customFormat="1" ht="13.5">
      <c r="B124" s="42"/>
      <c r="C124" s="64"/>
      <c r="D124" s="223" t="s">
        <v>223</v>
      </c>
      <c r="E124" s="64"/>
      <c r="F124" s="269" t="s">
        <v>2482</v>
      </c>
      <c r="G124" s="64"/>
      <c r="H124" s="64"/>
      <c r="I124" s="174"/>
      <c r="J124" s="64"/>
      <c r="K124" s="64"/>
      <c r="L124" s="62"/>
      <c r="M124" s="220"/>
      <c r="N124" s="43"/>
      <c r="O124" s="43"/>
      <c r="P124" s="43"/>
      <c r="Q124" s="43"/>
      <c r="R124" s="43"/>
      <c r="S124" s="43"/>
      <c r="T124" s="79"/>
      <c r="AT124" s="25" t="s">
        <v>223</v>
      </c>
      <c r="AU124" s="25" t="s">
        <v>86</v>
      </c>
    </row>
    <row r="125" spans="2:65" s="1" customFormat="1" ht="22.5" customHeight="1">
      <c r="B125" s="42"/>
      <c r="C125" s="236" t="s">
        <v>293</v>
      </c>
      <c r="D125" s="236" t="s">
        <v>179</v>
      </c>
      <c r="E125" s="237" t="s">
        <v>2484</v>
      </c>
      <c r="F125" s="238" t="s">
        <v>2485</v>
      </c>
      <c r="G125" s="239" t="s">
        <v>313</v>
      </c>
      <c r="H125" s="240">
        <v>1</v>
      </c>
      <c r="I125" s="241"/>
      <c r="J125" s="242">
        <f>ROUND(I125*H125,2)</f>
        <v>0</v>
      </c>
      <c r="K125" s="238" t="s">
        <v>22</v>
      </c>
      <c r="L125" s="243"/>
      <c r="M125" s="244" t="s">
        <v>22</v>
      </c>
      <c r="N125" s="245" t="s">
        <v>49</v>
      </c>
      <c r="O125" s="43"/>
      <c r="P125" s="215">
        <f>O125*H125</f>
        <v>0</v>
      </c>
      <c r="Q125" s="215">
        <v>0</v>
      </c>
      <c r="R125" s="215">
        <f>Q125*H125</f>
        <v>0</v>
      </c>
      <c r="S125" s="215">
        <v>0</v>
      </c>
      <c r="T125" s="216">
        <f>S125*H125</f>
        <v>0</v>
      </c>
      <c r="AR125" s="25" t="s">
        <v>86</v>
      </c>
      <c r="AT125" s="25" t="s">
        <v>179</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24</v>
      </c>
      <c r="BM125" s="25" t="s">
        <v>2834</v>
      </c>
    </row>
    <row r="126" spans="2:47" s="1" customFormat="1" ht="13.5">
      <c r="B126" s="42"/>
      <c r="C126" s="64"/>
      <c r="D126" s="223" t="s">
        <v>223</v>
      </c>
      <c r="E126" s="64"/>
      <c r="F126" s="269" t="s">
        <v>2485</v>
      </c>
      <c r="G126" s="64"/>
      <c r="H126" s="64"/>
      <c r="I126" s="174"/>
      <c r="J126" s="64"/>
      <c r="K126" s="64"/>
      <c r="L126" s="62"/>
      <c r="M126" s="220"/>
      <c r="N126" s="43"/>
      <c r="O126" s="43"/>
      <c r="P126" s="43"/>
      <c r="Q126" s="43"/>
      <c r="R126" s="43"/>
      <c r="S126" s="43"/>
      <c r="T126" s="79"/>
      <c r="AT126" s="25" t="s">
        <v>223</v>
      </c>
      <c r="AU126" s="25" t="s">
        <v>86</v>
      </c>
    </row>
    <row r="127" spans="2:65" s="1" customFormat="1" ht="22.5" customHeight="1">
      <c r="B127" s="42"/>
      <c r="C127" s="236" t="s">
        <v>298</v>
      </c>
      <c r="D127" s="236" t="s">
        <v>179</v>
      </c>
      <c r="E127" s="237" t="s">
        <v>2487</v>
      </c>
      <c r="F127" s="238" t="s">
        <v>2488</v>
      </c>
      <c r="G127" s="239" t="s">
        <v>313</v>
      </c>
      <c r="H127" s="240">
        <v>1</v>
      </c>
      <c r="I127" s="241"/>
      <c r="J127" s="242">
        <f>ROUND(I127*H127,2)</f>
        <v>0</v>
      </c>
      <c r="K127" s="238" t="s">
        <v>22</v>
      </c>
      <c r="L127" s="243"/>
      <c r="M127" s="244" t="s">
        <v>22</v>
      </c>
      <c r="N127" s="245" t="s">
        <v>49</v>
      </c>
      <c r="O127" s="43"/>
      <c r="P127" s="215">
        <f>O127*H127</f>
        <v>0</v>
      </c>
      <c r="Q127" s="215">
        <v>0</v>
      </c>
      <c r="R127" s="215">
        <f>Q127*H127</f>
        <v>0</v>
      </c>
      <c r="S127" s="215">
        <v>0</v>
      </c>
      <c r="T127" s="216">
        <f>S127*H127</f>
        <v>0</v>
      </c>
      <c r="AR127" s="25" t="s">
        <v>86</v>
      </c>
      <c r="AT127" s="25" t="s">
        <v>179</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24</v>
      </c>
      <c r="BM127" s="25" t="s">
        <v>2835</v>
      </c>
    </row>
    <row r="128" spans="2:47" s="1" customFormat="1" ht="13.5">
      <c r="B128" s="42"/>
      <c r="C128" s="64"/>
      <c r="D128" s="218" t="s">
        <v>223</v>
      </c>
      <c r="E128" s="64"/>
      <c r="F128" s="219" t="s">
        <v>2488</v>
      </c>
      <c r="G128" s="64"/>
      <c r="H128" s="64"/>
      <c r="I128" s="174"/>
      <c r="J128" s="64"/>
      <c r="K128" s="64"/>
      <c r="L128" s="62"/>
      <c r="M128" s="220"/>
      <c r="N128" s="43"/>
      <c r="O128" s="43"/>
      <c r="P128" s="43"/>
      <c r="Q128" s="43"/>
      <c r="R128" s="43"/>
      <c r="S128" s="43"/>
      <c r="T128" s="79"/>
      <c r="AT128" s="25" t="s">
        <v>223</v>
      </c>
      <c r="AU128" s="25" t="s">
        <v>86</v>
      </c>
    </row>
    <row r="129" spans="2:47" s="1" customFormat="1" ht="27">
      <c r="B129" s="42"/>
      <c r="C129" s="64"/>
      <c r="D129" s="223" t="s">
        <v>335</v>
      </c>
      <c r="E129" s="64"/>
      <c r="F129" s="246" t="s">
        <v>2490</v>
      </c>
      <c r="G129" s="64"/>
      <c r="H129" s="64"/>
      <c r="I129" s="174"/>
      <c r="J129" s="64"/>
      <c r="K129" s="64"/>
      <c r="L129" s="62"/>
      <c r="M129" s="220"/>
      <c r="N129" s="43"/>
      <c r="O129" s="43"/>
      <c r="P129" s="43"/>
      <c r="Q129" s="43"/>
      <c r="R129" s="43"/>
      <c r="S129" s="43"/>
      <c r="T129" s="79"/>
      <c r="AT129" s="25" t="s">
        <v>335</v>
      </c>
      <c r="AU129" s="25" t="s">
        <v>86</v>
      </c>
    </row>
    <row r="130" spans="2:65" s="1" customFormat="1" ht="22.5" customHeight="1">
      <c r="B130" s="42"/>
      <c r="C130" s="236" t="s">
        <v>10</v>
      </c>
      <c r="D130" s="236" t="s">
        <v>179</v>
      </c>
      <c r="E130" s="237" t="s">
        <v>2491</v>
      </c>
      <c r="F130" s="238" t="s">
        <v>2492</v>
      </c>
      <c r="G130" s="239" t="s">
        <v>441</v>
      </c>
      <c r="H130" s="240">
        <v>1</v>
      </c>
      <c r="I130" s="241"/>
      <c r="J130" s="242">
        <f>ROUND(I130*H130,2)</f>
        <v>0</v>
      </c>
      <c r="K130" s="238" t="s">
        <v>22</v>
      </c>
      <c r="L130" s="243"/>
      <c r="M130" s="244" t="s">
        <v>22</v>
      </c>
      <c r="N130" s="245" t="s">
        <v>49</v>
      </c>
      <c r="O130" s="43"/>
      <c r="P130" s="215">
        <f>O130*H130</f>
        <v>0</v>
      </c>
      <c r="Q130" s="215">
        <v>0</v>
      </c>
      <c r="R130" s="215">
        <f>Q130*H130</f>
        <v>0</v>
      </c>
      <c r="S130" s="215">
        <v>0</v>
      </c>
      <c r="T130" s="216">
        <f>S130*H130</f>
        <v>0</v>
      </c>
      <c r="AR130" s="25" t="s">
        <v>86</v>
      </c>
      <c r="AT130" s="25" t="s">
        <v>179</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24</v>
      </c>
      <c r="BM130" s="25" t="s">
        <v>2836</v>
      </c>
    </row>
    <row r="131" spans="2:47" s="1" customFormat="1" ht="13.5">
      <c r="B131" s="42"/>
      <c r="C131" s="64"/>
      <c r="D131" s="218" t="s">
        <v>223</v>
      </c>
      <c r="E131" s="64"/>
      <c r="F131" s="219" t="s">
        <v>2492</v>
      </c>
      <c r="G131" s="64"/>
      <c r="H131" s="64"/>
      <c r="I131" s="174"/>
      <c r="J131" s="64"/>
      <c r="K131" s="64"/>
      <c r="L131" s="62"/>
      <c r="M131" s="220"/>
      <c r="N131" s="43"/>
      <c r="O131" s="43"/>
      <c r="P131" s="43"/>
      <c r="Q131" s="43"/>
      <c r="R131" s="43"/>
      <c r="S131" s="43"/>
      <c r="T131" s="79"/>
      <c r="AT131" s="25" t="s">
        <v>223</v>
      </c>
      <c r="AU131" s="25" t="s">
        <v>86</v>
      </c>
    </row>
    <row r="132" spans="2:47" s="1" customFormat="1" ht="27">
      <c r="B132" s="42"/>
      <c r="C132" s="64"/>
      <c r="D132" s="223" t="s">
        <v>335</v>
      </c>
      <c r="E132" s="64"/>
      <c r="F132" s="246" t="s">
        <v>2460</v>
      </c>
      <c r="G132" s="64"/>
      <c r="H132" s="64"/>
      <c r="I132" s="174"/>
      <c r="J132" s="64"/>
      <c r="K132" s="64"/>
      <c r="L132" s="62"/>
      <c r="M132" s="220"/>
      <c r="N132" s="43"/>
      <c r="O132" s="43"/>
      <c r="P132" s="43"/>
      <c r="Q132" s="43"/>
      <c r="R132" s="43"/>
      <c r="S132" s="43"/>
      <c r="T132" s="79"/>
      <c r="AT132" s="25" t="s">
        <v>335</v>
      </c>
      <c r="AU132" s="25" t="s">
        <v>86</v>
      </c>
    </row>
    <row r="133" spans="2:65" s="1" customFormat="1" ht="22.5" customHeight="1">
      <c r="B133" s="42"/>
      <c r="C133" s="236" t="s">
        <v>310</v>
      </c>
      <c r="D133" s="236" t="s">
        <v>179</v>
      </c>
      <c r="E133" s="237" t="s">
        <v>2494</v>
      </c>
      <c r="F133" s="238" t="s">
        <v>2495</v>
      </c>
      <c r="G133" s="239" t="s">
        <v>441</v>
      </c>
      <c r="H133" s="240">
        <v>2</v>
      </c>
      <c r="I133" s="241"/>
      <c r="J133" s="242">
        <f>ROUND(I133*H133,2)</f>
        <v>0</v>
      </c>
      <c r="K133" s="238" t="s">
        <v>22</v>
      </c>
      <c r="L133" s="243"/>
      <c r="M133" s="244" t="s">
        <v>22</v>
      </c>
      <c r="N133" s="245" t="s">
        <v>49</v>
      </c>
      <c r="O133" s="43"/>
      <c r="P133" s="215">
        <f>O133*H133</f>
        <v>0</v>
      </c>
      <c r="Q133" s="215">
        <v>0</v>
      </c>
      <c r="R133" s="215">
        <f>Q133*H133</f>
        <v>0</v>
      </c>
      <c r="S133" s="215">
        <v>0</v>
      </c>
      <c r="T133" s="216">
        <f>S133*H133</f>
        <v>0</v>
      </c>
      <c r="AR133" s="25" t="s">
        <v>86</v>
      </c>
      <c r="AT133" s="25" t="s">
        <v>179</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24</v>
      </c>
      <c r="BM133" s="25" t="s">
        <v>2837</v>
      </c>
    </row>
    <row r="134" spans="2:47" s="1" customFormat="1" ht="13.5">
      <c r="B134" s="42"/>
      <c r="C134" s="64"/>
      <c r="D134" s="223" t="s">
        <v>223</v>
      </c>
      <c r="E134" s="64"/>
      <c r="F134" s="269" t="s">
        <v>2495</v>
      </c>
      <c r="G134" s="64"/>
      <c r="H134" s="64"/>
      <c r="I134" s="174"/>
      <c r="J134" s="64"/>
      <c r="K134" s="64"/>
      <c r="L134" s="62"/>
      <c r="M134" s="220"/>
      <c r="N134" s="43"/>
      <c r="O134" s="43"/>
      <c r="P134" s="43"/>
      <c r="Q134" s="43"/>
      <c r="R134" s="43"/>
      <c r="S134" s="43"/>
      <c r="T134" s="79"/>
      <c r="AT134" s="25" t="s">
        <v>223</v>
      </c>
      <c r="AU134" s="25" t="s">
        <v>86</v>
      </c>
    </row>
    <row r="135" spans="2:65" s="1" customFormat="1" ht="22.5" customHeight="1">
      <c r="B135" s="42"/>
      <c r="C135" s="236" t="s">
        <v>317</v>
      </c>
      <c r="D135" s="236" t="s">
        <v>179</v>
      </c>
      <c r="E135" s="237" t="s">
        <v>2497</v>
      </c>
      <c r="F135" s="238" t="s">
        <v>2498</v>
      </c>
      <c r="G135" s="239" t="s">
        <v>441</v>
      </c>
      <c r="H135" s="240">
        <v>8</v>
      </c>
      <c r="I135" s="241"/>
      <c r="J135" s="242">
        <f>ROUND(I135*H135,2)</f>
        <v>0</v>
      </c>
      <c r="K135" s="238" t="s">
        <v>22</v>
      </c>
      <c r="L135" s="243"/>
      <c r="M135" s="244" t="s">
        <v>22</v>
      </c>
      <c r="N135" s="245" t="s">
        <v>49</v>
      </c>
      <c r="O135" s="43"/>
      <c r="P135" s="215">
        <f>O135*H135</f>
        <v>0</v>
      </c>
      <c r="Q135" s="215">
        <v>0</v>
      </c>
      <c r="R135" s="215">
        <f>Q135*H135</f>
        <v>0</v>
      </c>
      <c r="S135" s="215">
        <v>0</v>
      </c>
      <c r="T135" s="216">
        <f>S135*H135</f>
        <v>0</v>
      </c>
      <c r="AR135" s="25" t="s">
        <v>86</v>
      </c>
      <c r="AT135" s="25" t="s">
        <v>179</v>
      </c>
      <c r="AU135" s="25" t="s">
        <v>86</v>
      </c>
      <c r="AY135" s="25" t="s">
        <v>214</v>
      </c>
      <c r="BE135" s="217">
        <f>IF(N135="základní",J135,0)</f>
        <v>0</v>
      </c>
      <c r="BF135" s="217">
        <f>IF(N135="snížená",J135,0)</f>
        <v>0</v>
      </c>
      <c r="BG135" s="217">
        <f>IF(N135="zákl. přenesená",J135,0)</f>
        <v>0</v>
      </c>
      <c r="BH135" s="217">
        <f>IF(N135="sníž. přenesená",J135,0)</f>
        <v>0</v>
      </c>
      <c r="BI135" s="217">
        <f>IF(N135="nulová",J135,0)</f>
        <v>0</v>
      </c>
      <c r="BJ135" s="25" t="s">
        <v>24</v>
      </c>
      <c r="BK135" s="217">
        <f>ROUND(I135*H135,2)</f>
        <v>0</v>
      </c>
      <c r="BL135" s="25" t="s">
        <v>24</v>
      </c>
      <c r="BM135" s="25" t="s">
        <v>2838</v>
      </c>
    </row>
    <row r="136" spans="2:47" s="1" customFormat="1" ht="13.5">
      <c r="B136" s="42"/>
      <c r="C136" s="64"/>
      <c r="D136" s="223" t="s">
        <v>223</v>
      </c>
      <c r="E136" s="64"/>
      <c r="F136" s="269" t="s">
        <v>2498</v>
      </c>
      <c r="G136" s="64"/>
      <c r="H136" s="64"/>
      <c r="I136" s="174"/>
      <c r="J136" s="64"/>
      <c r="K136" s="64"/>
      <c r="L136" s="62"/>
      <c r="M136" s="220"/>
      <c r="N136" s="43"/>
      <c r="O136" s="43"/>
      <c r="P136" s="43"/>
      <c r="Q136" s="43"/>
      <c r="R136" s="43"/>
      <c r="S136" s="43"/>
      <c r="T136" s="79"/>
      <c r="AT136" s="25" t="s">
        <v>223</v>
      </c>
      <c r="AU136" s="25" t="s">
        <v>86</v>
      </c>
    </row>
    <row r="137" spans="2:65" s="1" customFormat="1" ht="22.5" customHeight="1">
      <c r="B137" s="42"/>
      <c r="C137" s="236" t="s">
        <v>324</v>
      </c>
      <c r="D137" s="236" t="s">
        <v>179</v>
      </c>
      <c r="E137" s="237" t="s">
        <v>2500</v>
      </c>
      <c r="F137" s="238" t="s">
        <v>2501</v>
      </c>
      <c r="G137" s="239" t="s">
        <v>441</v>
      </c>
      <c r="H137" s="240">
        <v>6</v>
      </c>
      <c r="I137" s="241"/>
      <c r="J137" s="242">
        <f>ROUND(I137*H137,2)</f>
        <v>0</v>
      </c>
      <c r="K137" s="238" t="s">
        <v>22</v>
      </c>
      <c r="L137" s="243"/>
      <c r="M137" s="244" t="s">
        <v>22</v>
      </c>
      <c r="N137" s="245" t="s">
        <v>49</v>
      </c>
      <c r="O137" s="43"/>
      <c r="P137" s="215">
        <f>O137*H137</f>
        <v>0</v>
      </c>
      <c r="Q137" s="215">
        <v>0</v>
      </c>
      <c r="R137" s="215">
        <f>Q137*H137</f>
        <v>0</v>
      </c>
      <c r="S137" s="215">
        <v>0</v>
      </c>
      <c r="T137" s="216">
        <f>S137*H137</f>
        <v>0</v>
      </c>
      <c r="AR137" s="25" t="s">
        <v>86</v>
      </c>
      <c r="AT137" s="25" t="s">
        <v>179</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24</v>
      </c>
      <c r="BM137" s="25" t="s">
        <v>2839</v>
      </c>
    </row>
    <row r="138" spans="2:47" s="1" customFormat="1" ht="13.5">
      <c r="B138" s="42"/>
      <c r="C138" s="64"/>
      <c r="D138" s="223" t="s">
        <v>223</v>
      </c>
      <c r="E138" s="64"/>
      <c r="F138" s="269" t="s">
        <v>2501</v>
      </c>
      <c r="G138" s="64"/>
      <c r="H138" s="64"/>
      <c r="I138" s="174"/>
      <c r="J138" s="64"/>
      <c r="K138" s="64"/>
      <c r="L138" s="62"/>
      <c r="M138" s="220"/>
      <c r="N138" s="43"/>
      <c r="O138" s="43"/>
      <c r="P138" s="43"/>
      <c r="Q138" s="43"/>
      <c r="R138" s="43"/>
      <c r="S138" s="43"/>
      <c r="T138" s="79"/>
      <c r="AT138" s="25" t="s">
        <v>223</v>
      </c>
      <c r="AU138" s="25" t="s">
        <v>86</v>
      </c>
    </row>
    <row r="139" spans="2:65" s="1" customFormat="1" ht="22.5" customHeight="1">
      <c r="B139" s="42"/>
      <c r="C139" s="236" t="s">
        <v>330</v>
      </c>
      <c r="D139" s="236" t="s">
        <v>179</v>
      </c>
      <c r="E139" s="237" t="s">
        <v>2503</v>
      </c>
      <c r="F139" s="238" t="s">
        <v>2504</v>
      </c>
      <c r="G139" s="239" t="s">
        <v>313</v>
      </c>
      <c r="H139" s="240">
        <v>1</v>
      </c>
      <c r="I139" s="241"/>
      <c r="J139" s="242">
        <f>ROUND(I139*H139,2)</f>
        <v>0</v>
      </c>
      <c r="K139" s="238" t="s">
        <v>22</v>
      </c>
      <c r="L139" s="243"/>
      <c r="M139" s="244" t="s">
        <v>22</v>
      </c>
      <c r="N139" s="245" t="s">
        <v>49</v>
      </c>
      <c r="O139" s="43"/>
      <c r="P139" s="215">
        <f>O139*H139</f>
        <v>0</v>
      </c>
      <c r="Q139" s="215">
        <v>0</v>
      </c>
      <c r="R139" s="215">
        <f>Q139*H139</f>
        <v>0</v>
      </c>
      <c r="S139" s="215">
        <v>0</v>
      </c>
      <c r="T139" s="216">
        <f>S139*H139</f>
        <v>0</v>
      </c>
      <c r="AR139" s="25" t="s">
        <v>86</v>
      </c>
      <c r="AT139" s="25" t="s">
        <v>179</v>
      </c>
      <c r="AU139" s="25" t="s">
        <v>86</v>
      </c>
      <c r="AY139" s="25" t="s">
        <v>214</v>
      </c>
      <c r="BE139" s="217">
        <f>IF(N139="základní",J139,0)</f>
        <v>0</v>
      </c>
      <c r="BF139" s="217">
        <f>IF(N139="snížená",J139,0)</f>
        <v>0</v>
      </c>
      <c r="BG139" s="217">
        <f>IF(N139="zákl. přenesená",J139,0)</f>
        <v>0</v>
      </c>
      <c r="BH139" s="217">
        <f>IF(N139="sníž. přenesená",J139,0)</f>
        <v>0</v>
      </c>
      <c r="BI139" s="217">
        <f>IF(N139="nulová",J139,0)</f>
        <v>0</v>
      </c>
      <c r="BJ139" s="25" t="s">
        <v>24</v>
      </c>
      <c r="BK139" s="217">
        <f>ROUND(I139*H139,2)</f>
        <v>0</v>
      </c>
      <c r="BL139" s="25" t="s">
        <v>24</v>
      </c>
      <c r="BM139" s="25" t="s">
        <v>2840</v>
      </c>
    </row>
    <row r="140" spans="2:65" s="1" customFormat="1" ht="22.5" customHeight="1">
      <c r="B140" s="42"/>
      <c r="C140" s="236" t="s">
        <v>337</v>
      </c>
      <c r="D140" s="236" t="s">
        <v>179</v>
      </c>
      <c r="E140" s="237" t="s">
        <v>2506</v>
      </c>
      <c r="F140" s="238" t="s">
        <v>2507</v>
      </c>
      <c r="G140" s="239" t="s">
        <v>313</v>
      </c>
      <c r="H140" s="240">
        <v>8</v>
      </c>
      <c r="I140" s="241"/>
      <c r="J140" s="242">
        <f>ROUND(I140*H140,2)</f>
        <v>0</v>
      </c>
      <c r="K140" s="238" t="s">
        <v>22</v>
      </c>
      <c r="L140" s="243"/>
      <c r="M140" s="244" t="s">
        <v>22</v>
      </c>
      <c r="N140" s="245" t="s">
        <v>49</v>
      </c>
      <c r="O140" s="43"/>
      <c r="P140" s="215">
        <f>O140*H140</f>
        <v>0</v>
      </c>
      <c r="Q140" s="215">
        <v>0</v>
      </c>
      <c r="R140" s="215">
        <f>Q140*H140</f>
        <v>0</v>
      </c>
      <c r="S140" s="215">
        <v>0</v>
      </c>
      <c r="T140" s="216">
        <f>S140*H140</f>
        <v>0</v>
      </c>
      <c r="AR140" s="25" t="s">
        <v>86</v>
      </c>
      <c r="AT140" s="25" t="s">
        <v>179</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24</v>
      </c>
      <c r="BM140" s="25" t="s">
        <v>2841</v>
      </c>
    </row>
    <row r="141" spans="2:47" s="1" customFormat="1" ht="13.5">
      <c r="B141" s="42"/>
      <c r="C141" s="64"/>
      <c r="D141" s="223" t="s">
        <v>223</v>
      </c>
      <c r="E141" s="64"/>
      <c r="F141" s="269" t="s">
        <v>2507</v>
      </c>
      <c r="G141" s="64"/>
      <c r="H141" s="64"/>
      <c r="I141" s="174"/>
      <c r="J141" s="64"/>
      <c r="K141" s="64"/>
      <c r="L141" s="62"/>
      <c r="M141" s="220"/>
      <c r="N141" s="43"/>
      <c r="O141" s="43"/>
      <c r="P141" s="43"/>
      <c r="Q141" s="43"/>
      <c r="R141" s="43"/>
      <c r="S141" s="43"/>
      <c r="T141" s="79"/>
      <c r="AT141" s="25" t="s">
        <v>223</v>
      </c>
      <c r="AU141" s="25" t="s">
        <v>86</v>
      </c>
    </row>
    <row r="142" spans="2:65" s="1" customFormat="1" ht="22.5" customHeight="1">
      <c r="B142" s="42"/>
      <c r="C142" s="236" t="s">
        <v>9</v>
      </c>
      <c r="D142" s="236" t="s">
        <v>179</v>
      </c>
      <c r="E142" s="237" t="s">
        <v>2509</v>
      </c>
      <c r="F142" s="238" t="s">
        <v>2510</v>
      </c>
      <c r="G142" s="239" t="s">
        <v>313</v>
      </c>
      <c r="H142" s="240">
        <v>6</v>
      </c>
      <c r="I142" s="241"/>
      <c r="J142" s="242">
        <f>ROUND(I142*H142,2)</f>
        <v>0</v>
      </c>
      <c r="K142" s="238" t="s">
        <v>22</v>
      </c>
      <c r="L142" s="243"/>
      <c r="M142" s="244" t="s">
        <v>22</v>
      </c>
      <c r="N142" s="245" t="s">
        <v>49</v>
      </c>
      <c r="O142" s="43"/>
      <c r="P142" s="215">
        <f>O142*H142</f>
        <v>0</v>
      </c>
      <c r="Q142" s="215">
        <v>0</v>
      </c>
      <c r="R142" s="215">
        <f>Q142*H142</f>
        <v>0</v>
      </c>
      <c r="S142" s="215">
        <v>0</v>
      </c>
      <c r="T142" s="216">
        <f>S142*H142</f>
        <v>0</v>
      </c>
      <c r="AR142" s="25" t="s">
        <v>86</v>
      </c>
      <c r="AT142" s="25" t="s">
        <v>179</v>
      </c>
      <c r="AU142" s="25" t="s">
        <v>86</v>
      </c>
      <c r="AY142" s="25" t="s">
        <v>214</v>
      </c>
      <c r="BE142" s="217">
        <f>IF(N142="základní",J142,0)</f>
        <v>0</v>
      </c>
      <c r="BF142" s="217">
        <f>IF(N142="snížená",J142,0)</f>
        <v>0</v>
      </c>
      <c r="BG142" s="217">
        <f>IF(N142="zákl. přenesená",J142,0)</f>
        <v>0</v>
      </c>
      <c r="BH142" s="217">
        <f>IF(N142="sníž. přenesená",J142,0)</f>
        <v>0</v>
      </c>
      <c r="BI142" s="217">
        <f>IF(N142="nulová",J142,0)</f>
        <v>0</v>
      </c>
      <c r="BJ142" s="25" t="s">
        <v>24</v>
      </c>
      <c r="BK142" s="217">
        <f>ROUND(I142*H142,2)</f>
        <v>0</v>
      </c>
      <c r="BL142" s="25" t="s">
        <v>24</v>
      </c>
      <c r="BM142" s="25" t="s">
        <v>2842</v>
      </c>
    </row>
    <row r="143" spans="2:47" s="1" customFormat="1" ht="13.5">
      <c r="B143" s="42"/>
      <c r="C143" s="64"/>
      <c r="D143" s="223" t="s">
        <v>223</v>
      </c>
      <c r="E143" s="64"/>
      <c r="F143" s="269" t="s">
        <v>2510</v>
      </c>
      <c r="G143" s="64"/>
      <c r="H143" s="64"/>
      <c r="I143" s="174"/>
      <c r="J143" s="64"/>
      <c r="K143" s="64"/>
      <c r="L143" s="62"/>
      <c r="M143" s="220"/>
      <c r="N143" s="43"/>
      <c r="O143" s="43"/>
      <c r="P143" s="43"/>
      <c r="Q143" s="43"/>
      <c r="R143" s="43"/>
      <c r="S143" s="43"/>
      <c r="T143" s="79"/>
      <c r="AT143" s="25" t="s">
        <v>223</v>
      </c>
      <c r="AU143" s="25" t="s">
        <v>86</v>
      </c>
    </row>
    <row r="144" spans="2:65" s="1" customFormat="1" ht="22.5" customHeight="1">
      <c r="B144" s="42"/>
      <c r="C144" s="236" t="s">
        <v>350</v>
      </c>
      <c r="D144" s="236" t="s">
        <v>179</v>
      </c>
      <c r="E144" s="237" t="s">
        <v>2512</v>
      </c>
      <c r="F144" s="238" t="s">
        <v>2513</v>
      </c>
      <c r="G144" s="239" t="s">
        <v>313</v>
      </c>
      <c r="H144" s="240">
        <v>1</v>
      </c>
      <c r="I144" s="241"/>
      <c r="J144" s="242">
        <f>ROUND(I144*H144,2)</f>
        <v>0</v>
      </c>
      <c r="K144" s="238" t="s">
        <v>22</v>
      </c>
      <c r="L144" s="243"/>
      <c r="M144" s="244" t="s">
        <v>22</v>
      </c>
      <c r="N144" s="245" t="s">
        <v>49</v>
      </c>
      <c r="O144" s="43"/>
      <c r="P144" s="215">
        <f>O144*H144</f>
        <v>0</v>
      </c>
      <c r="Q144" s="215">
        <v>0</v>
      </c>
      <c r="R144" s="215">
        <f>Q144*H144</f>
        <v>0</v>
      </c>
      <c r="S144" s="215">
        <v>0</v>
      </c>
      <c r="T144" s="216">
        <f>S144*H144</f>
        <v>0</v>
      </c>
      <c r="AR144" s="25" t="s">
        <v>86</v>
      </c>
      <c r="AT144" s="25" t="s">
        <v>179</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24</v>
      </c>
      <c r="BM144" s="25" t="s">
        <v>2843</v>
      </c>
    </row>
    <row r="145" spans="2:47" s="1" customFormat="1" ht="13.5">
      <c r="B145" s="42"/>
      <c r="C145" s="64"/>
      <c r="D145" s="223" t="s">
        <v>223</v>
      </c>
      <c r="E145" s="64"/>
      <c r="F145" s="269" t="s">
        <v>2513</v>
      </c>
      <c r="G145" s="64"/>
      <c r="H145" s="64"/>
      <c r="I145" s="174"/>
      <c r="J145" s="64"/>
      <c r="K145" s="64"/>
      <c r="L145" s="62"/>
      <c r="M145" s="220"/>
      <c r="N145" s="43"/>
      <c r="O145" s="43"/>
      <c r="P145" s="43"/>
      <c r="Q145" s="43"/>
      <c r="R145" s="43"/>
      <c r="S145" s="43"/>
      <c r="T145" s="79"/>
      <c r="AT145" s="25" t="s">
        <v>223</v>
      </c>
      <c r="AU145" s="25" t="s">
        <v>86</v>
      </c>
    </row>
    <row r="146" spans="2:65" s="1" customFormat="1" ht="22.5" customHeight="1">
      <c r="B146" s="42"/>
      <c r="C146" s="236" t="s">
        <v>356</v>
      </c>
      <c r="D146" s="236" t="s">
        <v>179</v>
      </c>
      <c r="E146" s="237" t="s">
        <v>2515</v>
      </c>
      <c r="F146" s="238" t="s">
        <v>2516</v>
      </c>
      <c r="G146" s="239" t="s">
        <v>313</v>
      </c>
      <c r="H146" s="240">
        <v>8</v>
      </c>
      <c r="I146" s="241"/>
      <c r="J146" s="242">
        <f>ROUND(I146*H146,2)</f>
        <v>0</v>
      </c>
      <c r="K146" s="238" t="s">
        <v>22</v>
      </c>
      <c r="L146" s="243"/>
      <c r="M146" s="244" t="s">
        <v>22</v>
      </c>
      <c r="N146" s="245" t="s">
        <v>49</v>
      </c>
      <c r="O146" s="43"/>
      <c r="P146" s="215">
        <f>O146*H146</f>
        <v>0</v>
      </c>
      <c r="Q146" s="215">
        <v>0</v>
      </c>
      <c r="R146" s="215">
        <f>Q146*H146</f>
        <v>0</v>
      </c>
      <c r="S146" s="215">
        <v>0</v>
      </c>
      <c r="T146" s="216">
        <f>S146*H146</f>
        <v>0</v>
      </c>
      <c r="AR146" s="25" t="s">
        <v>86</v>
      </c>
      <c r="AT146" s="25" t="s">
        <v>179</v>
      </c>
      <c r="AU146" s="25" t="s">
        <v>86</v>
      </c>
      <c r="AY146" s="25" t="s">
        <v>214</v>
      </c>
      <c r="BE146" s="217">
        <f>IF(N146="základní",J146,0)</f>
        <v>0</v>
      </c>
      <c r="BF146" s="217">
        <f>IF(N146="snížená",J146,0)</f>
        <v>0</v>
      </c>
      <c r="BG146" s="217">
        <f>IF(N146="zákl. přenesená",J146,0)</f>
        <v>0</v>
      </c>
      <c r="BH146" s="217">
        <f>IF(N146="sníž. přenesená",J146,0)</f>
        <v>0</v>
      </c>
      <c r="BI146" s="217">
        <f>IF(N146="nulová",J146,0)</f>
        <v>0</v>
      </c>
      <c r="BJ146" s="25" t="s">
        <v>24</v>
      </c>
      <c r="BK146" s="217">
        <f>ROUND(I146*H146,2)</f>
        <v>0</v>
      </c>
      <c r="BL146" s="25" t="s">
        <v>24</v>
      </c>
      <c r="BM146" s="25" t="s">
        <v>2844</v>
      </c>
    </row>
    <row r="147" spans="2:47" s="1" customFormat="1" ht="13.5">
      <c r="B147" s="42"/>
      <c r="C147" s="64"/>
      <c r="D147" s="223" t="s">
        <v>223</v>
      </c>
      <c r="E147" s="64"/>
      <c r="F147" s="269" t="s">
        <v>2516</v>
      </c>
      <c r="G147" s="64"/>
      <c r="H147" s="64"/>
      <c r="I147" s="174"/>
      <c r="J147" s="64"/>
      <c r="K147" s="64"/>
      <c r="L147" s="62"/>
      <c r="M147" s="220"/>
      <c r="N147" s="43"/>
      <c r="O147" s="43"/>
      <c r="P147" s="43"/>
      <c r="Q147" s="43"/>
      <c r="R147" s="43"/>
      <c r="S147" s="43"/>
      <c r="T147" s="79"/>
      <c r="AT147" s="25" t="s">
        <v>223</v>
      </c>
      <c r="AU147" s="25" t="s">
        <v>86</v>
      </c>
    </row>
    <row r="148" spans="2:65" s="1" customFormat="1" ht="22.5" customHeight="1">
      <c r="B148" s="42"/>
      <c r="C148" s="236" t="s">
        <v>365</v>
      </c>
      <c r="D148" s="236" t="s">
        <v>179</v>
      </c>
      <c r="E148" s="237" t="s">
        <v>2518</v>
      </c>
      <c r="F148" s="238" t="s">
        <v>2519</v>
      </c>
      <c r="G148" s="239" t="s">
        <v>313</v>
      </c>
      <c r="H148" s="240">
        <v>6</v>
      </c>
      <c r="I148" s="241"/>
      <c r="J148" s="242">
        <f>ROUND(I148*H148,2)</f>
        <v>0</v>
      </c>
      <c r="K148" s="238" t="s">
        <v>22</v>
      </c>
      <c r="L148" s="243"/>
      <c r="M148" s="244" t="s">
        <v>22</v>
      </c>
      <c r="N148" s="245" t="s">
        <v>49</v>
      </c>
      <c r="O148" s="43"/>
      <c r="P148" s="215">
        <f>O148*H148</f>
        <v>0</v>
      </c>
      <c r="Q148" s="215">
        <v>0</v>
      </c>
      <c r="R148" s="215">
        <f>Q148*H148</f>
        <v>0</v>
      </c>
      <c r="S148" s="215">
        <v>0</v>
      </c>
      <c r="T148" s="216">
        <f>S148*H148</f>
        <v>0</v>
      </c>
      <c r="AR148" s="25" t="s">
        <v>86</v>
      </c>
      <c r="AT148" s="25" t="s">
        <v>179</v>
      </c>
      <c r="AU148" s="25" t="s">
        <v>86</v>
      </c>
      <c r="AY148" s="25" t="s">
        <v>214</v>
      </c>
      <c r="BE148" s="217">
        <f>IF(N148="základní",J148,0)</f>
        <v>0</v>
      </c>
      <c r="BF148" s="217">
        <f>IF(N148="snížená",J148,0)</f>
        <v>0</v>
      </c>
      <c r="BG148" s="217">
        <f>IF(N148="zákl. přenesená",J148,0)</f>
        <v>0</v>
      </c>
      <c r="BH148" s="217">
        <f>IF(N148="sníž. přenesená",J148,0)</f>
        <v>0</v>
      </c>
      <c r="BI148" s="217">
        <f>IF(N148="nulová",J148,0)</f>
        <v>0</v>
      </c>
      <c r="BJ148" s="25" t="s">
        <v>24</v>
      </c>
      <c r="BK148" s="217">
        <f>ROUND(I148*H148,2)</f>
        <v>0</v>
      </c>
      <c r="BL148" s="25" t="s">
        <v>24</v>
      </c>
      <c r="BM148" s="25" t="s">
        <v>2845</v>
      </c>
    </row>
    <row r="149" spans="2:65" s="1" customFormat="1" ht="22.5" customHeight="1">
      <c r="B149" s="42"/>
      <c r="C149" s="236" t="s">
        <v>370</v>
      </c>
      <c r="D149" s="236" t="s">
        <v>179</v>
      </c>
      <c r="E149" s="237" t="s">
        <v>2521</v>
      </c>
      <c r="F149" s="238" t="s">
        <v>2522</v>
      </c>
      <c r="G149" s="239" t="s">
        <v>313</v>
      </c>
      <c r="H149" s="240">
        <v>1</v>
      </c>
      <c r="I149" s="241"/>
      <c r="J149" s="242">
        <f>ROUND(I149*H149,2)</f>
        <v>0</v>
      </c>
      <c r="K149" s="238" t="s">
        <v>22</v>
      </c>
      <c r="L149" s="243"/>
      <c r="M149" s="244" t="s">
        <v>22</v>
      </c>
      <c r="N149" s="245" t="s">
        <v>49</v>
      </c>
      <c r="O149" s="43"/>
      <c r="P149" s="215">
        <f>O149*H149</f>
        <v>0</v>
      </c>
      <c r="Q149" s="215">
        <v>0</v>
      </c>
      <c r="R149" s="215">
        <f>Q149*H149</f>
        <v>0</v>
      </c>
      <c r="S149" s="215">
        <v>0</v>
      </c>
      <c r="T149" s="216">
        <f>S149*H149</f>
        <v>0</v>
      </c>
      <c r="AR149" s="25" t="s">
        <v>86</v>
      </c>
      <c r="AT149" s="25" t="s">
        <v>179</v>
      </c>
      <c r="AU149" s="25" t="s">
        <v>86</v>
      </c>
      <c r="AY149" s="25" t="s">
        <v>214</v>
      </c>
      <c r="BE149" s="217">
        <f>IF(N149="základní",J149,0)</f>
        <v>0</v>
      </c>
      <c r="BF149" s="217">
        <f>IF(N149="snížená",J149,0)</f>
        <v>0</v>
      </c>
      <c r="BG149" s="217">
        <f>IF(N149="zákl. přenesená",J149,0)</f>
        <v>0</v>
      </c>
      <c r="BH149" s="217">
        <f>IF(N149="sníž. přenesená",J149,0)</f>
        <v>0</v>
      </c>
      <c r="BI149" s="217">
        <f>IF(N149="nulová",J149,0)</f>
        <v>0</v>
      </c>
      <c r="BJ149" s="25" t="s">
        <v>24</v>
      </c>
      <c r="BK149" s="217">
        <f>ROUND(I149*H149,2)</f>
        <v>0</v>
      </c>
      <c r="BL149" s="25" t="s">
        <v>24</v>
      </c>
      <c r="BM149" s="25" t="s">
        <v>2846</v>
      </c>
    </row>
    <row r="150" spans="2:47" s="1" customFormat="1" ht="13.5">
      <c r="B150" s="42"/>
      <c r="C150" s="64"/>
      <c r="D150" s="223" t="s">
        <v>223</v>
      </c>
      <c r="E150" s="64"/>
      <c r="F150" s="269" t="s">
        <v>2522</v>
      </c>
      <c r="G150" s="64"/>
      <c r="H150" s="64"/>
      <c r="I150" s="174"/>
      <c r="J150" s="64"/>
      <c r="K150" s="64"/>
      <c r="L150" s="62"/>
      <c r="M150" s="220"/>
      <c r="N150" s="43"/>
      <c r="O150" s="43"/>
      <c r="P150" s="43"/>
      <c r="Q150" s="43"/>
      <c r="R150" s="43"/>
      <c r="S150" s="43"/>
      <c r="T150" s="79"/>
      <c r="AT150" s="25" t="s">
        <v>223</v>
      </c>
      <c r="AU150" s="25" t="s">
        <v>86</v>
      </c>
    </row>
    <row r="151" spans="2:65" s="1" customFormat="1" ht="22.5" customHeight="1">
      <c r="B151" s="42"/>
      <c r="C151" s="236" t="s">
        <v>378</v>
      </c>
      <c r="D151" s="236" t="s">
        <v>179</v>
      </c>
      <c r="E151" s="237" t="s">
        <v>2524</v>
      </c>
      <c r="F151" s="238" t="s">
        <v>2525</v>
      </c>
      <c r="G151" s="239" t="s">
        <v>313</v>
      </c>
      <c r="H151" s="240">
        <v>1</v>
      </c>
      <c r="I151" s="241"/>
      <c r="J151" s="242">
        <f>ROUND(I151*H151,2)</f>
        <v>0</v>
      </c>
      <c r="K151" s="238" t="s">
        <v>22</v>
      </c>
      <c r="L151" s="243"/>
      <c r="M151" s="244" t="s">
        <v>22</v>
      </c>
      <c r="N151" s="245" t="s">
        <v>49</v>
      </c>
      <c r="O151" s="43"/>
      <c r="P151" s="215">
        <f>O151*H151</f>
        <v>0</v>
      </c>
      <c r="Q151" s="215">
        <v>0</v>
      </c>
      <c r="R151" s="215">
        <f>Q151*H151</f>
        <v>0</v>
      </c>
      <c r="S151" s="215">
        <v>0</v>
      </c>
      <c r="T151" s="216">
        <f>S151*H151</f>
        <v>0</v>
      </c>
      <c r="AR151" s="25" t="s">
        <v>86</v>
      </c>
      <c r="AT151" s="25" t="s">
        <v>179</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24</v>
      </c>
      <c r="BM151" s="25" t="s">
        <v>2847</v>
      </c>
    </row>
    <row r="152" spans="2:47" s="1" customFormat="1" ht="13.5">
      <c r="B152" s="42"/>
      <c r="C152" s="64"/>
      <c r="D152" s="223" t="s">
        <v>223</v>
      </c>
      <c r="E152" s="64"/>
      <c r="F152" s="269" t="s">
        <v>2525</v>
      </c>
      <c r="G152" s="64"/>
      <c r="H152" s="64"/>
      <c r="I152" s="174"/>
      <c r="J152" s="64"/>
      <c r="K152" s="64"/>
      <c r="L152" s="62"/>
      <c r="M152" s="220"/>
      <c r="N152" s="43"/>
      <c r="O152" s="43"/>
      <c r="P152" s="43"/>
      <c r="Q152" s="43"/>
      <c r="R152" s="43"/>
      <c r="S152" s="43"/>
      <c r="T152" s="79"/>
      <c r="AT152" s="25" t="s">
        <v>223</v>
      </c>
      <c r="AU152" s="25" t="s">
        <v>86</v>
      </c>
    </row>
    <row r="153" spans="2:65" s="1" customFormat="1" ht="22.5" customHeight="1">
      <c r="B153" s="42"/>
      <c r="C153" s="236" t="s">
        <v>384</v>
      </c>
      <c r="D153" s="236" t="s">
        <v>179</v>
      </c>
      <c r="E153" s="237" t="s">
        <v>2527</v>
      </c>
      <c r="F153" s="238" t="s">
        <v>2528</v>
      </c>
      <c r="G153" s="239" t="s">
        <v>313</v>
      </c>
      <c r="H153" s="240">
        <v>2</v>
      </c>
      <c r="I153" s="241"/>
      <c r="J153" s="242">
        <f>ROUND(I153*H153,2)</f>
        <v>0</v>
      </c>
      <c r="K153" s="238" t="s">
        <v>22</v>
      </c>
      <c r="L153" s="243"/>
      <c r="M153" s="244" t="s">
        <v>22</v>
      </c>
      <c r="N153" s="245" t="s">
        <v>49</v>
      </c>
      <c r="O153" s="43"/>
      <c r="P153" s="215">
        <f>O153*H153</f>
        <v>0</v>
      </c>
      <c r="Q153" s="215">
        <v>0</v>
      </c>
      <c r="R153" s="215">
        <f>Q153*H153</f>
        <v>0</v>
      </c>
      <c r="S153" s="215">
        <v>0</v>
      </c>
      <c r="T153" s="216">
        <f>S153*H153</f>
        <v>0</v>
      </c>
      <c r="AR153" s="25" t="s">
        <v>86</v>
      </c>
      <c r="AT153" s="25" t="s">
        <v>179</v>
      </c>
      <c r="AU153" s="25" t="s">
        <v>86</v>
      </c>
      <c r="AY153" s="25" t="s">
        <v>214</v>
      </c>
      <c r="BE153" s="217">
        <f>IF(N153="základní",J153,0)</f>
        <v>0</v>
      </c>
      <c r="BF153" s="217">
        <f>IF(N153="snížená",J153,0)</f>
        <v>0</v>
      </c>
      <c r="BG153" s="217">
        <f>IF(N153="zákl. přenesená",J153,0)</f>
        <v>0</v>
      </c>
      <c r="BH153" s="217">
        <f>IF(N153="sníž. přenesená",J153,0)</f>
        <v>0</v>
      </c>
      <c r="BI153" s="217">
        <f>IF(N153="nulová",J153,0)</f>
        <v>0</v>
      </c>
      <c r="BJ153" s="25" t="s">
        <v>24</v>
      </c>
      <c r="BK153" s="217">
        <f>ROUND(I153*H153,2)</f>
        <v>0</v>
      </c>
      <c r="BL153" s="25" t="s">
        <v>24</v>
      </c>
      <c r="BM153" s="25" t="s">
        <v>2848</v>
      </c>
    </row>
    <row r="154" spans="2:47" s="1" customFormat="1" ht="13.5">
      <c r="B154" s="42"/>
      <c r="C154" s="64"/>
      <c r="D154" s="223" t="s">
        <v>223</v>
      </c>
      <c r="E154" s="64"/>
      <c r="F154" s="269" t="s">
        <v>2528</v>
      </c>
      <c r="G154" s="64"/>
      <c r="H154" s="64"/>
      <c r="I154" s="174"/>
      <c r="J154" s="64"/>
      <c r="K154" s="64"/>
      <c r="L154" s="62"/>
      <c r="M154" s="220"/>
      <c r="N154" s="43"/>
      <c r="O154" s="43"/>
      <c r="P154" s="43"/>
      <c r="Q154" s="43"/>
      <c r="R154" s="43"/>
      <c r="S154" s="43"/>
      <c r="T154" s="79"/>
      <c r="AT154" s="25" t="s">
        <v>223</v>
      </c>
      <c r="AU154" s="25" t="s">
        <v>86</v>
      </c>
    </row>
    <row r="155" spans="2:65" s="1" customFormat="1" ht="22.5" customHeight="1">
      <c r="B155" s="42"/>
      <c r="C155" s="236" t="s">
        <v>391</v>
      </c>
      <c r="D155" s="236" t="s">
        <v>179</v>
      </c>
      <c r="E155" s="237" t="s">
        <v>2530</v>
      </c>
      <c r="F155" s="238" t="s">
        <v>2531</v>
      </c>
      <c r="G155" s="239" t="s">
        <v>313</v>
      </c>
      <c r="H155" s="240">
        <v>1</v>
      </c>
      <c r="I155" s="241"/>
      <c r="J155" s="242">
        <f>ROUND(I155*H155,2)</f>
        <v>0</v>
      </c>
      <c r="K155" s="238" t="s">
        <v>22</v>
      </c>
      <c r="L155" s="243"/>
      <c r="M155" s="244" t="s">
        <v>22</v>
      </c>
      <c r="N155" s="245" t="s">
        <v>49</v>
      </c>
      <c r="O155" s="43"/>
      <c r="P155" s="215">
        <f>O155*H155</f>
        <v>0</v>
      </c>
      <c r="Q155" s="215">
        <v>0</v>
      </c>
      <c r="R155" s="215">
        <f>Q155*H155</f>
        <v>0</v>
      </c>
      <c r="S155" s="215">
        <v>0</v>
      </c>
      <c r="T155" s="216">
        <f>S155*H155</f>
        <v>0</v>
      </c>
      <c r="AR155" s="25" t="s">
        <v>86</v>
      </c>
      <c r="AT155" s="25" t="s">
        <v>179</v>
      </c>
      <c r="AU155" s="25" t="s">
        <v>86</v>
      </c>
      <c r="AY155" s="25" t="s">
        <v>214</v>
      </c>
      <c r="BE155" s="217">
        <f>IF(N155="základní",J155,0)</f>
        <v>0</v>
      </c>
      <c r="BF155" s="217">
        <f>IF(N155="snížená",J155,0)</f>
        <v>0</v>
      </c>
      <c r="BG155" s="217">
        <f>IF(N155="zákl. přenesená",J155,0)</f>
        <v>0</v>
      </c>
      <c r="BH155" s="217">
        <f>IF(N155="sníž. přenesená",J155,0)</f>
        <v>0</v>
      </c>
      <c r="BI155" s="217">
        <f>IF(N155="nulová",J155,0)</f>
        <v>0</v>
      </c>
      <c r="BJ155" s="25" t="s">
        <v>24</v>
      </c>
      <c r="BK155" s="217">
        <f>ROUND(I155*H155,2)</f>
        <v>0</v>
      </c>
      <c r="BL155" s="25" t="s">
        <v>24</v>
      </c>
      <c r="BM155" s="25" t="s">
        <v>2849</v>
      </c>
    </row>
    <row r="156" spans="2:65" s="1" customFormat="1" ht="22.5" customHeight="1">
      <c r="B156" s="42"/>
      <c r="C156" s="236" t="s">
        <v>398</v>
      </c>
      <c r="D156" s="236" t="s">
        <v>179</v>
      </c>
      <c r="E156" s="237" t="s">
        <v>2533</v>
      </c>
      <c r="F156" s="238" t="s">
        <v>2534</v>
      </c>
      <c r="G156" s="239" t="s">
        <v>313</v>
      </c>
      <c r="H156" s="240">
        <v>4</v>
      </c>
      <c r="I156" s="241"/>
      <c r="J156" s="242">
        <f>ROUND(I156*H156,2)</f>
        <v>0</v>
      </c>
      <c r="K156" s="238" t="s">
        <v>22</v>
      </c>
      <c r="L156" s="243"/>
      <c r="M156" s="244" t="s">
        <v>22</v>
      </c>
      <c r="N156" s="245" t="s">
        <v>49</v>
      </c>
      <c r="O156" s="43"/>
      <c r="P156" s="215">
        <f>O156*H156</f>
        <v>0</v>
      </c>
      <c r="Q156" s="215">
        <v>0</v>
      </c>
      <c r="R156" s="215">
        <f>Q156*H156</f>
        <v>0</v>
      </c>
      <c r="S156" s="215">
        <v>0</v>
      </c>
      <c r="T156" s="216">
        <f>S156*H156</f>
        <v>0</v>
      </c>
      <c r="AR156" s="25" t="s">
        <v>86</v>
      </c>
      <c r="AT156" s="25" t="s">
        <v>179</v>
      </c>
      <c r="AU156" s="25" t="s">
        <v>86</v>
      </c>
      <c r="AY156" s="25" t="s">
        <v>214</v>
      </c>
      <c r="BE156" s="217">
        <f>IF(N156="základní",J156,0)</f>
        <v>0</v>
      </c>
      <c r="BF156" s="217">
        <f>IF(N156="snížená",J156,0)</f>
        <v>0</v>
      </c>
      <c r="BG156" s="217">
        <f>IF(N156="zákl. přenesená",J156,0)</f>
        <v>0</v>
      </c>
      <c r="BH156" s="217">
        <f>IF(N156="sníž. přenesená",J156,0)</f>
        <v>0</v>
      </c>
      <c r="BI156" s="217">
        <f>IF(N156="nulová",J156,0)</f>
        <v>0</v>
      </c>
      <c r="BJ156" s="25" t="s">
        <v>24</v>
      </c>
      <c r="BK156" s="217">
        <f>ROUND(I156*H156,2)</f>
        <v>0</v>
      </c>
      <c r="BL156" s="25" t="s">
        <v>24</v>
      </c>
      <c r="BM156" s="25" t="s">
        <v>2850</v>
      </c>
    </row>
    <row r="157" spans="2:47" s="1" customFormat="1" ht="13.5">
      <c r="B157" s="42"/>
      <c r="C157" s="64"/>
      <c r="D157" s="223" t="s">
        <v>223</v>
      </c>
      <c r="E157" s="64"/>
      <c r="F157" s="269" t="s">
        <v>2534</v>
      </c>
      <c r="G157" s="64"/>
      <c r="H157" s="64"/>
      <c r="I157" s="174"/>
      <c r="J157" s="64"/>
      <c r="K157" s="64"/>
      <c r="L157" s="62"/>
      <c r="M157" s="220"/>
      <c r="N157" s="43"/>
      <c r="O157" s="43"/>
      <c r="P157" s="43"/>
      <c r="Q157" s="43"/>
      <c r="R157" s="43"/>
      <c r="S157" s="43"/>
      <c r="T157" s="79"/>
      <c r="AT157" s="25" t="s">
        <v>223</v>
      </c>
      <c r="AU157" s="25" t="s">
        <v>86</v>
      </c>
    </row>
    <row r="158" spans="2:65" s="1" customFormat="1" ht="22.5" customHeight="1">
      <c r="B158" s="42"/>
      <c r="C158" s="236" t="s">
        <v>405</v>
      </c>
      <c r="D158" s="236" t="s">
        <v>179</v>
      </c>
      <c r="E158" s="237" t="s">
        <v>2536</v>
      </c>
      <c r="F158" s="238" t="s">
        <v>2537</v>
      </c>
      <c r="G158" s="239" t="s">
        <v>307</v>
      </c>
      <c r="H158" s="240">
        <v>6</v>
      </c>
      <c r="I158" s="241"/>
      <c r="J158" s="242">
        <f>ROUND(I158*H158,2)</f>
        <v>0</v>
      </c>
      <c r="K158" s="238" t="s">
        <v>22</v>
      </c>
      <c r="L158" s="243"/>
      <c r="M158" s="244" t="s">
        <v>22</v>
      </c>
      <c r="N158" s="245" t="s">
        <v>49</v>
      </c>
      <c r="O158" s="43"/>
      <c r="P158" s="215">
        <f>O158*H158</f>
        <v>0</v>
      </c>
      <c r="Q158" s="215">
        <v>0</v>
      </c>
      <c r="R158" s="215">
        <f>Q158*H158</f>
        <v>0</v>
      </c>
      <c r="S158" s="215">
        <v>0</v>
      </c>
      <c r="T158" s="216">
        <f>S158*H158</f>
        <v>0</v>
      </c>
      <c r="AR158" s="25" t="s">
        <v>86</v>
      </c>
      <c r="AT158" s="25" t="s">
        <v>179</v>
      </c>
      <c r="AU158" s="25" t="s">
        <v>86</v>
      </c>
      <c r="AY158" s="25" t="s">
        <v>214</v>
      </c>
      <c r="BE158" s="217">
        <f>IF(N158="základní",J158,0)</f>
        <v>0</v>
      </c>
      <c r="BF158" s="217">
        <f>IF(N158="snížená",J158,0)</f>
        <v>0</v>
      </c>
      <c r="BG158" s="217">
        <f>IF(N158="zákl. přenesená",J158,0)</f>
        <v>0</v>
      </c>
      <c r="BH158" s="217">
        <f>IF(N158="sníž. přenesená",J158,0)</f>
        <v>0</v>
      </c>
      <c r="BI158" s="217">
        <f>IF(N158="nulová",J158,0)</f>
        <v>0</v>
      </c>
      <c r="BJ158" s="25" t="s">
        <v>24</v>
      </c>
      <c r="BK158" s="217">
        <f>ROUND(I158*H158,2)</f>
        <v>0</v>
      </c>
      <c r="BL158" s="25" t="s">
        <v>24</v>
      </c>
      <c r="BM158" s="25" t="s">
        <v>2851</v>
      </c>
    </row>
    <row r="159" spans="2:47" s="1" customFormat="1" ht="13.5">
      <c r="B159" s="42"/>
      <c r="C159" s="64"/>
      <c r="D159" s="223" t="s">
        <v>223</v>
      </c>
      <c r="E159" s="64"/>
      <c r="F159" s="269" t="s">
        <v>2537</v>
      </c>
      <c r="G159" s="64"/>
      <c r="H159" s="64"/>
      <c r="I159" s="174"/>
      <c r="J159" s="64"/>
      <c r="K159" s="64"/>
      <c r="L159" s="62"/>
      <c r="M159" s="220"/>
      <c r="N159" s="43"/>
      <c r="O159" s="43"/>
      <c r="P159" s="43"/>
      <c r="Q159" s="43"/>
      <c r="R159" s="43"/>
      <c r="S159" s="43"/>
      <c r="T159" s="79"/>
      <c r="AT159" s="25" t="s">
        <v>223</v>
      </c>
      <c r="AU159" s="25" t="s">
        <v>86</v>
      </c>
    </row>
    <row r="160" spans="2:65" s="1" customFormat="1" ht="22.5" customHeight="1">
      <c r="B160" s="42"/>
      <c r="C160" s="236" t="s">
        <v>411</v>
      </c>
      <c r="D160" s="236" t="s">
        <v>179</v>
      </c>
      <c r="E160" s="237" t="s">
        <v>2539</v>
      </c>
      <c r="F160" s="238" t="s">
        <v>2540</v>
      </c>
      <c r="G160" s="239" t="s">
        <v>307</v>
      </c>
      <c r="H160" s="240">
        <v>13</v>
      </c>
      <c r="I160" s="241"/>
      <c r="J160" s="242">
        <f>ROUND(I160*H160,2)</f>
        <v>0</v>
      </c>
      <c r="K160" s="238" t="s">
        <v>22</v>
      </c>
      <c r="L160" s="243"/>
      <c r="M160" s="244" t="s">
        <v>22</v>
      </c>
      <c r="N160" s="245" t="s">
        <v>49</v>
      </c>
      <c r="O160" s="43"/>
      <c r="P160" s="215">
        <f>O160*H160</f>
        <v>0</v>
      </c>
      <c r="Q160" s="215">
        <v>0</v>
      </c>
      <c r="R160" s="215">
        <f>Q160*H160</f>
        <v>0</v>
      </c>
      <c r="S160" s="215">
        <v>0</v>
      </c>
      <c r="T160" s="216">
        <f>S160*H160</f>
        <v>0</v>
      </c>
      <c r="AR160" s="25" t="s">
        <v>86</v>
      </c>
      <c r="AT160" s="25" t="s">
        <v>179</v>
      </c>
      <c r="AU160" s="25" t="s">
        <v>86</v>
      </c>
      <c r="AY160" s="25" t="s">
        <v>214</v>
      </c>
      <c r="BE160" s="217">
        <f>IF(N160="základní",J160,0)</f>
        <v>0</v>
      </c>
      <c r="BF160" s="217">
        <f>IF(N160="snížená",J160,0)</f>
        <v>0</v>
      </c>
      <c r="BG160" s="217">
        <f>IF(N160="zákl. přenesená",J160,0)</f>
        <v>0</v>
      </c>
      <c r="BH160" s="217">
        <f>IF(N160="sníž. přenesená",J160,0)</f>
        <v>0</v>
      </c>
      <c r="BI160" s="217">
        <f>IF(N160="nulová",J160,0)</f>
        <v>0</v>
      </c>
      <c r="BJ160" s="25" t="s">
        <v>24</v>
      </c>
      <c r="BK160" s="217">
        <f>ROUND(I160*H160,2)</f>
        <v>0</v>
      </c>
      <c r="BL160" s="25" t="s">
        <v>24</v>
      </c>
      <c r="BM160" s="25" t="s">
        <v>2852</v>
      </c>
    </row>
    <row r="161" spans="2:47" s="1" customFormat="1" ht="13.5">
      <c r="B161" s="42"/>
      <c r="C161" s="64"/>
      <c r="D161" s="223" t="s">
        <v>223</v>
      </c>
      <c r="E161" s="64"/>
      <c r="F161" s="269" t="s">
        <v>2542</v>
      </c>
      <c r="G161" s="64"/>
      <c r="H161" s="64"/>
      <c r="I161" s="174"/>
      <c r="J161" s="64"/>
      <c r="K161" s="64"/>
      <c r="L161" s="62"/>
      <c r="M161" s="220"/>
      <c r="N161" s="43"/>
      <c r="O161" s="43"/>
      <c r="P161" s="43"/>
      <c r="Q161" s="43"/>
      <c r="R161" s="43"/>
      <c r="S161" s="43"/>
      <c r="T161" s="79"/>
      <c r="AT161" s="25" t="s">
        <v>223</v>
      </c>
      <c r="AU161" s="25" t="s">
        <v>86</v>
      </c>
    </row>
    <row r="162" spans="2:65" s="1" customFormat="1" ht="22.5" customHeight="1">
      <c r="B162" s="42"/>
      <c r="C162" s="236" t="s">
        <v>416</v>
      </c>
      <c r="D162" s="236" t="s">
        <v>179</v>
      </c>
      <c r="E162" s="237" t="s">
        <v>2543</v>
      </c>
      <c r="F162" s="238" t="s">
        <v>2542</v>
      </c>
      <c r="G162" s="239" t="s">
        <v>307</v>
      </c>
      <c r="H162" s="240">
        <v>3</v>
      </c>
      <c r="I162" s="241"/>
      <c r="J162" s="242">
        <f>ROUND(I162*H162,2)</f>
        <v>0</v>
      </c>
      <c r="K162" s="238" t="s">
        <v>22</v>
      </c>
      <c r="L162" s="243"/>
      <c r="M162" s="244" t="s">
        <v>22</v>
      </c>
      <c r="N162" s="245" t="s">
        <v>49</v>
      </c>
      <c r="O162" s="43"/>
      <c r="P162" s="215">
        <f>O162*H162</f>
        <v>0</v>
      </c>
      <c r="Q162" s="215">
        <v>0</v>
      </c>
      <c r="R162" s="215">
        <f>Q162*H162</f>
        <v>0</v>
      </c>
      <c r="S162" s="215">
        <v>0</v>
      </c>
      <c r="T162" s="216">
        <f>S162*H162</f>
        <v>0</v>
      </c>
      <c r="AR162" s="25" t="s">
        <v>86</v>
      </c>
      <c r="AT162" s="25" t="s">
        <v>179</v>
      </c>
      <c r="AU162" s="25" t="s">
        <v>86</v>
      </c>
      <c r="AY162" s="25" t="s">
        <v>214</v>
      </c>
      <c r="BE162" s="217">
        <f>IF(N162="základní",J162,0)</f>
        <v>0</v>
      </c>
      <c r="BF162" s="217">
        <f>IF(N162="snížená",J162,0)</f>
        <v>0</v>
      </c>
      <c r="BG162" s="217">
        <f>IF(N162="zákl. přenesená",J162,0)</f>
        <v>0</v>
      </c>
      <c r="BH162" s="217">
        <f>IF(N162="sníž. přenesená",J162,0)</f>
        <v>0</v>
      </c>
      <c r="BI162" s="217">
        <f>IF(N162="nulová",J162,0)</f>
        <v>0</v>
      </c>
      <c r="BJ162" s="25" t="s">
        <v>24</v>
      </c>
      <c r="BK162" s="217">
        <f>ROUND(I162*H162,2)</f>
        <v>0</v>
      </c>
      <c r="BL162" s="25" t="s">
        <v>24</v>
      </c>
      <c r="BM162" s="25" t="s">
        <v>2853</v>
      </c>
    </row>
    <row r="163" spans="2:47" s="1" customFormat="1" ht="13.5">
      <c r="B163" s="42"/>
      <c r="C163" s="64"/>
      <c r="D163" s="223" t="s">
        <v>223</v>
      </c>
      <c r="E163" s="64"/>
      <c r="F163" s="269" t="s">
        <v>2542</v>
      </c>
      <c r="G163" s="64"/>
      <c r="H163" s="64"/>
      <c r="I163" s="174"/>
      <c r="J163" s="64"/>
      <c r="K163" s="64"/>
      <c r="L163" s="62"/>
      <c r="M163" s="220"/>
      <c r="N163" s="43"/>
      <c r="O163" s="43"/>
      <c r="P163" s="43"/>
      <c r="Q163" s="43"/>
      <c r="R163" s="43"/>
      <c r="S163" s="43"/>
      <c r="T163" s="79"/>
      <c r="AT163" s="25" t="s">
        <v>223</v>
      </c>
      <c r="AU163" s="25" t="s">
        <v>86</v>
      </c>
    </row>
    <row r="164" spans="2:65" s="1" customFormat="1" ht="22.5" customHeight="1">
      <c r="B164" s="42"/>
      <c r="C164" s="236" t="s">
        <v>421</v>
      </c>
      <c r="D164" s="236" t="s">
        <v>179</v>
      </c>
      <c r="E164" s="237" t="s">
        <v>2545</v>
      </c>
      <c r="F164" s="238" t="s">
        <v>2546</v>
      </c>
      <c r="G164" s="239" t="s">
        <v>307</v>
      </c>
      <c r="H164" s="240">
        <v>22</v>
      </c>
      <c r="I164" s="241"/>
      <c r="J164" s="242">
        <f>ROUND(I164*H164,2)</f>
        <v>0</v>
      </c>
      <c r="K164" s="238" t="s">
        <v>22</v>
      </c>
      <c r="L164" s="243"/>
      <c r="M164" s="244" t="s">
        <v>22</v>
      </c>
      <c r="N164" s="245" t="s">
        <v>49</v>
      </c>
      <c r="O164" s="43"/>
      <c r="P164" s="215">
        <f>O164*H164</f>
        <v>0</v>
      </c>
      <c r="Q164" s="215">
        <v>0</v>
      </c>
      <c r="R164" s="215">
        <f>Q164*H164</f>
        <v>0</v>
      </c>
      <c r="S164" s="215">
        <v>0</v>
      </c>
      <c r="T164" s="216">
        <f>S164*H164</f>
        <v>0</v>
      </c>
      <c r="AR164" s="25" t="s">
        <v>86</v>
      </c>
      <c r="AT164" s="25" t="s">
        <v>179</v>
      </c>
      <c r="AU164" s="25" t="s">
        <v>86</v>
      </c>
      <c r="AY164" s="25" t="s">
        <v>214</v>
      </c>
      <c r="BE164" s="217">
        <f>IF(N164="základní",J164,0)</f>
        <v>0</v>
      </c>
      <c r="BF164" s="217">
        <f>IF(N164="snížená",J164,0)</f>
        <v>0</v>
      </c>
      <c r="BG164" s="217">
        <f>IF(N164="zákl. přenesená",J164,0)</f>
        <v>0</v>
      </c>
      <c r="BH164" s="217">
        <f>IF(N164="sníž. přenesená",J164,0)</f>
        <v>0</v>
      </c>
      <c r="BI164" s="217">
        <f>IF(N164="nulová",J164,0)</f>
        <v>0</v>
      </c>
      <c r="BJ164" s="25" t="s">
        <v>24</v>
      </c>
      <c r="BK164" s="217">
        <f>ROUND(I164*H164,2)</f>
        <v>0</v>
      </c>
      <c r="BL164" s="25" t="s">
        <v>24</v>
      </c>
      <c r="BM164" s="25" t="s">
        <v>2854</v>
      </c>
    </row>
    <row r="165" spans="2:47" s="1" customFormat="1" ht="13.5">
      <c r="B165" s="42"/>
      <c r="C165" s="64"/>
      <c r="D165" s="223" t="s">
        <v>223</v>
      </c>
      <c r="E165" s="64"/>
      <c r="F165" s="269" t="s">
        <v>2546</v>
      </c>
      <c r="G165" s="64"/>
      <c r="H165" s="64"/>
      <c r="I165" s="174"/>
      <c r="J165" s="64"/>
      <c r="K165" s="64"/>
      <c r="L165" s="62"/>
      <c r="M165" s="220"/>
      <c r="N165" s="43"/>
      <c r="O165" s="43"/>
      <c r="P165" s="43"/>
      <c r="Q165" s="43"/>
      <c r="R165" s="43"/>
      <c r="S165" s="43"/>
      <c r="T165" s="79"/>
      <c r="AT165" s="25" t="s">
        <v>223</v>
      </c>
      <c r="AU165" s="25" t="s">
        <v>86</v>
      </c>
    </row>
    <row r="166" spans="2:65" s="1" customFormat="1" ht="22.5" customHeight="1">
      <c r="B166" s="42"/>
      <c r="C166" s="236" t="s">
        <v>427</v>
      </c>
      <c r="D166" s="236" t="s">
        <v>179</v>
      </c>
      <c r="E166" s="237" t="s">
        <v>2548</v>
      </c>
      <c r="F166" s="238" t="s">
        <v>2549</v>
      </c>
      <c r="G166" s="239" t="s">
        <v>307</v>
      </c>
      <c r="H166" s="240">
        <v>0.3</v>
      </c>
      <c r="I166" s="241"/>
      <c r="J166" s="242">
        <f>ROUND(I166*H166,2)</f>
        <v>0</v>
      </c>
      <c r="K166" s="238" t="s">
        <v>22</v>
      </c>
      <c r="L166" s="243"/>
      <c r="M166" s="244" t="s">
        <v>22</v>
      </c>
      <c r="N166" s="245" t="s">
        <v>49</v>
      </c>
      <c r="O166" s="43"/>
      <c r="P166" s="215">
        <f>O166*H166</f>
        <v>0</v>
      </c>
      <c r="Q166" s="215">
        <v>0</v>
      </c>
      <c r="R166" s="215">
        <f>Q166*H166</f>
        <v>0</v>
      </c>
      <c r="S166" s="215">
        <v>0</v>
      </c>
      <c r="T166" s="216">
        <f>S166*H166</f>
        <v>0</v>
      </c>
      <c r="AR166" s="25" t="s">
        <v>86</v>
      </c>
      <c r="AT166" s="25" t="s">
        <v>179</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24</v>
      </c>
      <c r="BM166" s="25" t="s">
        <v>2855</v>
      </c>
    </row>
    <row r="167" spans="2:47" s="1" customFormat="1" ht="13.5">
      <c r="B167" s="42"/>
      <c r="C167" s="64"/>
      <c r="D167" s="223" t="s">
        <v>223</v>
      </c>
      <c r="E167" s="64"/>
      <c r="F167" s="269" t="s">
        <v>2549</v>
      </c>
      <c r="G167" s="64"/>
      <c r="H167" s="64"/>
      <c r="I167" s="174"/>
      <c r="J167" s="64"/>
      <c r="K167" s="64"/>
      <c r="L167" s="62"/>
      <c r="M167" s="220"/>
      <c r="N167" s="43"/>
      <c r="O167" s="43"/>
      <c r="P167" s="43"/>
      <c r="Q167" s="43"/>
      <c r="R167" s="43"/>
      <c r="S167" s="43"/>
      <c r="T167" s="79"/>
      <c r="AT167" s="25" t="s">
        <v>223</v>
      </c>
      <c r="AU167" s="25" t="s">
        <v>86</v>
      </c>
    </row>
    <row r="168" spans="2:65" s="1" customFormat="1" ht="22.5" customHeight="1">
      <c r="B168" s="42"/>
      <c r="C168" s="236" t="s">
        <v>433</v>
      </c>
      <c r="D168" s="236" t="s">
        <v>179</v>
      </c>
      <c r="E168" s="237" t="s">
        <v>2551</v>
      </c>
      <c r="F168" s="238" t="s">
        <v>2552</v>
      </c>
      <c r="G168" s="239" t="s">
        <v>313</v>
      </c>
      <c r="H168" s="240">
        <v>2</v>
      </c>
      <c r="I168" s="241"/>
      <c r="J168" s="242">
        <f>ROUND(I168*H168,2)</f>
        <v>0</v>
      </c>
      <c r="K168" s="238" t="s">
        <v>22</v>
      </c>
      <c r="L168" s="243"/>
      <c r="M168" s="244" t="s">
        <v>22</v>
      </c>
      <c r="N168" s="245" t="s">
        <v>49</v>
      </c>
      <c r="O168" s="43"/>
      <c r="P168" s="215">
        <f>O168*H168</f>
        <v>0</v>
      </c>
      <c r="Q168" s="215">
        <v>0</v>
      </c>
      <c r="R168" s="215">
        <f>Q168*H168</f>
        <v>0</v>
      </c>
      <c r="S168" s="215">
        <v>0</v>
      </c>
      <c r="T168" s="216">
        <f>S168*H168</f>
        <v>0</v>
      </c>
      <c r="AR168" s="25" t="s">
        <v>86</v>
      </c>
      <c r="AT168" s="25" t="s">
        <v>179</v>
      </c>
      <c r="AU168" s="25" t="s">
        <v>86</v>
      </c>
      <c r="AY168" s="25" t="s">
        <v>214</v>
      </c>
      <c r="BE168" s="217">
        <f>IF(N168="základní",J168,0)</f>
        <v>0</v>
      </c>
      <c r="BF168" s="217">
        <f>IF(N168="snížená",J168,0)</f>
        <v>0</v>
      </c>
      <c r="BG168" s="217">
        <f>IF(N168="zákl. přenesená",J168,0)</f>
        <v>0</v>
      </c>
      <c r="BH168" s="217">
        <f>IF(N168="sníž. přenesená",J168,0)</f>
        <v>0</v>
      </c>
      <c r="BI168" s="217">
        <f>IF(N168="nulová",J168,0)</f>
        <v>0</v>
      </c>
      <c r="BJ168" s="25" t="s">
        <v>24</v>
      </c>
      <c r="BK168" s="217">
        <f>ROUND(I168*H168,2)</f>
        <v>0</v>
      </c>
      <c r="BL168" s="25" t="s">
        <v>24</v>
      </c>
      <c r="BM168" s="25" t="s">
        <v>2856</v>
      </c>
    </row>
    <row r="169" spans="2:47" s="1" customFormat="1" ht="13.5">
      <c r="B169" s="42"/>
      <c r="C169" s="64"/>
      <c r="D169" s="223" t="s">
        <v>223</v>
      </c>
      <c r="E169" s="64"/>
      <c r="F169" s="269" t="s">
        <v>2552</v>
      </c>
      <c r="G169" s="64"/>
      <c r="H169" s="64"/>
      <c r="I169" s="174"/>
      <c r="J169" s="64"/>
      <c r="K169" s="64"/>
      <c r="L169" s="62"/>
      <c r="M169" s="220"/>
      <c r="N169" s="43"/>
      <c r="O169" s="43"/>
      <c r="P169" s="43"/>
      <c r="Q169" s="43"/>
      <c r="R169" s="43"/>
      <c r="S169" s="43"/>
      <c r="T169" s="79"/>
      <c r="AT169" s="25" t="s">
        <v>223</v>
      </c>
      <c r="AU169" s="25" t="s">
        <v>86</v>
      </c>
    </row>
    <row r="170" spans="2:65" s="1" customFormat="1" ht="22.5" customHeight="1">
      <c r="B170" s="42"/>
      <c r="C170" s="236" t="s">
        <v>438</v>
      </c>
      <c r="D170" s="236" t="s">
        <v>179</v>
      </c>
      <c r="E170" s="237" t="s">
        <v>2554</v>
      </c>
      <c r="F170" s="238" t="s">
        <v>2555</v>
      </c>
      <c r="G170" s="239" t="s">
        <v>313</v>
      </c>
      <c r="H170" s="240">
        <v>1</v>
      </c>
      <c r="I170" s="241"/>
      <c r="J170" s="242">
        <f>ROUND(I170*H170,2)</f>
        <v>0</v>
      </c>
      <c r="K170" s="238" t="s">
        <v>22</v>
      </c>
      <c r="L170" s="243"/>
      <c r="M170" s="244" t="s">
        <v>22</v>
      </c>
      <c r="N170" s="245" t="s">
        <v>49</v>
      </c>
      <c r="O170" s="43"/>
      <c r="P170" s="215">
        <f>O170*H170</f>
        <v>0</v>
      </c>
      <c r="Q170" s="215">
        <v>0</v>
      </c>
      <c r="R170" s="215">
        <f>Q170*H170</f>
        <v>0</v>
      </c>
      <c r="S170" s="215">
        <v>0</v>
      </c>
      <c r="T170" s="216">
        <f>S170*H170</f>
        <v>0</v>
      </c>
      <c r="AR170" s="25" t="s">
        <v>86</v>
      </c>
      <c r="AT170" s="25" t="s">
        <v>179</v>
      </c>
      <c r="AU170" s="25" t="s">
        <v>86</v>
      </c>
      <c r="AY170" s="25" t="s">
        <v>214</v>
      </c>
      <c r="BE170" s="217">
        <f>IF(N170="základní",J170,0)</f>
        <v>0</v>
      </c>
      <c r="BF170" s="217">
        <f>IF(N170="snížená",J170,0)</f>
        <v>0</v>
      </c>
      <c r="BG170" s="217">
        <f>IF(N170="zákl. přenesená",J170,0)</f>
        <v>0</v>
      </c>
      <c r="BH170" s="217">
        <f>IF(N170="sníž. přenesená",J170,0)</f>
        <v>0</v>
      </c>
      <c r="BI170" s="217">
        <f>IF(N170="nulová",J170,0)</f>
        <v>0</v>
      </c>
      <c r="BJ170" s="25" t="s">
        <v>24</v>
      </c>
      <c r="BK170" s="217">
        <f>ROUND(I170*H170,2)</f>
        <v>0</v>
      </c>
      <c r="BL170" s="25" t="s">
        <v>24</v>
      </c>
      <c r="BM170" s="25" t="s">
        <v>2857</v>
      </c>
    </row>
    <row r="171" spans="2:47" s="1" customFormat="1" ht="13.5">
      <c r="B171" s="42"/>
      <c r="C171" s="64"/>
      <c r="D171" s="223" t="s">
        <v>223</v>
      </c>
      <c r="E171" s="64"/>
      <c r="F171" s="269" t="s">
        <v>2555</v>
      </c>
      <c r="G171" s="64"/>
      <c r="H171" s="64"/>
      <c r="I171" s="174"/>
      <c r="J171" s="64"/>
      <c r="K171" s="64"/>
      <c r="L171" s="62"/>
      <c r="M171" s="220"/>
      <c r="N171" s="43"/>
      <c r="O171" s="43"/>
      <c r="P171" s="43"/>
      <c r="Q171" s="43"/>
      <c r="R171" s="43"/>
      <c r="S171" s="43"/>
      <c r="T171" s="79"/>
      <c r="AT171" s="25" t="s">
        <v>223</v>
      </c>
      <c r="AU171" s="25" t="s">
        <v>86</v>
      </c>
    </row>
    <row r="172" spans="2:65" s="1" customFormat="1" ht="22.5" customHeight="1">
      <c r="B172" s="42"/>
      <c r="C172" s="236" t="s">
        <v>446</v>
      </c>
      <c r="D172" s="236" t="s">
        <v>179</v>
      </c>
      <c r="E172" s="237" t="s">
        <v>2557</v>
      </c>
      <c r="F172" s="238" t="s">
        <v>2558</v>
      </c>
      <c r="G172" s="239" t="s">
        <v>441</v>
      </c>
      <c r="H172" s="240">
        <v>1</v>
      </c>
      <c r="I172" s="241"/>
      <c r="J172" s="242">
        <f>ROUND(I172*H172,2)</f>
        <v>0</v>
      </c>
      <c r="K172" s="238" t="s">
        <v>22</v>
      </c>
      <c r="L172" s="243"/>
      <c r="M172" s="244" t="s">
        <v>22</v>
      </c>
      <c r="N172" s="245" t="s">
        <v>49</v>
      </c>
      <c r="O172" s="43"/>
      <c r="P172" s="215">
        <f>O172*H172</f>
        <v>0</v>
      </c>
      <c r="Q172" s="215">
        <v>0</v>
      </c>
      <c r="R172" s="215">
        <f>Q172*H172</f>
        <v>0</v>
      </c>
      <c r="S172" s="215">
        <v>0</v>
      </c>
      <c r="T172" s="216">
        <f>S172*H172</f>
        <v>0</v>
      </c>
      <c r="AR172" s="25" t="s">
        <v>86</v>
      </c>
      <c r="AT172" s="25" t="s">
        <v>179</v>
      </c>
      <c r="AU172" s="25" t="s">
        <v>86</v>
      </c>
      <c r="AY172" s="25" t="s">
        <v>214</v>
      </c>
      <c r="BE172" s="217">
        <f>IF(N172="základní",J172,0)</f>
        <v>0</v>
      </c>
      <c r="BF172" s="217">
        <f>IF(N172="snížená",J172,0)</f>
        <v>0</v>
      </c>
      <c r="BG172" s="217">
        <f>IF(N172="zákl. přenesená",J172,0)</f>
        <v>0</v>
      </c>
      <c r="BH172" s="217">
        <f>IF(N172="sníž. přenesená",J172,0)</f>
        <v>0</v>
      </c>
      <c r="BI172" s="217">
        <f>IF(N172="nulová",J172,0)</f>
        <v>0</v>
      </c>
      <c r="BJ172" s="25" t="s">
        <v>24</v>
      </c>
      <c r="BK172" s="217">
        <f>ROUND(I172*H172,2)</f>
        <v>0</v>
      </c>
      <c r="BL172" s="25" t="s">
        <v>24</v>
      </c>
      <c r="BM172" s="25" t="s">
        <v>2858</v>
      </c>
    </row>
    <row r="173" spans="2:47" s="1" customFormat="1" ht="13.5">
      <c r="B173" s="42"/>
      <c r="C173" s="64"/>
      <c r="D173" s="223" t="s">
        <v>223</v>
      </c>
      <c r="E173" s="64"/>
      <c r="F173" s="269" t="s">
        <v>2558</v>
      </c>
      <c r="G173" s="64"/>
      <c r="H173" s="64"/>
      <c r="I173" s="174"/>
      <c r="J173" s="64"/>
      <c r="K173" s="64"/>
      <c r="L173" s="62"/>
      <c r="M173" s="220"/>
      <c r="N173" s="43"/>
      <c r="O173" s="43"/>
      <c r="P173" s="43"/>
      <c r="Q173" s="43"/>
      <c r="R173" s="43"/>
      <c r="S173" s="43"/>
      <c r="T173" s="79"/>
      <c r="AT173" s="25" t="s">
        <v>223</v>
      </c>
      <c r="AU173" s="25" t="s">
        <v>86</v>
      </c>
    </row>
    <row r="174" spans="2:65" s="1" customFormat="1" ht="22.5" customHeight="1">
      <c r="B174" s="42"/>
      <c r="C174" s="236" t="s">
        <v>690</v>
      </c>
      <c r="D174" s="236" t="s">
        <v>179</v>
      </c>
      <c r="E174" s="237" t="s">
        <v>2560</v>
      </c>
      <c r="F174" s="238" t="s">
        <v>2561</v>
      </c>
      <c r="G174" s="239" t="s">
        <v>441</v>
      </c>
      <c r="H174" s="240">
        <v>1</v>
      </c>
      <c r="I174" s="241"/>
      <c r="J174" s="242">
        <f>ROUND(I174*H174,2)</f>
        <v>0</v>
      </c>
      <c r="K174" s="238" t="s">
        <v>22</v>
      </c>
      <c r="L174" s="243"/>
      <c r="M174" s="244" t="s">
        <v>22</v>
      </c>
      <c r="N174" s="245" t="s">
        <v>49</v>
      </c>
      <c r="O174" s="43"/>
      <c r="P174" s="215">
        <f>O174*H174</f>
        <v>0</v>
      </c>
      <c r="Q174" s="215">
        <v>0.068</v>
      </c>
      <c r="R174" s="215">
        <f>Q174*H174</f>
        <v>0.068</v>
      </c>
      <c r="S174" s="215">
        <v>0</v>
      </c>
      <c r="T174" s="216">
        <f>S174*H174</f>
        <v>0</v>
      </c>
      <c r="AR174" s="25" t="s">
        <v>86</v>
      </c>
      <c r="AT174" s="25" t="s">
        <v>179</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24</v>
      </c>
      <c r="BM174" s="25" t="s">
        <v>2859</v>
      </c>
    </row>
    <row r="175" spans="2:47" s="1" customFormat="1" ht="13.5">
      <c r="B175" s="42"/>
      <c r="C175" s="64"/>
      <c r="D175" s="223" t="s">
        <v>223</v>
      </c>
      <c r="E175" s="64"/>
      <c r="F175" s="269" t="s">
        <v>2561</v>
      </c>
      <c r="G175" s="64"/>
      <c r="H175" s="64"/>
      <c r="I175" s="174"/>
      <c r="J175" s="64"/>
      <c r="K175" s="64"/>
      <c r="L175" s="62"/>
      <c r="M175" s="220"/>
      <c r="N175" s="43"/>
      <c r="O175" s="43"/>
      <c r="P175" s="43"/>
      <c r="Q175" s="43"/>
      <c r="R175" s="43"/>
      <c r="S175" s="43"/>
      <c r="T175" s="79"/>
      <c r="AT175" s="25" t="s">
        <v>223</v>
      </c>
      <c r="AU175" s="25" t="s">
        <v>86</v>
      </c>
    </row>
    <row r="176" spans="2:65" s="1" customFormat="1" ht="22.5" customHeight="1">
      <c r="B176" s="42"/>
      <c r="C176" s="236" t="s">
        <v>697</v>
      </c>
      <c r="D176" s="236" t="s">
        <v>179</v>
      </c>
      <c r="E176" s="237" t="s">
        <v>2860</v>
      </c>
      <c r="F176" s="238" t="s">
        <v>2563</v>
      </c>
      <c r="G176" s="239" t="s">
        <v>441</v>
      </c>
      <c r="H176" s="240">
        <v>1</v>
      </c>
      <c r="I176" s="241"/>
      <c r="J176" s="242">
        <f>ROUND(I176*H176,2)</f>
        <v>0</v>
      </c>
      <c r="K176" s="238" t="s">
        <v>22</v>
      </c>
      <c r="L176" s="243"/>
      <c r="M176" s="244" t="s">
        <v>22</v>
      </c>
      <c r="N176" s="245" t="s">
        <v>49</v>
      </c>
      <c r="O176" s="43"/>
      <c r="P176" s="215">
        <f>O176*H176</f>
        <v>0</v>
      </c>
      <c r="Q176" s="215">
        <v>0.068</v>
      </c>
      <c r="R176" s="215">
        <f>Q176*H176</f>
        <v>0.068</v>
      </c>
      <c r="S176" s="215">
        <v>0</v>
      </c>
      <c r="T176" s="216">
        <f>S176*H176</f>
        <v>0</v>
      </c>
      <c r="AR176" s="25" t="s">
        <v>86</v>
      </c>
      <c r="AT176" s="25" t="s">
        <v>179</v>
      </c>
      <c r="AU176" s="25" t="s">
        <v>86</v>
      </c>
      <c r="AY176" s="25" t="s">
        <v>214</v>
      </c>
      <c r="BE176" s="217">
        <f>IF(N176="základní",J176,0)</f>
        <v>0</v>
      </c>
      <c r="BF176" s="217">
        <f>IF(N176="snížená",J176,0)</f>
        <v>0</v>
      </c>
      <c r="BG176" s="217">
        <f>IF(N176="zákl. přenesená",J176,0)</f>
        <v>0</v>
      </c>
      <c r="BH176" s="217">
        <f>IF(N176="sníž. přenesená",J176,0)</f>
        <v>0</v>
      </c>
      <c r="BI176" s="217">
        <f>IF(N176="nulová",J176,0)</f>
        <v>0</v>
      </c>
      <c r="BJ176" s="25" t="s">
        <v>24</v>
      </c>
      <c r="BK176" s="217">
        <f>ROUND(I176*H176,2)</f>
        <v>0</v>
      </c>
      <c r="BL176" s="25" t="s">
        <v>24</v>
      </c>
      <c r="BM176" s="25" t="s">
        <v>2861</v>
      </c>
    </row>
    <row r="177" spans="2:47" s="1" customFormat="1" ht="13.5">
      <c r="B177" s="42"/>
      <c r="C177" s="64"/>
      <c r="D177" s="218" t="s">
        <v>223</v>
      </c>
      <c r="E177" s="64"/>
      <c r="F177" s="219" t="s">
        <v>2561</v>
      </c>
      <c r="G177" s="64"/>
      <c r="H177" s="64"/>
      <c r="I177" s="174"/>
      <c r="J177" s="64"/>
      <c r="K177" s="64"/>
      <c r="L177" s="62"/>
      <c r="M177" s="271"/>
      <c r="N177" s="272"/>
      <c r="O177" s="272"/>
      <c r="P177" s="272"/>
      <c r="Q177" s="272"/>
      <c r="R177" s="272"/>
      <c r="S177" s="272"/>
      <c r="T177" s="273"/>
      <c r="AT177" s="25" t="s">
        <v>223</v>
      </c>
      <c r="AU177" s="25" t="s">
        <v>86</v>
      </c>
    </row>
    <row r="178" spans="2:12" s="1" customFormat="1" ht="6.95" customHeight="1">
      <c r="B178" s="57"/>
      <c r="C178" s="58"/>
      <c r="D178" s="58"/>
      <c r="E178" s="58"/>
      <c r="F178" s="58"/>
      <c r="G178" s="58"/>
      <c r="H178" s="58"/>
      <c r="I178" s="150"/>
      <c r="J178" s="58"/>
      <c r="K178" s="58"/>
      <c r="L178" s="62"/>
    </row>
  </sheetData>
  <sheetProtection password="CC35" sheet="1" objects="1" scenarios="1" formatCells="0" formatColumns="0" formatRows="0" sort="0" autoFilter="0"/>
  <autoFilter ref="C89:K177"/>
  <mergeCells count="15">
    <mergeCell ref="E80:H80"/>
    <mergeCell ref="E78:H78"/>
    <mergeCell ref="E82:H82"/>
    <mergeCell ref="G1:H1"/>
    <mergeCell ref="L2:V2"/>
    <mergeCell ref="E49:H49"/>
    <mergeCell ref="E53:H53"/>
    <mergeCell ref="E51:H51"/>
    <mergeCell ref="E55:H55"/>
    <mergeCell ref="E76:H76"/>
    <mergeCell ref="E7:H7"/>
    <mergeCell ref="E11:H11"/>
    <mergeCell ref="E9:H9"/>
    <mergeCell ref="E13:H13"/>
    <mergeCell ref="E28:H28"/>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52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152</v>
      </c>
      <c r="AZ2" s="126" t="s">
        <v>162</v>
      </c>
      <c r="BA2" s="126" t="s">
        <v>22</v>
      </c>
      <c r="BB2" s="126" t="s">
        <v>22</v>
      </c>
      <c r="BC2" s="126" t="s">
        <v>2862</v>
      </c>
      <c r="BD2" s="126" t="s">
        <v>86</v>
      </c>
    </row>
    <row r="3" spans="2:56" ht="6.95" customHeight="1">
      <c r="B3" s="26"/>
      <c r="C3" s="27"/>
      <c r="D3" s="27"/>
      <c r="E3" s="27"/>
      <c r="F3" s="27"/>
      <c r="G3" s="27"/>
      <c r="H3" s="27"/>
      <c r="I3" s="127"/>
      <c r="J3" s="27"/>
      <c r="K3" s="28"/>
      <c r="AT3" s="25" t="s">
        <v>86</v>
      </c>
      <c r="AZ3" s="126" t="s">
        <v>2863</v>
      </c>
      <c r="BA3" s="126" t="s">
        <v>22</v>
      </c>
      <c r="BB3" s="126" t="s">
        <v>22</v>
      </c>
      <c r="BC3" s="126" t="s">
        <v>2864</v>
      </c>
      <c r="BD3" s="126" t="s">
        <v>86</v>
      </c>
    </row>
    <row r="4" spans="2:56" ht="36.95" customHeight="1">
      <c r="B4" s="29"/>
      <c r="C4" s="30"/>
      <c r="D4" s="31" t="s">
        <v>166</v>
      </c>
      <c r="E4" s="30"/>
      <c r="F4" s="30"/>
      <c r="G4" s="30"/>
      <c r="H4" s="30"/>
      <c r="I4" s="128"/>
      <c r="J4" s="30"/>
      <c r="K4" s="32"/>
      <c r="M4" s="33" t="s">
        <v>12</v>
      </c>
      <c r="AT4" s="25" t="s">
        <v>6</v>
      </c>
      <c r="AZ4" s="126" t="s">
        <v>2178</v>
      </c>
      <c r="BA4" s="126" t="s">
        <v>22</v>
      </c>
      <c r="BB4" s="126" t="s">
        <v>22</v>
      </c>
      <c r="BC4" s="126" t="s">
        <v>2865</v>
      </c>
      <c r="BD4" s="126" t="s">
        <v>86</v>
      </c>
    </row>
    <row r="5" spans="2:56" ht="6.95" customHeight="1">
      <c r="B5" s="29"/>
      <c r="C5" s="30"/>
      <c r="D5" s="30"/>
      <c r="E5" s="30"/>
      <c r="F5" s="30"/>
      <c r="G5" s="30"/>
      <c r="H5" s="30"/>
      <c r="I5" s="128"/>
      <c r="J5" s="30"/>
      <c r="K5" s="32"/>
      <c r="AZ5" s="126" t="s">
        <v>2180</v>
      </c>
      <c r="BA5" s="126" t="s">
        <v>22</v>
      </c>
      <c r="BB5" s="126" t="s">
        <v>22</v>
      </c>
      <c r="BC5" s="126" t="s">
        <v>2866</v>
      </c>
      <c r="BD5" s="126" t="s">
        <v>86</v>
      </c>
    </row>
    <row r="6" spans="2:56" ht="13.5">
      <c r="B6" s="29"/>
      <c r="C6" s="30"/>
      <c r="D6" s="38" t="s">
        <v>18</v>
      </c>
      <c r="E6" s="30"/>
      <c r="F6" s="30"/>
      <c r="G6" s="30"/>
      <c r="H6" s="30"/>
      <c r="I6" s="128"/>
      <c r="J6" s="30"/>
      <c r="K6" s="32"/>
      <c r="AZ6" s="126" t="s">
        <v>2569</v>
      </c>
      <c r="BA6" s="126" t="s">
        <v>22</v>
      </c>
      <c r="BB6" s="126" t="s">
        <v>22</v>
      </c>
      <c r="BC6" s="126" t="s">
        <v>2867</v>
      </c>
      <c r="BD6" s="126" t="s">
        <v>86</v>
      </c>
    </row>
    <row r="7" spans="2:56" ht="22.5" customHeight="1">
      <c r="B7" s="29"/>
      <c r="C7" s="30"/>
      <c r="D7" s="30"/>
      <c r="E7" s="417" t="str">
        <f>'Rekapitulace stavby'!K6</f>
        <v>Splašková kanalizace a ČOV Drhovy</v>
      </c>
      <c r="F7" s="418"/>
      <c r="G7" s="418"/>
      <c r="H7" s="418"/>
      <c r="I7" s="128"/>
      <c r="J7" s="30"/>
      <c r="K7" s="32"/>
      <c r="AZ7" s="126" t="s">
        <v>456</v>
      </c>
      <c r="BA7" s="126" t="s">
        <v>22</v>
      </c>
      <c r="BB7" s="126" t="s">
        <v>22</v>
      </c>
      <c r="BC7" s="126" t="s">
        <v>2868</v>
      </c>
      <c r="BD7" s="126" t="s">
        <v>86</v>
      </c>
    </row>
    <row r="8" spans="2:56" s="1" customFormat="1" ht="13.5">
      <c r="B8" s="42"/>
      <c r="C8" s="43"/>
      <c r="D8" s="38" t="s">
        <v>175</v>
      </c>
      <c r="E8" s="43"/>
      <c r="F8" s="43"/>
      <c r="G8" s="43"/>
      <c r="H8" s="43"/>
      <c r="I8" s="129"/>
      <c r="J8" s="43"/>
      <c r="K8" s="46"/>
      <c r="AZ8" s="126" t="s">
        <v>2869</v>
      </c>
      <c r="BA8" s="126" t="s">
        <v>22</v>
      </c>
      <c r="BB8" s="126" t="s">
        <v>22</v>
      </c>
      <c r="BC8" s="126" t="s">
        <v>2870</v>
      </c>
      <c r="BD8" s="126" t="s">
        <v>86</v>
      </c>
    </row>
    <row r="9" spans="2:56" s="1" customFormat="1" ht="36.95" customHeight="1">
      <c r="B9" s="42"/>
      <c r="C9" s="43"/>
      <c r="D9" s="43"/>
      <c r="E9" s="420" t="s">
        <v>2871</v>
      </c>
      <c r="F9" s="419"/>
      <c r="G9" s="419"/>
      <c r="H9" s="419"/>
      <c r="I9" s="129"/>
      <c r="J9" s="43"/>
      <c r="K9" s="46"/>
      <c r="AZ9" s="126" t="s">
        <v>1502</v>
      </c>
      <c r="BA9" s="126" t="s">
        <v>22</v>
      </c>
      <c r="BB9" s="126" t="s">
        <v>22</v>
      </c>
      <c r="BC9" s="126" t="s">
        <v>2872</v>
      </c>
      <c r="BD9" s="126" t="s">
        <v>86</v>
      </c>
    </row>
    <row r="10" spans="2:56" s="1" customFormat="1" ht="13.5">
      <c r="B10" s="42"/>
      <c r="C10" s="43"/>
      <c r="D10" s="43"/>
      <c r="E10" s="43"/>
      <c r="F10" s="43"/>
      <c r="G10" s="43"/>
      <c r="H10" s="43"/>
      <c r="I10" s="129"/>
      <c r="J10" s="43"/>
      <c r="K10" s="46"/>
      <c r="AZ10" s="126" t="s">
        <v>2306</v>
      </c>
      <c r="BA10" s="126" t="s">
        <v>2307</v>
      </c>
      <c r="BB10" s="126" t="s">
        <v>22</v>
      </c>
      <c r="BC10" s="126" t="s">
        <v>2873</v>
      </c>
      <c r="BD10" s="126" t="s">
        <v>86</v>
      </c>
    </row>
    <row r="11" spans="2:56" s="1" customFormat="1" ht="14.45" customHeight="1">
      <c r="B11" s="42"/>
      <c r="C11" s="43"/>
      <c r="D11" s="38" t="s">
        <v>21</v>
      </c>
      <c r="E11" s="43"/>
      <c r="F11" s="36" t="s">
        <v>22</v>
      </c>
      <c r="G11" s="43"/>
      <c r="H11" s="43"/>
      <c r="I11" s="130" t="s">
        <v>23</v>
      </c>
      <c r="J11" s="36" t="s">
        <v>22</v>
      </c>
      <c r="K11" s="46"/>
      <c r="AZ11" s="126" t="s">
        <v>2648</v>
      </c>
      <c r="BA11" s="126" t="s">
        <v>2649</v>
      </c>
      <c r="BB11" s="126" t="s">
        <v>22</v>
      </c>
      <c r="BC11" s="126" t="s">
        <v>2874</v>
      </c>
      <c r="BD11" s="126" t="s">
        <v>86</v>
      </c>
    </row>
    <row r="12" spans="2:56" s="1" customFormat="1" ht="14.45" customHeight="1">
      <c r="B12" s="42"/>
      <c r="C12" s="43"/>
      <c r="D12" s="38" t="s">
        <v>25</v>
      </c>
      <c r="E12" s="43"/>
      <c r="F12" s="36" t="s">
        <v>26</v>
      </c>
      <c r="G12" s="43"/>
      <c r="H12" s="43"/>
      <c r="I12" s="130" t="s">
        <v>27</v>
      </c>
      <c r="J12" s="131" t="str">
        <f>'Rekapitulace stavby'!AN8</f>
        <v>23.8.2016</v>
      </c>
      <c r="K12" s="46"/>
      <c r="AZ12" s="126" t="s">
        <v>2875</v>
      </c>
      <c r="BA12" s="126" t="s">
        <v>22</v>
      </c>
      <c r="BB12" s="126" t="s">
        <v>22</v>
      </c>
      <c r="BC12" s="126" t="s">
        <v>2876</v>
      </c>
      <c r="BD12" s="126" t="s">
        <v>86</v>
      </c>
    </row>
    <row r="13" spans="2:56" s="1" customFormat="1" ht="10.9" customHeight="1">
      <c r="B13" s="42"/>
      <c r="C13" s="43"/>
      <c r="D13" s="43"/>
      <c r="E13" s="43"/>
      <c r="F13" s="43"/>
      <c r="G13" s="43"/>
      <c r="H13" s="43"/>
      <c r="I13" s="129"/>
      <c r="J13" s="43"/>
      <c r="K13" s="46"/>
      <c r="AZ13" s="126" t="s">
        <v>2192</v>
      </c>
      <c r="BA13" s="126" t="s">
        <v>22</v>
      </c>
      <c r="BB13" s="126" t="s">
        <v>22</v>
      </c>
      <c r="BC13" s="126" t="s">
        <v>2877</v>
      </c>
      <c r="BD13" s="126" t="s">
        <v>86</v>
      </c>
    </row>
    <row r="14" spans="2:56" s="1" customFormat="1" ht="14.45" customHeight="1">
      <c r="B14" s="42"/>
      <c r="C14" s="43"/>
      <c r="D14" s="38" t="s">
        <v>31</v>
      </c>
      <c r="E14" s="43"/>
      <c r="F14" s="43"/>
      <c r="G14" s="43"/>
      <c r="H14" s="43"/>
      <c r="I14" s="130" t="s">
        <v>32</v>
      </c>
      <c r="J14" s="36" t="s">
        <v>22</v>
      </c>
      <c r="K14" s="46"/>
      <c r="AZ14" s="126" t="s">
        <v>1741</v>
      </c>
      <c r="BA14" s="126" t="s">
        <v>22</v>
      </c>
      <c r="BB14" s="126" t="s">
        <v>22</v>
      </c>
      <c r="BC14" s="126" t="s">
        <v>2878</v>
      </c>
      <c r="BD14" s="126" t="s">
        <v>86</v>
      </c>
    </row>
    <row r="15" spans="2:56" s="1" customFormat="1" ht="18" customHeight="1">
      <c r="B15" s="42"/>
      <c r="C15" s="43"/>
      <c r="D15" s="43"/>
      <c r="E15" s="36" t="s">
        <v>33</v>
      </c>
      <c r="F15" s="43"/>
      <c r="G15" s="43"/>
      <c r="H15" s="43"/>
      <c r="I15" s="130" t="s">
        <v>34</v>
      </c>
      <c r="J15" s="36" t="s">
        <v>22</v>
      </c>
      <c r="K15" s="46"/>
      <c r="AZ15" s="126" t="s">
        <v>2310</v>
      </c>
      <c r="BA15" s="126" t="s">
        <v>22</v>
      </c>
      <c r="BB15" s="126" t="s">
        <v>22</v>
      </c>
      <c r="BC15" s="126" t="s">
        <v>2879</v>
      </c>
      <c r="BD15" s="126" t="s">
        <v>86</v>
      </c>
    </row>
    <row r="16" spans="2:56" s="1" customFormat="1" ht="6.95" customHeight="1">
      <c r="B16" s="42"/>
      <c r="C16" s="43"/>
      <c r="D16" s="43"/>
      <c r="E16" s="43"/>
      <c r="F16" s="43"/>
      <c r="G16" s="43"/>
      <c r="H16" s="43"/>
      <c r="I16" s="129"/>
      <c r="J16" s="43"/>
      <c r="K16" s="46"/>
      <c r="AZ16" s="126" t="s">
        <v>2655</v>
      </c>
      <c r="BA16" s="126" t="s">
        <v>22</v>
      </c>
      <c r="BB16" s="126" t="s">
        <v>22</v>
      </c>
      <c r="BC16" s="126" t="s">
        <v>2880</v>
      </c>
      <c r="BD16" s="126" t="s">
        <v>86</v>
      </c>
    </row>
    <row r="17" spans="2:56" s="1" customFormat="1" ht="14.45" customHeight="1">
      <c r="B17" s="42"/>
      <c r="C17" s="43"/>
      <c r="D17" s="38" t="s">
        <v>35</v>
      </c>
      <c r="E17" s="43"/>
      <c r="F17" s="43"/>
      <c r="G17" s="43"/>
      <c r="H17" s="43"/>
      <c r="I17" s="130" t="s">
        <v>32</v>
      </c>
      <c r="J17" s="36" t="str">
        <f>IF('Rekapitulace stavby'!AN13="Vyplň údaj","",IF('Rekapitulace stavby'!AN13="","",'Rekapitulace stavby'!AN13))</f>
        <v/>
      </c>
      <c r="K17" s="46"/>
      <c r="AZ17" s="126" t="s">
        <v>2657</v>
      </c>
      <c r="BA17" s="126" t="s">
        <v>22</v>
      </c>
      <c r="BB17" s="126" t="s">
        <v>22</v>
      </c>
      <c r="BC17" s="126" t="s">
        <v>2881</v>
      </c>
      <c r="BD17" s="126" t="s">
        <v>86</v>
      </c>
    </row>
    <row r="18" spans="2:56" s="1" customFormat="1" ht="18" customHeight="1">
      <c r="B18" s="42"/>
      <c r="C18" s="43"/>
      <c r="D18" s="43"/>
      <c r="E18" s="36" t="str">
        <f>IF('Rekapitulace stavby'!E14="Vyplň údaj","",IF('Rekapitulace stavby'!E14="","",'Rekapitulace stavby'!E14))</f>
        <v/>
      </c>
      <c r="F18" s="43"/>
      <c r="G18" s="43"/>
      <c r="H18" s="43"/>
      <c r="I18" s="130" t="s">
        <v>34</v>
      </c>
      <c r="J18" s="36" t="str">
        <f>IF('Rekapitulace stavby'!AN14="Vyplň údaj","",IF('Rekapitulace stavby'!AN14="","",'Rekapitulace stavby'!AN14))</f>
        <v/>
      </c>
      <c r="K18" s="46"/>
      <c r="AZ18" s="126" t="s">
        <v>2659</v>
      </c>
      <c r="BA18" s="126" t="s">
        <v>22</v>
      </c>
      <c r="BB18" s="126" t="s">
        <v>22</v>
      </c>
      <c r="BC18" s="126" t="s">
        <v>2882</v>
      </c>
      <c r="BD18" s="126" t="s">
        <v>86</v>
      </c>
    </row>
    <row r="19" spans="2:56" s="1" customFormat="1" ht="6.95" customHeight="1">
      <c r="B19" s="42"/>
      <c r="C19" s="43"/>
      <c r="D19" s="43"/>
      <c r="E19" s="43"/>
      <c r="F19" s="43"/>
      <c r="G19" s="43"/>
      <c r="H19" s="43"/>
      <c r="I19" s="129"/>
      <c r="J19" s="43"/>
      <c r="K19" s="46"/>
      <c r="AZ19" s="126" t="s">
        <v>2883</v>
      </c>
      <c r="BA19" s="126" t="s">
        <v>22</v>
      </c>
      <c r="BB19" s="126" t="s">
        <v>22</v>
      </c>
      <c r="BC19" s="126" t="s">
        <v>2884</v>
      </c>
      <c r="BD19" s="126" t="s">
        <v>86</v>
      </c>
    </row>
    <row r="20" spans="2:56" s="1" customFormat="1" ht="14.45" customHeight="1">
      <c r="B20" s="42"/>
      <c r="C20" s="43"/>
      <c r="D20" s="38" t="s">
        <v>37</v>
      </c>
      <c r="E20" s="43"/>
      <c r="F20" s="43"/>
      <c r="G20" s="43"/>
      <c r="H20" s="43"/>
      <c r="I20" s="130" t="s">
        <v>32</v>
      </c>
      <c r="J20" s="36" t="s">
        <v>38</v>
      </c>
      <c r="K20" s="46"/>
      <c r="AZ20" s="126" t="s">
        <v>2885</v>
      </c>
      <c r="BA20" s="126" t="s">
        <v>22</v>
      </c>
      <c r="BB20" s="126" t="s">
        <v>22</v>
      </c>
      <c r="BC20" s="126" t="s">
        <v>2886</v>
      </c>
      <c r="BD20" s="126" t="s">
        <v>86</v>
      </c>
    </row>
    <row r="21" spans="2:56" s="1" customFormat="1" ht="18" customHeight="1">
      <c r="B21" s="42"/>
      <c r="C21" s="43"/>
      <c r="D21" s="43"/>
      <c r="E21" s="36" t="s">
        <v>39</v>
      </c>
      <c r="F21" s="43"/>
      <c r="G21" s="43"/>
      <c r="H21" s="43"/>
      <c r="I21" s="130" t="s">
        <v>34</v>
      </c>
      <c r="J21" s="36" t="s">
        <v>40</v>
      </c>
      <c r="K21" s="46"/>
      <c r="AZ21" s="126" t="s">
        <v>2312</v>
      </c>
      <c r="BA21" s="126" t="s">
        <v>22</v>
      </c>
      <c r="BB21" s="126" t="s">
        <v>22</v>
      </c>
      <c r="BC21" s="126" t="s">
        <v>2887</v>
      </c>
      <c r="BD21" s="126" t="s">
        <v>86</v>
      </c>
    </row>
    <row r="22" spans="2:56" s="1" customFormat="1" ht="6.95" customHeight="1">
      <c r="B22" s="42"/>
      <c r="C22" s="43"/>
      <c r="D22" s="43"/>
      <c r="E22" s="43"/>
      <c r="F22" s="43"/>
      <c r="G22" s="43"/>
      <c r="H22" s="43"/>
      <c r="I22" s="129"/>
      <c r="J22" s="43"/>
      <c r="K22" s="46"/>
      <c r="AZ22" s="126" t="s">
        <v>2888</v>
      </c>
      <c r="BA22" s="126" t="s">
        <v>22</v>
      </c>
      <c r="BB22" s="126" t="s">
        <v>22</v>
      </c>
      <c r="BC22" s="126" t="s">
        <v>2889</v>
      </c>
      <c r="BD22" s="126" t="s">
        <v>86</v>
      </c>
    </row>
    <row r="23" spans="2:56" s="1" customFormat="1" ht="14.45" customHeight="1">
      <c r="B23" s="42"/>
      <c r="C23" s="43"/>
      <c r="D23" s="38" t="s">
        <v>42</v>
      </c>
      <c r="E23" s="43"/>
      <c r="F23" s="43"/>
      <c r="G23" s="43"/>
      <c r="H23" s="43"/>
      <c r="I23" s="129"/>
      <c r="J23" s="43"/>
      <c r="K23" s="46"/>
      <c r="AZ23" s="126" t="s">
        <v>2662</v>
      </c>
      <c r="BA23" s="126" t="s">
        <v>22</v>
      </c>
      <c r="BB23" s="126" t="s">
        <v>22</v>
      </c>
      <c r="BC23" s="126" t="s">
        <v>2890</v>
      </c>
      <c r="BD23" s="126" t="s">
        <v>86</v>
      </c>
    </row>
    <row r="24" spans="2:56" s="7" customFormat="1" ht="48.75" customHeight="1">
      <c r="B24" s="132"/>
      <c r="C24" s="133"/>
      <c r="D24" s="133"/>
      <c r="E24" s="381" t="s">
        <v>2891</v>
      </c>
      <c r="F24" s="381"/>
      <c r="G24" s="381"/>
      <c r="H24" s="381"/>
      <c r="I24" s="134"/>
      <c r="J24" s="133"/>
      <c r="K24" s="135"/>
      <c r="AZ24" s="291" t="s">
        <v>2892</v>
      </c>
      <c r="BA24" s="291" t="s">
        <v>22</v>
      </c>
      <c r="BB24" s="291" t="s">
        <v>22</v>
      </c>
      <c r="BC24" s="291" t="s">
        <v>2893</v>
      </c>
      <c r="BD24" s="291" t="s">
        <v>86</v>
      </c>
    </row>
    <row r="25" spans="2:56" s="1" customFormat="1" ht="6.95" customHeight="1">
      <c r="B25" s="42"/>
      <c r="C25" s="43"/>
      <c r="D25" s="43"/>
      <c r="E25" s="43"/>
      <c r="F25" s="43"/>
      <c r="G25" s="43"/>
      <c r="H25" s="43"/>
      <c r="I25" s="129"/>
      <c r="J25" s="43"/>
      <c r="K25" s="46"/>
      <c r="AZ25" s="126" t="s">
        <v>182</v>
      </c>
      <c r="BA25" s="126" t="s">
        <v>22</v>
      </c>
      <c r="BB25" s="126" t="s">
        <v>22</v>
      </c>
      <c r="BC25" s="126" t="s">
        <v>2894</v>
      </c>
      <c r="BD25" s="126" t="s">
        <v>86</v>
      </c>
    </row>
    <row r="26" spans="2:56" s="1" customFormat="1" ht="6.95" customHeight="1">
      <c r="B26" s="42"/>
      <c r="C26" s="43"/>
      <c r="D26" s="86"/>
      <c r="E26" s="86"/>
      <c r="F26" s="86"/>
      <c r="G26" s="86"/>
      <c r="H26" s="86"/>
      <c r="I26" s="136"/>
      <c r="J26" s="86"/>
      <c r="K26" s="137"/>
      <c r="AZ26" s="126" t="s">
        <v>2895</v>
      </c>
      <c r="BA26" s="126" t="s">
        <v>22</v>
      </c>
      <c r="BB26" s="126" t="s">
        <v>22</v>
      </c>
      <c r="BC26" s="126" t="s">
        <v>2896</v>
      </c>
      <c r="BD26" s="126" t="s">
        <v>86</v>
      </c>
    </row>
    <row r="27" spans="2:56" s="1" customFormat="1" ht="25.35" customHeight="1">
      <c r="B27" s="42"/>
      <c r="C27" s="43"/>
      <c r="D27" s="138" t="s">
        <v>44</v>
      </c>
      <c r="E27" s="43"/>
      <c r="F27" s="43"/>
      <c r="G27" s="43"/>
      <c r="H27" s="43"/>
      <c r="I27" s="129"/>
      <c r="J27" s="139">
        <f>ROUND(J88,2)</f>
        <v>0</v>
      </c>
      <c r="K27" s="46"/>
      <c r="AZ27" s="126" t="s">
        <v>2897</v>
      </c>
      <c r="BA27" s="126" t="s">
        <v>22</v>
      </c>
      <c r="BB27" s="126" t="s">
        <v>22</v>
      </c>
      <c r="BC27" s="126" t="s">
        <v>2898</v>
      </c>
      <c r="BD27" s="126" t="s">
        <v>86</v>
      </c>
    </row>
    <row r="28" spans="2:11" s="1" customFormat="1" ht="6.95" customHeight="1">
      <c r="B28" s="42"/>
      <c r="C28" s="43"/>
      <c r="D28" s="86"/>
      <c r="E28" s="86"/>
      <c r="F28" s="86"/>
      <c r="G28" s="86"/>
      <c r="H28" s="86"/>
      <c r="I28" s="136"/>
      <c r="J28" s="86"/>
      <c r="K28" s="137"/>
    </row>
    <row r="29" spans="2:11" s="1" customFormat="1" ht="14.45" customHeight="1">
      <c r="B29" s="42"/>
      <c r="C29" s="43"/>
      <c r="D29" s="43"/>
      <c r="E29" s="43"/>
      <c r="F29" s="47" t="s">
        <v>46</v>
      </c>
      <c r="G29" s="43"/>
      <c r="H29" s="43"/>
      <c r="I29" s="140" t="s">
        <v>45</v>
      </c>
      <c r="J29" s="47" t="s">
        <v>47</v>
      </c>
      <c r="K29" s="46"/>
    </row>
    <row r="30" spans="2:11" s="1" customFormat="1" ht="14.45" customHeight="1">
      <c r="B30" s="42"/>
      <c r="C30" s="43"/>
      <c r="D30" s="50" t="s">
        <v>48</v>
      </c>
      <c r="E30" s="50" t="s">
        <v>49</v>
      </c>
      <c r="F30" s="141">
        <f>ROUND(SUM(BE88:BE528),2)</f>
        <v>0</v>
      </c>
      <c r="G30" s="43"/>
      <c r="H30" s="43"/>
      <c r="I30" s="142">
        <v>0.21</v>
      </c>
      <c r="J30" s="141">
        <f>ROUND(ROUND((SUM(BE88:BE528)),2)*I30,2)</f>
        <v>0</v>
      </c>
      <c r="K30" s="46"/>
    </row>
    <row r="31" spans="2:11" s="1" customFormat="1" ht="14.45" customHeight="1">
      <c r="B31" s="42"/>
      <c r="C31" s="43"/>
      <c r="D31" s="43"/>
      <c r="E31" s="50" t="s">
        <v>50</v>
      </c>
      <c r="F31" s="141">
        <f>ROUND(SUM(BF88:BF528),2)</f>
        <v>0</v>
      </c>
      <c r="G31" s="43"/>
      <c r="H31" s="43"/>
      <c r="I31" s="142">
        <v>0.15</v>
      </c>
      <c r="J31" s="141">
        <f>ROUND(ROUND((SUM(BF88:BF528)),2)*I31,2)</f>
        <v>0</v>
      </c>
      <c r="K31" s="46"/>
    </row>
    <row r="32" spans="2:11" s="1" customFormat="1" ht="14.45" customHeight="1" hidden="1">
      <c r="B32" s="42"/>
      <c r="C32" s="43"/>
      <c r="D32" s="43"/>
      <c r="E32" s="50" t="s">
        <v>51</v>
      </c>
      <c r="F32" s="141">
        <f>ROUND(SUM(BG88:BG528),2)</f>
        <v>0</v>
      </c>
      <c r="G32" s="43"/>
      <c r="H32" s="43"/>
      <c r="I32" s="142">
        <v>0.21</v>
      </c>
      <c r="J32" s="141">
        <v>0</v>
      </c>
      <c r="K32" s="46"/>
    </row>
    <row r="33" spans="2:11" s="1" customFormat="1" ht="14.45" customHeight="1" hidden="1">
      <c r="B33" s="42"/>
      <c r="C33" s="43"/>
      <c r="D33" s="43"/>
      <c r="E33" s="50" t="s">
        <v>52</v>
      </c>
      <c r="F33" s="141">
        <f>ROUND(SUM(BH88:BH528),2)</f>
        <v>0</v>
      </c>
      <c r="G33" s="43"/>
      <c r="H33" s="43"/>
      <c r="I33" s="142">
        <v>0.15</v>
      </c>
      <c r="J33" s="141">
        <v>0</v>
      </c>
      <c r="K33" s="46"/>
    </row>
    <row r="34" spans="2:11" s="1" customFormat="1" ht="14.45" customHeight="1" hidden="1">
      <c r="B34" s="42"/>
      <c r="C34" s="43"/>
      <c r="D34" s="43"/>
      <c r="E34" s="50" t="s">
        <v>53</v>
      </c>
      <c r="F34" s="141">
        <f>ROUND(SUM(BI88:BI528),2)</f>
        <v>0</v>
      </c>
      <c r="G34" s="43"/>
      <c r="H34" s="43"/>
      <c r="I34" s="142">
        <v>0</v>
      </c>
      <c r="J34" s="141">
        <v>0</v>
      </c>
      <c r="K34" s="46"/>
    </row>
    <row r="35" spans="2:11" s="1" customFormat="1" ht="6.95" customHeight="1">
      <c r="B35" s="42"/>
      <c r="C35" s="43"/>
      <c r="D35" s="43"/>
      <c r="E35" s="43"/>
      <c r="F35" s="43"/>
      <c r="G35" s="43"/>
      <c r="H35" s="43"/>
      <c r="I35" s="129"/>
      <c r="J35" s="43"/>
      <c r="K35" s="46"/>
    </row>
    <row r="36" spans="2:11" s="1" customFormat="1" ht="25.35" customHeight="1">
      <c r="B36" s="42"/>
      <c r="C36" s="143"/>
      <c r="D36" s="144" t="s">
        <v>54</v>
      </c>
      <c r="E36" s="80"/>
      <c r="F36" s="80"/>
      <c r="G36" s="145" t="s">
        <v>55</v>
      </c>
      <c r="H36" s="146" t="s">
        <v>56</v>
      </c>
      <c r="I36" s="147"/>
      <c r="J36" s="148">
        <f>SUM(J27:J34)</f>
        <v>0</v>
      </c>
      <c r="K36" s="149"/>
    </row>
    <row r="37" spans="2:11" s="1" customFormat="1" ht="14.45" customHeight="1">
      <c r="B37" s="57"/>
      <c r="C37" s="58"/>
      <c r="D37" s="58"/>
      <c r="E37" s="58"/>
      <c r="F37" s="58"/>
      <c r="G37" s="58"/>
      <c r="H37" s="58"/>
      <c r="I37" s="150"/>
      <c r="J37" s="58"/>
      <c r="K37" s="59"/>
    </row>
    <row r="41" spans="2:11" s="1" customFormat="1" ht="6.95" customHeight="1">
      <c r="B41" s="151"/>
      <c r="C41" s="152"/>
      <c r="D41" s="152"/>
      <c r="E41" s="152"/>
      <c r="F41" s="152"/>
      <c r="G41" s="152"/>
      <c r="H41" s="152"/>
      <c r="I41" s="153"/>
      <c r="J41" s="152"/>
      <c r="K41" s="154"/>
    </row>
    <row r="42" spans="2:11" s="1" customFormat="1" ht="36.95" customHeight="1">
      <c r="B42" s="42"/>
      <c r="C42" s="31" t="s">
        <v>185</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22.5" customHeight="1">
      <c r="B45" s="42"/>
      <c r="C45" s="43"/>
      <c r="D45" s="43"/>
      <c r="E45" s="417" t="str">
        <f>E7</f>
        <v>Splašková kanalizace a ČOV Drhovy</v>
      </c>
      <c r="F45" s="418"/>
      <c r="G45" s="418"/>
      <c r="H45" s="418"/>
      <c r="I45" s="129"/>
      <c r="J45" s="43"/>
      <c r="K45" s="46"/>
    </row>
    <row r="46" spans="2:11" s="1" customFormat="1" ht="14.45" customHeight="1">
      <c r="B46" s="42"/>
      <c r="C46" s="38" t="s">
        <v>175</v>
      </c>
      <c r="D46" s="43"/>
      <c r="E46" s="43"/>
      <c r="F46" s="43"/>
      <c r="G46" s="43"/>
      <c r="H46" s="43"/>
      <c r="I46" s="129"/>
      <c r="J46" s="43"/>
      <c r="K46" s="46"/>
    </row>
    <row r="47" spans="2:11" s="1" customFormat="1" ht="23.25" customHeight="1">
      <c r="B47" s="42"/>
      <c r="C47" s="43"/>
      <c r="D47" s="43"/>
      <c r="E47" s="420" t="str">
        <f>E9</f>
        <v>SO-03 - Splašková kanalizace</v>
      </c>
      <c r="F47" s="419"/>
      <c r="G47" s="419"/>
      <c r="H47" s="419"/>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25</v>
      </c>
      <c r="D49" s="43"/>
      <c r="E49" s="43"/>
      <c r="F49" s="36" t="str">
        <f>F12</f>
        <v>Drhovy</v>
      </c>
      <c r="G49" s="43"/>
      <c r="H49" s="43"/>
      <c r="I49" s="130" t="s">
        <v>27</v>
      </c>
      <c r="J49" s="131" t="str">
        <f>IF(J12="","",J12)</f>
        <v>23.8.2016</v>
      </c>
      <c r="K49" s="46"/>
    </row>
    <row r="50" spans="2:11" s="1" customFormat="1" ht="6.95" customHeight="1">
      <c r="B50" s="42"/>
      <c r="C50" s="43"/>
      <c r="D50" s="43"/>
      <c r="E50" s="43"/>
      <c r="F50" s="43"/>
      <c r="G50" s="43"/>
      <c r="H50" s="43"/>
      <c r="I50" s="129"/>
      <c r="J50" s="43"/>
      <c r="K50" s="46"/>
    </row>
    <row r="51" spans="2:11" s="1" customFormat="1" ht="13.5">
      <c r="B51" s="42"/>
      <c r="C51" s="38" t="s">
        <v>31</v>
      </c>
      <c r="D51" s="43"/>
      <c r="E51" s="43"/>
      <c r="F51" s="36" t="str">
        <f>E15</f>
        <v>Obec Drhovy, Drhovy 65, 263 01 Dobříš</v>
      </c>
      <c r="G51" s="43"/>
      <c r="H51" s="43"/>
      <c r="I51" s="130" t="s">
        <v>37</v>
      </c>
      <c r="J51" s="36" t="str">
        <f>E21</f>
        <v>UREŠ vhprojekt s.r.o.</v>
      </c>
      <c r="K51" s="46"/>
    </row>
    <row r="52" spans="2:11" s="1" customFormat="1" ht="14.45" customHeight="1">
      <c r="B52" s="42"/>
      <c r="C52" s="38" t="s">
        <v>35</v>
      </c>
      <c r="D52" s="43"/>
      <c r="E52" s="43"/>
      <c r="F52" s="36" t="str">
        <f>IF(E18="","",E18)</f>
        <v/>
      </c>
      <c r="G52" s="43"/>
      <c r="H52" s="43"/>
      <c r="I52" s="129"/>
      <c r="J52" s="43"/>
      <c r="K52" s="46"/>
    </row>
    <row r="53" spans="2:11" s="1" customFormat="1" ht="10.35" customHeight="1">
      <c r="B53" s="42"/>
      <c r="C53" s="43"/>
      <c r="D53" s="43"/>
      <c r="E53" s="43"/>
      <c r="F53" s="43"/>
      <c r="G53" s="43"/>
      <c r="H53" s="43"/>
      <c r="I53" s="129"/>
      <c r="J53" s="43"/>
      <c r="K53" s="46"/>
    </row>
    <row r="54" spans="2:11" s="1" customFormat="1" ht="29.25" customHeight="1">
      <c r="B54" s="42"/>
      <c r="C54" s="155" t="s">
        <v>186</v>
      </c>
      <c r="D54" s="143"/>
      <c r="E54" s="143"/>
      <c r="F54" s="143"/>
      <c r="G54" s="143"/>
      <c r="H54" s="143"/>
      <c r="I54" s="156"/>
      <c r="J54" s="157" t="s">
        <v>187</v>
      </c>
      <c r="K54" s="158"/>
    </row>
    <row r="55" spans="2:11" s="1" customFormat="1" ht="10.35" customHeight="1">
      <c r="B55" s="42"/>
      <c r="C55" s="43"/>
      <c r="D55" s="43"/>
      <c r="E55" s="43"/>
      <c r="F55" s="43"/>
      <c r="G55" s="43"/>
      <c r="H55" s="43"/>
      <c r="I55" s="129"/>
      <c r="J55" s="43"/>
      <c r="K55" s="46"/>
    </row>
    <row r="56" spans="2:47" s="1" customFormat="1" ht="29.25" customHeight="1">
      <c r="B56" s="42"/>
      <c r="C56" s="159" t="s">
        <v>188</v>
      </c>
      <c r="D56" s="43"/>
      <c r="E56" s="43"/>
      <c r="F56" s="43"/>
      <c r="G56" s="43"/>
      <c r="H56" s="43"/>
      <c r="I56" s="129"/>
      <c r="J56" s="139">
        <f>J88</f>
        <v>0</v>
      </c>
      <c r="K56" s="46"/>
      <c r="AU56" s="25" t="s">
        <v>189</v>
      </c>
    </row>
    <row r="57" spans="2:11" s="8" customFormat="1" ht="24.95" customHeight="1">
      <c r="B57" s="160"/>
      <c r="C57" s="161"/>
      <c r="D57" s="162" t="s">
        <v>190</v>
      </c>
      <c r="E57" s="163"/>
      <c r="F57" s="163"/>
      <c r="G57" s="163"/>
      <c r="H57" s="163"/>
      <c r="I57" s="164"/>
      <c r="J57" s="165">
        <f>J89</f>
        <v>0</v>
      </c>
      <c r="K57" s="166"/>
    </row>
    <row r="58" spans="2:11" s="9" customFormat="1" ht="19.9" customHeight="1">
      <c r="B58" s="167"/>
      <c r="C58" s="168"/>
      <c r="D58" s="169" t="s">
        <v>191</v>
      </c>
      <c r="E58" s="170"/>
      <c r="F58" s="170"/>
      <c r="G58" s="170"/>
      <c r="H58" s="170"/>
      <c r="I58" s="171"/>
      <c r="J58" s="172">
        <f>J90</f>
        <v>0</v>
      </c>
      <c r="K58" s="173"/>
    </row>
    <row r="59" spans="2:11" s="9" customFormat="1" ht="19.9" customHeight="1">
      <c r="B59" s="167"/>
      <c r="C59" s="168"/>
      <c r="D59" s="169" t="s">
        <v>192</v>
      </c>
      <c r="E59" s="170"/>
      <c r="F59" s="170"/>
      <c r="G59" s="170"/>
      <c r="H59" s="170"/>
      <c r="I59" s="171"/>
      <c r="J59" s="172">
        <f>J242</f>
        <v>0</v>
      </c>
      <c r="K59" s="173"/>
    </row>
    <row r="60" spans="2:11" s="9" customFormat="1" ht="19.9" customHeight="1">
      <c r="B60" s="167"/>
      <c r="C60" s="168"/>
      <c r="D60" s="169" t="s">
        <v>193</v>
      </c>
      <c r="E60" s="170"/>
      <c r="F60" s="170"/>
      <c r="G60" s="170"/>
      <c r="H60" s="170"/>
      <c r="I60" s="171"/>
      <c r="J60" s="172">
        <f>J246</f>
        <v>0</v>
      </c>
      <c r="K60" s="173"/>
    </row>
    <row r="61" spans="2:11" s="9" customFormat="1" ht="19.9" customHeight="1">
      <c r="B61" s="167"/>
      <c r="C61" s="168"/>
      <c r="D61" s="169" t="s">
        <v>194</v>
      </c>
      <c r="E61" s="170"/>
      <c r="F61" s="170"/>
      <c r="G61" s="170"/>
      <c r="H61" s="170"/>
      <c r="I61" s="171"/>
      <c r="J61" s="172">
        <f>J250</f>
        <v>0</v>
      </c>
      <c r="K61" s="173"/>
    </row>
    <row r="62" spans="2:11" s="9" customFormat="1" ht="19.9" customHeight="1">
      <c r="B62" s="167"/>
      <c r="C62" s="168"/>
      <c r="D62" s="169" t="s">
        <v>1745</v>
      </c>
      <c r="E62" s="170"/>
      <c r="F62" s="170"/>
      <c r="G62" s="170"/>
      <c r="H62" s="170"/>
      <c r="I62" s="171"/>
      <c r="J62" s="172">
        <f>J276</f>
        <v>0</v>
      </c>
      <c r="K62" s="173"/>
    </row>
    <row r="63" spans="2:11" s="9" customFormat="1" ht="19.9" customHeight="1">
      <c r="B63" s="167"/>
      <c r="C63" s="168"/>
      <c r="D63" s="169" t="s">
        <v>1511</v>
      </c>
      <c r="E63" s="170"/>
      <c r="F63" s="170"/>
      <c r="G63" s="170"/>
      <c r="H63" s="170"/>
      <c r="I63" s="171"/>
      <c r="J63" s="172">
        <f>J319</f>
        <v>0</v>
      </c>
      <c r="K63" s="173"/>
    </row>
    <row r="64" spans="2:11" s="9" customFormat="1" ht="19.9" customHeight="1">
      <c r="B64" s="167"/>
      <c r="C64" s="168"/>
      <c r="D64" s="169" t="s">
        <v>2899</v>
      </c>
      <c r="E64" s="170"/>
      <c r="F64" s="170"/>
      <c r="G64" s="170"/>
      <c r="H64" s="170"/>
      <c r="I64" s="171"/>
      <c r="J64" s="172">
        <f>J320</f>
        <v>0</v>
      </c>
      <c r="K64" s="173"/>
    </row>
    <row r="65" spans="2:11" s="9" customFormat="1" ht="19.9" customHeight="1">
      <c r="B65" s="167"/>
      <c r="C65" s="168"/>
      <c r="D65" s="169" t="s">
        <v>2900</v>
      </c>
      <c r="E65" s="170"/>
      <c r="F65" s="170"/>
      <c r="G65" s="170"/>
      <c r="H65" s="170"/>
      <c r="I65" s="171"/>
      <c r="J65" s="172">
        <f>J412</f>
        <v>0</v>
      </c>
      <c r="K65" s="173"/>
    </row>
    <row r="66" spans="2:11" s="9" customFormat="1" ht="19.9" customHeight="1">
      <c r="B66" s="167"/>
      <c r="C66" s="168"/>
      <c r="D66" s="169" t="s">
        <v>196</v>
      </c>
      <c r="E66" s="170"/>
      <c r="F66" s="170"/>
      <c r="G66" s="170"/>
      <c r="H66" s="170"/>
      <c r="I66" s="171"/>
      <c r="J66" s="172">
        <f>J488</f>
        <v>0</v>
      </c>
      <c r="K66" s="173"/>
    </row>
    <row r="67" spans="2:11" s="9" customFormat="1" ht="19.9" customHeight="1">
      <c r="B67" s="167"/>
      <c r="C67" s="168"/>
      <c r="D67" s="169" t="s">
        <v>2665</v>
      </c>
      <c r="E67" s="170"/>
      <c r="F67" s="170"/>
      <c r="G67" s="170"/>
      <c r="H67" s="170"/>
      <c r="I67" s="171"/>
      <c r="J67" s="172">
        <f>J494</f>
        <v>0</v>
      </c>
      <c r="K67" s="173"/>
    </row>
    <row r="68" spans="2:11" s="9" customFormat="1" ht="19.9" customHeight="1">
      <c r="B68" s="167"/>
      <c r="C68" s="168"/>
      <c r="D68" s="169" t="s">
        <v>197</v>
      </c>
      <c r="E68" s="170"/>
      <c r="F68" s="170"/>
      <c r="G68" s="170"/>
      <c r="H68" s="170"/>
      <c r="I68" s="171"/>
      <c r="J68" s="172">
        <f>J515</f>
        <v>0</v>
      </c>
      <c r="K68" s="173"/>
    </row>
    <row r="69" spans="2:11" s="1" customFormat="1" ht="21.75" customHeight="1">
      <c r="B69" s="42"/>
      <c r="C69" s="43"/>
      <c r="D69" s="43"/>
      <c r="E69" s="43"/>
      <c r="F69" s="43"/>
      <c r="G69" s="43"/>
      <c r="H69" s="43"/>
      <c r="I69" s="129"/>
      <c r="J69" s="43"/>
      <c r="K69" s="46"/>
    </row>
    <row r="70" spans="2:11" s="1" customFormat="1" ht="6.95" customHeight="1">
      <c r="B70" s="57"/>
      <c r="C70" s="58"/>
      <c r="D70" s="58"/>
      <c r="E70" s="58"/>
      <c r="F70" s="58"/>
      <c r="G70" s="58"/>
      <c r="H70" s="58"/>
      <c r="I70" s="150"/>
      <c r="J70" s="58"/>
      <c r="K70" s="59"/>
    </row>
    <row r="74" spans="2:12" s="1" customFormat="1" ht="6.95" customHeight="1">
      <c r="B74" s="60"/>
      <c r="C74" s="61"/>
      <c r="D74" s="61"/>
      <c r="E74" s="61"/>
      <c r="F74" s="61"/>
      <c r="G74" s="61"/>
      <c r="H74" s="61"/>
      <c r="I74" s="153"/>
      <c r="J74" s="61"/>
      <c r="K74" s="61"/>
      <c r="L74" s="62"/>
    </row>
    <row r="75" spans="2:12" s="1" customFormat="1" ht="36.95" customHeight="1">
      <c r="B75" s="42"/>
      <c r="C75" s="63" t="s">
        <v>198</v>
      </c>
      <c r="D75" s="64"/>
      <c r="E75" s="64"/>
      <c r="F75" s="64"/>
      <c r="G75" s="64"/>
      <c r="H75" s="64"/>
      <c r="I75" s="174"/>
      <c r="J75" s="64"/>
      <c r="K75" s="64"/>
      <c r="L75" s="62"/>
    </row>
    <row r="76" spans="2:12" s="1" customFormat="1" ht="6.95" customHeight="1">
      <c r="B76" s="42"/>
      <c r="C76" s="64"/>
      <c r="D76" s="64"/>
      <c r="E76" s="64"/>
      <c r="F76" s="64"/>
      <c r="G76" s="64"/>
      <c r="H76" s="64"/>
      <c r="I76" s="174"/>
      <c r="J76" s="64"/>
      <c r="K76" s="64"/>
      <c r="L76" s="62"/>
    </row>
    <row r="77" spans="2:12" s="1" customFormat="1" ht="14.45" customHeight="1">
      <c r="B77" s="42"/>
      <c r="C77" s="66" t="s">
        <v>18</v>
      </c>
      <c r="D77" s="64"/>
      <c r="E77" s="64"/>
      <c r="F77" s="64"/>
      <c r="G77" s="64"/>
      <c r="H77" s="64"/>
      <c r="I77" s="174"/>
      <c r="J77" s="64"/>
      <c r="K77" s="64"/>
      <c r="L77" s="62"/>
    </row>
    <row r="78" spans="2:12" s="1" customFormat="1" ht="22.5" customHeight="1">
      <c r="B78" s="42"/>
      <c r="C78" s="64"/>
      <c r="D78" s="64"/>
      <c r="E78" s="421" t="str">
        <f>E7</f>
        <v>Splašková kanalizace a ČOV Drhovy</v>
      </c>
      <c r="F78" s="422"/>
      <c r="G78" s="422"/>
      <c r="H78" s="422"/>
      <c r="I78" s="174"/>
      <c r="J78" s="64"/>
      <c r="K78" s="64"/>
      <c r="L78" s="62"/>
    </row>
    <row r="79" spans="2:12" s="1" customFormat="1" ht="14.45" customHeight="1">
      <c r="B79" s="42"/>
      <c r="C79" s="66" t="s">
        <v>175</v>
      </c>
      <c r="D79" s="64"/>
      <c r="E79" s="64"/>
      <c r="F79" s="64"/>
      <c r="G79" s="64"/>
      <c r="H79" s="64"/>
      <c r="I79" s="174"/>
      <c r="J79" s="64"/>
      <c r="K79" s="64"/>
      <c r="L79" s="62"/>
    </row>
    <row r="80" spans="2:12" s="1" customFormat="1" ht="23.25" customHeight="1">
      <c r="B80" s="42"/>
      <c r="C80" s="64"/>
      <c r="D80" s="64"/>
      <c r="E80" s="392" t="str">
        <f>E9</f>
        <v>SO-03 - Splašková kanalizace</v>
      </c>
      <c r="F80" s="423"/>
      <c r="G80" s="423"/>
      <c r="H80" s="423"/>
      <c r="I80" s="174"/>
      <c r="J80" s="64"/>
      <c r="K80" s="64"/>
      <c r="L80" s="62"/>
    </row>
    <row r="81" spans="2:12" s="1" customFormat="1" ht="6.95" customHeight="1">
      <c r="B81" s="42"/>
      <c r="C81" s="64"/>
      <c r="D81" s="64"/>
      <c r="E81" s="64"/>
      <c r="F81" s="64"/>
      <c r="G81" s="64"/>
      <c r="H81" s="64"/>
      <c r="I81" s="174"/>
      <c r="J81" s="64"/>
      <c r="K81" s="64"/>
      <c r="L81" s="62"/>
    </row>
    <row r="82" spans="2:12" s="1" customFormat="1" ht="18" customHeight="1">
      <c r="B82" s="42"/>
      <c r="C82" s="66" t="s">
        <v>25</v>
      </c>
      <c r="D82" s="64"/>
      <c r="E82" s="64"/>
      <c r="F82" s="177" t="str">
        <f>F12</f>
        <v>Drhovy</v>
      </c>
      <c r="G82" s="64"/>
      <c r="H82" s="64"/>
      <c r="I82" s="178" t="s">
        <v>27</v>
      </c>
      <c r="J82" s="74" t="str">
        <f>IF(J12="","",J12)</f>
        <v>23.8.2016</v>
      </c>
      <c r="K82" s="64"/>
      <c r="L82" s="62"/>
    </row>
    <row r="83" spans="2:12" s="1" customFormat="1" ht="6.95" customHeight="1">
      <c r="B83" s="42"/>
      <c r="C83" s="64"/>
      <c r="D83" s="64"/>
      <c r="E83" s="64"/>
      <c r="F83" s="64"/>
      <c r="G83" s="64"/>
      <c r="H83" s="64"/>
      <c r="I83" s="174"/>
      <c r="J83" s="64"/>
      <c r="K83" s="64"/>
      <c r="L83" s="62"/>
    </row>
    <row r="84" spans="2:12" s="1" customFormat="1" ht="13.5">
      <c r="B84" s="42"/>
      <c r="C84" s="66" t="s">
        <v>31</v>
      </c>
      <c r="D84" s="64"/>
      <c r="E84" s="64"/>
      <c r="F84" s="177" t="str">
        <f>E15</f>
        <v>Obec Drhovy, Drhovy 65, 263 01 Dobříš</v>
      </c>
      <c r="G84" s="64"/>
      <c r="H84" s="64"/>
      <c r="I84" s="178" t="s">
        <v>37</v>
      </c>
      <c r="J84" s="177" t="str">
        <f>E21</f>
        <v>UREŠ vhprojekt s.r.o.</v>
      </c>
      <c r="K84" s="64"/>
      <c r="L84" s="62"/>
    </row>
    <row r="85" spans="2:12" s="1" customFormat="1" ht="14.45" customHeight="1">
      <c r="B85" s="42"/>
      <c r="C85" s="66" t="s">
        <v>35</v>
      </c>
      <c r="D85" s="64"/>
      <c r="E85" s="64"/>
      <c r="F85" s="177" t="str">
        <f>IF(E18="","",E18)</f>
        <v/>
      </c>
      <c r="G85" s="64"/>
      <c r="H85" s="64"/>
      <c r="I85" s="174"/>
      <c r="J85" s="64"/>
      <c r="K85" s="64"/>
      <c r="L85" s="62"/>
    </row>
    <row r="86" spans="2:12" s="1" customFormat="1" ht="10.35" customHeight="1">
      <c r="B86" s="42"/>
      <c r="C86" s="64"/>
      <c r="D86" s="64"/>
      <c r="E86" s="64"/>
      <c r="F86" s="64"/>
      <c r="G86" s="64"/>
      <c r="H86" s="64"/>
      <c r="I86" s="174"/>
      <c r="J86" s="64"/>
      <c r="K86" s="64"/>
      <c r="L86" s="62"/>
    </row>
    <row r="87" spans="2:20" s="10" customFormat="1" ht="29.25" customHeight="1">
      <c r="B87" s="179"/>
      <c r="C87" s="180" t="s">
        <v>199</v>
      </c>
      <c r="D87" s="181" t="s">
        <v>63</v>
      </c>
      <c r="E87" s="181" t="s">
        <v>59</v>
      </c>
      <c r="F87" s="181" t="s">
        <v>200</v>
      </c>
      <c r="G87" s="181" t="s">
        <v>201</v>
      </c>
      <c r="H87" s="181" t="s">
        <v>202</v>
      </c>
      <c r="I87" s="182" t="s">
        <v>203</v>
      </c>
      <c r="J87" s="181" t="s">
        <v>187</v>
      </c>
      <c r="K87" s="183" t="s">
        <v>204</v>
      </c>
      <c r="L87" s="184"/>
      <c r="M87" s="82" t="s">
        <v>205</v>
      </c>
      <c r="N87" s="83" t="s">
        <v>48</v>
      </c>
      <c r="O87" s="83" t="s">
        <v>206</v>
      </c>
      <c r="P87" s="83" t="s">
        <v>207</v>
      </c>
      <c r="Q87" s="83" t="s">
        <v>208</v>
      </c>
      <c r="R87" s="83" t="s">
        <v>209</v>
      </c>
      <c r="S87" s="83" t="s">
        <v>210</v>
      </c>
      <c r="T87" s="84" t="s">
        <v>211</v>
      </c>
    </row>
    <row r="88" spans="2:63" s="1" customFormat="1" ht="29.25" customHeight="1">
      <c r="B88" s="42"/>
      <c r="C88" s="88" t="s">
        <v>188</v>
      </c>
      <c r="D88" s="64"/>
      <c r="E88" s="64"/>
      <c r="F88" s="64"/>
      <c r="G88" s="64"/>
      <c r="H88" s="64"/>
      <c r="I88" s="174"/>
      <c r="J88" s="185">
        <f>BK88</f>
        <v>0</v>
      </c>
      <c r="K88" s="64"/>
      <c r="L88" s="62"/>
      <c r="M88" s="85"/>
      <c r="N88" s="86"/>
      <c r="O88" s="86"/>
      <c r="P88" s="186">
        <f>P89</f>
        <v>0</v>
      </c>
      <c r="Q88" s="86"/>
      <c r="R88" s="186">
        <f>R89</f>
        <v>488.00076323999997</v>
      </c>
      <c r="S88" s="86"/>
      <c r="T88" s="187">
        <f>T89</f>
        <v>2036.485736</v>
      </c>
      <c r="AT88" s="25" t="s">
        <v>77</v>
      </c>
      <c r="AU88" s="25" t="s">
        <v>189</v>
      </c>
      <c r="BK88" s="188">
        <f>BK89</f>
        <v>0</v>
      </c>
    </row>
    <row r="89" spans="2:63" s="11" customFormat="1" ht="37.35" customHeight="1">
      <c r="B89" s="189"/>
      <c r="C89" s="190"/>
      <c r="D89" s="191" t="s">
        <v>77</v>
      </c>
      <c r="E89" s="192" t="s">
        <v>212</v>
      </c>
      <c r="F89" s="192" t="s">
        <v>213</v>
      </c>
      <c r="G89" s="190"/>
      <c r="H89" s="190"/>
      <c r="I89" s="193"/>
      <c r="J89" s="194">
        <f>BK89</f>
        <v>0</v>
      </c>
      <c r="K89" s="190"/>
      <c r="L89" s="195"/>
      <c r="M89" s="196"/>
      <c r="N89" s="197"/>
      <c r="O89" s="197"/>
      <c r="P89" s="198">
        <f>P90+P242+P246+P250+P276+P319+P320+P412+P488+P494+P515</f>
        <v>0</v>
      </c>
      <c r="Q89" s="197"/>
      <c r="R89" s="198">
        <f>R90+R242+R246+R250+R276+R319+R320+R412+R488+R494+R515</f>
        <v>488.00076323999997</v>
      </c>
      <c r="S89" s="197"/>
      <c r="T89" s="199">
        <f>T90+T242+T246+T250+T276+T319+T320+T412+T488+T494+T515</f>
        <v>2036.485736</v>
      </c>
      <c r="AR89" s="200" t="s">
        <v>24</v>
      </c>
      <c r="AT89" s="201" t="s">
        <v>77</v>
      </c>
      <c r="AU89" s="201" t="s">
        <v>78</v>
      </c>
      <c r="AY89" s="200" t="s">
        <v>214</v>
      </c>
      <c r="BK89" s="202">
        <f>BK90+BK242+BK246+BK250+BK276+BK319+BK320+BK412+BK488+BK494+BK515</f>
        <v>0</v>
      </c>
    </row>
    <row r="90" spans="2:63" s="11" customFormat="1" ht="19.9" customHeight="1">
      <c r="B90" s="189"/>
      <c r="C90" s="190"/>
      <c r="D90" s="203" t="s">
        <v>77</v>
      </c>
      <c r="E90" s="204" t="s">
        <v>24</v>
      </c>
      <c r="F90" s="204" t="s">
        <v>215</v>
      </c>
      <c r="G90" s="190"/>
      <c r="H90" s="190"/>
      <c r="I90" s="193"/>
      <c r="J90" s="205">
        <f>BK90</f>
        <v>0</v>
      </c>
      <c r="K90" s="190"/>
      <c r="L90" s="195"/>
      <c r="M90" s="196"/>
      <c r="N90" s="197"/>
      <c r="O90" s="197"/>
      <c r="P90" s="198">
        <f>SUM(P91:P241)</f>
        <v>0</v>
      </c>
      <c r="Q90" s="197"/>
      <c r="R90" s="198">
        <f>SUM(R91:R241)</f>
        <v>39.09568298</v>
      </c>
      <c r="S90" s="197"/>
      <c r="T90" s="199">
        <f>SUM(T91:T241)</f>
        <v>0</v>
      </c>
      <c r="AR90" s="200" t="s">
        <v>24</v>
      </c>
      <c r="AT90" s="201" t="s">
        <v>77</v>
      </c>
      <c r="AU90" s="201" t="s">
        <v>24</v>
      </c>
      <c r="AY90" s="200" t="s">
        <v>214</v>
      </c>
      <c r="BK90" s="202">
        <f>SUM(BK91:BK241)</f>
        <v>0</v>
      </c>
    </row>
    <row r="91" spans="2:65" s="1" customFormat="1" ht="22.5" customHeight="1">
      <c r="B91" s="42"/>
      <c r="C91" s="206" t="s">
        <v>24</v>
      </c>
      <c r="D91" s="206" t="s">
        <v>216</v>
      </c>
      <c r="E91" s="207" t="s">
        <v>217</v>
      </c>
      <c r="F91" s="208" t="s">
        <v>218</v>
      </c>
      <c r="G91" s="209" t="s">
        <v>219</v>
      </c>
      <c r="H91" s="210">
        <v>640</v>
      </c>
      <c r="I91" s="211"/>
      <c r="J91" s="212">
        <f>ROUND(I91*H91,2)</f>
        <v>0</v>
      </c>
      <c r="K91" s="208" t="s">
        <v>220</v>
      </c>
      <c r="L91" s="62"/>
      <c r="M91" s="213" t="s">
        <v>22</v>
      </c>
      <c r="N91" s="214" t="s">
        <v>49</v>
      </c>
      <c r="O91" s="43"/>
      <c r="P91" s="215">
        <f>O91*H91</f>
        <v>0</v>
      </c>
      <c r="Q91" s="215">
        <v>0</v>
      </c>
      <c r="R91" s="215">
        <f>Q91*H91</f>
        <v>0</v>
      </c>
      <c r="S91" s="215">
        <v>0</v>
      </c>
      <c r="T91" s="216">
        <f>S91*H91</f>
        <v>0</v>
      </c>
      <c r="AR91" s="25" t="s">
        <v>221</v>
      </c>
      <c r="AT91" s="25" t="s">
        <v>216</v>
      </c>
      <c r="AU91" s="25" t="s">
        <v>86</v>
      </c>
      <c r="AY91" s="25" t="s">
        <v>214</v>
      </c>
      <c r="BE91" s="217">
        <f>IF(N91="základní",J91,0)</f>
        <v>0</v>
      </c>
      <c r="BF91" s="217">
        <f>IF(N91="snížená",J91,0)</f>
        <v>0</v>
      </c>
      <c r="BG91" s="217">
        <f>IF(N91="zákl. přenesená",J91,0)</f>
        <v>0</v>
      </c>
      <c r="BH91" s="217">
        <f>IF(N91="sníž. přenesená",J91,0)</f>
        <v>0</v>
      </c>
      <c r="BI91" s="217">
        <f>IF(N91="nulová",J91,0)</f>
        <v>0</v>
      </c>
      <c r="BJ91" s="25" t="s">
        <v>24</v>
      </c>
      <c r="BK91" s="217">
        <f>ROUND(I91*H91,2)</f>
        <v>0</v>
      </c>
      <c r="BL91" s="25" t="s">
        <v>221</v>
      </c>
      <c r="BM91" s="25" t="s">
        <v>2901</v>
      </c>
    </row>
    <row r="92" spans="2:47" s="1" customFormat="1" ht="13.5">
      <c r="B92" s="42"/>
      <c r="C92" s="64"/>
      <c r="D92" s="223" t="s">
        <v>223</v>
      </c>
      <c r="E92" s="64"/>
      <c r="F92" s="269" t="s">
        <v>218</v>
      </c>
      <c r="G92" s="64"/>
      <c r="H92" s="64"/>
      <c r="I92" s="174"/>
      <c r="J92" s="64"/>
      <c r="K92" s="64"/>
      <c r="L92" s="62"/>
      <c r="M92" s="220"/>
      <c r="N92" s="43"/>
      <c r="O92" s="43"/>
      <c r="P92" s="43"/>
      <c r="Q92" s="43"/>
      <c r="R92" s="43"/>
      <c r="S92" s="43"/>
      <c r="T92" s="79"/>
      <c r="AT92" s="25" t="s">
        <v>223</v>
      </c>
      <c r="AU92" s="25" t="s">
        <v>86</v>
      </c>
    </row>
    <row r="93" spans="2:65" s="1" customFormat="1" ht="22.5" customHeight="1">
      <c r="B93" s="42"/>
      <c r="C93" s="206" t="s">
        <v>86</v>
      </c>
      <c r="D93" s="206" t="s">
        <v>216</v>
      </c>
      <c r="E93" s="207" t="s">
        <v>226</v>
      </c>
      <c r="F93" s="208" t="s">
        <v>227</v>
      </c>
      <c r="G93" s="209" t="s">
        <v>228</v>
      </c>
      <c r="H93" s="210">
        <v>80</v>
      </c>
      <c r="I93" s="211"/>
      <c r="J93" s="212">
        <f>ROUND(I93*H93,2)</f>
        <v>0</v>
      </c>
      <c r="K93" s="208" t="s">
        <v>220</v>
      </c>
      <c r="L93" s="62"/>
      <c r="M93" s="213" t="s">
        <v>22</v>
      </c>
      <c r="N93" s="214" t="s">
        <v>49</v>
      </c>
      <c r="O93" s="43"/>
      <c r="P93" s="215">
        <f>O93*H93</f>
        <v>0</v>
      </c>
      <c r="Q93" s="215">
        <v>0</v>
      </c>
      <c r="R93" s="215">
        <f>Q93*H93</f>
        <v>0</v>
      </c>
      <c r="S93" s="215">
        <v>0</v>
      </c>
      <c r="T93" s="216">
        <f>S93*H93</f>
        <v>0</v>
      </c>
      <c r="AR93" s="25" t="s">
        <v>221</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221</v>
      </c>
      <c r="BM93" s="25" t="s">
        <v>2902</v>
      </c>
    </row>
    <row r="94" spans="2:47" s="1" customFormat="1" ht="13.5">
      <c r="B94" s="42"/>
      <c r="C94" s="64"/>
      <c r="D94" s="223" t="s">
        <v>223</v>
      </c>
      <c r="E94" s="64"/>
      <c r="F94" s="269" t="s">
        <v>227</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124</v>
      </c>
      <c r="D95" s="206" t="s">
        <v>216</v>
      </c>
      <c r="E95" s="207" t="s">
        <v>2318</v>
      </c>
      <c r="F95" s="208" t="s">
        <v>2319</v>
      </c>
      <c r="G95" s="209" t="s">
        <v>307</v>
      </c>
      <c r="H95" s="210">
        <v>18.2</v>
      </c>
      <c r="I95" s="211"/>
      <c r="J95" s="212">
        <f>ROUND(I95*H95,2)</f>
        <v>0</v>
      </c>
      <c r="K95" s="208" t="s">
        <v>220</v>
      </c>
      <c r="L95" s="62"/>
      <c r="M95" s="213" t="s">
        <v>22</v>
      </c>
      <c r="N95" s="214" t="s">
        <v>49</v>
      </c>
      <c r="O95" s="43"/>
      <c r="P95" s="215">
        <f>O95*H95</f>
        <v>0</v>
      </c>
      <c r="Q95" s="215">
        <v>0.01269</v>
      </c>
      <c r="R95" s="215">
        <f>Q95*H95</f>
        <v>0.230958</v>
      </c>
      <c r="S95" s="215">
        <v>0</v>
      </c>
      <c r="T95" s="216">
        <f>S95*H95</f>
        <v>0</v>
      </c>
      <c r="AR95" s="25" t="s">
        <v>221</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221</v>
      </c>
      <c r="BM95" s="25" t="s">
        <v>2903</v>
      </c>
    </row>
    <row r="96" spans="2:47" s="1" customFormat="1" ht="54">
      <c r="B96" s="42"/>
      <c r="C96" s="64"/>
      <c r="D96" s="218" t="s">
        <v>223</v>
      </c>
      <c r="E96" s="64"/>
      <c r="F96" s="219" t="s">
        <v>2321</v>
      </c>
      <c r="G96" s="64"/>
      <c r="H96" s="64"/>
      <c r="I96" s="174"/>
      <c r="J96" s="64"/>
      <c r="K96" s="64"/>
      <c r="L96" s="62"/>
      <c r="M96" s="220"/>
      <c r="N96" s="43"/>
      <c r="O96" s="43"/>
      <c r="P96" s="43"/>
      <c r="Q96" s="43"/>
      <c r="R96" s="43"/>
      <c r="S96" s="43"/>
      <c r="T96" s="79"/>
      <c r="AT96" s="25" t="s">
        <v>223</v>
      </c>
      <c r="AU96" s="25" t="s">
        <v>86</v>
      </c>
    </row>
    <row r="97" spans="2:51" s="12" customFormat="1" ht="13.5">
      <c r="B97" s="221"/>
      <c r="C97" s="222"/>
      <c r="D97" s="223" t="s">
        <v>224</v>
      </c>
      <c r="E97" s="224" t="s">
        <v>22</v>
      </c>
      <c r="F97" s="225" t="s">
        <v>2904</v>
      </c>
      <c r="G97" s="222"/>
      <c r="H97" s="226">
        <v>18.2</v>
      </c>
      <c r="I97" s="227"/>
      <c r="J97" s="222"/>
      <c r="K97" s="222"/>
      <c r="L97" s="228"/>
      <c r="M97" s="229"/>
      <c r="N97" s="230"/>
      <c r="O97" s="230"/>
      <c r="P97" s="230"/>
      <c r="Q97" s="230"/>
      <c r="R97" s="230"/>
      <c r="S97" s="230"/>
      <c r="T97" s="231"/>
      <c r="AT97" s="232" t="s">
        <v>224</v>
      </c>
      <c r="AU97" s="232" t="s">
        <v>86</v>
      </c>
      <c r="AV97" s="12" t="s">
        <v>86</v>
      </c>
      <c r="AW97" s="12" t="s">
        <v>41</v>
      </c>
      <c r="AX97" s="12" t="s">
        <v>24</v>
      </c>
      <c r="AY97" s="232" t="s">
        <v>214</v>
      </c>
    </row>
    <row r="98" spans="2:65" s="1" customFormat="1" ht="22.5" customHeight="1">
      <c r="B98" s="42"/>
      <c r="C98" s="206" t="s">
        <v>221</v>
      </c>
      <c r="D98" s="206" t="s">
        <v>216</v>
      </c>
      <c r="E98" s="207" t="s">
        <v>2905</v>
      </c>
      <c r="F98" s="208" t="s">
        <v>2906</v>
      </c>
      <c r="G98" s="209" t="s">
        <v>307</v>
      </c>
      <c r="H98" s="210">
        <v>25.2</v>
      </c>
      <c r="I98" s="211"/>
      <c r="J98" s="212">
        <f>ROUND(I98*H98,2)</f>
        <v>0</v>
      </c>
      <c r="K98" s="208" t="s">
        <v>220</v>
      </c>
      <c r="L98" s="62"/>
      <c r="M98" s="213" t="s">
        <v>22</v>
      </c>
      <c r="N98" s="214" t="s">
        <v>49</v>
      </c>
      <c r="O98" s="43"/>
      <c r="P98" s="215">
        <f>O98*H98</f>
        <v>0</v>
      </c>
      <c r="Q98" s="215">
        <v>0.0369</v>
      </c>
      <c r="R98" s="215">
        <f>Q98*H98</f>
        <v>0.92988</v>
      </c>
      <c r="S98" s="215">
        <v>0</v>
      </c>
      <c r="T98" s="216">
        <f>S98*H98</f>
        <v>0</v>
      </c>
      <c r="AR98" s="25" t="s">
        <v>221</v>
      </c>
      <c r="AT98" s="25" t="s">
        <v>216</v>
      </c>
      <c r="AU98" s="25" t="s">
        <v>86</v>
      </c>
      <c r="AY98" s="25" t="s">
        <v>214</v>
      </c>
      <c r="BE98" s="217">
        <f>IF(N98="základní",J98,0)</f>
        <v>0</v>
      </c>
      <c r="BF98" s="217">
        <f>IF(N98="snížená",J98,0)</f>
        <v>0</v>
      </c>
      <c r="BG98" s="217">
        <f>IF(N98="zákl. přenesená",J98,0)</f>
        <v>0</v>
      </c>
      <c r="BH98" s="217">
        <f>IF(N98="sníž. přenesená",J98,0)</f>
        <v>0</v>
      </c>
      <c r="BI98" s="217">
        <f>IF(N98="nulová",J98,0)</f>
        <v>0</v>
      </c>
      <c r="BJ98" s="25" t="s">
        <v>24</v>
      </c>
      <c r="BK98" s="217">
        <f>ROUND(I98*H98,2)</f>
        <v>0</v>
      </c>
      <c r="BL98" s="25" t="s">
        <v>221</v>
      </c>
      <c r="BM98" s="25" t="s">
        <v>2907</v>
      </c>
    </row>
    <row r="99" spans="2:47" s="1" customFormat="1" ht="54">
      <c r="B99" s="42"/>
      <c r="C99" s="64"/>
      <c r="D99" s="218" t="s">
        <v>223</v>
      </c>
      <c r="E99" s="64"/>
      <c r="F99" s="219" t="s">
        <v>2908</v>
      </c>
      <c r="G99" s="64"/>
      <c r="H99" s="64"/>
      <c r="I99" s="174"/>
      <c r="J99" s="64"/>
      <c r="K99" s="64"/>
      <c r="L99" s="62"/>
      <c r="M99" s="220"/>
      <c r="N99" s="43"/>
      <c r="O99" s="43"/>
      <c r="P99" s="43"/>
      <c r="Q99" s="43"/>
      <c r="R99" s="43"/>
      <c r="S99" s="43"/>
      <c r="T99" s="79"/>
      <c r="AT99" s="25" t="s">
        <v>223</v>
      </c>
      <c r="AU99" s="25" t="s">
        <v>86</v>
      </c>
    </row>
    <row r="100" spans="2:51" s="12" customFormat="1" ht="13.5">
      <c r="B100" s="221"/>
      <c r="C100" s="222"/>
      <c r="D100" s="223" t="s">
        <v>224</v>
      </c>
      <c r="E100" s="224" t="s">
        <v>22</v>
      </c>
      <c r="F100" s="225" t="s">
        <v>2909</v>
      </c>
      <c r="G100" s="222"/>
      <c r="H100" s="226">
        <v>25.2</v>
      </c>
      <c r="I100" s="227"/>
      <c r="J100" s="222"/>
      <c r="K100" s="222"/>
      <c r="L100" s="228"/>
      <c r="M100" s="229"/>
      <c r="N100" s="230"/>
      <c r="O100" s="230"/>
      <c r="P100" s="230"/>
      <c r="Q100" s="230"/>
      <c r="R100" s="230"/>
      <c r="S100" s="230"/>
      <c r="T100" s="231"/>
      <c r="AT100" s="232" t="s">
        <v>224</v>
      </c>
      <c r="AU100" s="232" t="s">
        <v>86</v>
      </c>
      <c r="AV100" s="12" t="s">
        <v>86</v>
      </c>
      <c r="AW100" s="12" t="s">
        <v>41</v>
      </c>
      <c r="AX100" s="12" t="s">
        <v>24</v>
      </c>
      <c r="AY100" s="232" t="s">
        <v>214</v>
      </c>
    </row>
    <row r="101" spans="2:65" s="1" customFormat="1" ht="22.5" customHeight="1">
      <c r="B101" s="42"/>
      <c r="C101" s="206" t="s">
        <v>244</v>
      </c>
      <c r="D101" s="206" t="s">
        <v>216</v>
      </c>
      <c r="E101" s="207" t="s">
        <v>1990</v>
      </c>
      <c r="F101" s="208" t="s">
        <v>1991</v>
      </c>
      <c r="G101" s="209" t="s">
        <v>233</v>
      </c>
      <c r="H101" s="210">
        <v>288.95</v>
      </c>
      <c r="I101" s="211"/>
      <c r="J101" s="212">
        <f>ROUND(I101*H101,2)</f>
        <v>0</v>
      </c>
      <c r="K101" s="208" t="s">
        <v>234</v>
      </c>
      <c r="L101" s="62"/>
      <c r="M101" s="213" t="s">
        <v>22</v>
      </c>
      <c r="N101" s="214" t="s">
        <v>49</v>
      </c>
      <c r="O101" s="43"/>
      <c r="P101" s="215">
        <f>O101*H101</f>
        <v>0</v>
      </c>
      <c r="Q101" s="215">
        <v>0</v>
      </c>
      <c r="R101" s="215">
        <f>Q101*H101</f>
        <v>0</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2910</v>
      </c>
    </row>
    <row r="102" spans="2:47" s="1" customFormat="1" ht="27">
      <c r="B102" s="42"/>
      <c r="C102" s="64"/>
      <c r="D102" s="218" t="s">
        <v>223</v>
      </c>
      <c r="E102" s="64"/>
      <c r="F102" s="219" t="s">
        <v>1993</v>
      </c>
      <c r="G102" s="64"/>
      <c r="H102" s="64"/>
      <c r="I102" s="174"/>
      <c r="J102" s="64"/>
      <c r="K102" s="64"/>
      <c r="L102" s="62"/>
      <c r="M102" s="220"/>
      <c r="N102" s="43"/>
      <c r="O102" s="43"/>
      <c r="P102" s="43"/>
      <c r="Q102" s="43"/>
      <c r="R102" s="43"/>
      <c r="S102" s="43"/>
      <c r="T102" s="79"/>
      <c r="AT102" s="25" t="s">
        <v>223</v>
      </c>
      <c r="AU102" s="25" t="s">
        <v>86</v>
      </c>
    </row>
    <row r="103" spans="2:51" s="12" customFormat="1" ht="13.5">
      <c r="B103" s="221"/>
      <c r="C103" s="222"/>
      <c r="D103" s="223" t="s">
        <v>224</v>
      </c>
      <c r="E103" s="224" t="s">
        <v>22</v>
      </c>
      <c r="F103" s="225" t="s">
        <v>2911</v>
      </c>
      <c r="G103" s="222"/>
      <c r="H103" s="226">
        <v>288.95</v>
      </c>
      <c r="I103" s="227"/>
      <c r="J103" s="222"/>
      <c r="K103" s="222"/>
      <c r="L103" s="228"/>
      <c r="M103" s="229"/>
      <c r="N103" s="230"/>
      <c r="O103" s="230"/>
      <c r="P103" s="230"/>
      <c r="Q103" s="230"/>
      <c r="R103" s="230"/>
      <c r="S103" s="230"/>
      <c r="T103" s="231"/>
      <c r="AT103" s="232" t="s">
        <v>224</v>
      </c>
      <c r="AU103" s="232" t="s">
        <v>86</v>
      </c>
      <c r="AV103" s="12" t="s">
        <v>86</v>
      </c>
      <c r="AW103" s="12" t="s">
        <v>41</v>
      </c>
      <c r="AX103" s="12" t="s">
        <v>24</v>
      </c>
      <c r="AY103" s="232" t="s">
        <v>214</v>
      </c>
    </row>
    <row r="104" spans="2:65" s="1" customFormat="1" ht="22.5" customHeight="1">
      <c r="B104" s="42"/>
      <c r="C104" s="206" t="s">
        <v>250</v>
      </c>
      <c r="D104" s="206" t="s">
        <v>216</v>
      </c>
      <c r="E104" s="207" t="s">
        <v>2323</v>
      </c>
      <c r="F104" s="208" t="s">
        <v>2324</v>
      </c>
      <c r="G104" s="209" t="s">
        <v>233</v>
      </c>
      <c r="H104" s="210">
        <v>138.533</v>
      </c>
      <c r="I104" s="211"/>
      <c r="J104" s="212">
        <f>ROUND(I104*H104,2)</f>
        <v>0</v>
      </c>
      <c r="K104" s="208" t="s">
        <v>234</v>
      </c>
      <c r="L104" s="62"/>
      <c r="M104" s="213" t="s">
        <v>22</v>
      </c>
      <c r="N104" s="214" t="s">
        <v>49</v>
      </c>
      <c r="O104" s="43"/>
      <c r="P104" s="215">
        <f>O104*H104</f>
        <v>0</v>
      </c>
      <c r="Q104" s="215">
        <v>0</v>
      </c>
      <c r="R104" s="215">
        <f>Q104*H104</f>
        <v>0</v>
      </c>
      <c r="S104" s="215">
        <v>0</v>
      </c>
      <c r="T104" s="216">
        <f>S104*H104</f>
        <v>0</v>
      </c>
      <c r="AR104" s="25" t="s">
        <v>221</v>
      </c>
      <c r="AT104" s="25" t="s">
        <v>216</v>
      </c>
      <c r="AU104" s="25" t="s">
        <v>86</v>
      </c>
      <c r="AY104" s="25" t="s">
        <v>214</v>
      </c>
      <c r="BE104" s="217">
        <f>IF(N104="základní",J104,0)</f>
        <v>0</v>
      </c>
      <c r="BF104" s="217">
        <f>IF(N104="snížená",J104,0)</f>
        <v>0</v>
      </c>
      <c r="BG104" s="217">
        <f>IF(N104="zákl. přenesená",J104,0)</f>
        <v>0</v>
      </c>
      <c r="BH104" s="217">
        <f>IF(N104="sníž. přenesená",J104,0)</f>
        <v>0</v>
      </c>
      <c r="BI104" s="217">
        <f>IF(N104="nulová",J104,0)</f>
        <v>0</v>
      </c>
      <c r="BJ104" s="25" t="s">
        <v>24</v>
      </c>
      <c r="BK104" s="217">
        <f>ROUND(I104*H104,2)</f>
        <v>0</v>
      </c>
      <c r="BL104" s="25" t="s">
        <v>221</v>
      </c>
      <c r="BM104" s="25" t="s">
        <v>2912</v>
      </c>
    </row>
    <row r="105" spans="2:47" s="1" customFormat="1" ht="27">
      <c r="B105" s="42"/>
      <c r="C105" s="64"/>
      <c r="D105" s="218" t="s">
        <v>223</v>
      </c>
      <c r="E105" s="64"/>
      <c r="F105" s="219" t="s">
        <v>2326</v>
      </c>
      <c r="G105" s="64"/>
      <c r="H105" s="64"/>
      <c r="I105" s="174"/>
      <c r="J105" s="64"/>
      <c r="K105" s="64"/>
      <c r="L105" s="62"/>
      <c r="M105" s="220"/>
      <c r="N105" s="43"/>
      <c r="O105" s="43"/>
      <c r="P105" s="43"/>
      <c r="Q105" s="43"/>
      <c r="R105" s="43"/>
      <c r="S105" s="43"/>
      <c r="T105" s="79"/>
      <c r="AT105" s="25" t="s">
        <v>223</v>
      </c>
      <c r="AU105" s="25" t="s">
        <v>86</v>
      </c>
    </row>
    <row r="106" spans="2:51" s="12" customFormat="1" ht="13.5">
      <c r="B106" s="221"/>
      <c r="C106" s="222"/>
      <c r="D106" s="223" t="s">
        <v>224</v>
      </c>
      <c r="E106" s="224" t="s">
        <v>22</v>
      </c>
      <c r="F106" s="225" t="s">
        <v>2913</v>
      </c>
      <c r="G106" s="222"/>
      <c r="H106" s="226">
        <v>138.533</v>
      </c>
      <c r="I106" s="227"/>
      <c r="J106" s="222"/>
      <c r="K106" s="222"/>
      <c r="L106" s="228"/>
      <c r="M106" s="229"/>
      <c r="N106" s="230"/>
      <c r="O106" s="230"/>
      <c r="P106" s="230"/>
      <c r="Q106" s="230"/>
      <c r="R106" s="230"/>
      <c r="S106" s="230"/>
      <c r="T106" s="231"/>
      <c r="AT106" s="232" t="s">
        <v>224</v>
      </c>
      <c r="AU106" s="232" t="s">
        <v>86</v>
      </c>
      <c r="AV106" s="12" t="s">
        <v>86</v>
      </c>
      <c r="AW106" s="12" t="s">
        <v>41</v>
      </c>
      <c r="AX106" s="12" t="s">
        <v>24</v>
      </c>
      <c r="AY106" s="232" t="s">
        <v>214</v>
      </c>
    </row>
    <row r="107" spans="2:65" s="1" customFormat="1" ht="22.5" customHeight="1">
      <c r="B107" s="42"/>
      <c r="C107" s="206" t="s">
        <v>256</v>
      </c>
      <c r="D107" s="206" t="s">
        <v>216</v>
      </c>
      <c r="E107" s="207" t="s">
        <v>2914</v>
      </c>
      <c r="F107" s="208" t="s">
        <v>2915</v>
      </c>
      <c r="G107" s="209" t="s">
        <v>233</v>
      </c>
      <c r="H107" s="210">
        <v>765.95</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2916</v>
      </c>
    </row>
    <row r="108" spans="2:47" s="1" customFormat="1" ht="27">
      <c r="B108" s="42"/>
      <c r="C108" s="64"/>
      <c r="D108" s="218" t="s">
        <v>223</v>
      </c>
      <c r="E108" s="64"/>
      <c r="F108" s="219" t="s">
        <v>2917</v>
      </c>
      <c r="G108" s="64"/>
      <c r="H108" s="64"/>
      <c r="I108" s="174"/>
      <c r="J108" s="64"/>
      <c r="K108" s="64"/>
      <c r="L108" s="62"/>
      <c r="M108" s="220"/>
      <c r="N108" s="43"/>
      <c r="O108" s="43"/>
      <c r="P108" s="43"/>
      <c r="Q108" s="43"/>
      <c r="R108" s="43"/>
      <c r="S108" s="43"/>
      <c r="T108" s="79"/>
      <c r="AT108" s="25" t="s">
        <v>223</v>
      </c>
      <c r="AU108" s="25" t="s">
        <v>86</v>
      </c>
    </row>
    <row r="109" spans="2:51" s="12" customFormat="1" ht="40.5">
      <c r="B109" s="221"/>
      <c r="C109" s="222"/>
      <c r="D109" s="223" t="s">
        <v>224</v>
      </c>
      <c r="E109" s="224" t="s">
        <v>1741</v>
      </c>
      <c r="F109" s="225" t="s">
        <v>2918</v>
      </c>
      <c r="G109" s="222"/>
      <c r="H109" s="226">
        <v>765.95</v>
      </c>
      <c r="I109" s="227"/>
      <c r="J109" s="222"/>
      <c r="K109" s="222"/>
      <c r="L109" s="228"/>
      <c r="M109" s="229"/>
      <c r="N109" s="230"/>
      <c r="O109" s="230"/>
      <c r="P109" s="230"/>
      <c r="Q109" s="230"/>
      <c r="R109" s="230"/>
      <c r="S109" s="230"/>
      <c r="T109" s="231"/>
      <c r="AT109" s="232" t="s">
        <v>224</v>
      </c>
      <c r="AU109" s="232" t="s">
        <v>86</v>
      </c>
      <c r="AV109" s="12" t="s">
        <v>86</v>
      </c>
      <c r="AW109" s="12" t="s">
        <v>41</v>
      </c>
      <c r="AX109" s="12" t="s">
        <v>24</v>
      </c>
      <c r="AY109" s="232" t="s">
        <v>214</v>
      </c>
    </row>
    <row r="110" spans="2:65" s="1" customFormat="1" ht="22.5" customHeight="1">
      <c r="B110" s="42"/>
      <c r="C110" s="206" t="s">
        <v>262</v>
      </c>
      <c r="D110" s="206" t="s">
        <v>216</v>
      </c>
      <c r="E110" s="207" t="s">
        <v>1770</v>
      </c>
      <c r="F110" s="208" t="s">
        <v>1771</v>
      </c>
      <c r="G110" s="209" t="s">
        <v>233</v>
      </c>
      <c r="H110" s="210">
        <v>382.975</v>
      </c>
      <c r="I110" s="211"/>
      <c r="J110" s="212">
        <f>ROUND(I110*H110,2)</f>
        <v>0</v>
      </c>
      <c r="K110" s="208" t="s">
        <v>220</v>
      </c>
      <c r="L110" s="62"/>
      <c r="M110" s="213" t="s">
        <v>22</v>
      </c>
      <c r="N110" s="214" t="s">
        <v>49</v>
      </c>
      <c r="O110" s="43"/>
      <c r="P110" s="215">
        <f>O110*H110</f>
        <v>0</v>
      </c>
      <c r="Q110" s="215">
        <v>0</v>
      </c>
      <c r="R110" s="215">
        <f>Q110*H110</f>
        <v>0</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2919</v>
      </c>
    </row>
    <row r="111" spans="2:47" s="1" customFormat="1" ht="27">
      <c r="B111" s="42"/>
      <c r="C111" s="64"/>
      <c r="D111" s="218" t="s">
        <v>223</v>
      </c>
      <c r="E111" s="64"/>
      <c r="F111" s="219" t="s">
        <v>1773</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23" t="s">
        <v>224</v>
      </c>
      <c r="E112" s="224" t="s">
        <v>22</v>
      </c>
      <c r="F112" s="225" t="s">
        <v>2334</v>
      </c>
      <c r="G112" s="222"/>
      <c r="H112" s="226">
        <v>382.975</v>
      </c>
      <c r="I112" s="227"/>
      <c r="J112" s="222"/>
      <c r="K112" s="222"/>
      <c r="L112" s="228"/>
      <c r="M112" s="229"/>
      <c r="N112" s="230"/>
      <c r="O112" s="230"/>
      <c r="P112" s="230"/>
      <c r="Q112" s="230"/>
      <c r="R112" s="230"/>
      <c r="S112" s="230"/>
      <c r="T112" s="231"/>
      <c r="AT112" s="232" t="s">
        <v>224</v>
      </c>
      <c r="AU112" s="232" t="s">
        <v>86</v>
      </c>
      <c r="AV112" s="12" t="s">
        <v>86</v>
      </c>
      <c r="AW112" s="12" t="s">
        <v>41</v>
      </c>
      <c r="AX112" s="12" t="s">
        <v>24</v>
      </c>
      <c r="AY112" s="232" t="s">
        <v>214</v>
      </c>
    </row>
    <row r="113" spans="2:65" s="1" customFormat="1" ht="22.5" customHeight="1">
      <c r="B113" s="42"/>
      <c r="C113" s="206" t="s">
        <v>270</v>
      </c>
      <c r="D113" s="206" t="s">
        <v>216</v>
      </c>
      <c r="E113" s="207" t="s">
        <v>2920</v>
      </c>
      <c r="F113" s="208" t="s">
        <v>2921</v>
      </c>
      <c r="G113" s="209" t="s">
        <v>233</v>
      </c>
      <c r="H113" s="210">
        <v>2418.86</v>
      </c>
      <c r="I113" s="211"/>
      <c r="J113" s="212">
        <f>ROUND(I113*H113,2)</f>
        <v>0</v>
      </c>
      <c r="K113" s="208" t="s">
        <v>234</v>
      </c>
      <c r="L113" s="62"/>
      <c r="M113" s="213" t="s">
        <v>22</v>
      </c>
      <c r="N113" s="214" t="s">
        <v>49</v>
      </c>
      <c r="O113" s="43"/>
      <c r="P113" s="215">
        <f>O113*H113</f>
        <v>0</v>
      </c>
      <c r="Q113" s="215">
        <v>0</v>
      </c>
      <c r="R113" s="215">
        <f>Q113*H113</f>
        <v>0</v>
      </c>
      <c r="S113" s="215">
        <v>0</v>
      </c>
      <c r="T113" s="216">
        <f>S113*H113</f>
        <v>0</v>
      </c>
      <c r="AR113" s="25" t="s">
        <v>221</v>
      </c>
      <c r="AT113" s="25" t="s">
        <v>216</v>
      </c>
      <c r="AU113" s="25" t="s">
        <v>86</v>
      </c>
      <c r="AY113" s="25" t="s">
        <v>214</v>
      </c>
      <c r="BE113" s="217">
        <f>IF(N113="základní",J113,0)</f>
        <v>0</v>
      </c>
      <c r="BF113" s="217">
        <f>IF(N113="snížená",J113,0)</f>
        <v>0</v>
      </c>
      <c r="BG113" s="217">
        <f>IF(N113="zákl. přenesená",J113,0)</f>
        <v>0</v>
      </c>
      <c r="BH113" s="217">
        <f>IF(N113="sníž. přenesená",J113,0)</f>
        <v>0</v>
      </c>
      <c r="BI113" s="217">
        <f>IF(N113="nulová",J113,0)</f>
        <v>0</v>
      </c>
      <c r="BJ113" s="25" t="s">
        <v>24</v>
      </c>
      <c r="BK113" s="217">
        <f>ROUND(I113*H113,2)</f>
        <v>0</v>
      </c>
      <c r="BL113" s="25" t="s">
        <v>221</v>
      </c>
      <c r="BM113" s="25" t="s">
        <v>2922</v>
      </c>
    </row>
    <row r="114" spans="2:47" s="1" customFormat="1" ht="27">
      <c r="B114" s="42"/>
      <c r="C114" s="64"/>
      <c r="D114" s="218" t="s">
        <v>223</v>
      </c>
      <c r="E114" s="64"/>
      <c r="F114" s="219" t="s">
        <v>2923</v>
      </c>
      <c r="G114" s="64"/>
      <c r="H114" s="64"/>
      <c r="I114" s="174"/>
      <c r="J114" s="64"/>
      <c r="K114" s="64"/>
      <c r="L114" s="62"/>
      <c r="M114" s="220"/>
      <c r="N114" s="43"/>
      <c r="O114" s="43"/>
      <c r="P114" s="43"/>
      <c r="Q114" s="43"/>
      <c r="R114" s="43"/>
      <c r="S114" s="43"/>
      <c r="T114" s="79"/>
      <c r="AT114" s="25" t="s">
        <v>223</v>
      </c>
      <c r="AU114" s="25" t="s">
        <v>86</v>
      </c>
    </row>
    <row r="115" spans="2:51" s="12" customFormat="1" ht="40.5">
      <c r="B115" s="221"/>
      <c r="C115" s="222"/>
      <c r="D115" s="223" t="s">
        <v>224</v>
      </c>
      <c r="E115" s="224" t="s">
        <v>2310</v>
      </c>
      <c r="F115" s="225" t="s">
        <v>2924</v>
      </c>
      <c r="G115" s="222"/>
      <c r="H115" s="226">
        <v>2418.86</v>
      </c>
      <c r="I115" s="227"/>
      <c r="J115" s="222"/>
      <c r="K115" s="222"/>
      <c r="L115" s="228"/>
      <c r="M115" s="229"/>
      <c r="N115" s="230"/>
      <c r="O115" s="230"/>
      <c r="P115" s="230"/>
      <c r="Q115" s="230"/>
      <c r="R115" s="230"/>
      <c r="S115" s="230"/>
      <c r="T115" s="231"/>
      <c r="AT115" s="232" t="s">
        <v>224</v>
      </c>
      <c r="AU115" s="232" t="s">
        <v>86</v>
      </c>
      <c r="AV115" s="12" t="s">
        <v>86</v>
      </c>
      <c r="AW115" s="12" t="s">
        <v>41</v>
      </c>
      <c r="AX115" s="12" t="s">
        <v>24</v>
      </c>
      <c r="AY115" s="232" t="s">
        <v>214</v>
      </c>
    </row>
    <row r="116" spans="2:65" s="1" customFormat="1" ht="22.5" customHeight="1">
      <c r="B116" s="42"/>
      <c r="C116" s="206" t="s">
        <v>29</v>
      </c>
      <c r="D116" s="206" t="s">
        <v>216</v>
      </c>
      <c r="E116" s="207" t="s">
        <v>2340</v>
      </c>
      <c r="F116" s="208" t="s">
        <v>2341</v>
      </c>
      <c r="G116" s="209" t="s">
        <v>233</v>
      </c>
      <c r="H116" s="210">
        <v>1209.43</v>
      </c>
      <c r="I116" s="211"/>
      <c r="J116" s="212">
        <f>ROUND(I116*H116,2)</f>
        <v>0</v>
      </c>
      <c r="K116" s="208" t="s">
        <v>234</v>
      </c>
      <c r="L116" s="62"/>
      <c r="M116" s="213" t="s">
        <v>22</v>
      </c>
      <c r="N116" s="214" t="s">
        <v>49</v>
      </c>
      <c r="O116" s="43"/>
      <c r="P116" s="215">
        <f>O116*H116</f>
        <v>0</v>
      </c>
      <c r="Q116" s="215">
        <v>0</v>
      </c>
      <c r="R116" s="215">
        <f>Q116*H116</f>
        <v>0</v>
      </c>
      <c r="S116" s="215">
        <v>0</v>
      </c>
      <c r="T116" s="216">
        <f>S116*H116</f>
        <v>0</v>
      </c>
      <c r="AR116" s="25" t="s">
        <v>221</v>
      </c>
      <c r="AT116" s="25" t="s">
        <v>216</v>
      </c>
      <c r="AU116" s="25" t="s">
        <v>86</v>
      </c>
      <c r="AY116" s="25" t="s">
        <v>214</v>
      </c>
      <c r="BE116" s="217">
        <f>IF(N116="základní",J116,0)</f>
        <v>0</v>
      </c>
      <c r="BF116" s="217">
        <f>IF(N116="snížená",J116,0)</f>
        <v>0</v>
      </c>
      <c r="BG116" s="217">
        <f>IF(N116="zákl. přenesená",J116,0)</f>
        <v>0</v>
      </c>
      <c r="BH116" s="217">
        <f>IF(N116="sníž. přenesená",J116,0)</f>
        <v>0</v>
      </c>
      <c r="BI116" s="217">
        <f>IF(N116="nulová",J116,0)</f>
        <v>0</v>
      </c>
      <c r="BJ116" s="25" t="s">
        <v>24</v>
      </c>
      <c r="BK116" s="217">
        <f>ROUND(I116*H116,2)</f>
        <v>0</v>
      </c>
      <c r="BL116" s="25" t="s">
        <v>221</v>
      </c>
      <c r="BM116" s="25" t="s">
        <v>2925</v>
      </c>
    </row>
    <row r="117" spans="2:47" s="1" customFormat="1" ht="27">
      <c r="B117" s="42"/>
      <c r="C117" s="64"/>
      <c r="D117" s="218" t="s">
        <v>223</v>
      </c>
      <c r="E117" s="64"/>
      <c r="F117" s="219" t="s">
        <v>2343</v>
      </c>
      <c r="G117" s="64"/>
      <c r="H117" s="64"/>
      <c r="I117" s="174"/>
      <c r="J117" s="64"/>
      <c r="K117" s="64"/>
      <c r="L117" s="62"/>
      <c r="M117" s="220"/>
      <c r="N117" s="43"/>
      <c r="O117" s="43"/>
      <c r="P117" s="43"/>
      <c r="Q117" s="43"/>
      <c r="R117" s="43"/>
      <c r="S117" s="43"/>
      <c r="T117" s="79"/>
      <c r="AT117" s="25" t="s">
        <v>223</v>
      </c>
      <c r="AU117" s="25" t="s">
        <v>86</v>
      </c>
    </row>
    <row r="118" spans="2:51" s="12" customFormat="1" ht="13.5">
      <c r="B118" s="221"/>
      <c r="C118" s="222"/>
      <c r="D118" s="223" t="s">
        <v>224</v>
      </c>
      <c r="E118" s="224" t="s">
        <v>22</v>
      </c>
      <c r="F118" s="225" t="s">
        <v>2344</v>
      </c>
      <c r="G118" s="222"/>
      <c r="H118" s="226">
        <v>1209.43</v>
      </c>
      <c r="I118" s="227"/>
      <c r="J118" s="222"/>
      <c r="K118" s="222"/>
      <c r="L118" s="228"/>
      <c r="M118" s="229"/>
      <c r="N118" s="230"/>
      <c r="O118" s="230"/>
      <c r="P118" s="230"/>
      <c r="Q118" s="230"/>
      <c r="R118" s="230"/>
      <c r="S118" s="230"/>
      <c r="T118" s="231"/>
      <c r="AT118" s="232" t="s">
        <v>224</v>
      </c>
      <c r="AU118" s="232" t="s">
        <v>86</v>
      </c>
      <c r="AV118" s="12" t="s">
        <v>86</v>
      </c>
      <c r="AW118" s="12" t="s">
        <v>41</v>
      </c>
      <c r="AX118" s="12" t="s">
        <v>24</v>
      </c>
      <c r="AY118" s="232" t="s">
        <v>214</v>
      </c>
    </row>
    <row r="119" spans="2:65" s="1" customFormat="1" ht="22.5" customHeight="1">
      <c r="B119" s="42"/>
      <c r="C119" s="206" t="s">
        <v>282</v>
      </c>
      <c r="D119" s="206" t="s">
        <v>216</v>
      </c>
      <c r="E119" s="207" t="s">
        <v>2672</v>
      </c>
      <c r="F119" s="208" t="s">
        <v>2673</v>
      </c>
      <c r="G119" s="209" t="s">
        <v>233</v>
      </c>
      <c r="H119" s="210">
        <v>794.136</v>
      </c>
      <c r="I119" s="211"/>
      <c r="J119" s="212">
        <f>ROUND(I119*H119,2)</f>
        <v>0</v>
      </c>
      <c r="K119" s="208" t="s">
        <v>220</v>
      </c>
      <c r="L119" s="62"/>
      <c r="M119" s="213" t="s">
        <v>22</v>
      </c>
      <c r="N119" s="214" t="s">
        <v>49</v>
      </c>
      <c r="O119" s="43"/>
      <c r="P119" s="215">
        <f>O119*H119</f>
        <v>0</v>
      </c>
      <c r="Q119" s="215">
        <v>0.01046</v>
      </c>
      <c r="R119" s="215">
        <f>Q119*H119</f>
        <v>8.30666256</v>
      </c>
      <c r="S119" s="215">
        <v>0</v>
      </c>
      <c r="T119" s="216">
        <f>S119*H119</f>
        <v>0</v>
      </c>
      <c r="AR119" s="25" t="s">
        <v>221</v>
      </c>
      <c r="AT119" s="25" t="s">
        <v>216</v>
      </c>
      <c r="AU119" s="25" t="s">
        <v>86</v>
      </c>
      <c r="AY119" s="25" t="s">
        <v>214</v>
      </c>
      <c r="BE119" s="217">
        <f>IF(N119="základní",J119,0)</f>
        <v>0</v>
      </c>
      <c r="BF119" s="217">
        <f>IF(N119="snížená",J119,0)</f>
        <v>0</v>
      </c>
      <c r="BG119" s="217">
        <f>IF(N119="zákl. přenesená",J119,0)</f>
        <v>0</v>
      </c>
      <c r="BH119" s="217">
        <f>IF(N119="sníž. přenesená",J119,0)</f>
        <v>0</v>
      </c>
      <c r="BI119" s="217">
        <f>IF(N119="nulová",J119,0)</f>
        <v>0</v>
      </c>
      <c r="BJ119" s="25" t="s">
        <v>24</v>
      </c>
      <c r="BK119" s="217">
        <f>ROUND(I119*H119,2)</f>
        <v>0</v>
      </c>
      <c r="BL119" s="25" t="s">
        <v>221</v>
      </c>
      <c r="BM119" s="25" t="s">
        <v>2926</v>
      </c>
    </row>
    <row r="120" spans="2:47" s="1" customFormat="1" ht="27">
      <c r="B120" s="42"/>
      <c r="C120" s="64"/>
      <c r="D120" s="218" t="s">
        <v>223</v>
      </c>
      <c r="E120" s="64"/>
      <c r="F120" s="219" t="s">
        <v>2675</v>
      </c>
      <c r="G120" s="64"/>
      <c r="H120" s="64"/>
      <c r="I120" s="174"/>
      <c r="J120" s="64"/>
      <c r="K120" s="64"/>
      <c r="L120" s="62"/>
      <c r="M120" s="220"/>
      <c r="N120" s="43"/>
      <c r="O120" s="43"/>
      <c r="P120" s="43"/>
      <c r="Q120" s="43"/>
      <c r="R120" s="43"/>
      <c r="S120" s="43"/>
      <c r="T120" s="79"/>
      <c r="AT120" s="25" t="s">
        <v>223</v>
      </c>
      <c r="AU120" s="25" t="s">
        <v>86</v>
      </c>
    </row>
    <row r="121" spans="2:51" s="12" customFormat="1" ht="40.5">
      <c r="B121" s="221"/>
      <c r="C121" s="222"/>
      <c r="D121" s="218" t="s">
        <v>224</v>
      </c>
      <c r="E121" s="233" t="s">
        <v>2655</v>
      </c>
      <c r="F121" s="234" t="s">
        <v>2927</v>
      </c>
      <c r="G121" s="222"/>
      <c r="H121" s="235">
        <v>992.67</v>
      </c>
      <c r="I121" s="227"/>
      <c r="J121" s="222"/>
      <c r="K121" s="222"/>
      <c r="L121" s="228"/>
      <c r="M121" s="229"/>
      <c r="N121" s="230"/>
      <c r="O121" s="230"/>
      <c r="P121" s="230"/>
      <c r="Q121" s="230"/>
      <c r="R121" s="230"/>
      <c r="S121" s="230"/>
      <c r="T121" s="231"/>
      <c r="AT121" s="232" t="s">
        <v>224</v>
      </c>
      <c r="AU121" s="232" t="s">
        <v>86</v>
      </c>
      <c r="AV121" s="12" t="s">
        <v>86</v>
      </c>
      <c r="AW121" s="12" t="s">
        <v>41</v>
      </c>
      <c r="AX121" s="12" t="s">
        <v>78</v>
      </c>
      <c r="AY121" s="232" t="s">
        <v>214</v>
      </c>
    </row>
    <row r="122" spans="2:51" s="12" customFormat="1" ht="13.5">
      <c r="B122" s="221"/>
      <c r="C122" s="222"/>
      <c r="D122" s="218" t="s">
        <v>224</v>
      </c>
      <c r="E122" s="233" t="s">
        <v>2178</v>
      </c>
      <c r="F122" s="234" t="s">
        <v>2677</v>
      </c>
      <c r="G122" s="222"/>
      <c r="H122" s="235">
        <v>-198.534</v>
      </c>
      <c r="I122" s="227"/>
      <c r="J122" s="222"/>
      <c r="K122" s="222"/>
      <c r="L122" s="228"/>
      <c r="M122" s="229"/>
      <c r="N122" s="230"/>
      <c r="O122" s="230"/>
      <c r="P122" s="230"/>
      <c r="Q122" s="230"/>
      <c r="R122" s="230"/>
      <c r="S122" s="230"/>
      <c r="T122" s="231"/>
      <c r="AT122" s="232" t="s">
        <v>224</v>
      </c>
      <c r="AU122" s="232" t="s">
        <v>86</v>
      </c>
      <c r="AV122" s="12" t="s">
        <v>86</v>
      </c>
      <c r="AW122" s="12" t="s">
        <v>41</v>
      </c>
      <c r="AX122" s="12" t="s">
        <v>78</v>
      </c>
      <c r="AY122" s="232" t="s">
        <v>214</v>
      </c>
    </row>
    <row r="123" spans="2:51" s="14" customFormat="1" ht="13.5">
      <c r="B123" s="258"/>
      <c r="C123" s="259"/>
      <c r="D123" s="223" t="s">
        <v>224</v>
      </c>
      <c r="E123" s="260" t="s">
        <v>22</v>
      </c>
      <c r="F123" s="261" t="s">
        <v>349</v>
      </c>
      <c r="G123" s="259"/>
      <c r="H123" s="262">
        <v>794.136</v>
      </c>
      <c r="I123" s="263"/>
      <c r="J123" s="259"/>
      <c r="K123" s="259"/>
      <c r="L123" s="264"/>
      <c r="M123" s="265"/>
      <c r="N123" s="266"/>
      <c r="O123" s="266"/>
      <c r="P123" s="266"/>
      <c r="Q123" s="266"/>
      <c r="R123" s="266"/>
      <c r="S123" s="266"/>
      <c r="T123" s="267"/>
      <c r="AT123" s="268" t="s">
        <v>224</v>
      </c>
      <c r="AU123" s="268" t="s">
        <v>86</v>
      </c>
      <c r="AV123" s="14" t="s">
        <v>221</v>
      </c>
      <c r="AW123" s="14" t="s">
        <v>41</v>
      </c>
      <c r="AX123" s="14" t="s">
        <v>24</v>
      </c>
      <c r="AY123" s="268" t="s">
        <v>214</v>
      </c>
    </row>
    <row r="124" spans="2:65" s="1" customFormat="1" ht="22.5" customHeight="1">
      <c r="B124" s="42"/>
      <c r="C124" s="206" t="s">
        <v>288</v>
      </c>
      <c r="D124" s="206" t="s">
        <v>216</v>
      </c>
      <c r="E124" s="207" t="s">
        <v>2678</v>
      </c>
      <c r="F124" s="208" t="s">
        <v>2679</v>
      </c>
      <c r="G124" s="209" t="s">
        <v>233</v>
      </c>
      <c r="H124" s="210">
        <v>957.904</v>
      </c>
      <c r="I124" s="211"/>
      <c r="J124" s="212">
        <f>ROUND(I124*H124,2)</f>
        <v>0</v>
      </c>
      <c r="K124" s="208" t="s">
        <v>220</v>
      </c>
      <c r="L124" s="62"/>
      <c r="M124" s="213" t="s">
        <v>22</v>
      </c>
      <c r="N124" s="214" t="s">
        <v>49</v>
      </c>
      <c r="O124" s="43"/>
      <c r="P124" s="215">
        <f>O124*H124</f>
        <v>0</v>
      </c>
      <c r="Q124" s="215">
        <v>0.01705</v>
      </c>
      <c r="R124" s="215">
        <f>Q124*H124</f>
        <v>16.3322632</v>
      </c>
      <c r="S124" s="215">
        <v>0</v>
      </c>
      <c r="T124" s="216">
        <f>S124*H124</f>
        <v>0</v>
      </c>
      <c r="AR124" s="25" t="s">
        <v>221</v>
      </c>
      <c r="AT124" s="25" t="s">
        <v>216</v>
      </c>
      <c r="AU124" s="25" t="s">
        <v>86</v>
      </c>
      <c r="AY124" s="25" t="s">
        <v>214</v>
      </c>
      <c r="BE124" s="217">
        <f>IF(N124="základní",J124,0)</f>
        <v>0</v>
      </c>
      <c r="BF124" s="217">
        <f>IF(N124="snížená",J124,0)</f>
        <v>0</v>
      </c>
      <c r="BG124" s="217">
        <f>IF(N124="zákl. přenesená",J124,0)</f>
        <v>0</v>
      </c>
      <c r="BH124" s="217">
        <f>IF(N124="sníž. přenesená",J124,0)</f>
        <v>0</v>
      </c>
      <c r="BI124" s="217">
        <f>IF(N124="nulová",J124,0)</f>
        <v>0</v>
      </c>
      <c r="BJ124" s="25" t="s">
        <v>24</v>
      </c>
      <c r="BK124" s="217">
        <f>ROUND(I124*H124,2)</f>
        <v>0</v>
      </c>
      <c r="BL124" s="25" t="s">
        <v>221</v>
      </c>
      <c r="BM124" s="25" t="s">
        <v>2928</v>
      </c>
    </row>
    <row r="125" spans="2:47" s="1" customFormat="1" ht="27">
      <c r="B125" s="42"/>
      <c r="C125" s="64"/>
      <c r="D125" s="218" t="s">
        <v>223</v>
      </c>
      <c r="E125" s="64"/>
      <c r="F125" s="219" t="s">
        <v>2681</v>
      </c>
      <c r="G125" s="64"/>
      <c r="H125" s="64"/>
      <c r="I125" s="174"/>
      <c r="J125" s="64"/>
      <c r="K125" s="64"/>
      <c r="L125" s="62"/>
      <c r="M125" s="220"/>
      <c r="N125" s="43"/>
      <c r="O125" s="43"/>
      <c r="P125" s="43"/>
      <c r="Q125" s="43"/>
      <c r="R125" s="43"/>
      <c r="S125" s="43"/>
      <c r="T125" s="79"/>
      <c r="AT125" s="25" t="s">
        <v>223</v>
      </c>
      <c r="AU125" s="25" t="s">
        <v>86</v>
      </c>
    </row>
    <row r="126" spans="2:51" s="12" customFormat="1" ht="40.5">
      <c r="B126" s="221"/>
      <c r="C126" s="222"/>
      <c r="D126" s="218" t="s">
        <v>224</v>
      </c>
      <c r="E126" s="233" t="s">
        <v>2657</v>
      </c>
      <c r="F126" s="234" t="s">
        <v>2929</v>
      </c>
      <c r="G126" s="222"/>
      <c r="H126" s="235">
        <v>1197.38</v>
      </c>
      <c r="I126" s="227"/>
      <c r="J126" s="222"/>
      <c r="K126" s="222"/>
      <c r="L126" s="228"/>
      <c r="M126" s="229"/>
      <c r="N126" s="230"/>
      <c r="O126" s="230"/>
      <c r="P126" s="230"/>
      <c r="Q126" s="230"/>
      <c r="R126" s="230"/>
      <c r="S126" s="230"/>
      <c r="T126" s="231"/>
      <c r="AT126" s="232" t="s">
        <v>224</v>
      </c>
      <c r="AU126" s="232" t="s">
        <v>86</v>
      </c>
      <c r="AV126" s="12" t="s">
        <v>86</v>
      </c>
      <c r="AW126" s="12" t="s">
        <v>41</v>
      </c>
      <c r="AX126" s="12" t="s">
        <v>78</v>
      </c>
      <c r="AY126" s="232" t="s">
        <v>214</v>
      </c>
    </row>
    <row r="127" spans="2:51" s="12" customFormat="1" ht="13.5">
      <c r="B127" s="221"/>
      <c r="C127" s="222"/>
      <c r="D127" s="218" t="s">
        <v>224</v>
      </c>
      <c r="E127" s="233" t="s">
        <v>2180</v>
      </c>
      <c r="F127" s="234" t="s">
        <v>2683</v>
      </c>
      <c r="G127" s="222"/>
      <c r="H127" s="235">
        <v>-239.476</v>
      </c>
      <c r="I127" s="227"/>
      <c r="J127" s="222"/>
      <c r="K127" s="222"/>
      <c r="L127" s="228"/>
      <c r="M127" s="229"/>
      <c r="N127" s="230"/>
      <c r="O127" s="230"/>
      <c r="P127" s="230"/>
      <c r="Q127" s="230"/>
      <c r="R127" s="230"/>
      <c r="S127" s="230"/>
      <c r="T127" s="231"/>
      <c r="AT127" s="232" t="s">
        <v>224</v>
      </c>
      <c r="AU127" s="232" t="s">
        <v>86</v>
      </c>
      <c r="AV127" s="12" t="s">
        <v>86</v>
      </c>
      <c r="AW127" s="12" t="s">
        <v>41</v>
      </c>
      <c r="AX127" s="12" t="s">
        <v>78</v>
      </c>
      <c r="AY127" s="232" t="s">
        <v>214</v>
      </c>
    </row>
    <row r="128" spans="2:51" s="14" customFormat="1" ht="13.5">
      <c r="B128" s="258"/>
      <c r="C128" s="259"/>
      <c r="D128" s="223" t="s">
        <v>224</v>
      </c>
      <c r="E128" s="260" t="s">
        <v>22</v>
      </c>
      <c r="F128" s="261" t="s">
        <v>349</v>
      </c>
      <c r="G128" s="259"/>
      <c r="H128" s="262">
        <v>957.904</v>
      </c>
      <c r="I128" s="263"/>
      <c r="J128" s="259"/>
      <c r="K128" s="259"/>
      <c r="L128" s="264"/>
      <c r="M128" s="265"/>
      <c r="N128" s="266"/>
      <c r="O128" s="266"/>
      <c r="P128" s="266"/>
      <c r="Q128" s="266"/>
      <c r="R128" s="266"/>
      <c r="S128" s="266"/>
      <c r="T128" s="267"/>
      <c r="AT128" s="268" t="s">
        <v>224</v>
      </c>
      <c r="AU128" s="268" t="s">
        <v>86</v>
      </c>
      <c r="AV128" s="14" t="s">
        <v>221</v>
      </c>
      <c r="AW128" s="14" t="s">
        <v>41</v>
      </c>
      <c r="AX128" s="14" t="s">
        <v>24</v>
      </c>
      <c r="AY128" s="268" t="s">
        <v>214</v>
      </c>
    </row>
    <row r="129" spans="2:65" s="1" customFormat="1" ht="22.5" customHeight="1">
      <c r="B129" s="42"/>
      <c r="C129" s="206" t="s">
        <v>293</v>
      </c>
      <c r="D129" s="206" t="s">
        <v>216</v>
      </c>
      <c r="E129" s="207" t="s">
        <v>2684</v>
      </c>
      <c r="F129" s="208" t="s">
        <v>2685</v>
      </c>
      <c r="G129" s="209" t="s">
        <v>233</v>
      </c>
      <c r="H129" s="210">
        <v>235.272</v>
      </c>
      <c r="I129" s="211"/>
      <c r="J129" s="212">
        <f>ROUND(I129*H129,2)</f>
        <v>0</v>
      </c>
      <c r="K129" s="208" t="s">
        <v>234</v>
      </c>
      <c r="L129" s="62"/>
      <c r="M129" s="213" t="s">
        <v>22</v>
      </c>
      <c r="N129" s="214" t="s">
        <v>49</v>
      </c>
      <c r="O129" s="43"/>
      <c r="P129" s="215">
        <f>O129*H129</f>
        <v>0</v>
      </c>
      <c r="Q129" s="215">
        <v>0.01926</v>
      </c>
      <c r="R129" s="215">
        <f>Q129*H129</f>
        <v>4.53133872</v>
      </c>
      <c r="S129" s="215">
        <v>0</v>
      </c>
      <c r="T129" s="216">
        <f>S129*H129</f>
        <v>0</v>
      </c>
      <c r="AR129" s="25" t="s">
        <v>221</v>
      </c>
      <c r="AT129" s="25" t="s">
        <v>216</v>
      </c>
      <c r="AU129" s="25" t="s">
        <v>86</v>
      </c>
      <c r="AY129" s="25" t="s">
        <v>214</v>
      </c>
      <c r="BE129" s="217">
        <f>IF(N129="základní",J129,0)</f>
        <v>0</v>
      </c>
      <c r="BF129" s="217">
        <f>IF(N129="snížená",J129,0)</f>
        <v>0</v>
      </c>
      <c r="BG129" s="217">
        <f>IF(N129="zákl. přenesená",J129,0)</f>
        <v>0</v>
      </c>
      <c r="BH129" s="217">
        <f>IF(N129="sníž. přenesená",J129,0)</f>
        <v>0</v>
      </c>
      <c r="BI129" s="217">
        <f>IF(N129="nulová",J129,0)</f>
        <v>0</v>
      </c>
      <c r="BJ129" s="25" t="s">
        <v>24</v>
      </c>
      <c r="BK129" s="217">
        <f>ROUND(I129*H129,2)</f>
        <v>0</v>
      </c>
      <c r="BL129" s="25" t="s">
        <v>221</v>
      </c>
      <c r="BM129" s="25" t="s">
        <v>2930</v>
      </c>
    </row>
    <row r="130" spans="2:47" s="1" customFormat="1" ht="27">
      <c r="B130" s="42"/>
      <c r="C130" s="64"/>
      <c r="D130" s="218" t="s">
        <v>223</v>
      </c>
      <c r="E130" s="64"/>
      <c r="F130" s="219" t="s">
        <v>2687</v>
      </c>
      <c r="G130" s="64"/>
      <c r="H130" s="64"/>
      <c r="I130" s="174"/>
      <c r="J130" s="64"/>
      <c r="K130" s="64"/>
      <c r="L130" s="62"/>
      <c r="M130" s="220"/>
      <c r="N130" s="43"/>
      <c r="O130" s="43"/>
      <c r="P130" s="43"/>
      <c r="Q130" s="43"/>
      <c r="R130" s="43"/>
      <c r="S130" s="43"/>
      <c r="T130" s="79"/>
      <c r="AT130" s="25" t="s">
        <v>223</v>
      </c>
      <c r="AU130" s="25" t="s">
        <v>86</v>
      </c>
    </row>
    <row r="131" spans="2:51" s="12" customFormat="1" ht="13.5">
      <c r="B131" s="221"/>
      <c r="C131" s="222"/>
      <c r="D131" s="218" t="s">
        <v>224</v>
      </c>
      <c r="E131" s="233" t="s">
        <v>2659</v>
      </c>
      <c r="F131" s="234" t="s">
        <v>2931</v>
      </c>
      <c r="G131" s="222"/>
      <c r="H131" s="235">
        <v>294.09</v>
      </c>
      <c r="I131" s="227"/>
      <c r="J131" s="222"/>
      <c r="K131" s="222"/>
      <c r="L131" s="228"/>
      <c r="M131" s="229"/>
      <c r="N131" s="230"/>
      <c r="O131" s="230"/>
      <c r="P131" s="230"/>
      <c r="Q131" s="230"/>
      <c r="R131" s="230"/>
      <c r="S131" s="230"/>
      <c r="T131" s="231"/>
      <c r="AT131" s="232" t="s">
        <v>224</v>
      </c>
      <c r="AU131" s="232" t="s">
        <v>86</v>
      </c>
      <c r="AV131" s="12" t="s">
        <v>86</v>
      </c>
      <c r="AW131" s="12" t="s">
        <v>41</v>
      </c>
      <c r="AX131" s="12" t="s">
        <v>78</v>
      </c>
      <c r="AY131" s="232" t="s">
        <v>214</v>
      </c>
    </row>
    <row r="132" spans="2:51" s="12" customFormat="1" ht="13.5">
      <c r="B132" s="221"/>
      <c r="C132" s="222"/>
      <c r="D132" s="218" t="s">
        <v>224</v>
      </c>
      <c r="E132" s="233" t="s">
        <v>2569</v>
      </c>
      <c r="F132" s="234" t="s">
        <v>2689</v>
      </c>
      <c r="G132" s="222"/>
      <c r="H132" s="235">
        <v>-58.818</v>
      </c>
      <c r="I132" s="227"/>
      <c r="J132" s="222"/>
      <c r="K132" s="222"/>
      <c r="L132" s="228"/>
      <c r="M132" s="229"/>
      <c r="N132" s="230"/>
      <c r="O132" s="230"/>
      <c r="P132" s="230"/>
      <c r="Q132" s="230"/>
      <c r="R132" s="230"/>
      <c r="S132" s="230"/>
      <c r="T132" s="231"/>
      <c r="AT132" s="232" t="s">
        <v>224</v>
      </c>
      <c r="AU132" s="232" t="s">
        <v>86</v>
      </c>
      <c r="AV132" s="12" t="s">
        <v>86</v>
      </c>
      <c r="AW132" s="12" t="s">
        <v>41</v>
      </c>
      <c r="AX132" s="12" t="s">
        <v>78</v>
      </c>
      <c r="AY132" s="232" t="s">
        <v>214</v>
      </c>
    </row>
    <row r="133" spans="2:51" s="14" customFormat="1" ht="13.5">
      <c r="B133" s="258"/>
      <c r="C133" s="259"/>
      <c r="D133" s="223" t="s">
        <v>224</v>
      </c>
      <c r="E133" s="260" t="s">
        <v>22</v>
      </c>
      <c r="F133" s="261" t="s">
        <v>349</v>
      </c>
      <c r="G133" s="259"/>
      <c r="H133" s="262">
        <v>235.272</v>
      </c>
      <c r="I133" s="263"/>
      <c r="J133" s="259"/>
      <c r="K133" s="259"/>
      <c r="L133" s="264"/>
      <c r="M133" s="265"/>
      <c r="N133" s="266"/>
      <c r="O133" s="266"/>
      <c r="P133" s="266"/>
      <c r="Q133" s="266"/>
      <c r="R133" s="266"/>
      <c r="S133" s="266"/>
      <c r="T133" s="267"/>
      <c r="AT133" s="268" t="s">
        <v>224</v>
      </c>
      <c r="AU133" s="268" t="s">
        <v>86</v>
      </c>
      <c r="AV133" s="14" t="s">
        <v>221</v>
      </c>
      <c r="AW133" s="14" t="s">
        <v>41</v>
      </c>
      <c r="AX133" s="14" t="s">
        <v>24</v>
      </c>
      <c r="AY133" s="268" t="s">
        <v>214</v>
      </c>
    </row>
    <row r="134" spans="2:65" s="1" customFormat="1" ht="22.5" customHeight="1">
      <c r="B134" s="42"/>
      <c r="C134" s="206" t="s">
        <v>298</v>
      </c>
      <c r="D134" s="206" t="s">
        <v>216</v>
      </c>
      <c r="E134" s="207" t="s">
        <v>2690</v>
      </c>
      <c r="F134" s="208" t="s">
        <v>2691</v>
      </c>
      <c r="G134" s="209" t="s">
        <v>233</v>
      </c>
      <c r="H134" s="210">
        <v>198.534</v>
      </c>
      <c r="I134" s="211"/>
      <c r="J134" s="212">
        <f>ROUND(I134*H134,2)</f>
        <v>0</v>
      </c>
      <c r="K134" s="208" t="s">
        <v>234</v>
      </c>
      <c r="L134" s="62"/>
      <c r="M134" s="213" t="s">
        <v>22</v>
      </c>
      <c r="N134" s="214" t="s">
        <v>49</v>
      </c>
      <c r="O134" s="43"/>
      <c r="P134" s="215">
        <f>O134*H134</f>
        <v>0</v>
      </c>
      <c r="Q134" s="215">
        <v>0</v>
      </c>
      <c r="R134" s="215">
        <f>Q134*H134</f>
        <v>0</v>
      </c>
      <c r="S134" s="215">
        <v>0</v>
      </c>
      <c r="T134" s="216">
        <f>S134*H134</f>
        <v>0</v>
      </c>
      <c r="AR134" s="25" t="s">
        <v>221</v>
      </c>
      <c r="AT134" s="25" t="s">
        <v>216</v>
      </c>
      <c r="AU134" s="25" t="s">
        <v>86</v>
      </c>
      <c r="AY134" s="25" t="s">
        <v>214</v>
      </c>
      <c r="BE134" s="217">
        <f>IF(N134="základní",J134,0)</f>
        <v>0</v>
      </c>
      <c r="BF134" s="217">
        <f>IF(N134="snížená",J134,0)</f>
        <v>0</v>
      </c>
      <c r="BG134" s="217">
        <f>IF(N134="zákl. přenesená",J134,0)</f>
        <v>0</v>
      </c>
      <c r="BH134" s="217">
        <f>IF(N134="sníž. přenesená",J134,0)</f>
        <v>0</v>
      </c>
      <c r="BI134" s="217">
        <f>IF(N134="nulová",J134,0)</f>
        <v>0</v>
      </c>
      <c r="BJ134" s="25" t="s">
        <v>24</v>
      </c>
      <c r="BK134" s="217">
        <f>ROUND(I134*H134,2)</f>
        <v>0</v>
      </c>
      <c r="BL134" s="25" t="s">
        <v>221</v>
      </c>
      <c r="BM134" s="25" t="s">
        <v>2932</v>
      </c>
    </row>
    <row r="135" spans="2:47" s="1" customFormat="1" ht="40.5">
      <c r="B135" s="42"/>
      <c r="C135" s="64"/>
      <c r="D135" s="218" t="s">
        <v>223</v>
      </c>
      <c r="E135" s="64"/>
      <c r="F135" s="219" t="s">
        <v>2693</v>
      </c>
      <c r="G135" s="64"/>
      <c r="H135" s="64"/>
      <c r="I135" s="174"/>
      <c r="J135" s="64"/>
      <c r="K135" s="64"/>
      <c r="L135" s="62"/>
      <c r="M135" s="220"/>
      <c r="N135" s="43"/>
      <c r="O135" s="43"/>
      <c r="P135" s="43"/>
      <c r="Q135" s="43"/>
      <c r="R135" s="43"/>
      <c r="S135" s="43"/>
      <c r="T135" s="79"/>
      <c r="AT135" s="25" t="s">
        <v>223</v>
      </c>
      <c r="AU135" s="25" t="s">
        <v>86</v>
      </c>
    </row>
    <row r="136" spans="2:51" s="12" customFormat="1" ht="13.5">
      <c r="B136" s="221"/>
      <c r="C136" s="222"/>
      <c r="D136" s="223" t="s">
        <v>224</v>
      </c>
      <c r="E136" s="224" t="s">
        <v>22</v>
      </c>
      <c r="F136" s="225" t="s">
        <v>2694</v>
      </c>
      <c r="G136" s="222"/>
      <c r="H136" s="226">
        <v>198.534</v>
      </c>
      <c r="I136" s="227"/>
      <c r="J136" s="222"/>
      <c r="K136" s="222"/>
      <c r="L136" s="228"/>
      <c r="M136" s="229"/>
      <c r="N136" s="230"/>
      <c r="O136" s="230"/>
      <c r="P136" s="230"/>
      <c r="Q136" s="230"/>
      <c r="R136" s="230"/>
      <c r="S136" s="230"/>
      <c r="T136" s="231"/>
      <c r="AT136" s="232" t="s">
        <v>224</v>
      </c>
      <c r="AU136" s="232" t="s">
        <v>86</v>
      </c>
      <c r="AV136" s="12" t="s">
        <v>86</v>
      </c>
      <c r="AW136" s="12" t="s">
        <v>41</v>
      </c>
      <c r="AX136" s="12" t="s">
        <v>24</v>
      </c>
      <c r="AY136" s="232" t="s">
        <v>214</v>
      </c>
    </row>
    <row r="137" spans="2:65" s="1" customFormat="1" ht="22.5" customHeight="1">
      <c r="B137" s="42"/>
      <c r="C137" s="206" t="s">
        <v>10</v>
      </c>
      <c r="D137" s="206" t="s">
        <v>216</v>
      </c>
      <c r="E137" s="207" t="s">
        <v>2695</v>
      </c>
      <c r="F137" s="208" t="s">
        <v>2696</v>
      </c>
      <c r="G137" s="209" t="s">
        <v>233</v>
      </c>
      <c r="H137" s="210">
        <v>239.476</v>
      </c>
      <c r="I137" s="211"/>
      <c r="J137" s="212">
        <f>ROUND(I137*H137,2)</f>
        <v>0</v>
      </c>
      <c r="K137" s="208" t="s">
        <v>234</v>
      </c>
      <c r="L137" s="62"/>
      <c r="M137" s="213" t="s">
        <v>22</v>
      </c>
      <c r="N137" s="214" t="s">
        <v>49</v>
      </c>
      <c r="O137" s="43"/>
      <c r="P137" s="215">
        <f>O137*H137</f>
        <v>0</v>
      </c>
      <c r="Q137" s="215">
        <v>0</v>
      </c>
      <c r="R137" s="215">
        <f>Q137*H137</f>
        <v>0</v>
      </c>
      <c r="S137" s="215">
        <v>0</v>
      </c>
      <c r="T137" s="216">
        <f>S137*H137</f>
        <v>0</v>
      </c>
      <c r="AR137" s="25" t="s">
        <v>221</v>
      </c>
      <c r="AT137" s="25" t="s">
        <v>216</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221</v>
      </c>
      <c r="BM137" s="25" t="s">
        <v>2933</v>
      </c>
    </row>
    <row r="138" spans="2:47" s="1" customFormat="1" ht="40.5">
      <c r="B138" s="42"/>
      <c r="C138" s="64"/>
      <c r="D138" s="218" t="s">
        <v>223</v>
      </c>
      <c r="E138" s="64"/>
      <c r="F138" s="219" t="s">
        <v>2698</v>
      </c>
      <c r="G138" s="64"/>
      <c r="H138" s="64"/>
      <c r="I138" s="174"/>
      <c r="J138" s="64"/>
      <c r="K138" s="64"/>
      <c r="L138" s="62"/>
      <c r="M138" s="220"/>
      <c r="N138" s="43"/>
      <c r="O138" s="43"/>
      <c r="P138" s="43"/>
      <c r="Q138" s="43"/>
      <c r="R138" s="43"/>
      <c r="S138" s="43"/>
      <c r="T138" s="79"/>
      <c r="AT138" s="25" t="s">
        <v>223</v>
      </c>
      <c r="AU138" s="25" t="s">
        <v>86</v>
      </c>
    </row>
    <row r="139" spans="2:51" s="12" customFormat="1" ht="13.5">
      <c r="B139" s="221"/>
      <c r="C139" s="222"/>
      <c r="D139" s="223" t="s">
        <v>224</v>
      </c>
      <c r="E139" s="224" t="s">
        <v>22</v>
      </c>
      <c r="F139" s="225" t="s">
        <v>2699</v>
      </c>
      <c r="G139" s="222"/>
      <c r="H139" s="226">
        <v>239.476</v>
      </c>
      <c r="I139" s="227"/>
      <c r="J139" s="222"/>
      <c r="K139" s="222"/>
      <c r="L139" s="228"/>
      <c r="M139" s="229"/>
      <c r="N139" s="230"/>
      <c r="O139" s="230"/>
      <c r="P139" s="230"/>
      <c r="Q139" s="230"/>
      <c r="R139" s="230"/>
      <c r="S139" s="230"/>
      <c r="T139" s="231"/>
      <c r="AT139" s="232" t="s">
        <v>224</v>
      </c>
      <c r="AU139" s="232" t="s">
        <v>86</v>
      </c>
      <c r="AV139" s="12" t="s">
        <v>86</v>
      </c>
      <c r="AW139" s="12" t="s">
        <v>41</v>
      </c>
      <c r="AX139" s="12" t="s">
        <v>24</v>
      </c>
      <c r="AY139" s="232" t="s">
        <v>214</v>
      </c>
    </row>
    <row r="140" spans="2:65" s="1" customFormat="1" ht="22.5" customHeight="1">
      <c r="B140" s="42"/>
      <c r="C140" s="206" t="s">
        <v>310</v>
      </c>
      <c r="D140" s="206" t="s">
        <v>216</v>
      </c>
      <c r="E140" s="207" t="s">
        <v>2700</v>
      </c>
      <c r="F140" s="208" t="s">
        <v>2701</v>
      </c>
      <c r="G140" s="209" t="s">
        <v>233</v>
      </c>
      <c r="H140" s="210">
        <v>58.818</v>
      </c>
      <c r="I140" s="211"/>
      <c r="J140" s="212">
        <f>ROUND(I140*H140,2)</f>
        <v>0</v>
      </c>
      <c r="K140" s="208" t="s">
        <v>234</v>
      </c>
      <c r="L140" s="62"/>
      <c r="M140" s="213" t="s">
        <v>22</v>
      </c>
      <c r="N140" s="214" t="s">
        <v>49</v>
      </c>
      <c r="O140" s="43"/>
      <c r="P140" s="215">
        <f>O140*H140</f>
        <v>0</v>
      </c>
      <c r="Q140" s="215">
        <v>0</v>
      </c>
      <c r="R140" s="215">
        <f>Q140*H140</f>
        <v>0</v>
      </c>
      <c r="S140" s="215">
        <v>0</v>
      </c>
      <c r="T140" s="216">
        <f>S140*H140</f>
        <v>0</v>
      </c>
      <c r="AR140" s="25" t="s">
        <v>221</v>
      </c>
      <c r="AT140" s="25" t="s">
        <v>216</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2934</v>
      </c>
    </row>
    <row r="141" spans="2:47" s="1" customFormat="1" ht="40.5">
      <c r="B141" s="42"/>
      <c r="C141" s="64"/>
      <c r="D141" s="218" t="s">
        <v>223</v>
      </c>
      <c r="E141" s="64"/>
      <c r="F141" s="219" t="s">
        <v>2703</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23" t="s">
        <v>224</v>
      </c>
      <c r="E142" s="224" t="s">
        <v>22</v>
      </c>
      <c r="F142" s="225" t="s">
        <v>2704</v>
      </c>
      <c r="G142" s="222"/>
      <c r="H142" s="226">
        <v>58.818</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5" s="1" customFormat="1" ht="22.5" customHeight="1">
      <c r="B143" s="42"/>
      <c r="C143" s="206" t="s">
        <v>317</v>
      </c>
      <c r="D143" s="206" t="s">
        <v>216</v>
      </c>
      <c r="E143" s="207" t="s">
        <v>1518</v>
      </c>
      <c r="F143" s="208" t="s">
        <v>1519</v>
      </c>
      <c r="G143" s="209" t="s">
        <v>359</v>
      </c>
      <c r="H143" s="210">
        <v>598.51</v>
      </c>
      <c r="I143" s="211"/>
      <c r="J143" s="212">
        <f>ROUND(I143*H143,2)</f>
        <v>0</v>
      </c>
      <c r="K143" s="208" t="s">
        <v>220</v>
      </c>
      <c r="L143" s="62"/>
      <c r="M143" s="213" t="s">
        <v>22</v>
      </c>
      <c r="N143" s="214" t="s">
        <v>49</v>
      </c>
      <c r="O143" s="43"/>
      <c r="P143" s="215">
        <f>O143*H143</f>
        <v>0</v>
      </c>
      <c r="Q143" s="215">
        <v>0.00084</v>
      </c>
      <c r="R143" s="215">
        <f>Q143*H143</f>
        <v>0.5027484</v>
      </c>
      <c r="S143" s="215">
        <v>0</v>
      </c>
      <c r="T143" s="216">
        <f>S143*H143</f>
        <v>0</v>
      </c>
      <c r="AR143" s="25" t="s">
        <v>221</v>
      </c>
      <c r="AT143" s="25" t="s">
        <v>216</v>
      </c>
      <c r="AU143" s="25" t="s">
        <v>86</v>
      </c>
      <c r="AY143" s="25" t="s">
        <v>214</v>
      </c>
      <c r="BE143" s="217">
        <f>IF(N143="základní",J143,0)</f>
        <v>0</v>
      </c>
      <c r="BF143" s="217">
        <f>IF(N143="snížená",J143,0)</f>
        <v>0</v>
      </c>
      <c r="BG143" s="217">
        <f>IF(N143="zákl. přenesená",J143,0)</f>
        <v>0</v>
      </c>
      <c r="BH143" s="217">
        <f>IF(N143="sníž. přenesená",J143,0)</f>
        <v>0</v>
      </c>
      <c r="BI143" s="217">
        <f>IF(N143="nulová",J143,0)</f>
        <v>0</v>
      </c>
      <c r="BJ143" s="25" t="s">
        <v>24</v>
      </c>
      <c r="BK143" s="217">
        <f>ROUND(I143*H143,2)</f>
        <v>0</v>
      </c>
      <c r="BL143" s="25" t="s">
        <v>221</v>
      </c>
      <c r="BM143" s="25" t="s">
        <v>2935</v>
      </c>
    </row>
    <row r="144" spans="2:47" s="1" customFormat="1" ht="27">
      <c r="B144" s="42"/>
      <c r="C144" s="64"/>
      <c r="D144" s="218" t="s">
        <v>223</v>
      </c>
      <c r="E144" s="64"/>
      <c r="F144" s="219" t="s">
        <v>1521</v>
      </c>
      <c r="G144" s="64"/>
      <c r="H144" s="64"/>
      <c r="I144" s="174"/>
      <c r="J144" s="64"/>
      <c r="K144" s="64"/>
      <c r="L144" s="62"/>
      <c r="M144" s="220"/>
      <c r="N144" s="43"/>
      <c r="O144" s="43"/>
      <c r="P144" s="43"/>
      <c r="Q144" s="43"/>
      <c r="R144" s="43"/>
      <c r="S144" s="43"/>
      <c r="T144" s="79"/>
      <c r="AT144" s="25" t="s">
        <v>223</v>
      </c>
      <c r="AU144" s="25" t="s">
        <v>86</v>
      </c>
    </row>
    <row r="145" spans="2:51" s="12" customFormat="1" ht="13.5">
      <c r="B145" s="221"/>
      <c r="C145" s="222"/>
      <c r="D145" s="218" t="s">
        <v>224</v>
      </c>
      <c r="E145" s="233" t="s">
        <v>22</v>
      </c>
      <c r="F145" s="234" t="s">
        <v>2936</v>
      </c>
      <c r="G145" s="222"/>
      <c r="H145" s="235">
        <v>598.51</v>
      </c>
      <c r="I145" s="227"/>
      <c r="J145" s="222"/>
      <c r="K145" s="222"/>
      <c r="L145" s="228"/>
      <c r="M145" s="229"/>
      <c r="N145" s="230"/>
      <c r="O145" s="230"/>
      <c r="P145" s="230"/>
      <c r="Q145" s="230"/>
      <c r="R145" s="230"/>
      <c r="S145" s="230"/>
      <c r="T145" s="231"/>
      <c r="AT145" s="232" t="s">
        <v>224</v>
      </c>
      <c r="AU145" s="232" t="s">
        <v>86</v>
      </c>
      <c r="AV145" s="12" t="s">
        <v>86</v>
      </c>
      <c r="AW145" s="12" t="s">
        <v>41</v>
      </c>
      <c r="AX145" s="12" t="s">
        <v>78</v>
      </c>
      <c r="AY145" s="232" t="s">
        <v>214</v>
      </c>
    </row>
    <row r="146" spans="2:51" s="14" customFormat="1" ht="13.5">
      <c r="B146" s="258"/>
      <c r="C146" s="259"/>
      <c r="D146" s="223" t="s">
        <v>224</v>
      </c>
      <c r="E146" s="260" t="s">
        <v>2306</v>
      </c>
      <c r="F146" s="261" t="s">
        <v>349</v>
      </c>
      <c r="G146" s="259"/>
      <c r="H146" s="262">
        <v>598.51</v>
      </c>
      <c r="I146" s="263"/>
      <c r="J146" s="259"/>
      <c r="K146" s="259"/>
      <c r="L146" s="264"/>
      <c r="M146" s="265"/>
      <c r="N146" s="266"/>
      <c r="O146" s="266"/>
      <c r="P146" s="266"/>
      <c r="Q146" s="266"/>
      <c r="R146" s="266"/>
      <c r="S146" s="266"/>
      <c r="T146" s="267"/>
      <c r="AT146" s="268" t="s">
        <v>224</v>
      </c>
      <c r="AU146" s="268" t="s">
        <v>86</v>
      </c>
      <c r="AV146" s="14" t="s">
        <v>221</v>
      </c>
      <c r="AW146" s="14" t="s">
        <v>41</v>
      </c>
      <c r="AX146" s="14" t="s">
        <v>24</v>
      </c>
      <c r="AY146" s="268" t="s">
        <v>214</v>
      </c>
    </row>
    <row r="147" spans="2:65" s="1" customFormat="1" ht="22.5" customHeight="1">
      <c r="B147" s="42"/>
      <c r="C147" s="206" t="s">
        <v>324</v>
      </c>
      <c r="D147" s="206" t="s">
        <v>216</v>
      </c>
      <c r="E147" s="207" t="s">
        <v>2707</v>
      </c>
      <c r="F147" s="208" t="s">
        <v>2708</v>
      </c>
      <c r="G147" s="209" t="s">
        <v>359</v>
      </c>
      <c r="H147" s="210">
        <v>9438.95</v>
      </c>
      <c r="I147" s="211"/>
      <c r="J147" s="212">
        <f>ROUND(I147*H147,2)</f>
        <v>0</v>
      </c>
      <c r="K147" s="208" t="s">
        <v>220</v>
      </c>
      <c r="L147" s="62"/>
      <c r="M147" s="213" t="s">
        <v>22</v>
      </c>
      <c r="N147" s="214" t="s">
        <v>49</v>
      </c>
      <c r="O147" s="43"/>
      <c r="P147" s="215">
        <f>O147*H147</f>
        <v>0</v>
      </c>
      <c r="Q147" s="215">
        <v>0.00085</v>
      </c>
      <c r="R147" s="215">
        <f>Q147*H147</f>
        <v>8.0231075</v>
      </c>
      <c r="S147" s="215">
        <v>0</v>
      </c>
      <c r="T147" s="216">
        <f>S147*H147</f>
        <v>0</v>
      </c>
      <c r="AR147" s="25" t="s">
        <v>221</v>
      </c>
      <c r="AT147" s="25" t="s">
        <v>216</v>
      </c>
      <c r="AU147" s="25" t="s">
        <v>86</v>
      </c>
      <c r="AY147" s="25" t="s">
        <v>214</v>
      </c>
      <c r="BE147" s="217">
        <f>IF(N147="základní",J147,0)</f>
        <v>0</v>
      </c>
      <c r="BF147" s="217">
        <f>IF(N147="snížená",J147,0)</f>
        <v>0</v>
      </c>
      <c r="BG147" s="217">
        <f>IF(N147="zákl. přenesená",J147,0)</f>
        <v>0</v>
      </c>
      <c r="BH147" s="217">
        <f>IF(N147="sníž. přenesená",J147,0)</f>
        <v>0</v>
      </c>
      <c r="BI147" s="217">
        <f>IF(N147="nulová",J147,0)</f>
        <v>0</v>
      </c>
      <c r="BJ147" s="25" t="s">
        <v>24</v>
      </c>
      <c r="BK147" s="217">
        <f>ROUND(I147*H147,2)</f>
        <v>0</v>
      </c>
      <c r="BL147" s="25" t="s">
        <v>221</v>
      </c>
      <c r="BM147" s="25" t="s">
        <v>2937</v>
      </c>
    </row>
    <row r="148" spans="2:47" s="1" customFormat="1" ht="27">
      <c r="B148" s="42"/>
      <c r="C148" s="64"/>
      <c r="D148" s="218" t="s">
        <v>223</v>
      </c>
      <c r="E148" s="64"/>
      <c r="F148" s="219" t="s">
        <v>2710</v>
      </c>
      <c r="G148" s="64"/>
      <c r="H148" s="64"/>
      <c r="I148" s="174"/>
      <c r="J148" s="64"/>
      <c r="K148" s="64"/>
      <c r="L148" s="62"/>
      <c r="M148" s="220"/>
      <c r="N148" s="43"/>
      <c r="O148" s="43"/>
      <c r="P148" s="43"/>
      <c r="Q148" s="43"/>
      <c r="R148" s="43"/>
      <c r="S148" s="43"/>
      <c r="T148" s="79"/>
      <c r="AT148" s="25" t="s">
        <v>223</v>
      </c>
      <c r="AU148" s="25" t="s">
        <v>86</v>
      </c>
    </row>
    <row r="149" spans="2:51" s="12" customFormat="1" ht="40.5">
      <c r="B149" s="221"/>
      <c r="C149" s="222"/>
      <c r="D149" s="218" t="s">
        <v>224</v>
      </c>
      <c r="E149" s="233" t="s">
        <v>22</v>
      </c>
      <c r="F149" s="234" t="s">
        <v>2938</v>
      </c>
      <c r="G149" s="222"/>
      <c r="H149" s="235">
        <v>9438.95</v>
      </c>
      <c r="I149" s="227"/>
      <c r="J149" s="222"/>
      <c r="K149" s="222"/>
      <c r="L149" s="228"/>
      <c r="M149" s="229"/>
      <c r="N149" s="230"/>
      <c r="O149" s="230"/>
      <c r="P149" s="230"/>
      <c r="Q149" s="230"/>
      <c r="R149" s="230"/>
      <c r="S149" s="230"/>
      <c r="T149" s="231"/>
      <c r="AT149" s="232" t="s">
        <v>224</v>
      </c>
      <c r="AU149" s="232" t="s">
        <v>86</v>
      </c>
      <c r="AV149" s="12" t="s">
        <v>86</v>
      </c>
      <c r="AW149" s="12" t="s">
        <v>41</v>
      </c>
      <c r="AX149" s="12" t="s">
        <v>78</v>
      </c>
      <c r="AY149" s="232" t="s">
        <v>214</v>
      </c>
    </row>
    <row r="150" spans="2:51" s="14" customFormat="1" ht="13.5">
      <c r="B150" s="258"/>
      <c r="C150" s="259"/>
      <c r="D150" s="223" t="s">
        <v>224</v>
      </c>
      <c r="E150" s="260" t="s">
        <v>2648</v>
      </c>
      <c r="F150" s="261" t="s">
        <v>349</v>
      </c>
      <c r="G150" s="259"/>
      <c r="H150" s="262">
        <v>9438.95</v>
      </c>
      <c r="I150" s="263"/>
      <c r="J150" s="259"/>
      <c r="K150" s="259"/>
      <c r="L150" s="264"/>
      <c r="M150" s="265"/>
      <c r="N150" s="266"/>
      <c r="O150" s="266"/>
      <c r="P150" s="266"/>
      <c r="Q150" s="266"/>
      <c r="R150" s="266"/>
      <c r="S150" s="266"/>
      <c r="T150" s="267"/>
      <c r="AT150" s="268" t="s">
        <v>224</v>
      </c>
      <c r="AU150" s="268" t="s">
        <v>86</v>
      </c>
      <c r="AV150" s="14" t="s">
        <v>221</v>
      </c>
      <c r="AW150" s="14" t="s">
        <v>41</v>
      </c>
      <c r="AX150" s="14" t="s">
        <v>24</v>
      </c>
      <c r="AY150" s="268" t="s">
        <v>214</v>
      </c>
    </row>
    <row r="151" spans="2:65" s="1" customFormat="1" ht="22.5" customHeight="1">
      <c r="B151" s="42"/>
      <c r="C151" s="206" t="s">
        <v>330</v>
      </c>
      <c r="D151" s="206" t="s">
        <v>216</v>
      </c>
      <c r="E151" s="207" t="s">
        <v>2939</v>
      </c>
      <c r="F151" s="208" t="s">
        <v>2940</v>
      </c>
      <c r="G151" s="209" t="s">
        <v>359</v>
      </c>
      <c r="H151" s="210">
        <v>186.04</v>
      </c>
      <c r="I151" s="211"/>
      <c r="J151" s="212">
        <f>ROUND(I151*H151,2)</f>
        <v>0</v>
      </c>
      <c r="K151" s="208" t="s">
        <v>234</v>
      </c>
      <c r="L151" s="62"/>
      <c r="M151" s="213" t="s">
        <v>22</v>
      </c>
      <c r="N151" s="214" t="s">
        <v>49</v>
      </c>
      <c r="O151" s="43"/>
      <c r="P151" s="215">
        <f>O151*H151</f>
        <v>0</v>
      </c>
      <c r="Q151" s="215">
        <v>0.00119</v>
      </c>
      <c r="R151" s="215">
        <f>Q151*H151</f>
        <v>0.22138760000000002</v>
      </c>
      <c r="S151" s="215">
        <v>0</v>
      </c>
      <c r="T151" s="216">
        <f>S151*H151</f>
        <v>0</v>
      </c>
      <c r="AR151" s="25" t="s">
        <v>221</v>
      </c>
      <c r="AT151" s="25" t="s">
        <v>216</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221</v>
      </c>
      <c r="BM151" s="25" t="s">
        <v>2941</v>
      </c>
    </row>
    <row r="152" spans="2:47" s="1" customFormat="1" ht="27">
      <c r="B152" s="42"/>
      <c r="C152" s="64"/>
      <c r="D152" s="218" t="s">
        <v>223</v>
      </c>
      <c r="E152" s="64"/>
      <c r="F152" s="219" t="s">
        <v>2942</v>
      </c>
      <c r="G152" s="64"/>
      <c r="H152" s="64"/>
      <c r="I152" s="174"/>
      <c r="J152" s="64"/>
      <c r="K152" s="64"/>
      <c r="L152" s="62"/>
      <c r="M152" s="220"/>
      <c r="N152" s="43"/>
      <c r="O152" s="43"/>
      <c r="P152" s="43"/>
      <c r="Q152" s="43"/>
      <c r="R152" s="43"/>
      <c r="S152" s="43"/>
      <c r="T152" s="79"/>
      <c r="AT152" s="25" t="s">
        <v>223</v>
      </c>
      <c r="AU152" s="25" t="s">
        <v>86</v>
      </c>
    </row>
    <row r="153" spans="2:51" s="12" customFormat="1" ht="13.5">
      <c r="B153" s="221"/>
      <c r="C153" s="222"/>
      <c r="D153" s="223" t="s">
        <v>224</v>
      </c>
      <c r="E153" s="224" t="s">
        <v>2875</v>
      </c>
      <c r="F153" s="225" t="s">
        <v>2943</v>
      </c>
      <c r="G153" s="222"/>
      <c r="H153" s="226">
        <v>186.04</v>
      </c>
      <c r="I153" s="227"/>
      <c r="J153" s="222"/>
      <c r="K153" s="222"/>
      <c r="L153" s="228"/>
      <c r="M153" s="229"/>
      <c r="N153" s="230"/>
      <c r="O153" s="230"/>
      <c r="P153" s="230"/>
      <c r="Q153" s="230"/>
      <c r="R153" s="230"/>
      <c r="S153" s="230"/>
      <c r="T153" s="231"/>
      <c r="AT153" s="232" t="s">
        <v>224</v>
      </c>
      <c r="AU153" s="232" t="s">
        <v>86</v>
      </c>
      <c r="AV153" s="12" t="s">
        <v>86</v>
      </c>
      <c r="AW153" s="12" t="s">
        <v>41</v>
      </c>
      <c r="AX153" s="12" t="s">
        <v>24</v>
      </c>
      <c r="AY153" s="232" t="s">
        <v>214</v>
      </c>
    </row>
    <row r="154" spans="2:65" s="1" customFormat="1" ht="22.5" customHeight="1">
      <c r="B154" s="42"/>
      <c r="C154" s="206" t="s">
        <v>337</v>
      </c>
      <c r="D154" s="206" t="s">
        <v>216</v>
      </c>
      <c r="E154" s="207" t="s">
        <v>1524</v>
      </c>
      <c r="F154" s="208" t="s">
        <v>1525</v>
      </c>
      <c r="G154" s="209" t="s">
        <v>359</v>
      </c>
      <c r="H154" s="210">
        <v>598.51</v>
      </c>
      <c r="I154" s="211"/>
      <c r="J154" s="212">
        <f>ROUND(I154*H154,2)</f>
        <v>0</v>
      </c>
      <c r="K154" s="208" t="s">
        <v>220</v>
      </c>
      <c r="L154" s="62"/>
      <c r="M154" s="213" t="s">
        <v>22</v>
      </c>
      <c r="N154" s="214" t="s">
        <v>49</v>
      </c>
      <c r="O154" s="43"/>
      <c r="P154" s="215">
        <f>O154*H154</f>
        <v>0</v>
      </c>
      <c r="Q154" s="215">
        <v>0</v>
      </c>
      <c r="R154" s="215">
        <f>Q154*H154</f>
        <v>0</v>
      </c>
      <c r="S154" s="215">
        <v>0</v>
      </c>
      <c r="T154" s="216">
        <f>S154*H154</f>
        <v>0</v>
      </c>
      <c r="AR154" s="25" t="s">
        <v>221</v>
      </c>
      <c r="AT154" s="25" t="s">
        <v>216</v>
      </c>
      <c r="AU154" s="25" t="s">
        <v>86</v>
      </c>
      <c r="AY154" s="25" t="s">
        <v>214</v>
      </c>
      <c r="BE154" s="217">
        <f>IF(N154="základní",J154,0)</f>
        <v>0</v>
      </c>
      <c r="BF154" s="217">
        <f>IF(N154="snížená",J154,0)</f>
        <v>0</v>
      </c>
      <c r="BG154" s="217">
        <f>IF(N154="zákl. přenesená",J154,0)</f>
        <v>0</v>
      </c>
      <c r="BH154" s="217">
        <f>IF(N154="sníž. přenesená",J154,0)</f>
        <v>0</v>
      </c>
      <c r="BI154" s="217">
        <f>IF(N154="nulová",J154,0)</f>
        <v>0</v>
      </c>
      <c r="BJ154" s="25" t="s">
        <v>24</v>
      </c>
      <c r="BK154" s="217">
        <f>ROUND(I154*H154,2)</f>
        <v>0</v>
      </c>
      <c r="BL154" s="25" t="s">
        <v>221</v>
      </c>
      <c r="BM154" s="25" t="s">
        <v>2944</v>
      </c>
    </row>
    <row r="155" spans="2:47" s="1" customFormat="1" ht="27">
      <c r="B155" s="42"/>
      <c r="C155" s="64"/>
      <c r="D155" s="218" t="s">
        <v>223</v>
      </c>
      <c r="E155" s="64"/>
      <c r="F155" s="219" t="s">
        <v>1527</v>
      </c>
      <c r="G155" s="64"/>
      <c r="H155" s="64"/>
      <c r="I155" s="174"/>
      <c r="J155" s="64"/>
      <c r="K155" s="64"/>
      <c r="L155" s="62"/>
      <c r="M155" s="220"/>
      <c r="N155" s="43"/>
      <c r="O155" s="43"/>
      <c r="P155" s="43"/>
      <c r="Q155" s="43"/>
      <c r="R155" s="43"/>
      <c r="S155" s="43"/>
      <c r="T155" s="79"/>
      <c r="AT155" s="25" t="s">
        <v>223</v>
      </c>
      <c r="AU155" s="25" t="s">
        <v>86</v>
      </c>
    </row>
    <row r="156" spans="2:51" s="12" customFormat="1" ht="13.5">
      <c r="B156" s="221"/>
      <c r="C156" s="222"/>
      <c r="D156" s="223" t="s">
        <v>224</v>
      </c>
      <c r="E156" s="224" t="s">
        <v>22</v>
      </c>
      <c r="F156" s="225" t="s">
        <v>2306</v>
      </c>
      <c r="G156" s="222"/>
      <c r="H156" s="226">
        <v>598.51</v>
      </c>
      <c r="I156" s="227"/>
      <c r="J156" s="222"/>
      <c r="K156" s="222"/>
      <c r="L156" s="228"/>
      <c r="M156" s="229"/>
      <c r="N156" s="230"/>
      <c r="O156" s="230"/>
      <c r="P156" s="230"/>
      <c r="Q156" s="230"/>
      <c r="R156" s="230"/>
      <c r="S156" s="230"/>
      <c r="T156" s="231"/>
      <c r="AT156" s="232" t="s">
        <v>224</v>
      </c>
      <c r="AU156" s="232" t="s">
        <v>86</v>
      </c>
      <c r="AV156" s="12" t="s">
        <v>86</v>
      </c>
      <c r="AW156" s="12" t="s">
        <v>41</v>
      </c>
      <c r="AX156" s="12" t="s">
        <v>24</v>
      </c>
      <c r="AY156" s="232" t="s">
        <v>214</v>
      </c>
    </row>
    <row r="157" spans="2:65" s="1" customFormat="1" ht="22.5" customHeight="1">
      <c r="B157" s="42"/>
      <c r="C157" s="206" t="s">
        <v>9</v>
      </c>
      <c r="D157" s="206" t="s">
        <v>216</v>
      </c>
      <c r="E157" s="207" t="s">
        <v>2713</v>
      </c>
      <c r="F157" s="208" t="s">
        <v>2714</v>
      </c>
      <c r="G157" s="209" t="s">
        <v>359</v>
      </c>
      <c r="H157" s="210">
        <v>9438.95</v>
      </c>
      <c r="I157" s="211"/>
      <c r="J157" s="212">
        <f>ROUND(I157*H157,2)</f>
        <v>0</v>
      </c>
      <c r="K157" s="208" t="s">
        <v>220</v>
      </c>
      <c r="L157" s="62"/>
      <c r="M157" s="213" t="s">
        <v>22</v>
      </c>
      <c r="N157" s="214" t="s">
        <v>49</v>
      </c>
      <c r="O157" s="43"/>
      <c r="P157" s="215">
        <f>O157*H157</f>
        <v>0</v>
      </c>
      <c r="Q157" s="215">
        <v>0</v>
      </c>
      <c r="R157" s="215">
        <f>Q157*H157</f>
        <v>0</v>
      </c>
      <c r="S157" s="215">
        <v>0</v>
      </c>
      <c r="T157" s="216">
        <f>S157*H157</f>
        <v>0</v>
      </c>
      <c r="AR157" s="25" t="s">
        <v>221</v>
      </c>
      <c r="AT157" s="25" t="s">
        <v>216</v>
      </c>
      <c r="AU157" s="25" t="s">
        <v>86</v>
      </c>
      <c r="AY157" s="25" t="s">
        <v>214</v>
      </c>
      <c r="BE157" s="217">
        <f>IF(N157="základní",J157,0)</f>
        <v>0</v>
      </c>
      <c r="BF157" s="217">
        <f>IF(N157="snížená",J157,0)</f>
        <v>0</v>
      </c>
      <c r="BG157" s="217">
        <f>IF(N157="zákl. přenesená",J157,0)</f>
        <v>0</v>
      </c>
      <c r="BH157" s="217">
        <f>IF(N157="sníž. přenesená",J157,0)</f>
        <v>0</v>
      </c>
      <c r="BI157" s="217">
        <f>IF(N157="nulová",J157,0)</f>
        <v>0</v>
      </c>
      <c r="BJ157" s="25" t="s">
        <v>24</v>
      </c>
      <c r="BK157" s="217">
        <f>ROUND(I157*H157,2)</f>
        <v>0</v>
      </c>
      <c r="BL157" s="25" t="s">
        <v>221</v>
      </c>
      <c r="BM157" s="25" t="s">
        <v>2945</v>
      </c>
    </row>
    <row r="158" spans="2:47" s="1" customFormat="1" ht="27">
      <c r="B158" s="42"/>
      <c r="C158" s="64"/>
      <c r="D158" s="218" t="s">
        <v>223</v>
      </c>
      <c r="E158" s="64"/>
      <c r="F158" s="219" t="s">
        <v>2716</v>
      </c>
      <c r="G158" s="64"/>
      <c r="H158" s="64"/>
      <c r="I158" s="174"/>
      <c r="J158" s="64"/>
      <c r="K158" s="64"/>
      <c r="L158" s="62"/>
      <c r="M158" s="220"/>
      <c r="N158" s="43"/>
      <c r="O158" s="43"/>
      <c r="P158" s="43"/>
      <c r="Q158" s="43"/>
      <c r="R158" s="43"/>
      <c r="S158" s="43"/>
      <c r="T158" s="79"/>
      <c r="AT158" s="25" t="s">
        <v>223</v>
      </c>
      <c r="AU158" s="25" t="s">
        <v>86</v>
      </c>
    </row>
    <row r="159" spans="2:51" s="12" customFormat="1" ht="13.5">
      <c r="B159" s="221"/>
      <c r="C159" s="222"/>
      <c r="D159" s="223" t="s">
        <v>224</v>
      </c>
      <c r="E159" s="224" t="s">
        <v>22</v>
      </c>
      <c r="F159" s="225" t="s">
        <v>2648</v>
      </c>
      <c r="G159" s="222"/>
      <c r="H159" s="226">
        <v>9438.95</v>
      </c>
      <c r="I159" s="227"/>
      <c r="J159" s="222"/>
      <c r="K159" s="222"/>
      <c r="L159" s="228"/>
      <c r="M159" s="229"/>
      <c r="N159" s="230"/>
      <c r="O159" s="230"/>
      <c r="P159" s="230"/>
      <c r="Q159" s="230"/>
      <c r="R159" s="230"/>
      <c r="S159" s="230"/>
      <c r="T159" s="231"/>
      <c r="AT159" s="232" t="s">
        <v>224</v>
      </c>
      <c r="AU159" s="232" t="s">
        <v>86</v>
      </c>
      <c r="AV159" s="12" t="s">
        <v>86</v>
      </c>
      <c r="AW159" s="12" t="s">
        <v>41</v>
      </c>
      <c r="AX159" s="12" t="s">
        <v>24</v>
      </c>
      <c r="AY159" s="232" t="s">
        <v>214</v>
      </c>
    </row>
    <row r="160" spans="2:65" s="1" customFormat="1" ht="22.5" customHeight="1">
      <c r="B160" s="42"/>
      <c r="C160" s="206" t="s">
        <v>350</v>
      </c>
      <c r="D160" s="206" t="s">
        <v>216</v>
      </c>
      <c r="E160" s="207" t="s">
        <v>2946</v>
      </c>
      <c r="F160" s="208" t="s">
        <v>2947</v>
      </c>
      <c r="G160" s="209" t="s">
        <v>359</v>
      </c>
      <c r="H160" s="210">
        <v>186.04</v>
      </c>
      <c r="I160" s="211"/>
      <c r="J160" s="212">
        <f>ROUND(I160*H160,2)</f>
        <v>0</v>
      </c>
      <c r="K160" s="208" t="s">
        <v>234</v>
      </c>
      <c r="L160" s="62"/>
      <c r="M160" s="213" t="s">
        <v>22</v>
      </c>
      <c r="N160" s="214" t="s">
        <v>49</v>
      </c>
      <c r="O160" s="43"/>
      <c r="P160" s="215">
        <f>O160*H160</f>
        <v>0</v>
      </c>
      <c r="Q160" s="215">
        <v>0</v>
      </c>
      <c r="R160" s="215">
        <f>Q160*H160</f>
        <v>0</v>
      </c>
      <c r="S160" s="215">
        <v>0</v>
      </c>
      <c r="T160" s="216">
        <f>S160*H160</f>
        <v>0</v>
      </c>
      <c r="AR160" s="25" t="s">
        <v>221</v>
      </c>
      <c r="AT160" s="25" t="s">
        <v>216</v>
      </c>
      <c r="AU160" s="25" t="s">
        <v>86</v>
      </c>
      <c r="AY160" s="25" t="s">
        <v>214</v>
      </c>
      <c r="BE160" s="217">
        <f>IF(N160="základní",J160,0)</f>
        <v>0</v>
      </c>
      <c r="BF160" s="217">
        <f>IF(N160="snížená",J160,0)</f>
        <v>0</v>
      </c>
      <c r="BG160" s="217">
        <f>IF(N160="zákl. přenesená",J160,0)</f>
        <v>0</v>
      </c>
      <c r="BH160" s="217">
        <f>IF(N160="sníž. přenesená",J160,0)</f>
        <v>0</v>
      </c>
      <c r="BI160" s="217">
        <f>IF(N160="nulová",J160,0)</f>
        <v>0</v>
      </c>
      <c r="BJ160" s="25" t="s">
        <v>24</v>
      </c>
      <c r="BK160" s="217">
        <f>ROUND(I160*H160,2)</f>
        <v>0</v>
      </c>
      <c r="BL160" s="25" t="s">
        <v>221</v>
      </c>
      <c r="BM160" s="25" t="s">
        <v>2948</v>
      </c>
    </row>
    <row r="161" spans="2:47" s="1" customFormat="1" ht="27">
      <c r="B161" s="42"/>
      <c r="C161" s="64"/>
      <c r="D161" s="218" t="s">
        <v>223</v>
      </c>
      <c r="E161" s="64"/>
      <c r="F161" s="219" t="s">
        <v>2949</v>
      </c>
      <c r="G161" s="64"/>
      <c r="H161" s="64"/>
      <c r="I161" s="174"/>
      <c r="J161" s="64"/>
      <c r="K161" s="64"/>
      <c r="L161" s="62"/>
      <c r="M161" s="220"/>
      <c r="N161" s="43"/>
      <c r="O161" s="43"/>
      <c r="P161" s="43"/>
      <c r="Q161" s="43"/>
      <c r="R161" s="43"/>
      <c r="S161" s="43"/>
      <c r="T161" s="79"/>
      <c r="AT161" s="25" t="s">
        <v>223</v>
      </c>
      <c r="AU161" s="25" t="s">
        <v>86</v>
      </c>
    </row>
    <row r="162" spans="2:51" s="12" customFormat="1" ht="13.5">
      <c r="B162" s="221"/>
      <c r="C162" s="222"/>
      <c r="D162" s="223" t="s">
        <v>224</v>
      </c>
      <c r="E162" s="224" t="s">
        <v>22</v>
      </c>
      <c r="F162" s="225" t="s">
        <v>2875</v>
      </c>
      <c r="G162" s="222"/>
      <c r="H162" s="226">
        <v>186.04</v>
      </c>
      <c r="I162" s="227"/>
      <c r="J162" s="222"/>
      <c r="K162" s="222"/>
      <c r="L162" s="228"/>
      <c r="M162" s="229"/>
      <c r="N162" s="230"/>
      <c r="O162" s="230"/>
      <c r="P162" s="230"/>
      <c r="Q162" s="230"/>
      <c r="R162" s="230"/>
      <c r="S162" s="230"/>
      <c r="T162" s="231"/>
      <c r="AT162" s="232" t="s">
        <v>224</v>
      </c>
      <c r="AU162" s="232" t="s">
        <v>86</v>
      </c>
      <c r="AV162" s="12" t="s">
        <v>86</v>
      </c>
      <c r="AW162" s="12" t="s">
        <v>41</v>
      </c>
      <c r="AX162" s="12" t="s">
        <v>24</v>
      </c>
      <c r="AY162" s="232" t="s">
        <v>214</v>
      </c>
    </row>
    <row r="163" spans="2:65" s="1" customFormat="1" ht="22.5" customHeight="1">
      <c r="B163" s="42"/>
      <c r="C163" s="206" t="s">
        <v>356</v>
      </c>
      <c r="D163" s="206" t="s">
        <v>216</v>
      </c>
      <c r="E163" s="207" t="s">
        <v>1528</v>
      </c>
      <c r="F163" s="208" t="s">
        <v>1529</v>
      </c>
      <c r="G163" s="209" t="s">
        <v>233</v>
      </c>
      <c r="H163" s="210">
        <v>878.49</v>
      </c>
      <c r="I163" s="211"/>
      <c r="J163" s="212">
        <f>ROUND(I163*H163,2)</f>
        <v>0</v>
      </c>
      <c r="K163" s="208" t="s">
        <v>220</v>
      </c>
      <c r="L163" s="62"/>
      <c r="M163" s="213" t="s">
        <v>22</v>
      </c>
      <c r="N163" s="214" t="s">
        <v>49</v>
      </c>
      <c r="O163" s="43"/>
      <c r="P163" s="215">
        <f>O163*H163</f>
        <v>0</v>
      </c>
      <c r="Q163" s="215">
        <v>0</v>
      </c>
      <c r="R163" s="215">
        <f>Q163*H163</f>
        <v>0</v>
      </c>
      <c r="S163" s="215">
        <v>0</v>
      </c>
      <c r="T163" s="216">
        <f>S163*H163</f>
        <v>0</v>
      </c>
      <c r="AR163" s="25" t="s">
        <v>221</v>
      </c>
      <c r="AT163" s="25" t="s">
        <v>216</v>
      </c>
      <c r="AU163" s="25" t="s">
        <v>86</v>
      </c>
      <c r="AY163" s="25" t="s">
        <v>214</v>
      </c>
      <c r="BE163" s="217">
        <f>IF(N163="základní",J163,0)</f>
        <v>0</v>
      </c>
      <c r="BF163" s="217">
        <f>IF(N163="snížená",J163,0)</f>
        <v>0</v>
      </c>
      <c r="BG163" s="217">
        <f>IF(N163="zákl. přenesená",J163,0)</f>
        <v>0</v>
      </c>
      <c r="BH163" s="217">
        <f>IF(N163="sníž. přenesená",J163,0)</f>
        <v>0</v>
      </c>
      <c r="BI163" s="217">
        <f>IF(N163="nulová",J163,0)</f>
        <v>0</v>
      </c>
      <c r="BJ163" s="25" t="s">
        <v>24</v>
      </c>
      <c r="BK163" s="217">
        <f>ROUND(I163*H163,2)</f>
        <v>0</v>
      </c>
      <c r="BL163" s="25" t="s">
        <v>221</v>
      </c>
      <c r="BM163" s="25" t="s">
        <v>2950</v>
      </c>
    </row>
    <row r="164" spans="2:47" s="1" customFormat="1" ht="40.5">
      <c r="B164" s="42"/>
      <c r="C164" s="64"/>
      <c r="D164" s="218" t="s">
        <v>223</v>
      </c>
      <c r="E164" s="64"/>
      <c r="F164" s="219" t="s">
        <v>1531</v>
      </c>
      <c r="G164" s="64"/>
      <c r="H164" s="64"/>
      <c r="I164" s="174"/>
      <c r="J164" s="64"/>
      <c r="K164" s="64"/>
      <c r="L164" s="62"/>
      <c r="M164" s="220"/>
      <c r="N164" s="43"/>
      <c r="O164" s="43"/>
      <c r="P164" s="43"/>
      <c r="Q164" s="43"/>
      <c r="R164" s="43"/>
      <c r="S164" s="43"/>
      <c r="T164" s="79"/>
      <c r="AT164" s="25" t="s">
        <v>223</v>
      </c>
      <c r="AU164" s="25" t="s">
        <v>86</v>
      </c>
    </row>
    <row r="165" spans="2:51" s="12" customFormat="1" ht="40.5">
      <c r="B165" s="221"/>
      <c r="C165" s="222"/>
      <c r="D165" s="218" t="s">
        <v>224</v>
      </c>
      <c r="E165" s="233" t="s">
        <v>162</v>
      </c>
      <c r="F165" s="234" t="s">
        <v>2951</v>
      </c>
      <c r="G165" s="222"/>
      <c r="H165" s="235">
        <v>1756.98</v>
      </c>
      <c r="I165" s="227"/>
      <c r="J165" s="222"/>
      <c r="K165" s="222"/>
      <c r="L165" s="228"/>
      <c r="M165" s="229"/>
      <c r="N165" s="230"/>
      <c r="O165" s="230"/>
      <c r="P165" s="230"/>
      <c r="Q165" s="230"/>
      <c r="R165" s="230"/>
      <c r="S165" s="230"/>
      <c r="T165" s="231"/>
      <c r="AT165" s="232" t="s">
        <v>224</v>
      </c>
      <c r="AU165" s="232" t="s">
        <v>86</v>
      </c>
      <c r="AV165" s="12" t="s">
        <v>86</v>
      </c>
      <c r="AW165" s="12" t="s">
        <v>41</v>
      </c>
      <c r="AX165" s="12" t="s">
        <v>78</v>
      </c>
      <c r="AY165" s="232" t="s">
        <v>214</v>
      </c>
    </row>
    <row r="166" spans="2:51" s="12" customFormat="1" ht="13.5">
      <c r="B166" s="221"/>
      <c r="C166" s="222"/>
      <c r="D166" s="223" t="s">
        <v>224</v>
      </c>
      <c r="E166" s="224" t="s">
        <v>22</v>
      </c>
      <c r="F166" s="225" t="s">
        <v>2350</v>
      </c>
      <c r="G166" s="222"/>
      <c r="H166" s="226">
        <v>878.49</v>
      </c>
      <c r="I166" s="227"/>
      <c r="J166" s="222"/>
      <c r="K166" s="222"/>
      <c r="L166" s="228"/>
      <c r="M166" s="229"/>
      <c r="N166" s="230"/>
      <c r="O166" s="230"/>
      <c r="P166" s="230"/>
      <c r="Q166" s="230"/>
      <c r="R166" s="230"/>
      <c r="S166" s="230"/>
      <c r="T166" s="231"/>
      <c r="AT166" s="232" t="s">
        <v>224</v>
      </c>
      <c r="AU166" s="232" t="s">
        <v>86</v>
      </c>
      <c r="AV166" s="12" t="s">
        <v>86</v>
      </c>
      <c r="AW166" s="12" t="s">
        <v>41</v>
      </c>
      <c r="AX166" s="12" t="s">
        <v>24</v>
      </c>
      <c r="AY166" s="232" t="s">
        <v>214</v>
      </c>
    </row>
    <row r="167" spans="2:65" s="1" customFormat="1" ht="22.5" customHeight="1">
      <c r="B167" s="42"/>
      <c r="C167" s="206" t="s">
        <v>365</v>
      </c>
      <c r="D167" s="206" t="s">
        <v>216</v>
      </c>
      <c r="E167" s="207" t="s">
        <v>263</v>
      </c>
      <c r="F167" s="208" t="s">
        <v>264</v>
      </c>
      <c r="G167" s="209" t="s">
        <v>233</v>
      </c>
      <c r="H167" s="210">
        <v>789.756</v>
      </c>
      <c r="I167" s="211"/>
      <c r="J167" s="212">
        <f>ROUND(I167*H167,2)</f>
        <v>0</v>
      </c>
      <c r="K167" s="208" t="s">
        <v>220</v>
      </c>
      <c r="L167" s="62"/>
      <c r="M167" s="213" t="s">
        <v>22</v>
      </c>
      <c r="N167" s="214" t="s">
        <v>49</v>
      </c>
      <c r="O167" s="43"/>
      <c r="P167" s="215">
        <f>O167*H167</f>
        <v>0</v>
      </c>
      <c r="Q167" s="215">
        <v>0</v>
      </c>
      <c r="R167" s="215">
        <f>Q167*H167</f>
        <v>0</v>
      </c>
      <c r="S167" s="215">
        <v>0</v>
      </c>
      <c r="T167" s="216">
        <f>S167*H167</f>
        <v>0</v>
      </c>
      <c r="AR167" s="25" t="s">
        <v>221</v>
      </c>
      <c r="AT167" s="25" t="s">
        <v>216</v>
      </c>
      <c r="AU167" s="25" t="s">
        <v>86</v>
      </c>
      <c r="AY167" s="25" t="s">
        <v>214</v>
      </c>
      <c r="BE167" s="217">
        <f>IF(N167="základní",J167,0)</f>
        <v>0</v>
      </c>
      <c r="BF167" s="217">
        <f>IF(N167="snížená",J167,0)</f>
        <v>0</v>
      </c>
      <c r="BG167" s="217">
        <f>IF(N167="zákl. přenesená",J167,0)</f>
        <v>0</v>
      </c>
      <c r="BH167" s="217">
        <f>IF(N167="sníž. přenesená",J167,0)</f>
        <v>0</v>
      </c>
      <c r="BI167" s="217">
        <f>IF(N167="nulová",J167,0)</f>
        <v>0</v>
      </c>
      <c r="BJ167" s="25" t="s">
        <v>24</v>
      </c>
      <c r="BK167" s="217">
        <f>ROUND(I167*H167,2)</f>
        <v>0</v>
      </c>
      <c r="BL167" s="25" t="s">
        <v>221</v>
      </c>
      <c r="BM167" s="25" t="s">
        <v>2952</v>
      </c>
    </row>
    <row r="168" spans="2:47" s="1" customFormat="1" ht="40.5">
      <c r="B168" s="42"/>
      <c r="C168" s="64"/>
      <c r="D168" s="218" t="s">
        <v>223</v>
      </c>
      <c r="E168" s="64"/>
      <c r="F168" s="219" t="s">
        <v>266</v>
      </c>
      <c r="G168" s="64"/>
      <c r="H168" s="64"/>
      <c r="I168" s="174"/>
      <c r="J168" s="64"/>
      <c r="K168" s="64"/>
      <c r="L168" s="62"/>
      <c r="M168" s="220"/>
      <c r="N168" s="43"/>
      <c r="O168" s="43"/>
      <c r="P168" s="43"/>
      <c r="Q168" s="43"/>
      <c r="R168" s="43"/>
      <c r="S168" s="43"/>
      <c r="T168" s="79"/>
      <c r="AT168" s="25" t="s">
        <v>223</v>
      </c>
      <c r="AU168" s="25" t="s">
        <v>86</v>
      </c>
    </row>
    <row r="169" spans="2:51" s="12" customFormat="1" ht="27">
      <c r="B169" s="221"/>
      <c r="C169" s="222"/>
      <c r="D169" s="218" t="s">
        <v>224</v>
      </c>
      <c r="E169" s="233" t="s">
        <v>2863</v>
      </c>
      <c r="F169" s="234" t="s">
        <v>2953</v>
      </c>
      <c r="G169" s="222"/>
      <c r="H169" s="235">
        <v>1435.92</v>
      </c>
      <c r="I169" s="227"/>
      <c r="J169" s="222"/>
      <c r="K169" s="222"/>
      <c r="L169" s="228"/>
      <c r="M169" s="229"/>
      <c r="N169" s="230"/>
      <c r="O169" s="230"/>
      <c r="P169" s="230"/>
      <c r="Q169" s="230"/>
      <c r="R169" s="230"/>
      <c r="S169" s="230"/>
      <c r="T169" s="231"/>
      <c r="AT169" s="232" t="s">
        <v>224</v>
      </c>
      <c r="AU169" s="232" t="s">
        <v>86</v>
      </c>
      <c r="AV169" s="12" t="s">
        <v>86</v>
      </c>
      <c r="AW169" s="12" t="s">
        <v>41</v>
      </c>
      <c r="AX169" s="12" t="s">
        <v>78</v>
      </c>
      <c r="AY169" s="232" t="s">
        <v>214</v>
      </c>
    </row>
    <row r="170" spans="2:51" s="12" customFormat="1" ht="13.5">
      <c r="B170" s="221"/>
      <c r="C170" s="222"/>
      <c r="D170" s="223" t="s">
        <v>224</v>
      </c>
      <c r="E170" s="224" t="s">
        <v>22</v>
      </c>
      <c r="F170" s="225" t="s">
        <v>2954</v>
      </c>
      <c r="G170" s="222"/>
      <c r="H170" s="226">
        <v>789.756</v>
      </c>
      <c r="I170" s="227"/>
      <c r="J170" s="222"/>
      <c r="K170" s="222"/>
      <c r="L170" s="228"/>
      <c r="M170" s="229"/>
      <c r="N170" s="230"/>
      <c r="O170" s="230"/>
      <c r="P170" s="230"/>
      <c r="Q170" s="230"/>
      <c r="R170" s="230"/>
      <c r="S170" s="230"/>
      <c r="T170" s="231"/>
      <c r="AT170" s="232" t="s">
        <v>224</v>
      </c>
      <c r="AU170" s="232" t="s">
        <v>86</v>
      </c>
      <c r="AV170" s="12" t="s">
        <v>86</v>
      </c>
      <c r="AW170" s="12" t="s">
        <v>41</v>
      </c>
      <c r="AX170" s="12" t="s">
        <v>24</v>
      </c>
      <c r="AY170" s="232" t="s">
        <v>214</v>
      </c>
    </row>
    <row r="171" spans="2:65" s="1" customFormat="1" ht="22.5" customHeight="1">
      <c r="B171" s="42"/>
      <c r="C171" s="206" t="s">
        <v>370</v>
      </c>
      <c r="D171" s="206" t="s">
        <v>216</v>
      </c>
      <c r="E171" s="207" t="s">
        <v>2955</v>
      </c>
      <c r="F171" s="208" t="s">
        <v>2956</v>
      </c>
      <c r="G171" s="209" t="s">
        <v>233</v>
      </c>
      <c r="H171" s="210">
        <v>33.66</v>
      </c>
      <c r="I171" s="211"/>
      <c r="J171" s="212">
        <f>ROUND(I171*H171,2)</f>
        <v>0</v>
      </c>
      <c r="K171" s="208" t="s">
        <v>234</v>
      </c>
      <c r="L171" s="62"/>
      <c r="M171" s="213" t="s">
        <v>22</v>
      </c>
      <c r="N171" s="214" t="s">
        <v>49</v>
      </c>
      <c r="O171" s="43"/>
      <c r="P171" s="215">
        <f>O171*H171</f>
        <v>0</v>
      </c>
      <c r="Q171" s="215">
        <v>0</v>
      </c>
      <c r="R171" s="215">
        <f>Q171*H171</f>
        <v>0</v>
      </c>
      <c r="S171" s="215">
        <v>0</v>
      </c>
      <c r="T171" s="216">
        <f>S171*H171</f>
        <v>0</v>
      </c>
      <c r="AR171" s="25" t="s">
        <v>221</v>
      </c>
      <c r="AT171" s="25" t="s">
        <v>216</v>
      </c>
      <c r="AU171" s="25" t="s">
        <v>86</v>
      </c>
      <c r="AY171" s="25" t="s">
        <v>214</v>
      </c>
      <c r="BE171" s="217">
        <f>IF(N171="základní",J171,0)</f>
        <v>0</v>
      </c>
      <c r="BF171" s="217">
        <f>IF(N171="snížená",J171,0)</f>
        <v>0</v>
      </c>
      <c r="BG171" s="217">
        <f>IF(N171="zákl. přenesená",J171,0)</f>
        <v>0</v>
      </c>
      <c r="BH171" s="217">
        <f>IF(N171="sníž. přenesená",J171,0)</f>
        <v>0</v>
      </c>
      <c r="BI171" s="217">
        <f>IF(N171="nulová",J171,0)</f>
        <v>0</v>
      </c>
      <c r="BJ171" s="25" t="s">
        <v>24</v>
      </c>
      <c r="BK171" s="217">
        <f>ROUND(I171*H171,2)</f>
        <v>0</v>
      </c>
      <c r="BL171" s="25" t="s">
        <v>221</v>
      </c>
      <c r="BM171" s="25" t="s">
        <v>2957</v>
      </c>
    </row>
    <row r="172" spans="2:47" s="1" customFormat="1" ht="27">
      <c r="B172" s="42"/>
      <c r="C172" s="64"/>
      <c r="D172" s="218" t="s">
        <v>223</v>
      </c>
      <c r="E172" s="64"/>
      <c r="F172" s="219" t="s">
        <v>2958</v>
      </c>
      <c r="G172" s="64"/>
      <c r="H172" s="64"/>
      <c r="I172" s="174"/>
      <c r="J172" s="64"/>
      <c r="K172" s="64"/>
      <c r="L172" s="62"/>
      <c r="M172" s="220"/>
      <c r="N172" s="43"/>
      <c r="O172" s="43"/>
      <c r="P172" s="43"/>
      <c r="Q172" s="43"/>
      <c r="R172" s="43"/>
      <c r="S172" s="43"/>
      <c r="T172" s="79"/>
      <c r="AT172" s="25" t="s">
        <v>223</v>
      </c>
      <c r="AU172" s="25" t="s">
        <v>86</v>
      </c>
    </row>
    <row r="173" spans="2:51" s="12" customFormat="1" ht="13.5">
      <c r="B173" s="221"/>
      <c r="C173" s="222"/>
      <c r="D173" s="218" t="s">
        <v>224</v>
      </c>
      <c r="E173" s="233" t="s">
        <v>456</v>
      </c>
      <c r="F173" s="234" t="s">
        <v>2959</v>
      </c>
      <c r="G173" s="222"/>
      <c r="H173" s="235">
        <v>56.1</v>
      </c>
      <c r="I173" s="227"/>
      <c r="J173" s="222"/>
      <c r="K173" s="222"/>
      <c r="L173" s="228"/>
      <c r="M173" s="229"/>
      <c r="N173" s="230"/>
      <c r="O173" s="230"/>
      <c r="P173" s="230"/>
      <c r="Q173" s="230"/>
      <c r="R173" s="230"/>
      <c r="S173" s="230"/>
      <c r="T173" s="231"/>
      <c r="AT173" s="232" t="s">
        <v>224</v>
      </c>
      <c r="AU173" s="232" t="s">
        <v>86</v>
      </c>
      <c r="AV173" s="12" t="s">
        <v>86</v>
      </c>
      <c r="AW173" s="12" t="s">
        <v>41</v>
      </c>
      <c r="AX173" s="12" t="s">
        <v>78</v>
      </c>
      <c r="AY173" s="232" t="s">
        <v>214</v>
      </c>
    </row>
    <row r="174" spans="2:51" s="12" customFormat="1" ht="13.5">
      <c r="B174" s="221"/>
      <c r="C174" s="222"/>
      <c r="D174" s="223" t="s">
        <v>224</v>
      </c>
      <c r="E174" s="224" t="s">
        <v>22</v>
      </c>
      <c r="F174" s="225" t="s">
        <v>2960</v>
      </c>
      <c r="G174" s="222"/>
      <c r="H174" s="226">
        <v>33.66</v>
      </c>
      <c r="I174" s="227"/>
      <c r="J174" s="222"/>
      <c r="K174" s="222"/>
      <c r="L174" s="228"/>
      <c r="M174" s="229"/>
      <c r="N174" s="230"/>
      <c r="O174" s="230"/>
      <c r="P174" s="230"/>
      <c r="Q174" s="230"/>
      <c r="R174" s="230"/>
      <c r="S174" s="230"/>
      <c r="T174" s="231"/>
      <c r="AT174" s="232" t="s">
        <v>224</v>
      </c>
      <c r="AU174" s="232" t="s">
        <v>86</v>
      </c>
      <c r="AV174" s="12" t="s">
        <v>86</v>
      </c>
      <c r="AW174" s="12" t="s">
        <v>41</v>
      </c>
      <c r="AX174" s="12" t="s">
        <v>24</v>
      </c>
      <c r="AY174" s="232" t="s">
        <v>214</v>
      </c>
    </row>
    <row r="175" spans="2:65" s="1" customFormat="1" ht="22.5" customHeight="1">
      <c r="B175" s="42"/>
      <c r="C175" s="206" t="s">
        <v>378</v>
      </c>
      <c r="D175" s="206" t="s">
        <v>216</v>
      </c>
      <c r="E175" s="207" t="s">
        <v>2230</v>
      </c>
      <c r="F175" s="208" t="s">
        <v>2231</v>
      </c>
      <c r="G175" s="209" t="s">
        <v>233</v>
      </c>
      <c r="H175" s="210">
        <v>366.31</v>
      </c>
      <c r="I175" s="211"/>
      <c r="J175" s="212">
        <f>ROUND(I175*H175,2)</f>
        <v>0</v>
      </c>
      <c r="K175" s="208" t="s">
        <v>220</v>
      </c>
      <c r="L175" s="62"/>
      <c r="M175" s="213" t="s">
        <v>22</v>
      </c>
      <c r="N175" s="214" t="s">
        <v>49</v>
      </c>
      <c r="O175" s="43"/>
      <c r="P175" s="215">
        <f>O175*H175</f>
        <v>0</v>
      </c>
      <c r="Q175" s="215">
        <v>0</v>
      </c>
      <c r="R175" s="215">
        <f>Q175*H175</f>
        <v>0</v>
      </c>
      <c r="S175" s="215">
        <v>0</v>
      </c>
      <c r="T175" s="216">
        <f>S175*H175</f>
        <v>0</v>
      </c>
      <c r="AR175" s="25" t="s">
        <v>221</v>
      </c>
      <c r="AT175" s="25" t="s">
        <v>216</v>
      </c>
      <c r="AU175" s="25" t="s">
        <v>86</v>
      </c>
      <c r="AY175" s="25" t="s">
        <v>214</v>
      </c>
      <c r="BE175" s="217">
        <f>IF(N175="základní",J175,0)</f>
        <v>0</v>
      </c>
      <c r="BF175" s="217">
        <f>IF(N175="snížená",J175,0)</f>
        <v>0</v>
      </c>
      <c r="BG175" s="217">
        <f>IF(N175="zákl. přenesená",J175,0)</f>
        <v>0</v>
      </c>
      <c r="BH175" s="217">
        <f>IF(N175="sníž. přenesená",J175,0)</f>
        <v>0</v>
      </c>
      <c r="BI175" s="217">
        <f>IF(N175="nulová",J175,0)</f>
        <v>0</v>
      </c>
      <c r="BJ175" s="25" t="s">
        <v>24</v>
      </c>
      <c r="BK175" s="217">
        <f>ROUND(I175*H175,2)</f>
        <v>0</v>
      </c>
      <c r="BL175" s="25" t="s">
        <v>221</v>
      </c>
      <c r="BM175" s="25" t="s">
        <v>2961</v>
      </c>
    </row>
    <row r="176" spans="2:47" s="1" customFormat="1" ht="40.5">
      <c r="B176" s="42"/>
      <c r="C176" s="64"/>
      <c r="D176" s="218" t="s">
        <v>223</v>
      </c>
      <c r="E176" s="64"/>
      <c r="F176" s="219" t="s">
        <v>2233</v>
      </c>
      <c r="G176" s="64"/>
      <c r="H176" s="64"/>
      <c r="I176" s="174"/>
      <c r="J176" s="64"/>
      <c r="K176" s="64"/>
      <c r="L176" s="62"/>
      <c r="M176" s="220"/>
      <c r="N176" s="43"/>
      <c r="O176" s="43"/>
      <c r="P176" s="43"/>
      <c r="Q176" s="43"/>
      <c r="R176" s="43"/>
      <c r="S176" s="43"/>
      <c r="T176" s="79"/>
      <c r="AT176" s="25" t="s">
        <v>223</v>
      </c>
      <c r="AU176" s="25" t="s">
        <v>86</v>
      </c>
    </row>
    <row r="177" spans="2:51" s="13" customFormat="1" ht="13.5">
      <c r="B177" s="247"/>
      <c r="C177" s="248"/>
      <c r="D177" s="218" t="s">
        <v>224</v>
      </c>
      <c r="E177" s="249" t="s">
        <v>22</v>
      </c>
      <c r="F177" s="250" t="s">
        <v>2962</v>
      </c>
      <c r="G177" s="248"/>
      <c r="H177" s="251" t="s">
        <v>22</v>
      </c>
      <c r="I177" s="252"/>
      <c r="J177" s="248"/>
      <c r="K177" s="248"/>
      <c r="L177" s="253"/>
      <c r="M177" s="254"/>
      <c r="N177" s="255"/>
      <c r="O177" s="255"/>
      <c r="P177" s="255"/>
      <c r="Q177" s="255"/>
      <c r="R177" s="255"/>
      <c r="S177" s="255"/>
      <c r="T177" s="256"/>
      <c r="AT177" s="257" t="s">
        <v>224</v>
      </c>
      <c r="AU177" s="257" t="s">
        <v>86</v>
      </c>
      <c r="AV177" s="13" t="s">
        <v>24</v>
      </c>
      <c r="AW177" s="13" t="s">
        <v>41</v>
      </c>
      <c r="AX177" s="13" t="s">
        <v>78</v>
      </c>
      <c r="AY177" s="257" t="s">
        <v>214</v>
      </c>
    </row>
    <row r="178" spans="2:51" s="12" customFormat="1" ht="40.5">
      <c r="B178" s="221"/>
      <c r="C178" s="222"/>
      <c r="D178" s="223" t="s">
        <v>224</v>
      </c>
      <c r="E178" s="224" t="s">
        <v>22</v>
      </c>
      <c r="F178" s="225" t="s">
        <v>2963</v>
      </c>
      <c r="G178" s="222"/>
      <c r="H178" s="226">
        <v>366.31</v>
      </c>
      <c r="I178" s="227"/>
      <c r="J178" s="222"/>
      <c r="K178" s="222"/>
      <c r="L178" s="228"/>
      <c r="M178" s="229"/>
      <c r="N178" s="230"/>
      <c r="O178" s="230"/>
      <c r="P178" s="230"/>
      <c r="Q178" s="230"/>
      <c r="R178" s="230"/>
      <c r="S178" s="230"/>
      <c r="T178" s="231"/>
      <c r="AT178" s="232" t="s">
        <v>224</v>
      </c>
      <c r="AU178" s="232" t="s">
        <v>86</v>
      </c>
      <c r="AV178" s="12" t="s">
        <v>86</v>
      </c>
      <c r="AW178" s="12" t="s">
        <v>41</v>
      </c>
      <c r="AX178" s="12" t="s">
        <v>24</v>
      </c>
      <c r="AY178" s="232" t="s">
        <v>214</v>
      </c>
    </row>
    <row r="179" spans="2:65" s="1" customFormat="1" ht="22.5" customHeight="1">
      <c r="B179" s="42"/>
      <c r="C179" s="206" t="s">
        <v>384</v>
      </c>
      <c r="D179" s="206" t="s">
        <v>216</v>
      </c>
      <c r="E179" s="207" t="s">
        <v>271</v>
      </c>
      <c r="F179" s="208" t="s">
        <v>272</v>
      </c>
      <c r="G179" s="209" t="s">
        <v>233</v>
      </c>
      <c r="H179" s="210">
        <v>922.9</v>
      </c>
      <c r="I179" s="211"/>
      <c r="J179" s="212">
        <f>ROUND(I179*H179,2)</f>
        <v>0</v>
      </c>
      <c r="K179" s="208" t="s">
        <v>220</v>
      </c>
      <c r="L179" s="62"/>
      <c r="M179" s="213" t="s">
        <v>22</v>
      </c>
      <c r="N179" s="214" t="s">
        <v>49</v>
      </c>
      <c r="O179" s="43"/>
      <c r="P179" s="215">
        <f>O179*H179</f>
        <v>0</v>
      </c>
      <c r="Q179" s="215">
        <v>0</v>
      </c>
      <c r="R179" s="215">
        <f>Q179*H179</f>
        <v>0</v>
      </c>
      <c r="S179" s="215">
        <v>0</v>
      </c>
      <c r="T179" s="216">
        <f>S179*H179</f>
        <v>0</v>
      </c>
      <c r="AR179" s="25" t="s">
        <v>221</v>
      </c>
      <c r="AT179" s="25" t="s">
        <v>216</v>
      </c>
      <c r="AU179" s="25" t="s">
        <v>86</v>
      </c>
      <c r="AY179" s="25" t="s">
        <v>214</v>
      </c>
      <c r="BE179" s="217">
        <f>IF(N179="základní",J179,0)</f>
        <v>0</v>
      </c>
      <c r="BF179" s="217">
        <f>IF(N179="snížená",J179,0)</f>
        <v>0</v>
      </c>
      <c r="BG179" s="217">
        <f>IF(N179="zákl. přenesená",J179,0)</f>
        <v>0</v>
      </c>
      <c r="BH179" s="217">
        <f>IF(N179="sníž. přenesená",J179,0)</f>
        <v>0</v>
      </c>
      <c r="BI179" s="217">
        <f>IF(N179="nulová",J179,0)</f>
        <v>0</v>
      </c>
      <c r="BJ179" s="25" t="s">
        <v>24</v>
      </c>
      <c r="BK179" s="217">
        <f>ROUND(I179*H179,2)</f>
        <v>0</v>
      </c>
      <c r="BL179" s="25" t="s">
        <v>221</v>
      </c>
      <c r="BM179" s="25" t="s">
        <v>2964</v>
      </c>
    </row>
    <row r="180" spans="2:47" s="1" customFormat="1" ht="40.5">
      <c r="B180" s="42"/>
      <c r="C180" s="64"/>
      <c r="D180" s="218" t="s">
        <v>223</v>
      </c>
      <c r="E180" s="64"/>
      <c r="F180" s="219" t="s">
        <v>274</v>
      </c>
      <c r="G180" s="64"/>
      <c r="H180" s="64"/>
      <c r="I180" s="174"/>
      <c r="J180" s="64"/>
      <c r="K180" s="64"/>
      <c r="L180" s="62"/>
      <c r="M180" s="220"/>
      <c r="N180" s="43"/>
      <c r="O180" s="43"/>
      <c r="P180" s="43"/>
      <c r="Q180" s="43"/>
      <c r="R180" s="43"/>
      <c r="S180" s="43"/>
      <c r="T180" s="79"/>
      <c r="AT180" s="25" t="s">
        <v>223</v>
      </c>
      <c r="AU180" s="25" t="s">
        <v>86</v>
      </c>
    </row>
    <row r="181" spans="2:51" s="13" customFormat="1" ht="13.5">
      <c r="B181" s="247"/>
      <c r="C181" s="248"/>
      <c r="D181" s="218" t="s">
        <v>224</v>
      </c>
      <c r="E181" s="249" t="s">
        <v>22</v>
      </c>
      <c r="F181" s="250" t="s">
        <v>2965</v>
      </c>
      <c r="G181" s="248"/>
      <c r="H181" s="251" t="s">
        <v>22</v>
      </c>
      <c r="I181" s="252"/>
      <c r="J181" s="248"/>
      <c r="K181" s="248"/>
      <c r="L181" s="253"/>
      <c r="M181" s="254"/>
      <c r="N181" s="255"/>
      <c r="O181" s="255"/>
      <c r="P181" s="255"/>
      <c r="Q181" s="255"/>
      <c r="R181" s="255"/>
      <c r="S181" s="255"/>
      <c r="T181" s="256"/>
      <c r="AT181" s="257" t="s">
        <v>224</v>
      </c>
      <c r="AU181" s="257" t="s">
        <v>86</v>
      </c>
      <c r="AV181" s="13" t="s">
        <v>24</v>
      </c>
      <c r="AW181" s="13" t="s">
        <v>41</v>
      </c>
      <c r="AX181" s="13" t="s">
        <v>78</v>
      </c>
      <c r="AY181" s="257" t="s">
        <v>214</v>
      </c>
    </row>
    <row r="182" spans="2:51" s="12" customFormat="1" ht="27">
      <c r="B182" s="221"/>
      <c r="C182" s="222"/>
      <c r="D182" s="223" t="s">
        <v>224</v>
      </c>
      <c r="E182" s="224" t="s">
        <v>22</v>
      </c>
      <c r="F182" s="225" t="s">
        <v>2966</v>
      </c>
      <c r="G182" s="222"/>
      <c r="H182" s="226">
        <v>922.9</v>
      </c>
      <c r="I182" s="227"/>
      <c r="J182" s="222"/>
      <c r="K182" s="222"/>
      <c r="L182" s="228"/>
      <c r="M182" s="229"/>
      <c r="N182" s="230"/>
      <c r="O182" s="230"/>
      <c r="P182" s="230"/>
      <c r="Q182" s="230"/>
      <c r="R182" s="230"/>
      <c r="S182" s="230"/>
      <c r="T182" s="231"/>
      <c r="AT182" s="232" t="s">
        <v>224</v>
      </c>
      <c r="AU182" s="232" t="s">
        <v>86</v>
      </c>
      <c r="AV182" s="12" t="s">
        <v>86</v>
      </c>
      <c r="AW182" s="12" t="s">
        <v>41</v>
      </c>
      <c r="AX182" s="12" t="s">
        <v>24</v>
      </c>
      <c r="AY182" s="232" t="s">
        <v>214</v>
      </c>
    </row>
    <row r="183" spans="2:65" s="1" customFormat="1" ht="22.5" customHeight="1">
      <c r="B183" s="42"/>
      <c r="C183" s="206" t="s">
        <v>391</v>
      </c>
      <c r="D183" s="206" t="s">
        <v>216</v>
      </c>
      <c r="E183" s="207" t="s">
        <v>2967</v>
      </c>
      <c r="F183" s="208" t="s">
        <v>2968</v>
      </c>
      <c r="G183" s="209" t="s">
        <v>233</v>
      </c>
      <c r="H183" s="210">
        <v>44.094</v>
      </c>
      <c r="I183" s="211"/>
      <c r="J183" s="212">
        <f>ROUND(I183*H183,2)</f>
        <v>0</v>
      </c>
      <c r="K183" s="208" t="s">
        <v>234</v>
      </c>
      <c r="L183" s="62"/>
      <c r="M183" s="213" t="s">
        <v>22</v>
      </c>
      <c r="N183" s="214" t="s">
        <v>49</v>
      </c>
      <c r="O183" s="43"/>
      <c r="P183" s="215">
        <f>O183*H183</f>
        <v>0</v>
      </c>
      <c r="Q183" s="215">
        <v>0</v>
      </c>
      <c r="R183" s="215">
        <f>Q183*H183</f>
        <v>0</v>
      </c>
      <c r="S183" s="215">
        <v>0</v>
      </c>
      <c r="T183" s="216">
        <f>S183*H183</f>
        <v>0</v>
      </c>
      <c r="AR183" s="25" t="s">
        <v>221</v>
      </c>
      <c r="AT183" s="25" t="s">
        <v>216</v>
      </c>
      <c r="AU183" s="25" t="s">
        <v>86</v>
      </c>
      <c r="AY183" s="25" t="s">
        <v>214</v>
      </c>
      <c r="BE183" s="217">
        <f>IF(N183="základní",J183,0)</f>
        <v>0</v>
      </c>
      <c r="BF183" s="217">
        <f>IF(N183="snížená",J183,0)</f>
        <v>0</v>
      </c>
      <c r="BG183" s="217">
        <f>IF(N183="zákl. přenesená",J183,0)</f>
        <v>0</v>
      </c>
      <c r="BH183" s="217">
        <f>IF(N183="sníž. přenesená",J183,0)</f>
        <v>0</v>
      </c>
      <c r="BI183" s="217">
        <f>IF(N183="nulová",J183,0)</f>
        <v>0</v>
      </c>
      <c r="BJ183" s="25" t="s">
        <v>24</v>
      </c>
      <c r="BK183" s="217">
        <f>ROUND(I183*H183,2)</f>
        <v>0</v>
      </c>
      <c r="BL183" s="25" t="s">
        <v>221</v>
      </c>
      <c r="BM183" s="25" t="s">
        <v>2969</v>
      </c>
    </row>
    <row r="184" spans="2:47" s="1" customFormat="1" ht="27">
      <c r="B184" s="42"/>
      <c r="C184" s="64"/>
      <c r="D184" s="218" t="s">
        <v>223</v>
      </c>
      <c r="E184" s="64"/>
      <c r="F184" s="219" t="s">
        <v>2970</v>
      </c>
      <c r="G184" s="64"/>
      <c r="H184" s="64"/>
      <c r="I184" s="174"/>
      <c r="J184" s="64"/>
      <c r="K184" s="64"/>
      <c r="L184" s="62"/>
      <c r="M184" s="220"/>
      <c r="N184" s="43"/>
      <c r="O184" s="43"/>
      <c r="P184" s="43"/>
      <c r="Q184" s="43"/>
      <c r="R184" s="43"/>
      <c r="S184" s="43"/>
      <c r="T184" s="79"/>
      <c r="AT184" s="25" t="s">
        <v>223</v>
      </c>
      <c r="AU184" s="25" t="s">
        <v>86</v>
      </c>
    </row>
    <row r="185" spans="2:51" s="12" customFormat="1" ht="13.5">
      <c r="B185" s="221"/>
      <c r="C185" s="222"/>
      <c r="D185" s="223" t="s">
        <v>224</v>
      </c>
      <c r="E185" s="224" t="s">
        <v>22</v>
      </c>
      <c r="F185" s="225" t="s">
        <v>2971</v>
      </c>
      <c r="G185" s="222"/>
      <c r="H185" s="226">
        <v>44.094</v>
      </c>
      <c r="I185" s="227"/>
      <c r="J185" s="222"/>
      <c r="K185" s="222"/>
      <c r="L185" s="228"/>
      <c r="M185" s="229"/>
      <c r="N185" s="230"/>
      <c r="O185" s="230"/>
      <c r="P185" s="230"/>
      <c r="Q185" s="230"/>
      <c r="R185" s="230"/>
      <c r="S185" s="230"/>
      <c r="T185" s="231"/>
      <c r="AT185" s="232" t="s">
        <v>224</v>
      </c>
      <c r="AU185" s="232" t="s">
        <v>86</v>
      </c>
      <c r="AV185" s="12" t="s">
        <v>86</v>
      </c>
      <c r="AW185" s="12" t="s">
        <v>41</v>
      </c>
      <c r="AX185" s="12" t="s">
        <v>24</v>
      </c>
      <c r="AY185" s="232" t="s">
        <v>214</v>
      </c>
    </row>
    <row r="186" spans="2:65" s="1" customFormat="1" ht="22.5" customHeight="1">
      <c r="B186" s="42"/>
      <c r="C186" s="206" t="s">
        <v>398</v>
      </c>
      <c r="D186" s="206" t="s">
        <v>216</v>
      </c>
      <c r="E186" s="207" t="s">
        <v>2015</v>
      </c>
      <c r="F186" s="208" t="s">
        <v>2016</v>
      </c>
      <c r="G186" s="209" t="s">
        <v>233</v>
      </c>
      <c r="H186" s="210">
        <v>5899.838</v>
      </c>
      <c r="I186" s="211"/>
      <c r="J186" s="212">
        <f>ROUND(I186*H186,2)</f>
        <v>0</v>
      </c>
      <c r="K186" s="208" t="s">
        <v>234</v>
      </c>
      <c r="L186" s="62"/>
      <c r="M186" s="213" t="s">
        <v>22</v>
      </c>
      <c r="N186" s="214" t="s">
        <v>49</v>
      </c>
      <c r="O186" s="43"/>
      <c r="P186" s="215">
        <f>O186*H186</f>
        <v>0</v>
      </c>
      <c r="Q186" s="215">
        <v>0</v>
      </c>
      <c r="R186" s="215">
        <f>Q186*H186</f>
        <v>0</v>
      </c>
      <c r="S186" s="215">
        <v>0</v>
      </c>
      <c r="T186" s="216">
        <f>S186*H186</f>
        <v>0</v>
      </c>
      <c r="AR186" s="25" t="s">
        <v>221</v>
      </c>
      <c r="AT186" s="25" t="s">
        <v>216</v>
      </c>
      <c r="AU186" s="25" t="s">
        <v>86</v>
      </c>
      <c r="AY186" s="25" t="s">
        <v>214</v>
      </c>
      <c r="BE186" s="217">
        <f>IF(N186="základní",J186,0)</f>
        <v>0</v>
      </c>
      <c r="BF186" s="217">
        <f>IF(N186="snížená",J186,0)</f>
        <v>0</v>
      </c>
      <c r="BG186" s="217">
        <f>IF(N186="zákl. přenesená",J186,0)</f>
        <v>0</v>
      </c>
      <c r="BH186" s="217">
        <f>IF(N186="sníž. přenesená",J186,0)</f>
        <v>0</v>
      </c>
      <c r="BI186" s="217">
        <f>IF(N186="nulová",J186,0)</f>
        <v>0</v>
      </c>
      <c r="BJ186" s="25" t="s">
        <v>24</v>
      </c>
      <c r="BK186" s="217">
        <f>ROUND(I186*H186,2)</f>
        <v>0</v>
      </c>
      <c r="BL186" s="25" t="s">
        <v>221</v>
      </c>
      <c r="BM186" s="25" t="s">
        <v>2972</v>
      </c>
    </row>
    <row r="187" spans="2:47" s="1" customFormat="1" ht="40.5">
      <c r="B187" s="42"/>
      <c r="C187" s="64"/>
      <c r="D187" s="218" t="s">
        <v>223</v>
      </c>
      <c r="E187" s="64"/>
      <c r="F187" s="219" t="s">
        <v>2018</v>
      </c>
      <c r="G187" s="64"/>
      <c r="H187" s="64"/>
      <c r="I187" s="174"/>
      <c r="J187" s="64"/>
      <c r="K187" s="64"/>
      <c r="L187" s="62"/>
      <c r="M187" s="220"/>
      <c r="N187" s="43"/>
      <c r="O187" s="43"/>
      <c r="P187" s="43"/>
      <c r="Q187" s="43"/>
      <c r="R187" s="43"/>
      <c r="S187" s="43"/>
      <c r="T187" s="79"/>
      <c r="AT187" s="25" t="s">
        <v>223</v>
      </c>
      <c r="AU187" s="25" t="s">
        <v>86</v>
      </c>
    </row>
    <row r="188" spans="2:51" s="12" customFormat="1" ht="13.5">
      <c r="B188" s="221"/>
      <c r="C188" s="222"/>
      <c r="D188" s="223" t="s">
        <v>224</v>
      </c>
      <c r="E188" s="224" t="s">
        <v>22</v>
      </c>
      <c r="F188" s="225" t="s">
        <v>2973</v>
      </c>
      <c r="G188" s="222"/>
      <c r="H188" s="226">
        <v>5899.838</v>
      </c>
      <c r="I188" s="227"/>
      <c r="J188" s="222"/>
      <c r="K188" s="222"/>
      <c r="L188" s="228"/>
      <c r="M188" s="229"/>
      <c r="N188" s="230"/>
      <c r="O188" s="230"/>
      <c r="P188" s="230"/>
      <c r="Q188" s="230"/>
      <c r="R188" s="230"/>
      <c r="S188" s="230"/>
      <c r="T188" s="231"/>
      <c r="AT188" s="232" t="s">
        <v>224</v>
      </c>
      <c r="AU188" s="232" t="s">
        <v>86</v>
      </c>
      <c r="AV188" s="12" t="s">
        <v>86</v>
      </c>
      <c r="AW188" s="12" t="s">
        <v>41</v>
      </c>
      <c r="AX188" s="12" t="s">
        <v>24</v>
      </c>
      <c r="AY188" s="232" t="s">
        <v>214</v>
      </c>
    </row>
    <row r="189" spans="2:65" s="1" customFormat="1" ht="22.5" customHeight="1">
      <c r="B189" s="42"/>
      <c r="C189" s="206" t="s">
        <v>405</v>
      </c>
      <c r="D189" s="206" t="s">
        <v>216</v>
      </c>
      <c r="E189" s="207" t="s">
        <v>2238</v>
      </c>
      <c r="F189" s="208" t="s">
        <v>2239</v>
      </c>
      <c r="G189" s="209" t="s">
        <v>233</v>
      </c>
      <c r="H189" s="210">
        <v>442.854</v>
      </c>
      <c r="I189" s="211"/>
      <c r="J189" s="212">
        <f>ROUND(I189*H189,2)</f>
        <v>0</v>
      </c>
      <c r="K189" s="208" t="s">
        <v>234</v>
      </c>
      <c r="L189" s="62"/>
      <c r="M189" s="213" t="s">
        <v>22</v>
      </c>
      <c r="N189" s="214" t="s">
        <v>49</v>
      </c>
      <c r="O189" s="43"/>
      <c r="P189" s="215">
        <f>O189*H189</f>
        <v>0</v>
      </c>
      <c r="Q189" s="215">
        <v>0</v>
      </c>
      <c r="R189" s="215">
        <f>Q189*H189</f>
        <v>0</v>
      </c>
      <c r="S189" s="215">
        <v>0</v>
      </c>
      <c r="T189" s="216">
        <f>S189*H189</f>
        <v>0</v>
      </c>
      <c r="AR189" s="25" t="s">
        <v>221</v>
      </c>
      <c r="AT189" s="25" t="s">
        <v>216</v>
      </c>
      <c r="AU189" s="25" t="s">
        <v>86</v>
      </c>
      <c r="AY189" s="25" t="s">
        <v>214</v>
      </c>
      <c r="BE189" s="217">
        <f>IF(N189="základní",J189,0)</f>
        <v>0</v>
      </c>
      <c r="BF189" s="217">
        <f>IF(N189="snížená",J189,0)</f>
        <v>0</v>
      </c>
      <c r="BG189" s="217">
        <f>IF(N189="zákl. přenesená",J189,0)</f>
        <v>0</v>
      </c>
      <c r="BH189" s="217">
        <f>IF(N189="sníž. přenesená",J189,0)</f>
        <v>0</v>
      </c>
      <c r="BI189" s="217">
        <f>IF(N189="nulová",J189,0)</f>
        <v>0</v>
      </c>
      <c r="BJ189" s="25" t="s">
        <v>24</v>
      </c>
      <c r="BK189" s="217">
        <f>ROUND(I189*H189,2)</f>
        <v>0</v>
      </c>
      <c r="BL189" s="25" t="s">
        <v>221</v>
      </c>
      <c r="BM189" s="25" t="s">
        <v>2974</v>
      </c>
    </row>
    <row r="190" spans="2:47" s="1" customFormat="1" ht="40.5">
      <c r="B190" s="42"/>
      <c r="C190" s="64"/>
      <c r="D190" s="218" t="s">
        <v>223</v>
      </c>
      <c r="E190" s="64"/>
      <c r="F190" s="219" t="s">
        <v>2241</v>
      </c>
      <c r="G190" s="64"/>
      <c r="H190" s="64"/>
      <c r="I190" s="174"/>
      <c r="J190" s="64"/>
      <c r="K190" s="64"/>
      <c r="L190" s="62"/>
      <c r="M190" s="220"/>
      <c r="N190" s="43"/>
      <c r="O190" s="43"/>
      <c r="P190" s="43"/>
      <c r="Q190" s="43"/>
      <c r="R190" s="43"/>
      <c r="S190" s="43"/>
      <c r="T190" s="79"/>
      <c r="AT190" s="25" t="s">
        <v>223</v>
      </c>
      <c r="AU190" s="25" t="s">
        <v>86</v>
      </c>
    </row>
    <row r="191" spans="2:51" s="12" customFormat="1" ht="13.5">
      <c r="B191" s="221"/>
      <c r="C191" s="222"/>
      <c r="D191" s="223" t="s">
        <v>224</v>
      </c>
      <c r="E191" s="224" t="s">
        <v>2883</v>
      </c>
      <c r="F191" s="225" t="s">
        <v>2975</v>
      </c>
      <c r="G191" s="222"/>
      <c r="H191" s="226">
        <v>442.854</v>
      </c>
      <c r="I191" s="227"/>
      <c r="J191" s="222"/>
      <c r="K191" s="222"/>
      <c r="L191" s="228"/>
      <c r="M191" s="229"/>
      <c r="N191" s="230"/>
      <c r="O191" s="230"/>
      <c r="P191" s="230"/>
      <c r="Q191" s="230"/>
      <c r="R191" s="230"/>
      <c r="S191" s="230"/>
      <c r="T191" s="231"/>
      <c r="AT191" s="232" t="s">
        <v>224</v>
      </c>
      <c r="AU191" s="232" t="s">
        <v>86</v>
      </c>
      <c r="AV191" s="12" t="s">
        <v>86</v>
      </c>
      <c r="AW191" s="12" t="s">
        <v>41</v>
      </c>
      <c r="AX191" s="12" t="s">
        <v>24</v>
      </c>
      <c r="AY191" s="232" t="s">
        <v>214</v>
      </c>
    </row>
    <row r="192" spans="2:65" s="1" customFormat="1" ht="22.5" customHeight="1">
      <c r="B192" s="42"/>
      <c r="C192" s="206" t="s">
        <v>411</v>
      </c>
      <c r="D192" s="206" t="s">
        <v>216</v>
      </c>
      <c r="E192" s="207" t="s">
        <v>1535</v>
      </c>
      <c r="F192" s="208" t="s">
        <v>1536</v>
      </c>
      <c r="G192" s="209" t="s">
        <v>233</v>
      </c>
      <c r="H192" s="210">
        <v>339.561</v>
      </c>
      <c r="I192" s="211"/>
      <c r="J192" s="212">
        <f>ROUND(I192*H192,2)</f>
        <v>0</v>
      </c>
      <c r="K192" s="208" t="s">
        <v>234</v>
      </c>
      <c r="L192" s="62"/>
      <c r="M192" s="213" t="s">
        <v>22</v>
      </c>
      <c r="N192" s="214" t="s">
        <v>49</v>
      </c>
      <c r="O192" s="43"/>
      <c r="P192" s="215">
        <f>O192*H192</f>
        <v>0</v>
      </c>
      <c r="Q192" s="215">
        <v>0</v>
      </c>
      <c r="R192" s="215">
        <f>Q192*H192</f>
        <v>0</v>
      </c>
      <c r="S192" s="215">
        <v>0</v>
      </c>
      <c r="T192" s="216">
        <f>S192*H192</f>
        <v>0</v>
      </c>
      <c r="AR192" s="25" t="s">
        <v>221</v>
      </c>
      <c r="AT192" s="25" t="s">
        <v>216</v>
      </c>
      <c r="AU192" s="25" t="s">
        <v>86</v>
      </c>
      <c r="AY192" s="25" t="s">
        <v>214</v>
      </c>
      <c r="BE192" s="217">
        <f>IF(N192="základní",J192,0)</f>
        <v>0</v>
      </c>
      <c r="BF192" s="217">
        <f>IF(N192="snížená",J192,0)</f>
        <v>0</v>
      </c>
      <c r="BG192" s="217">
        <f>IF(N192="zákl. přenesená",J192,0)</f>
        <v>0</v>
      </c>
      <c r="BH192" s="217">
        <f>IF(N192="sníž. přenesená",J192,0)</f>
        <v>0</v>
      </c>
      <c r="BI192" s="217">
        <f>IF(N192="nulová",J192,0)</f>
        <v>0</v>
      </c>
      <c r="BJ192" s="25" t="s">
        <v>24</v>
      </c>
      <c r="BK192" s="217">
        <f>ROUND(I192*H192,2)</f>
        <v>0</v>
      </c>
      <c r="BL192" s="25" t="s">
        <v>221</v>
      </c>
      <c r="BM192" s="25" t="s">
        <v>2976</v>
      </c>
    </row>
    <row r="193" spans="2:47" s="1" customFormat="1" ht="40.5">
      <c r="B193" s="42"/>
      <c r="C193" s="64"/>
      <c r="D193" s="218" t="s">
        <v>223</v>
      </c>
      <c r="E193" s="64"/>
      <c r="F193" s="219" t="s">
        <v>1538</v>
      </c>
      <c r="G193" s="64"/>
      <c r="H193" s="64"/>
      <c r="I193" s="174"/>
      <c r="J193" s="64"/>
      <c r="K193" s="64"/>
      <c r="L193" s="62"/>
      <c r="M193" s="220"/>
      <c r="N193" s="43"/>
      <c r="O193" s="43"/>
      <c r="P193" s="43"/>
      <c r="Q193" s="43"/>
      <c r="R193" s="43"/>
      <c r="S193" s="43"/>
      <c r="T193" s="79"/>
      <c r="AT193" s="25" t="s">
        <v>223</v>
      </c>
      <c r="AU193" s="25" t="s">
        <v>86</v>
      </c>
    </row>
    <row r="194" spans="2:51" s="12" customFormat="1" ht="13.5">
      <c r="B194" s="221"/>
      <c r="C194" s="222"/>
      <c r="D194" s="223" t="s">
        <v>224</v>
      </c>
      <c r="E194" s="224" t="s">
        <v>22</v>
      </c>
      <c r="F194" s="225" t="s">
        <v>2977</v>
      </c>
      <c r="G194" s="222"/>
      <c r="H194" s="226">
        <v>339.561</v>
      </c>
      <c r="I194" s="227"/>
      <c r="J194" s="222"/>
      <c r="K194" s="222"/>
      <c r="L194" s="228"/>
      <c r="M194" s="229"/>
      <c r="N194" s="230"/>
      <c r="O194" s="230"/>
      <c r="P194" s="230"/>
      <c r="Q194" s="230"/>
      <c r="R194" s="230"/>
      <c r="S194" s="230"/>
      <c r="T194" s="231"/>
      <c r="AT194" s="232" t="s">
        <v>224</v>
      </c>
      <c r="AU194" s="232" t="s">
        <v>86</v>
      </c>
      <c r="AV194" s="12" t="s">
        <v>86</v>
      </c>
      <c r="AW194" s="12" t="s">
        <v>41</v>
      </c>
      <c r="AX194" s="12" t="s">
        <v>24</v>
      </c>
      <c r="AY194" s="232" t="s">
        <v>214</v>
      </c>
    </row>
    <row r="195" spans="2:65" s="1" customFormat="1" ht="31.5" customHeight="1">
      <c r="B195" s="42"/>
      <c r="C195" s="206" t="s">
        <v>416</v>
      </c>
      <c r="D195" s="206" t="s">
        <v>216</v>
      </c>
      <c r="E195" s="207" t="s">
        <v>1540</v>
      </c>
      <c r="F195" s="208" t="s">
        <v>1541</v>
      </c>
      <c r="G195" s="209" t="s">
        <v>233</v>
      </c>
      <c r="H195" s="210">
        <v>3735.171</v>
      </c>
      <c r="I195" s="211"/>
      <c r="J195" s="212">
        <f>ROUND(I195*H195,2)</f>
        <v>0</v>
      </c>
      <c r="K195" s="208" t="s">
        <v>234</v>
      </c>
      <c r="L195" s="62"/>
      <c r="M195" s="213" t="s">
        <v>22</v>
      </c>
      <c r="N195" s="214" t="s">
        <v>49</v>
      </c>
      <c r="O195" s="43"/>
      <c r="P195" s="215">
        <f>O195*H195</f>
        <v>0</v>
      </c>
      <c r="Q195" s="215">
        <v>0</v>
      </c>
      <c r="R195" s="215">
        <f>Q195*H195</f>
        <v>0</v>
      </c>
      <c r="S195" s="215">
        <v>0</v>
      </c>
      <c r="T195" s="216">
        <f>S195*H195</f>
        <v>0</v>
      </c>
      <c r="AR195" s="25" t="s">
        <v>221</v>
      </c>
      <c r="AT195" s="25" t="s">
        <v>216</v>
      </c>
      <c r="AU195" s="25" t="s">
        <v>86</v>
      </c>
      <c r="AY195" s="25" t="s">
        <v>214</v>
      </c>
      <c r="BE195" s="217">
        <f>IF(N195="základní",J195,0)</f>
        <v>0</v>
      </c>
      <c r="BF195" s="217">
        <f>IF(N195="snížená",J195,0)</f>
        <v>0</v>
      </c>
      <c r="BG195" s="217">
        <f>IF(N195="zákl. přenesená",J195,0)</f>
        <v>0</v>
      </c>
      <c r="BH195" s="217">
        <f>IF(N195="sníž. přenesená",J195,0)</f>
        <v>0</v>
      </c>
      <c r="BI195" s="217">
        <f>IF(N195="nulová",J195,0)</f>
        <v>0</v>
      </c>
      <c r="BJ195" s="25" t="s">
        <v>24</v>
      </c>
      <c r="BK195" s="217">
        <f>ROUND(I195*H195,2)</f>
        <v>0</v>
      </c>
      <c r="BL195" s="25" t="s">
        <v>221</v>
      </c>
      <c r="BM195" s="25" t="s">
        <v>2978</v>
      </c>
    </row>
    <row r="196" spans="2:47" s="1" customFormat="1" ht="40.5">
      <c r="B196" s="42"/>
      <c r="C196" s="64"/>
      <c r="D196" s="218" t="s">
        <v>223</v>
      </c>
      <c r="E196" s="64"/>
      <c r="F196" s="219" t="s">
        <v>1543</v>
      </c>
      <c r="G196" s="64"/>
      <c r="H196" s="64"/>
      <c r="I196" s="174"/>
      <c r="J196" s="64"/>
      <c r="K196" s="64"/>
      <c r="L196" s="62"/>
      <c r="M196" s="220"/>
      <c r="N196" s="43"/>
      <c r="O196" s="43"/>
      <c r="P196" s="43"/>
      <c r="Q196" s="43"/>
      <c r="R196" s="43"/>
      <c r="S196" s="43"/>
      <c r="T196" s="79"/>
      <c r="AT196" s="25" t="s">
        <v>223</v>
      </c>
      <c r="AU196" s="25" t="s">
        <v>86</v>
      </c>
    </row>
    <row r="197" spans="2:47" s="1" customFormat="1" ht="27">
      <c r="B197" s="42"/>
      <c r="C197" s="64"/>
      <c r="D197" s="218" t="s">
        <v>335</v>
      </c>
      <c r="E197" s="64"/>
      <c r="F197" s="270" t="s">
        <v>1544</v>
      </c>
      <c r="G197" s="64"/>
      <c r="H197" s="64"/>
      <c r="I197" s="174"/>
      <c r="J197" s="64"/>
      <c r="K197" s="64"/>
      <c r="L197" s="62"/>
      <c r="M197" s="220"/>
      <c r="N197" s="43"/>
      <c r="O197" s="43"/>
      <c r="P197" s="43"/>
      <c r="Q197" s="43"/>
      <c r="R197" s="43"/>
      <c r="S197" s="43"/>
      <c r="T197" s="79"/>
      <c r="AT197" s="25" t="s">
        <v>335</v>
      </c>
      <c r="AU197" s="25" t="s">
        <v>86</v>
      </c>
    </row>
    <row r="198" spans="2:51" s="12" customFormat="1" ht="13.5">
      <c r="B198" s="221"/>
      <c r="C198" s="222"/>
      <c r="D198" s="223" t="s">
        <v>224</v>
      </c>
      <c r="E198" s="222"/>
      <c r="F198" s="225" t="s">
        <v>2979</v>
      </c>
      <c r="G198" s="222"/>
      <c r="H198" s="226">
        <v>3735.171</v>
      </c>
      <c r="I198" s="227"/>
      <c r="J198" s="222"/>
      <c r="K198" s="222"/>
      <c r="L198" s="228"/>
      <c r="M198" s="229"/>
      <c r="N198" s="230"/>
      <c r="O198" s="230"/>
      <c r="P198" s="230"/>
      <c r="Q198" s="230"/>
      <c r="R198" s="230"/>
      <c r="S198" s="230"/>
      <c r="T198" s="231"/>
      <c r="AT198" s="232" t="s">
        <v>224</v>
      </c>
      <c r="AU198" s="232" t="s">
        <v>86</v>
      </c>
      <c r="AV198" s="12" t="s">
        <v>86</v>
      </c>
      <c r="AW198" s="12" t="s">
        <v>6</v>
      </c>
      <c r="AX198" s="12" t="s">
        <v>24</v>
      </c>
      <c r="AY198" s="232" t="s">
        <v>214</v>
      </c>
    </row>
    <row r="199" spans="2:65" s="1" customFormat="1" ht="22.5" customHeight="1">
      <c r="B199" s="42"/>
      <c r="C199" s="206" t="s">
        <v>421</v>
      </c>
      <c r="D199" s="206" t="s">
        <v>216</v>
      </c>
      <c r="E199" s="207" t="s">
        <v>2243</v>
      </c>
      <c r="F199" s="208" t="s">
        <v>2244</v>
      </c>
      <c r="G199" s="209" t="s">
        <v>233</v>
      </c>
      <c r="H199" s="210">
        <v>2041.286</v>
      </c>
      <c r="I199" s="211"/>
      <c r="J199" s="212">
        <f>ROUND(I199*H199,2)</f>
        <v>0</v>
      </c>
      <c r="K199" s="208" t="s">
        <v>234</v>
      </c>
      <c r="L199" s="62"/>
      <c r="M199" s="213" t="s">
        <v>22</v>
      </c>
      <c r="N199" s="214" t="s">
        <v>49</v>
      </c>
      <c r="O199" s="43"/>
      <c r="P199" s="215">
        <f>O199*H199</f>
        <v>0</v>
      </c>
      <c r="Q199" s="215">
        <v>0</v>
      </c>
      <c r="R199" s="215">
        <f>Q199*H199</f>
        <v>0</v>
      </c>
      <c r="S199" s="215">
        <v>0</v>
      </c>
      <c r="T199" s="216">
        <f>S199*H199</f>
        <v>0</v>
      </c>
      <c r="AR199" s="25" t="s">
        <v>221</v>
      </c>
      <c r="AT199" s="25" t="s">
        <v>216</v>
      </c>
      <c r="AU199" s="25" t="s">
        <v>86</v>
      </c>
      <c r="AY199" s="25" t="s">
        <v>214</v>
      </c>
      <c r="BE199" s="217">
        <f>IF(N199="základní",J199,0)</f>
        <v>0</v>
      </c>
      <c r="BF199" s="217">
        <f>IF(N199="snížená",J199,0)</f>
        <v>0</v>
      </c>
      <c r="BG199" s="217">
        <f>IF(N199="zákl. přenesená",J199,0)</f>
        <v>0</v>
      </c>
      <c r="BH199" s="217">
        <f>IF(N199="sníž. přenesená",J199,0)</f>
        <v>0</v>
      </c>
      <c r="BI199" s="217">
        <f>IF(N199="nulová",J199,0)</f>
        <v>0</v>
      </c>
      <c r="BJ199" s="25" t="s">
        <v>24</v>
      </c>
      <c r="BK199" s="217">
        <f>ROUND(I199*H199,2)</f>
        <v>0</v>
      </c>
      <c r="BL199" s="25" t="s">
        <v>221</v>
      </c>
      <c r="BM199" s="25" t="s">
        <v>2980</v>
      </c>
    </row>
    <row r="200" spans="2:47" s="1" customFormat="1" ht="40.5">
      <c r="B200" s="42"/>
      <c r="C200" s="64"/>
      <c r="D200" s="218" t="s">
        <v>223</v>
      </c>
      <c r="E200" s="64"/>
      <c r="F200" s="219" t="s">
        <v>2246</v>
      </c>
      <c r="G200" s="64"/>
      <c r="H200" s="64"/>
      <c r="I200" s="174"/>
      <c r="J200" s="64"/>
      <c r="K200" s="64"/>
      <c r="L200" s="62"/>
      <c r="M200" s="220"/>
      <c r="N200" s="43"/>
      <c r="O200" s="43"/>
      <c r="P200" s="43"/>
      <c r="Q200" s="43"/>
      <c r="R200" s="43"/>
      <c r="S200" s="43"/>
      <c r="T200" s="79"/>
      <c r="AT200" s="25" t="s">
        <v>223</v>
      </c>
      <c r="AU200" s="25" t="s">
        <v>86</v>
      </c>
    </row>
    <row r="201" spans="2:51" s="12" customFormat="1" ht="13.5">
      <c r="B201" s="221"/>
      <c r="C201" s="222"/>
      <c r="D201" s="218" t="s">
        <v>224</v>
      </c>
      <c r="E201" s="233" t="s">
        <v>22</v>
      </c>
      <c r="F201" s="234" t="s">
        <v>2981</v>
      </c>
      <c r="G201" s="222"/>
      <c r="H201" s="235">
        <v>2484.14</v>
      </c>
      <c r="I201" s="227"/>
      <c r="J201" s="222"/>
      <c r="K201" s="222"/>
      <c r="L201" s="228"/>
      <c r="M201" s="229"/>
      <c r="N201" s="230"/>
      <c r="O201" s="230"/>
      <c r="P201" s="230"/>
      <c r="Q201" s="230"/>
      <c r="R201" s="230"/>
      <c r="S201" s="230"/>
      <c r="T201" s="231"/>
      <c r="AT201" s="232" t="s">
        <v>224</v>
      </c>
      <c r="AU201" s="232" t="s">
        <v>86</v>
      </c>
      <c r="AV201" s="12" t="s">
        <v>86</v>
      </c>
      <c r="AW201" s="12" t="s">
        <v>41</v>
      </c>
      <c r="AX201" s="12" t="s">
        <v>78</v>
      </c>
      <c r="AY201" s="232" t="s">
        <v>214</v>
      </c>
    </row>
    <row r="202" spans="2:51" s="12" customFormat="1" ht="13.5">
      <c r="B202" s="221"/>
      <c r="C202" s="222"/>
      <c r="D202" s="218" t="s">
        <v>224</v>
      </c>
      <c r="E202" s="233" t="s">
        <v>22</v>
      </c>
      <c r="F202" s="234" t="s">
        <v>2982</v>
      </c>
      <c r="G202" s="222"/>
      <c r="H202" s="235">
        <v>-442.854</v>
      </c>
      <c r="I202" s="227"/>
      <c r="J202" s="222"/>
      <c r="K202" s="222"/>
      <c r="L202" s="228"/>
      <c r="M202" s="229"/>
      <c r="N202" s="230"/>
      <c r="O202" s="230"/>
      <c r="P202" s="230"/>
      <c r="Q202" s="230"/>
      <c r="R202" s="230"/>
      <c r="S202" s="230"/>
      <c r="T202" s="231"/>
      <c r="AT202" s="232" t="s">
        <v>224</v>
      </c>
      <c r="AU202" s="232" t="s">
        <v>86</v>
      </c>
      <c r="AV202" s="12" t="s">
        <v>86</v>
      </c>
      <c r="AW202" s="12" t="s">
        <v>41</v>
      </c>
      <c r="AX202" s="12" t="s">
        <v>78</v>
      </c>
      <c r="AY202" s="232" t="s">
        <v>214</v>
      </c>
    </row>
    <row r="203" spans="2:51" s="14" customFormat="1" ht="13.5">
      <c r="B203" s="258"/>
      <c r="C203" s="259"/>
      <c r="D203" s="223" t="s">
        <v>224</v>
      </c>
      <c r="E203" s="260" t="s">
        <v>22</v>
      </c>
      <c r="F203" s="261" t="s">
        <v>349</v>
      </c>
      <c r="G203" s="259"/>
      <c r="H203" s="262">
        <v>2041.286</v>
      </c>
      <c r="I203" s="263"/>
      <c r="J203" s="259"/>
      <c r="K203" s="259"/>
      <c r="L203" s="264"/>
      <c r="M203" s="265"/>
      <c r="N203" s="266"/>
      <c r="O203" s="266"/>
      <c r="P203" s="266"/>
      <c r="Q203" s="266"/>
      <c r="R203" s="266"/>
      <c r="S203" s="266"/>
      <c r="T203" s="267"/>
      <c r="AT203" s="268" t="s">
        <v>224</v>
      </c>
      <c r="AU203" s="268" t="s">
        <v>86</v>
      </c>
      <c r="AV203" s="14" t="s">
        <v>221</v>
      </c>
      <c r="AW203" s="14" t="s">
        <v>41</v>
      </c>
      <c r="AX203" s="14" t="s">
        <v>24</v>
      </c>
      <c r="AY203" s="268" t="s">
        <v>214</v>
      </c>
    </row>
    <row r="204" spans="2:65" s="1" customFormat="1" ht="31.5" customHeight="1">
      <c r="B204" s="42"/>
      <c r="C204" s="206" t="s">
        <v>427</v>
      </c>
      <c r="D204" s="206" t="s">
        <v>216</v>
      </c>
      <c r="E204" s="207" t="s">
        <v>2248</v>
      </c>
      <c r="F204" s="208" t="s">
        <v>2249</v>
      </c>
      <c r="G204" s="209" t="s">
        <v>233</v>
      </c>
      <c r="H204" s="210">
        <v>22454.146</v>
      </c>
      <c r="I204" s="211"/>
      <c r="J204" s="212">
        <f>ROUND(I204*H204,2)</f>
        <v>0</v>
      </c>
      <c r="K204" s="208" t="s">
        <v>234</v>
      </c>
      <c r="L204" s="62"/>
      <c r="M204" s="213" t="s">
        <v>22</v>
      </c>
      <c r="N204" s="214" t="s">
        <v>49</v>
      </c>
      <c r="O204" s="43"/>
      <c r="P204" s="215">
        <f>O204*H204</f>
        <v>0</v>
      </c>
      <c r="Q204" s="215">
        <v>0</v>
      </c>
      <c r="R204" s="215">
        <f>Q204*H204</f>
        <v>0</v>
      </c>
      <c r="S204" s="215">
        <v>0</v>
      </c>
      <c r="T204" s="216">
        <f>S204*H204</f>
        <v>0</v>
      </c>
      <c r="AR204" s="25" t="s">
        <v>221</v>
      </c>
      <c r="AT204" s="25" t="s">
        <v>216</v>
      </c>
      <c r="AU204" s="25" t="s">
        <v>86</v>
      </c>
      <c r="AY204" s="25" t="s">
        <v>214</v>
      </c>
      <c r="BE204" s="217">
        <f>IF(N204="základní",J204,0)</f>
        <v>0</v>
      </c>
      <c r="BF204" s="217">
        <f>IF(N204="snížená",J204,0)</f>
        <v>0</v>
      </c>
      <c r="BG204" s="217">
        <f>IF(N204="zákl. přenesená",J204,0)</f>
        <v>0</v>
      </c>
      <c r="BH204" s="217">
        <f>IF(N204="sníž. přenesená",J204,0)</f>
        <v>0</v>
      </c>
      <c r="BI204" s="217">
        <f>IF(N204="nulová",J204,0)</f>
        <v>0</v>
      </c>
      <c r="BJ204" s="25" t="s">
        <v>24</v>
      </c>
      <c r="BK204" s="217">
        <f>ROUND(I204*H204,2)</f>
        <v>0</v>
      </c>
      <c r="BL204" s="25" t="s">
        <v>221</v>
      </c>
      <c r="BM204" s="25" t="s">
        <v>2983</v>
      </c>
    </row>
    <row r="205" spans="2:47" s="1" customFormat="1" ht="40.5">
      <c r="B205" s="42"/>
      <c r="C205" s="64"/>
      <c r="D205" s="218" t="s">
        <v>223</v>
      </c>
      <c r="E205" s="64"/>
      <c r="F205" s="219" t="s">
        <v>2251</v>
      </c>
      <c r="G205" s="64"/>
      <c r="H205" s="64"/>
      <c r="I205" s="174"/>
      <c r="J205" s="64"/>
      <c r="K205" s="64"/>
      <c r="L205" s="62"/>
      <c r="M205" s="220"/>
      <c r="N205" s="43"/>
      <c r="O205" s="43"/>
      <c r="P205" s="43"/>
      <c r="Q205" s="43"/>
      <c r="R205" s="43"/>
      <c r="S205" s="43"/>
      <c r="T205" s="79"/>
      <c r="AT205" s="25" t="s">
        <v>223</v>
      </c>
      <c r="AU205" s="25" t="s">
        <v>86</v>
      </c>
    </row>
    <row r="206" spans="2:47" s="1" customFormat="1" ht="27">
      <c r="B206" s="42"/>
      <c r="C206" s="64"/>
      <c r="D206" s="218" t="s">
        <v>335</v>
      </c>
      <c r="E206" s="64"/>
      <c r="F206" s="270" t="s">
        <v>1544</v>
      </c>
      <c r="G206" s="64"/>
      <c r="H206" s="64"/>
      <c r="I206" s="174"/>
      <c r="J206" s="64"/>
      <c r="K206" s="64"/>
      <c r="L206" s="62"/>
      <c r="M206" s="220"/>
      <c r="N206" s="43"/>
      <c r="O206" s="43"/>
      <c r="P206" s="43"/>
      <c r="Q206" s="43"/>
      <c r="R206" s="43"/>
      <c r="S206" s="43"/>
      <c r="T206" s="79"/>
      <c r="AT206" s="25" t="s">
        <v>335</v>
      </c>
      <c r="AU206" s="25" t="s">
        <v>86</v>
      </c>
    </row>
    <row r="207" spans="2:51" s="12" customFormat="1" ht="13.5">
      <c r="B207" s="221"/>
      <c r="C207" s="222"/>
      <c r="D207" s="223" t="s">
        <v>224</v>
      </c>
      <c r="E207" s="222"/>
      <c r="F207" s="225" t="s">
        <v>2984</v>
      </c>
      <c r="G207" s="222"/>
      <c r="H207" s="226">
        <v>22454.146</v>
      </c>
      <c r="I207" s="227"/>
      <c r="J207" s="222"/>
      <c r="K207" s="222"/>
      <c r="L207" s="228"/>
      <c r="M207" s="229"/>
      <c r="N207" s="230"/>
      <c r="O207" s="230"/>
      <c r="P207" s="230"/>
      <c r="Q207" s="230"/>
      <c r="R207" s="230"/>
      <c r="S207" s="230"/>
      <c r="T207" s="231"/>
      <c r="AT207" s="232" t="s">
        <v>224</v>
      </c>
      <c r="AU207" s="232" t="s">
        <v>86</v>
      </c>
      <c r="AV207" s="12" t="s">
        <v>86</v>
      </c>
      <c r="AW207" s="12" t="s">
        <v>6</v>
      </c>
      <c r="AX207" s="12" t="s">
        <v>24</v>
      </c>
      <c r="AY207" s="232" t="s">
        <v>214</v>
      </c>
    </row>
    <row r="208" spans="2:65" s="1" customFormat="1" ht="22.5" customHeight="1">
      <c r="B208" s="42"/>
      <c r="C208" s="206" t="s">
        <v>433</v>
      </c>
      <c r="D208" s="206" t="s">
        <v>216</v>
      </c>
      <c r="E208" s="207" t="s">
        <v>289</v>
      </c>
      <c r="F208" s="208" t="s">
        <v>290</v>
      </c>
      <c r="G208" s="209" t="s">
        <v>233</v>
      </c>
      <c r="H208" s="210">
        <v>2949.919</v>
      </c>
      <c r="I208" s="211"/>
      <c r="J208" s="212">
        <f>ROUND(I208*H208,2)</f>
        <v>0</v>
      </c>
      <c r="K208" s="208" t="s">
        <v>220</v>
      </c>
      <c r="L208" s="62"/>
      <c r="M208" s="213" t="s">
        <v>22</v>
      </c>
      <c r="N208" s="214" t="s">
        <v>49</v>
      </c>
      <c r="O208" s="43"/>
      <c r="P208" s="215">
        <f>O208*H208</f>
        <v>0</v>
      </c>
      <c r="Q208" s="215">
        <v>0</v>
      </c>
      <c r="R208" s="215">
        <f>Q208*H208</f>
        <v>0</v>
      </c>
      <c r="S208" s="215">
        <v>0</v>
      </c>
      <c r="T208" s="216">
        <f>S208*H208</f>
        <v>0</v>
      </c>
      <c r="AR208" s="25" t="s">
        <v>221</v>
      </c>
      <c r="AT208" s="25" t="s">
        <v>216</v>
      </c>
      <c r="AU208" s="25" t="s">
        <v>86</v>
      </c>
      <c r="AY208" s="25" t="s">
        <v>214</v>
      </c>
      <c r="BE208" s="217">
        <f>IF(N208="základní",J208,0)</f>
        <v>0</v>
      </c>
      <c r="BF208" s="217">
        <f>IF(N208="snížená",J208,0)</f>
        <v>0</v>
      </c>
      <c r="BG208" s="217">
        <f>IF(N208="zákl. přenesená",J208,0)</f>
        <v>0</v>
      </c>
      <c r="BH208" s="217">
        <f>IF(N208="sníž. přenesená",J208,0)</f>
        <v>0</v>
      </c>
      <c r="BI208" s="217">
        <f>IF(N208="nulová",J208,0)</f>
        <v>0</v>
      </c>
      <c r="BJ208" s="25" t="s">
        <v>24</v>
      </c>
      <c r="BK208" s="217">
        <f>ROUND(I208*H208,2)</f>
        <v>0</v>
      </c>
      <c r="BL208" s="25" t="s">
        <v>221</v>
      </c>
      <c r="BM208" s="25" t="s">
        <v>2985</v>
      </c>
    </row>
    <row r="209" spans="2:47" s="1" customFormat="1" ht="27">
      <c r="B209" s="42"/>
      <c r="C209" s="64"/>
      <c r="D209" s="218" t="s">
        <v>223</v>
      </c>
      <c r="E209" s="64"/>
      <c r="F209" s="219" t="s">
        <v>2021</v>
      </c>
      <c r="G209" s="64"/>
      <c r="H209" s="64"/>
      <c r="I209" s="174"/>
      <c r="J209" s="64"/>
      <c r="K209" s="64"/>
      <c r="L209" s="62"/>
      <c r="M209" s="220"/>
      <c r="N209" s="43"/>
      <c r="O209" s="43"/>
      <c r="P209" s="43"/>
      <c r="Q209" s="43"/>
      <c r="R209" s="43"/>
      <c r="S209" s="43"/>
      <c r="T209" s="79"/>
      <c r="AT209" s="25" t="s">
        <v>223</v>
      </c>
      <c r="AU209" s="25" t="s">
        <v>86</v>
      </c>
    </row>
    <row r="210" spans="2:51" s="12" customFormat="1" ht="13.5">
      <c r="B210" s="221"/>
      <c r="C210" s="222"/>
      <c r="D210" s="223" t="s">
        <v>224</v>
      </c>
      <c r="E210" s="224" t="s">
        <v>22</v>
      </c>
      <c r="F210" s="225" t="s">
        <v>2358</v>
      </c>
      <c r="G210" s="222"/>
      <c r="H210" s="226">
        <v>2949.919</v>
      </c>
      <c r="I210" s="227"/>
      <c r="J210" s="222"/>
      <c r="K210" s="222"/>
      <c r="L210" s="228"/>
      <c r="M210" s="229"/>
      <c r="N210" s="230"/>
      <c r="O210" s="230"/>
      <c r="P210" s="230"/>
      <c r="Q210" s="230"/>
      <c r="R210" s="230"/>
      <c r="S210" s="230"/>
      <c r="T210" s="231"/>
      <c r="AT210" s="232" t="s">
        <v>224</v>
      </c>
      <c r="AU210" s="232" t="s">
        <v>86</v>
      </c>
      <c r="AV210" s="12" t="s">
        <v>86</v>
      </c>
      <c r="AW210" s="12" t="s">
        <v>41</v>
      </c>
      <c r="AX210" s="12" t="s">
        <v>24</v>
      </c>
      <c r="AY210" s="232" t="s">
        <v>214</v>
      </c>
    </row>
    <row r="211" spans="2:65" s="1" customFormat="1" ht="22.5" customHeight="1">
      <c r="B211" s="42"/>
      <c r="C211" s="206" t="s">
        <v>438</v>
      </c>
      <c r="D211" s="206" t="s">
        <v>216</v>
      </c>
      <c r="E211" s="207" t="s">
        <v>294</v>
      </c>
      <c r="F211" s="208" t="s">
        <v>295</v>
      </c>
      <c r="G211" s="209" t="s">
        <v>233</v>
      </c>
      <c r="H211" s="210">
        <v>5668.95</v>
      </c>
      <c r="I211" s="211"/>
      <c r="J211" s="212">
        <f>ROUND(I211*H211,2)</f>
        <v>0</v>
      </c>
      <c r="K211" s="208" t="s">
        <v>220</v>
      </c>
      <c r="L211" s="62"/>
      <c r="M211" s="213" t="s">
        <v>22</v>
      </c>
      <c r="N211" s="214" t="s">
        <v>49</v>
      </c>
      <c r="O211" s="43"/>
      <c r="P211" s="215">
        <f>O211*H211</f>
        <v>0</v>
      </c>
      <c r="Q211" s="215">
        <v>0</v>
      </c>
      <c r="R211" s="215">
        <f>Q211*H211</f>
        <v>0</v>
      </c>
      <c r="S211" s="215">
        <v>0</v>
      </c>
      <c r="T211" s="216">
        <f>S211*H211</f>
        <v>0</v>
      </c>
      <c r="AR211" s="25" t="s">
        <v>221</v>
      </c>
      <c r="AT211" s="25" t="s">
        <v>216</v>
      </c>
      <c r="AU211" s="25" t="s">
        <v>86</v>
      </c>
      <c r="AY211" s="25" t="s">
        <v>214</v>
      </c>
      <c r="BE211" s="217">
        <f>IF(N211="základní",J211,0)</f>
        <v>0</v>
      </c>
      <c r="BF211" s="217">
        <f>IF(N211="snížená",J211,0)</f>
        <v>0</v>
      </c>
      <c r="BG211" s="217">
        <f>IF(N211="zákl. přenesená",J211,0)</f>
        <v>0</v>
      </c>
      <c r="BH211" s="217">
        <f>IF(N211="sníž. přenesená",J211,0)</f>
        <v>0</v>
      </c>
      <c r="BI211" s="217">
        <f>IF(N211="nulová",J211,0)</f>
        <v>0</v>
      </c>
      <c r="BJ211" s="25" t="s">
        <v>24</v>
      </c>
      <c r="BK211" s="217">
        <f>ROUND(I211*H211,2)</f>
        <v>0</v>
      </c>
      <c r="BL211" s="25" t="s">
        <v>221</v>
      </c>
      <c r="BM211" s="25" t="s">
        <v>2986</v>
      </c>
    </row>
    <row r="212" spans="2:47" s="1" customFormat="1" ht="13.5">
      <c r="B212" s="42"/>
      <c r="C212" s="64"/>
      <c r="D212" s="218" t="s">
        <v>223</v>
      </c>
      <c r="E212" s="64"/>
      <c r="F212" s="219" t="s">
        <v>295</v>
      </c>
      <c r="G212" s="64"/>
      <c r="H212" s="64"/>
      <c r="I212" s="174"/>
      <c r="J212" s="64"/>
      <c r="K212" s="64"/>
      <c r="L212" s="62"/>
      <c r="M212" s="220"/>
      <c r="N212" s="43"/>
      <c r="O212" s="43"/>
      <c r="P212" s="43"/>
      <c r="Q212" s="43"/>
      <c r="R212" s="43"/>
      <c r="S212" s="43"/>
      <c r="T212" s="79"/>
      <c r="AT212" s="25" t="s">
        <v>223</v>
      </c>
      <c r="AU212" s="25" t="s">
        <v>86</v>
      </c>
    </row>
    <row r="213" spans="2:51" s="12" customFormat="1" ht="13.5">
      <c r="B213" s="221"/>
      <c r="C213" s="222"/>
      <c r="D213" s="223" t="s">
        <v>224</v>
      </c>
      <c r="E213" s="224" t="s">
        <v>22</v>
      </c>
      <c r="F213" s="225" t="s">
        <v>2732</v>
      </c>
      <c r="G213" s="222"/>
      <c r="H213" s="226">
        <v>5668.95</v>
      </c>
      <c r="I213" s="227"/>
      <c r="J213" s="222"/>
      <c r="K213" s="222"/>
      <c r="L213" s="228"/>
      <c r="M213" s="229"/>
      <c r="N213" s="230"/>
      <c r="O213" s="230"/>
      <c r="P213" s="230"/>
      <c r="Q213" s="230"/>
      <c r="R213" s="230"/>
      <c r="S213" s="230"/>
      <c r="T213" s="231"/>
      <c r="AT213" s="232" t="s">
        <v>224</v>
      </c>
      <c r="AU213" s="232" t="s">
        <v>86</v>
      </c>
      <c r="AV213" s="12" t="s">
        <v>86</v>
      </c>
      <c r="AW213" s="12" t="s">
        <v>41</v>
      </c>
      <c r="AX213" s="12" t="s">
        <v>24</v>
      </c>
      <c r="AY213" s="232" t="s">
        <v>214</v>
      </c>
    </row>
    <row r="214" spans="2:65" s="1" customFormat="1" ht="22.5" customHeight="1">
      <c r="B214" s="42"/>
      <c r="C214" s="206" t="s">
        <v>446</v>
      </c>
      <c r="D214" s="206" t="s">
        <v>216</v>
      </c>
      <c r="E214" s="207" t="s">
        <v>1551</v>
      </c>
      <c r="F214" s="208" t="s">
        <v>1552</v>
      </c>
      <c r="G214" s="209" t="s">
        <v>373</v>
      </c>
      <c r="H214" s="210">
        <v>4761.694</v>
      </c>
      <c r="I214" s="211"/>
      <c r="J214" s="212">
        <f>ROUND(I214*H214,2)</f>
        <v>0</v>
      </c>
      <c r="K214" s="208" t="s">
        <v>220</v>
      </c>
      <c r="L214" s="62"/>
      <c r="M214" s="213" t="s">
        <v>22</v>
      </c>
      <c r="N214" s="214" t="s">
        <v>49</v>
      </c>
      <c r="O214" s="43"/>
      <c r="P214" s="215">
        <f>O214*H214</f>
        <v>0</v>
      </c>
      <c r="Q214" s="215">
        <v>0</v>
      </c>
      <c r="R214" s="215">
        <f>Q214*H214</f>
        <v>0</v>
      </c>
      <c r="S214" s="215">
        <v>0</v>
      </c>
      <c r="T214" s="216">
        <f>S214*H214</f>
        <v>0</v>
      </c>
      <c r="AR214" s="25" t="s">
        <v>221</v>
      </c>
      <c r="AT214" s="25" t="s">
        <v>216</v>
      </c>
      <c r="AU214" s="25" t="s">
        <v>86</v>
      </c>
      <c r="AY214" s="25" t="s">
        <v>214</v>
      </c>
      <c r="BE214" s="217">
        <f>IF(N214="základní",J214,0)</f>
        <v>0</v>
      </c>
      <c r="BF214" s="217">
        <f>IF(N214="snížená",J214,0)</f>
        <v>0</v>
      </c>
      <c r="BG214" s="217">
        <f>IF(N214="zákl. přenesená",J214,0)</f>
        <v>0</v>
      </c>
      <c r="BH214" s="217">
        <f>IF(N214="sníž. přenesená",J214,0)</f>
        <v>0</v>
      </c>
      <c r="BI214" s="217">
        <f>IF(N214="nulová",J214,0)</f>
        <v>0</v>
      </c>
      <c r="BJ214" s="25" t="s">
        <v>24</v>
      </c>
      <c r="BK214" s="217">
        <f>ROUND(I214*H214,2)</f>
        <v>0</v>
      </c>
      <c r="BL214" s="25" t="s">
        <v>221</v>
      </c>
      <c r="BM214" s="25" t="s">
        <v>2987</v>
      </c>
    </row>
    <row r="215" spans="2:47" s="1" customFormat="1" ht="13.5">
      <c r="B215" s="42"/>
      <c r="C215" s="64"/>
      <c r="D215" s="218" t="s">
        <v>223</v>
      </c>
      <c r="E215" s="64"/>
      <c r="F215" s="219" t="s">
        <v>1554</v>
      </c>
      <c r="G215" s="64"/>
      <c r="H215" s="64"/>
      <c r="I215" s="174"/>
      <c r="J215" s="64"/>
      <c r="K215" s="64"/>
      <c r="L215" s="62"/>
      <c r="M215" s="220"/>
      <c r="N215" s="43"/>
      <c r="O215" s="43"/>
      <c r="P215" s="43"/>
      <c r="Q215" s="43"/>
      <c r="R215" s="43"/>
      <c r="S215" s="43"/>
      <c r="T215" s="79"/>
      <c r="AT215" s="25" t="s">
        <v>223</v>
      </c>
      <c r="AU215" s="25" t="s">
        <v>86</v>
      </c>
    </row>
    <row r="216" spans="2:51" s="13" customFormat="1" ht="13.5">
      <c r="B216" s="247"/>
      <c r="C216" s="248"/>
      <c r="D216" s="218" t="s">
        <v>224</v>
      </c>
      <c r="E216" s="249" t="s">
        <v>22</v>
      </c>
      <c r="F216" s="250" t="s">
        <v>2988</v>
      </c>
      <c r="G216" s="248"/>
      <c r="H216" s="251" t="s">
        <v>22</v>
      </c>
      <c r="I216" s="252"/>
      <c r="J216" s="248"/>
      <c r="K216" s="248"/>
      <c r="L216" s="253"/>
      <c r="M216" s="254"/>
      <c r="N216" s="255"/>
      <c r="O216" s="255"/>
      <c r="P216" s="255"/>
      <c r="Q216" s="255"/>
      <c r="R216" s="255"/>
      <c r="S216" s="255"/>
      <c r="T216" s="256"/>
      <c r="AT216" s="257" t="s">
        <v>224</v>
      </c>
      <c r="AU216" s="257" t="s">
        <v>86</v>
      </c>
      <c r="AV216" s="13" t="s">
        <v>24</v>
      </c>
      <c r="AW216" s="13" t="s">
        <v>41</v>
      </c>
      <c r="AX216" s="13" t="s">
        <v>78</v>
      </c>
      <c r="AY216" s="257" t="s">
        <v>214</v>
      </c>
    </row>
    <row r="217" spans="2:51" s="12" customFormat="1" ht="27">
      <c r="B217" s="221"/>
      <c r="C217" s="222"/>
      <c r="D217" s="218" t="s">
        <v>224</v>
      </c>
      <c r="E217" s="233" t="s">
        <v>2192</v>
      </c>
      <c r="F217" s="234" t="s">
        <v>2989</v>
      </c>
      <c r="G217" s="222"/>
      <c r="H217" s="235">
        <v>2380.847</v>
      </c>
      <c r="I217" s="227"/>
      <c r="J217" s="222"/>
      <c r="K217" s="222"/>
      <c r="L217" s="228"/>
      <c r="M217" s="229"/>
      <c r="N217" s="230"/>
      <c r="O217" s="230"/>
      <c r="P217" s="230"/>
      <c r="Q217" s="230"/>
      <c r="R217" s="230"/>
      <c r="S217" s="230"/>
      <c r="T217" s="231"/>
      <c r="AT217" s="232" t="s">
        <v>224</v>
      </c>
      <c r="AU217" s="232" t="s">
        <v>86</v>
      </c>
      <c r="AV217" s="12" t="s">
        <v>86</v>
      </c>
      <c r="AW217" s="12" t="s">
        <v>41</v>
      </c>
      <c r="AX217" s="12" t="s">
        <v>78</v>
      </c>
      <c r="AY217" s="232" t="s">
        <v>214</v>
      </c>
    </row>
    <row r="218" spans="2:51" s="12" customFormat="1" ht="13.5">
      <c r="B218" s="221"/>
      <c r="C218" s="222"/>
      <c r="D218" s="223" t="s">
        <v>224</v>
      </c>
      <c r="E218" s="224" t="s">
        <v>22</v>
      </c>
      <c r="F218" s="225" t="s">
        <v>2990</v>
      </c>
      <c r="G218" s="222"/>
      <c r="H218" s="226">
        <v>4761.694</v>
      </c>
      <c r="I218" s="227"/>
      <c r="J218" s="222"/>
      <c r="K218" s="222"/>
      <c r="L218" s="228"/>
      <c r="M218" s="229"/>
      <c r="N218" s="230"/>
      <c r="O218" s="230"/>
      <c r="P218" s="230"/>
      <c r="Q218" s="230"/>
      <c r="R218" s="230"/>
      <c r="S218" s="230"/>
      <c r="T218" s="231"/>
      <c r="AT218" s="232" t="s">
        <v>224</v>
      </c>
      <c r="AU218" s="232" t="s">
        <v>86</v>
      </c>
      <c r="AV218" s="12" t="s">
        <v>86</v>
      </c>
      <c r="AW218" s="12" t="s">
        <v>41</v>
      </c>
      <c r="AX218" s="12" t="s">
        <v>24</v>
      </c>
      <c r="AY218" s="232" t="s">
        <v>214</v>
      </c>
    </row>
    <row r="219" spans="2:65" s="1" customFormat="1" ht="22.5" customHeight="1">
      <c r="B219" s="42"/>
      <c r="C219" s="206" t="s">
        <v>690</v>
      </c>
      <c r="D219" s="206" t="s">
        <v>216</v>
      </c>
      <c r="E219" s="207" t="s">
        <v>299</v>
      </c>
      <c r="F219" s="208" t="s">
        <v>300</v>
      </c>
      <c r="G219" s="209" t="s">
        <v>233</v>
      </c>
      <c r="H219" s="210">
        <v>4214.17</v>
      </c>
      <c r="I219" s="211"/>
      <c r="J219" s="212">
        <f>ROUND(I219*H219,2)</f>
        <v>0</v>
      </c>
      <c r="K219" s="208" t="s">
        <v>220</v>
      </c>
      <c r="L219" s="62"/>
      <c r="M219" s="213" t="s">
        <v>22</v>
      </c>
      <c r="N219" s="214" t="s">
        <v>49</v>
      </c>
      <c r="O219" s="43"/>
      <c r="P219" s="215">
        <f>O219*H219</f>
        <v>0</v>
      </c>
      <c r="Q219" s="215">
        <v>0</v>
      </c>
      <c r="R219" s="215">
        <f>Q219*H219</f>
        <v>0</v>
      </c>
      <c r="S219" s="215">
        <v>0</v>
      </c>
      <c r="T219" s="216">
        <f>S219*H219</f>
        <v>0</v>
      </c>
      <c r="AR219" s="25" t="s">
        <v>221</v>
      </c>
      <c r="AT219" s="25" t="s">
        <v>216</v>
      </c>
      <c r="AU219" s="25" t="s">
        <v>86</v>
      </c>
      <c r="AY219" s="25" t="s">
        <v>214</v>
      </c>
      <c r="BE219" s="217">
        <f>IF(N219="základní",J219,0)</f>
        <v>0</v>
      </c>
      <c r="BF219" s="217">
        <f>IF(N219="snížená",J219,0)</f>
        <v>0</v>
      </c>
      <c r="BG219" s="217">
        <f>IF(N219="zákl. přenesená",J219,0)</f>
        <v>0</v>
      </c>
      <c r="BH219" s="217">
        <f>IF(N219="sníž. přenesená",J219,0)</f>
        <v>0</v>
      </c>
      <c r="BI219" s="217">
        <f>IF(N219="nulová",J219,0)</f>
        <v>0</v>
      </c>
      <c r="BJ219" s="25" t="s">
        <v>24</v>
      </c>
      <c r="BK219" s="217">
        <f>ROUND(I219*H219,2)</f>
        <v>0</v>
      </c>
      <c r="BL219" s="25" t="s">
        <v>221</v>
      </c>
      <c r="BM219" s="25" t="s">
        <v>2991</v>
      </c>
    </row>
    <row r="220" spans="2:47" s="1" customFormat="1" ht="27">
      <c r="B220" s="42"/>
      <c r="C220" s="64"/>
      <c r="D220" s="218" t="s">
        <v>223</v>
      </c>
      <c r="E220" s="64"/>
      <c r="F220" s="219" t="s">
        <v>1557</v>
      </c>
      <c r="G220" s="64"/>
      <c r="H220" s="64"/>
      <c r="I220" s="174"/>
      <c r="J220" s="64"/>
      <c r="K220" s="64"/>
      <c r="L220" s="62"/>
      <c r="M220" s="220"/>
      <c r="N220" s="43"/>
      <c r="O220" s="43"/>
      <c r="P220" s="43"/>
      <c r="Q220" s="43"/>
      <c r="R220" s="43"/>
      <c r="S220" s="43"/>
      <c r="T220" s="79"/>
      <c r="AT220" s="25" t="s">
        <v>223</v>
      </c>
      <c r="AU220" s="25" t="s">
        <v>86</v>
      </c>
    </row>
    <row r="221" spans="2:51" s="12" customFormat="1" ht="40.5">
      <c r="B221" s="221"/>
      <c r="C221" s="222"/>
      <c r="D221" s="223" t="s">
        <v>224</v>
      </c>
      <c r="E221" s="224" t="s">
        <v>182</v>
      </c>
      <c r="F221" s="225" t="s">
        <v>2992</v>
      </c>
      <c r="G221" s="222"/>
      <c r="H221" s="226">
        <v>4214.17</v>
      </c>
      <c r="I221" s="227"/>
      <c r="J221" s="222"/>
      <c r="K221" s="222"/>
      <c r="L221" s="228"/>
      <c r="M221" s="229"/>
      <c r="N221" s="230"/>
      <c r="O221" s="230"/>
      <c r="P221" s="230"/>
      <c r="Q221" s="230"/>
      <c r="R221" s="230"/>
      <c r="S221" s="230"/>
      <c r="T221" s="231"/>
      <c r="AT221" s="232" t="s">
        <v>224</v>
      </c>
      <c r="AU221" s="232" t="s">
        <v>86</v>
      </c>
      <c r="AV221" s="12" t="s">
        <v>86</v>
      </c>
      <c r="AW221" s="12" t="s">
        <v>41</v>
      </c>
      <c r="AX221" s="12" t="s">
        <v>24</v>
      </c>
      <c r="AY221" s="232" t="s">
        <v>214</v>
      </c>
    </row>
    <row r="222" spans="2:65" s="1" customFormat="1" ht="22.5" customHeight="1">
      <c r="B222" s="42"/>
      <c r="C222" s="236" t="s">
        <v>697</v>
      </c>
      <c r="D222" s="236" t="s">
        <v>179</v>
      </c>
      <c r="E222" s="237" t="s">
        <v>2365</v>
      </c>
      <c r="F222" s="238" t="s">
        <v>2366</v>
      </c>
      <c r="G222" s="239" t="s">
        <v>373</v>
      </c>
      <c r="H222" s="240">
        <v>2528.502</v>
      </c>
      <c r="I222" s="241"/>
      <c r="J222" s="242">
        <f>ROUND(I222*H222,2)</f>
        <v>0</v>
      </c>
      <c r="K222" s="238" t="s">
        <v>220</v>
      </c>
      <c r="L222" s="243"/>
      <c r="M222" s="244" t="s">
        <v>22</v>
      </c>
      <c r="N222" s="245" t="s">
        <v>49</v>
      </c>
      <c r="O222" s="43"/>
      <c r="P222" s="215">
        <f>O222*H222</f>
        <v>0</v>
      </c>
      <c r="Q222" s="215">
        <v>0</v>
      </c>
      <c r="R222" s="215">
        <f>Q222*H222</f>
        <v>0</v>
      </c>
      <c r="S222" s="215">
        <v>0</v>
      </c>
      <c r="T222" s="216">
        <f>S222*H222</f>
        <v>0</v>
      </c>
      <c r="AR222" s="25" t="s">
        <v>262</v>
      </c>
      <c r="AT222" s="25" t="s">
        <v>179</v>
      </c>
      <c r="AU222" s="25" t="s">
        <v>86</v>
      </c>
      <c r="AY222" s="25" t="s">
        <v>214</v>
      </c>
      <c r="BE222" s="217">
        <f>IF(N222="základní",J222,0)</f>
        <v>0</v>
      </c>
      <c r="BF222" s="217">
        <f>IF(N222="snížená",J222,0)</f>
        <v>0</v>
      </c>
      <c r="BG222" s="217">
        <f>IF(N222="zákl. přenesená",J222,0)</f>
        <v>0</v>
      </c>
      <c r="BH222" s="217">
        <f>IF(N222="sníž. přenesená",J222,0)</f>
        <v>0</v>
      </c>
      <c r="BI222" s="217">
        <f>IF(N222="nulová",J222,0)</f>
        <v>0</v>
      </c>
      <c r="BJ222" s="25" t="s">
        <v>24</v>
      </c>
      <c r="BK222" s="217">
        <f>ROUND(I222*H222,2)</f>
        <v>0</v>
      </c>
      <c r="BL222" s="25" t="s">
        <v>221</v>
      </c>
      <c r="BM222" s="25" t="s">
        <v>2993</v>
      </c>
    </row>
    <row r="223" spans="2:47" s="1" customFormat="1" ht="13.5">
      <c r="B223" s="42"/>
      <c r="C223" s="64"/>
      <c r="D223" s="218" t="s">
        <v>223</v>
      </c>
      <c r="E223" s="64"/>
      <c r="F223" s="219" t="s">
        <v>2366</v>
      </c>
      <c r="G223" s="64"/>
      <c r="H223" s="64"/>
      <c r="I223" s="174"/>
      <c r="J223" s="64"/>
      <c r="K223" s="64"/>
      <c r="L223" s="62"/>
      <c r="M223" s="220"/>
      <c r="N223" s="43"/>
      <c r="O223" s="43"/>
      <c r="P223" s="43"/>
      <c r="Q223" s="43"/>
      <c r="R223" s="43"/>
      <c r="S223" s="43"/>
      <c r="T223" s="79"/>
      <c r="AT223" s="25" t="s">
        <v>223</v>
      </c>
      <c r="AU223" s="25" t="s">
        <v>86</v>
      </c>
    </row>
    <row r="224" spans="2:47" s="1" customFormat="1" ht="27">
      <c r="B224" s="42"/>
      <c r="C224" s="64"/>
      <c r="D224" s="218" t="s">
        <v>335</v>
      </c>
      <c r="E224" s="64"/>
      <c r="F224" s="270" t="s">
        <v>2994</v>
      </c>
      <c r="G224" s="64"/>
      <c r="H224" s="64"/>
      <c r="I224" s="174"/>
      <c r="J224" s="64"/>
      <c r="K224" s="64"/>
      <c r="L224" s="62"/>
      <c r="M224" s="220"/>
      <c r="N224" s="43"/>
      <c r="O224" s="43"/>
      <c r="P224" s="43"/>
      <c r="Q224" s="43"/>
      <c r="R224" s="43"/>
      <c r="S224" s="43"/>
      <c r="T224" s="79"/>
      <c r="AT224" s="25" t="s">
        <v>335</v>
      </c>
      <c r="AU224" s="25" t="s">
        <v>86</v>
      </c>
    </row>
    <row r="225" spans="2:51" s="12" customFormat="1" ht="13.5">
      <c r="B225" s="221"/>
      <c r="C225" s="222"/>
      <c r="D225" s="218" t="s">
        <v>224</v>
      </c>
      <c r="E225" s="233" t="s">
        <v>2312</v>
      </c>
      <c r="F225" s="234" t="s">
        <v>2368</v>
      </c>
      <c r="G225" s="222"/>
      <c r="H225" s="235">
        <v>1264.251</v>
      </c>
      <c r="I225" s="227"/>
      <c r="J225" s="222"/>
      <c r="K225" s="222"/>
      <c r="L225" s="228"/>
      <c r="M225" s="229"/>
      <c r="N225" s="230"/>
      <c r="O225" s="230"/>
      <c r="P225" s="230"/>
      <c r="Q225" s="230"/>
      <c r="R225" s="230"/>
      <c r="S225" s="230"/>
      <c r="T225" s="231"/>
      <c r="AT225" s="232" t="s">
        <v>224</v>
      </c>
      <c r="AU225" s="232" t="s">
        <v>86</v>
      </c>
      <c r="AV225" s="12" t="s">
        <v>86</v>
      </c>
      <c r="AW225" s="12" t="s">
        <v>41</v>
      </c>
      <c r="AX225" s="12" t="s">
        <v>78</v>
      </c>
      <c r="AY225" s="232" t="s">
        <v>214</v>
      </c>
    </row>
    <row r="226" spans="2:51" s="12" customFormat="1" ht="13.5">
      <c r="B226" s="221"/>
      <c r="C226" s="222"/>
      <c r="D226" s="223" t="s">
        <v>224</v>
      </c>
      <c r="E226" s="224" t="s">
        <v>22</v>
      </c>
      <c r="F226" s="225" t="s">
        <v>2369</v>
      </c>
      <c r="G226" s="222"/>
      <c r="H226" s="226">
        <v>2528.502</v>
      </c>
      <c r="I226" s="227"/>
      <c r="J226" s="222"/>
      <c r="K226" s="222"/>
      <c r="L226" s="228"/>
      <c r="M226" s="229"/>
      <c r="N226" s="230"/>
      <c r="O226" s="230"/>
      <c r="P226" s="230"/>
      <c r="Q226" s="230"/>
      <c r="R226" s="230"/>
      <c r="S226" s="230"/>
      <c r="T226" s="231"/>
      <c r="AT226" s="232" t="s">
        <v>224</v>
      </c>
      <c r="AU226" s="232" t="s">
        <v>86</v>
      </c>
      <c r="AV226" s="12" t="s">
        <v>86</v>
      </c>
      <c r="AW226" s="12" t="s">
        <v>41</v>
      </c>
      <c r="AX226" s="12" t="s">
        <v>24</v>
      </c>
      <c r="AY226" s="232" t="s">
        <v>214</v>
      </c>
    </row>
    <row r="227" spans="2:65" s="1" customFormat="1" ht="22.5" customHeight="1">
      <c r="B227" s="42"/>
      <c r="C227" s="206" t="s">
        <v>703</v>
      </c>
      <c r="D227" s="206" t="s">
        <v>216</v>
      </c>
      <c r="E227" s="207" t="s">
        <v>1559</v>
      </c>
      <c r="F227" s="208" t="s">
        <v>1560</v>
      </c>
      <c r="G227" s="209" t="s">
        <v>233</v>
      </c>
      <c r="H227" s="210">
        <v>856.29</v>
      </c>
      <c r="I227" s="211"/>
      <c r="J227" s="212">
        <f>ROUND(I227*H227,2)</f>
        <v>0</v>
      </c>
      <c r="K227" s="208" t="s">
        <v>234</v>
      </c>
      <c r="L227" s="62"/>
      <c r="M227" s="213" t="s">
        <v>22</v>
      </c>
      <c r="N227" s="214" t="s">
        <v>49</v>
      </c>
      <c r="O227" s="43"/>
      <c r="P227" s="215">
        <f>O227*H227</f>
        <v>0</v>
      </c>
      <c r="Q227" s="215">
        <v>0</v>
      </c>
      <c r="R227" s="215">
        <f>Q227*H227</f>
        <v>0</v>
      </c>
      <c r="S227" s="215">
        <v>0</v>
      </c>
      <c r="T227" s="216">
        <f>S227*H227</f>
        <v>0</v>
      </c>
      <c r="AR227" s="25" t="s">
        <v>221</v>
      </c>
      <c r="AT227" s="25" t="s">
        <v>216</v>
      </c>
      <c r="AU227" s="25" t="s">
        <v>86</v>
      </c>
      <c r="AY227" s="25" t="s">
        <v>214</v>
      </c>
      <c r="BE227" s="217">
        <f>IF(N227="základní",J227,0)</f>
        <v>0</v>
      </c>
      <c r="BF227" s="217">
        <f>IF(N227="snížená",J227,0)</f>
        <v>0</v>
      </c>
      <c r="BG227" s="217">
        <f>IF(N227="zákl. přenesená",J227,0)</f>
        <v>0</v>
      </c>
      <c r="BH227" s="217">
        <f>IF(N227="sníž. přenesená",J227,0)</f>
        <v>0</v>
      </c>
      <c r="BI227" s="217">
        <f>IF(N227="nulová",J227,0)</f>
        <v>0</v>
      </c>
      <c r="BJ227" s="25" t="s">
        <v>24</v>
      </c>
      <c r="BK227" s="217">
        <f>ROUND(I227*H227,2)</f>
        <v>0</v>
      </c>
      <c r="BL227" s="25" t="s">
        <v>221</v>
      </c>
      <c r="BM227" s="25" t="s">
        <v>2995</v>
      </c>
    </row>
    <row r="228" spans="2:47" s="1" customFormat="1" ht="40.5">
      <c r="B228" s="42"/>
      <c r="C228" s="64"/>
      <c r="D228" s="218" t="s">
        <v>223</v>
      </c>
      <c r="E228" s="64"/>
      <c r="F228" s="219" t="s">
        <v>1562</v>
      </c>
      <c r="G228" s="64"/>
      <c r="H228" s="64"/>
      <c r="I228" s="174"/>
      <c r="J228" s="64"/>
      <c r="K228" s="64"/>
      <c r="L228" s="62"/>
      <c r="M228" s="220"/>
      <c r="N228" s="43"/>
      <c r="O228" s="43"/>
      <c r="P228" s="43"/>
      <c r="Q228" s="43"/>
      <c r="R228" s="43"/>
      <c r="S228" s="43"/>
      <c r="T228" s="79"/>
      <c r="AT228" s="25" t="s">
        <v>223</v>
      </c>
      <c r="AU228" s="25" t="s">
        <v>86</v>
      </c>
    </row>
    <row r="229" spans="2:51" s="12" customFormat="1" ht="40.5">
      <c r="B229" s="221"/>
      <c r="C229" s="222"/>
      <c r="D229" s="223" t="s">
        <v>224</v>
      </c>
      <c r="E229" s="224" t="s">
        <v>1502</v>
      </c>
      <c r="F229" s="225" t="s">
        <v>2996</v>
      </c>
      <c r="G229" s="222"/>
      <c r="H229" s="226">
        <v>856.29</v>
      </c>
      <c r="I229" s="227"/>
      <c r="J229" s="222"/>
      <c r="K229" s="222"/>
      <c r="L229" s="228"/>
      <c r="M229" s="229"/>
      <c r="N229" s="230"/>
      <c r="O229" s="230"/>
      <c r="P229" s="230"/>
      <c r="Q229" s="230"/>
      <c r="R229" s="230"/>
      <c r="S229" s="230"/>
      <c r="T229" s="231"/>
      <c r="AT229" s="232" t="s">
        <v>224</v>
      </c>
      <c r="AU229" s="232" t="s">
        <v>86</v>
      </c>
      <c r="AV229" s="12" t="s">
        <v>86</v>
      </c>
      <c r="AW229" s="12" t="s">
        <v>41</v>
      </c>
      <c r="AX229" s="12" t="s">
        <v>24</v>
      </c>
      <c r="AY229" s="232" t="s">
        <v>214</v>
      </c>
    </row>
    <row r="230" spans="2:65" s="1" customFormat="1" ht="22.5" customHeight="1">
      <c r="B230" s="42"/>
      <c r="C230" s="236" t="s">
        <v>711</v>
      </c>
      <c r="D230" s="236" t="s">
        <v>179</v>
      </c>
      <c r="E230" s="237" t="s">
        <v>2372</v>
      </c>
      <c r="F230" s="238" t="s">
        <v>2373</v>
      </c>
      <c r="G230" s="239" t="s">
        <v>373</v>
      </c>
      <c r="H230" s="240">
        <v>1712.58</v>
      </c>
      <c r="I230" s="241"/>
      <c r="J230" s="242">
        <f>ROUND(I230*H230,2)</f>
        <v>0</v>
      </c>
      <c r="K230" s="238" t="s">
        <v>234</v>
      </c>
      <c r="L230" s="243"/>
      <c r="M230" s="244" t="s">
        <v>22</v>
      </c>
      <c r="N230" s="245" t="s">
        <v>49</v>
      </c>
      <c r="O230" s="43"/>
      <c r="P230" s="215">
        <f>O230*H230</f>
        <v>0</v>
      </c>
      <c r="Q230" s="215">
        <v>0</v>
      </c>
      <c r="R230" s="215">
        <f>Q230*H230</f>
        <v>0</v>
      </c>
      <c r="S230" s="215">
        <v>0</v>
      </c>
      <c r="T230" s="216">
        <f>S230*H230</f>
        <v>0</v>
      </c>
      <c r="AR230" s="25" t="s">
        <v>262</v>
      </c>
      <c r="AT230" s="25" t="s">
        <v>179</v>
      </c>
      <c r="AU230" s="25" t="s">
        <v>86</v>
      </c>
      <c r="AY230" s="25" t="s">
        <v>214</v>
      </c>
      <c r="BE230" s="217">
        <f>IF(N230="základní",J230,0)</f>
        <v>0</v>
      </c>
      <c r="BF230" s="217">
        <f>IF(N230="snížená",J230,0)</f>
        <v>0</v>
      </c>
      <c r="BG230" s="217">
        <f>IF(N230="zákl. přenesená",J230,0)</f>
        <v>0</v>
      </c>
      <c r="BH230" s="217">
        <f>IF(N230="sníž. přenesená",J230,0)</f>
        <v>0</v>
      </c>
      <c r="BI230" s="217">
        <f>IF(N230="nulová",J230,0)</f>
        <v>0</v>
      </c>
      <c r="BJ230" s="25" t="s">
        <v>24</v>
      </c>
      <c r="BK230" s="217">
        <f>ROUND(I230*H230,2)</f>
        <v>0</v>
      </c>
      <c r="BL230" s="25" t="s">
        <v>221</v>
      </c>
      <c r="BM230" s="25" t="s">
        <v>2997</v>
      </c>
    </row>
    <row r="231" spans="2:47" s="1" customFormat="1" ht="13.5">
      <c r="B231" s="42"/>
      <c r="C231" s="64"/>
      <c r="D231" s="218" t="s">
        <v>223</v>
      </c>
      <c r="E231" s="64"/>
      <c r="F231" s="219" t="s">
        <v>2373</v>
      </c>
      <c r="G231" s="64"/>
      <c r="H231" s="64"/>
      <c r="I231" s="174"/>
      <c r="J231" s="64"/>
      <c r="K231" s="64"/>
      <c r="L231" s="62"/>
      <c r="M231" s="220"/>
      <c r="N231" s="43"/>
      <c r="O231" s="43"/>
      <c r="P231" s="43"/>
      <c r="Q231" s="43"/>
      <c r="R231" s="43"/>
      <c r="S231" s="43"/>
      <c r="T231" s="79"/>
      <c r="AT231" s="25" t="s">
        <v>223</v>
      </c>
      <c r="AU231" s="25" t="s">
        <v>86</v>
      </c>
    </row>
    <row r="232" spans="2:51" s="12" customFormat="1" ht="13.5">
      <c r="B232" s="221"/>
      <c r="C232" s="222"/>
      <c r="D232" s="223" t="s">
        <v>224</v>
      </c>
      <c r="E232" s="224" t="s">
        <v>22</v>
      </c>
      <c r="F232" s="225" t="s">
        <v>1567</v>
      </c>
      <c r="G232" s="222"/>
      <c r="H232" s="226">
        <v>1712.58</v>
      </c>
      <c r="I232" s="227"/>
      <c r="J232" s="222"/>
      <c r="K232" s="222"/>
      <c r="L232" s="228"/>
      <c r="M232" s="229"/>
      <c r="N232" s="230"/>
      <c r="O232" s="230"/>
      <c r="P232" s="230"/>
      <c r="Q232" s="230"/>
      <c r="R232" s="230"/>
      <c r="S232" s="230"/>
      <c r="T232" s="231"/>
      <c r="AT232" s="232" t="s">
        <v>224</v>
      </c>
      <c r="AU232" s="232" t="s">
        <v>86</v>
      </c>
      <c r="AV232" s="12" t="s">
        <v>86</v>
      </c>
      <c r="AW232" s="12" t="s">
        <v>41</v>
      </c>
      <c r="AX232" s="12" t="s">
        <v>24</v>
      </c>
      <c r="AY232" s="232" t="s">
        <v>214</v>
      </c>
    </row>
    <row r="233" spans="2:65" s="1" customFormat="1" ht="22.5" customHeight="1">
      <c r="B233" s="42"/>
      <c r="C233" s="206" t="s">
        <v>717</v>
      </c>
      <c r="D233" s="206" t="s">
        <v>216</v>
      </c>
      <c r="E233" s="207" t="s">
        <v>2998</v>
      </c>
      <c r="F233" s="208" t="s">
        <v>2999</v>
      </c>
      <c r="G233" s="209" t="s">
        <v>359</v>
      </c>
      <c r="H233" s="210">
        <v>1155.8</v>
      </c>
      <c r="I233" s="211"/>
      <c r="J233" s="212">
        <f>ROUND(I233*H233,2)</f>
        <v>0</v>
      </c>
      <c r="K233" s="208" t="s">
        <v>234</v>
      </c>
      <c r="L233" s="62"/>
      <c r="M233" s="213" t="s">
        <v>22</v>
      </c>
      <c r="N233" s="214" t="s">
        <v>49</v>
      </c>
      <c r="O233" s="43"/>
      <c r="P233" s="215">
        <f>O233*H233</f>
        <v>0</v>
      </c>
      <c r="Q233" s="215">
        <v>0</v>
      </c>
      <c r="R233" s="215">
        <f>Q233*H233</f>
        <v>0</v>
      </c>
      <c r="S233" s="215">
        <v>0</v>
      </c>
      <c r="T233" s="216">
        <f>S233*H233</f>
        <v>0</v>
      </c>
      <c r="AR233" s="25" t="s">
        <v>221</v>
      </c>
      <c r="AT233" s="25" t="s">
        <v>216</v>
      </c>
      <c r="AU233" s="25" t="s">
        <v>86</v>
      </c>
      <c r="AY233" s="25" t="s">
        <v>214</v>
      </c>
      <c r="BE233" s="217">
        <f>IF(N233="základní",J233,0)</f>
        <v>0</v>
      </c>
      <c r="BF233" s="217">
        <f>IF(N233="snížená",J233,0)</f>
        <v>0</v>
      </c>
      <c r="BG233" s="217">
        <f>IF(N233="zákl. přenesená",J233,0)</f>
        <v>0</v>
      </c>
      <c r="BH233" s="217">
        <f>IF(N233="sníž. přenesená",J233,0)</f>
        <v>0</v>
      </c>
      <c r="BI233" s="217">
        <f>IF(N233="nulová",J233,0)</f>
        <v>0</v>
      </c>
      <c r="BJ233" s="25" t="s">
        <v>24</v>
      </c>
      <c r="BK233" s="217">
        <f>ROUND(I233*H233,2)</f>
        <v>0</v>
      </c>
      <c r="BL233" s="25" t="s">
        <v>221</v>
      </c>
      <c r="BM233" s="25" t="s">
        <v>3000</v>
      </c>
    </row>
    <row r="234" spans="2:47" s="1" customFormat="1" ht="27">
      <c r="B234" s="42"/>
      <c r="C234" s="64"/>
      <c r="D234" s="218" t="s">
        <v>223</v>
      </c>
      <c r="E234" s="64"/>
      <c r="F234" s="219" t="s">
        <v>3001</v>
      </c>
      <c r="G234" s="64"/>
      <c r="H234" s="64"/>
      <c r="I234" s="174"/>
      <c r="J234" s="64"/>
      <c r="K234" s="64"/>
      <c r="L234" s="62"/>
      <c r="M234" s="220"/>
      <c r="N234" s="43"/>
      <c r="O234" s="43"/>
      <c r="P234" s="43"/>
      <c r="Q234" s="43"/>
      <c r="R234" s="43"/>
      <c r="S234" s="43"/>
      <c r="T234" s="79"/>
      <c r="AT234" s="25" t="s">
        <v>223</v>
      </c>
      <c r="AU234" s="25" t="s">
        <v>86</v>
      </c>
    </row>
    <row r="235" spans="2:51" s="12" customFormat="1" ht="13.5">
      <c r="B235" s="221"/>
      <c r="C235" s="222"/>
      <c r="D235" s="223" t="s">
        <v>224</v>
      </c>
      <c r="E235" s="224" t="s">
        <v>22</v>
      </c>
      <c r="F235" s="225" t="s">
        <v>3002</v>
      </c>
      <c r="G235" s="222"/>
      <c r="H235" s="226">
        <v>1155.8</v>
      </c>
      <c r="I235" s="227"/>
      <c r="J235" s="222"/>
      <c r="K235" s="222"/>
      <c r="L235" s="228"/>
      <c r="M235" s="229"/>
      <c r="N235" s="230"/>
      <c r="O235" s="230"/>
      <c r="P235" s="230"/>
      <c r="Q235" s="230"/>
      <c r="R235" s="230"/>
      <c r="S235" s="230"/>
      <c r="T235" s="231"/>
      <c r="AT235" s="232" t="s">
        <v>224</v>
      </c>
      <c r="AU235" s="232" t="s">
        <v>86</v>
      </c>
      <c r="AV235" s="12" t="s">
        <v>86</v>
      </c>
      <c r="AW235" s="12" t="s">
        <v>41</v>
      </c>
      <c r="AX235" s="12" t="s">
        <v>24</v>
      </c>
      <c r="AY235" s="232" t="s">
        <v>214</v>
      </c>
    </row>
    <row r="236" spans="2:65" s="1" customFormat="1" ht="22.5" customHeight="1">
      <c r="B236" s="42"/>
      <c r="C236" s="206" t="s">
        <v>724</v>
      </c>
      <c r="D236" s="206" t="s">
        <v>216</v>
      </c>
      <c r="E236" s="207" t="s">
        <v>3003</v>
      </c>
      <c r="F236" s="208" t="s">
        <v>3004</v>
      </c>
      <c r="G236" s="209" t="s">
        <v>359</v>
      </c>
      <c r="H236" s="210">
        <v>1155.8</v>
      </c>
      <c r="I236" s="211"/>
      <c r="J236" s="212">
        <f>ROUND(I236*H236,2)</f>
        <v>0</v>
      </c>
      <c r="K236" s="208" t="s">
        <v>234</v>
      </c>
      <c r="L236" s="62"/>
      <c r="M236" s="213" t="s">
        <v>22</v>
      </c>
      <c r="N236" s="214" t="s">
        <v>49</v>
      </c>
      <c r="O236" s="43"/>
      <c r="P236" s="215">
        <f>O236*H236</f>
        <v>0</v>
      </c>
      <c r="Q236" s="215">
        <v>0</v>
      </c>
      <c r="R236" s="215">
        <f>Q236*H236</f>
        <v>0</v>
      </c>
      <c r="S236" s="215">
        <v>0</v>
      </c>
      <c r="T236" s="216">
        <f>S236*H236</f>
        <v>0</v>
      </c>
      <c r="AR236" s="25" t="s">
        <v>221</v>
      </c>
      <c r="AT236" s="25" t="s">
        <v>216</v>
      </c>
      <c r="AU236" s="25" t="s">
        <v>86</v>
      </c>
      <c r="AY236" s="25" t="s">
        <v>214</v>
      </c>
      <c r="BE236" s="217">
        <f>IF(N236="základní",J236,0)</f>
        <v>0</v>
      </c>
      <c r="BF236" s="217">
        <f>IF(N236="snížená",J236,0)</f>
        <v>0</v>
      </c>
      <c r="BG236" s="217">
        <f>IF(N236="zákl. přenesená",J236,0)</f>
        <v>0</v>
      </c>
      <c r="BH236" s="217">
        <f>IF(N236="sníž. přenesená",J236,0)</f>
        <v>0</v>
      </c>
      <c r="BI236" s="217">
        <f>IF(N236="nulová",J236,0)</f>
        <v>0</v>
      </c>
      <c r="BJ236" s="25" t="s">
        <v>24</v>
      </c>
      <c r="BK236" s="217">
        <f>ROUND(I236*H236,2)</f>
        <v>0</v>
      </c>
      <c r="BL236" s="25" t="s">
        <v>221</v>
      </c>
      <c r="BM236" s="25" t="s">
        <v>3005</v>
      </c>
    </row>
    <row r="237" spans="2:47" s="1" customFormat="1" ht="27">
      <c r="B237" s="42"/>
      <c r="C237" s="64"/>
      <c r="D237" s="218" t="s">
        <v>223</v>
      </c>
      <c r="E237" s="64"/>
      <c r="F237" s="219" t="s">
        <v>3006</v>
      </c>
      <c r="G237" s="64"/>
      <c r="H237" s="64"/>
      <c r="I237" s="174"/>
      <c r="J237" s="64"/>
      <c r="K237" s="64"/>
      <c r="L237" s="62"/>
      <c r="M237" s="220"/>
      <c r="N237" s="43"/>
      <c r="O237" s="43"/>
      <c r="P237" s="43"/>
      <c r="Q237" s="43"/>
      <c r="R237" s="43"/>
      <c r="S237" s="43"/>
      <c r="T237" s="79"/>
      <c r="AT237" s="25" t="s">
        <v>223</v>
      </c>
      <c r="AU237" s="25" t="s">
        <v>86</v>
      </c>
    </row>
    <row r="238" spans="2:51" s="12" customFormat="1" ht="13.5">
      <c r="B238" s="221"/>
      <c r="C238" s="222"/>
      <c r="D238" s="223" t="s">
        <v>224</v>
      </c>
      <c r="E238" s="224" t="s">
        <v>22</v>
      </c>
      <c r="F238" s="225" t="s">
        <v>3002</v>
      </c>
      <c r="G238" s="222"/>
      <c r="H238" s="226">
        <v>1155.8</v>
      </c>
      <c r="I238" s="227"/>
      <c r="J238" s="222"/>
      <c r="K238" s="222"/>
      <c r="L238" s="228"/>
      <c r="M238" s="229"/>
      <c r="N238" s="230"/>
      <c r="O238" s="230"/>
      <c r="P238" s="230"/>
      <c r="Q238" s="230"/>
      <c r="R238" s="230"/>
      <c r="S238" s="230"/>
      <c r="T238" s="231"/>
      <c r="AT238" s="232" t="s">
        <v>224</v>
      </c>
      <c r="AU238" s="232" t="s">
        <v>86</v>
      </c>
      <c r="AV238" s="12" t="s">
        <v>86</v>
      </c>
      <c r="AW238" s="12" t="s">
        <v>41</v>
      </c>
      <c r="AX238" s="12" t="s">
        <v>24</v>
      </c>
      <c r="AY238" s="232" t="s">
        <v>214</v>
      </c>
    </row>
    <row r="239" spans="2:65" s="1" customFormat="1" ht="22.5" customHeight="1">
      <c r="B239" s="42"/>
      <c r="C239" s="236" t="s">
        <v>729</v>
      </c>
      <c r="D239" s="236" t="s">
        <v>179</v>
      </c>
      <c r="E239" s="237" t="s">
        <v>3007</v>
      </c>
      <c r="F239" s="238" t="s">
        <v>3008</v>
      </c>
      <c r="G239" s="239" t="s">
        <v>1492</v>
      </c>
      <c r="H239" s="240">
        <v>17.337</v>
      </c>
      <c r="I239" s="241"/>
      <c r="J239" s="242">
        <f>ROUND(I239*H239,2)</f>
        <v>0</v>
      </c>
      <c r="K239" s="238" t="s">
        <v>234</v>
      </c>
      <c r="L239" s="243"/>
      <c r="M239" s="244" t="s">
        <v>22</v>
      </c>
      <c r="N239" s="245" t="s">
        <v>49</v>
      </c>
      <c r="O239" s="43"/>
      <c r="P239" s="215">
        <f>O239*H239</f>
        <v>0</v>
      </c>
      <c r="Q239" s="215">
        <v>0.001</v>
      </c>
      <c r="R239" s="215">
        <f>Q239*H239</f>
        <v>0.017337</v>
      </c>
      <c r="S239" s="215">
        <v>0</v>
      </c>
      <c r="T239" s="216">
        <f>S239*H239</f>
        <v>0</v>
      </c>
      <c r="AR239" s="25" t="s">
        <v>262</v>
      </c>
      <c r="AT239" s="25" t="s">
        <v>179</v>
      </c>
      <c r="AU239" s="25" t="s">
        <v>86</v>
      </c>
      <c r="AY239" s="25" t="s">
        <v>214</v>
      </c>
      <c r="BE239" s="217">
        <f>IF(N239="základní",J239,0)</f>
        <v>0</v>
      </c>
      <c r="BF239" s="217">
        <f>IF(N239="snížená",J239,0)</f>
        <v>0</v>
      </c>
      <c r="BG239" s="217">
        <f>IF(N239="zákl. přenesená",J239,0)</f>
        <v>0</v>
      </c>
      <c r="BH239" s="217">
        <f>IF(N239="sníž. přenesená",J239,0)</f>
        <v>0</v>
      </c>
      <c r="BI239" s="217">
        <f>IF(N239="nulová",J239,0)</f>
        <v>0</v>
      </c>
      <c r="BJ239" s="25" t="s">
        <v>24</v>
      </c>
      <c r="BK239" s="217">
        <f>ROUND(I239*H239,2)</f>
        <v>0</v>
      </c>
      <c r="BL239" s="25" t="s">
        <v>221</v>
      </c>
      <c r="BM239" s="25" t="s">
        <v>3009</v>
      </c>
    </row>
    <row r="240" spans="2:47" s="1" customFormat="1" ht="13.5">
      <c r="B240" s="42"/>
      <c r="C240" s="64"/>
      <c r="D240" s="218" t="s">
        <v>223</v>
      </c>
      <c r="E240" s="64"/>
      <c r="F240" s="219" t="s">
        <v>3010</v>
      </c>
      <c r="G240" s="64"/>
      <c r="H240" s="64"/>
      <c r="I240" s="174"/>
      <c r="J240" s="64"/>
      <c r="K240" s="64"/>
      <c r="L240" s="62"/>
      <c r="M240" s="220"/>
      <c r="N240" s="43"/>
      <c r="O240" s="43"/>
      <c r="P240" s="43"/>
      <c r="Q240" s="43"/>
      <c r="R240" s="43"/>
      <c r="S240" s="43"/>
      <c r="T240" s="79"/>
      <c r="AT240" s="25" t="s">
        <v>223</v>
      </c>
      <c r="AU240" s="25" t="s">
        <v>86</v>
      </c>
    </row>
    <row r="241" spans="2:51" s="12" customFormat="1" ht="13.5">
      <c r="B241" s="221"/>
      <c r="C241" s="222"/>
      <c r="D241" s="218" t="s">
        <v>224</v>
      </c>
      <c r="E241" s="222"/>
      <c r="F241" s="234" t="s">
        <v>3011</v>
      </c>
      <c r="G241" s="222"/>
      <c r="H241" s="235">
        <v>17.337</v>
      </c>
      <c r="I241" s="227"/>
      <c r="J241" s="222"/>
      <c r="K241" s="222"/>
      <c r="L241" s="228"/>
      <c r="M241" s="229"/>
      <c r="N241" s="230"/>
      <c r="O241" s="230"/>
      <c r="P241" s="230"/>
      <c r="Q241" s="230"/>
      <c r="R241" s="230"/>
      <c r="S241" s="230"/>
      <c r="T241" s="231"/>
      <c r="AT241" s="232" t="s">
        <v>224</v>
      </c>
      <c r="AU241" s="232" t="s">
        <v>86</v>
      </c>
      <c r="AV241" s="12" t="s">
        <v>86</v>
      </c>
      <c r="AW241" s="12" t="s">
        <v>6</v>
      </c>
      <c r="AX241" s="12" t="s">
        <v>24</v>
      </c>
      <c r="AY241" s="232" t="s">
        <v>214</v>
      </c>
    </row>
    <row r="242" spans="2:63" s="11" customFormat="1" ht="29.85" customHeight="1">
      <c r="B242" s="189"/>
      <c r="C242" s="190"/>
      <c r="D242" s="203" t="s">
        <v>77</v>
      </c>
      <c r="E242" s="204" t="s">
        <v>86</v>
      </c>
      <c r="F242" s="204" t="s">
        <v>304</v>
      </c>
      <c r="G242" s="190"/>
      <c r="H242" s="190"/>
      <c r="I242" s="193"/>
      <c r="J242" s="205">
        <f>BK242</f>
        <v>0</v>
      </c>
      <c r="K242" s="190"/>
      <c r="L242" s="195"/>
      <c r="M242" s="196"/>
      <c r="N242" s="197"/>
      <c r="O242" s="197"/>
      <c r="P242" s="198">
        <f>SUM(P243:P245)</f>
        <v>0</v>
      </c>
      <c r="Q242" s="197"/>
      <c r="R242" s="198">
        <f>SUM(R243:R245)</f>
        <v>188.7169501</v>
      </c>
      <c r="S242" s="197"/>
      <c r="T242" s="199">
        <f>SUM(T243:T245)</f>
        <v>0</v>
      </c>
      <c r="AR242" s="200" t="s">
        <v>24</v>
      </c>
      <c r="AT242" s="201" t="s">
        <v>77</v>
      </c>
      <c r="AU242" s="201" t="s">
        <v>24</v>
      </c>
      <c r="AY242" s="200" t="s">
        <v>214</v>
      </c>
      <c r="BK242" s="202">
        <f>SUM(BK243:BK245)</f>
        <v>0</v>
      </c>
    </row>
    <row r="243" spans="2:65" s="1" customFormat="1" ht="31.5" customHeight="1">
      <c r="B243" s="42"/>
      <c r="C243" s="206" t="s">
        <v>735</v>
      </c>
      <c r="D243" s="206" t="s">
        <v>216</v>
      </c>
      <c r="E243" s="207" t="s">
        <v>2375</v>
      </c>
      <c r="F243" s="208" t="s">
        <v>2376</v>
      </c>
      <c r="G243" s="209" t="s">
        <v>307</v>
      </c>
      <c r="H243" s="210">
        <v>832.93</v>
      </c>
      <c r="I243" s="211"/>
      <c r="J243" s="212">
        <f>ROUND(I243*H243,2)</f>
        <v>0</v>
      </c>
      <c r="K243" s="208" t="s">
        <v>220</v>
      </c>
      <c r="L243" s="62"/>
      <c r="M243" s="213" t="s">
        <v>22</v>
      </c>
      <c r="N243" s="214" t="s">
        <v>49</v>
      </c>
      <c r="O243" s="43"/>
      <c r="P243" s="215">
        <f>O243*H243</f>
        <v>0</v>
      </c>
      <c r="Q243" s="215">
        <v>0.22657</v>
      </c>
      <c r="R243" s="215">
        <f>Q243*H243</f>
        <v>188.7169501</v>
      </c>
      <c r="S243" s="215">
        <v>0</v>
      </c>
      <c r="T243" s="216">
        <f>S243*H243</f>
        <v>0</v>
      </c>
      <c r="AR243" s="25" t="s">
        <v>221</v>
      </c>
      <c r="AT243" s="25" t="s">
        <v>216</v>
      </c>
      <c r="AU243" s="25" t="s">
        <v>86</v>
      </c>
      <c r="AY243" s="25" t="s">
        <v>214</v>
      </c>
      <c r="BE243" s="217">
        <f>IF(N243="základní",J243,0)</f>
        <v>0</v>
      </c>
      <c r="BF243" s="217">
        <f>IF(N243="snížená",J243,0)</f>
        <v>0</v>
      </c>
      <c r="BG243" s="217">
        <f>IF(N243="zákl. přenesená",J243,0)</f>
        <v>0</v>
      </c>
      <c r="BH243" s="217">
        <f>IF(N243="sníž. přenesená",J243,0)</f>
        <v>0</v>
      </c>
      <c r="BI243" s="217">
        <f>IF(N243="nulová",J243,0)</f>
        <v>0</v>
      </c>
      <c r="BJ243" s="25" t="s">
        <v>24</v>
      </c>
      <c r="BK243" s="217">
        <f>ROUND(I243*H243,2)</f>
        <v>0</v>
      </c>
      <c r="BL243" s="25" t="s">
        <v>221</v>
      </c>
      <c r="BM243" s="25" t="s">
        <v>3012</v>
      </c>
    </row>
    <row r="244" spans="2:47" s="1" customFormat="1" ht="13.5">
      <c r="B244" s="42"/>
      <c r="C244" s="64"/>
      <c r="D244" s="218" t="s">
        <v>223</v>
      </c>
      <c r="E244" s="64"/>
      <c r="F244" s="219" t="s">
        <v>2376</v>
      </c>
      <c r="G244" s="64"/>
      <c r="H244" s="64"/>
      <c r="I244" s="174"/>
      <c r="J244" s="64"/>
      <c r="K244" s="64"/>
      <c r="L244" s="62"/>
      <c r="M244" s="220"/>
      <c r="N244" s="43"/>
      <c r="O244" s="43"/>
      <c r="P244" s="43"/>
      <c r="Q244" s="43"/>
      <c r="R244" s="43"/>
      <c r="S244" s="43"/>
      <c r="T244" s="79"/>
      <c r="AT244" s="25" t="s">
        <v>223</v>
      </c>
      <c r="AU244" s="25" t="s">
        <v>86</v>
      </c>
    </row>
    <row r="245" spans="2:51" s="12" customFormat="1" ht="13.5">
      <c r="B245" s="221"/>
      <c r="C245" s="222"/>
      <c r="D245" s="218" t="s">
        <v>224</v>
      </c>
      <c r="E245" s="233" t="s">
        <v>22</v>
      </c>
      <c r="F245" s="234" t="s">
        <v>3013</v>
      </c>
      <c r="G245" s="222"/>
      <c r="H245" s="235">
        <v>832.93</v>
      </c>
      <c r="I245" s="227"/>
      <c r="J245" s="222"/>
      <c r="K245" s="222"/>
      <c r="L245" s="228"/>
      <c r="M245" s="229"/>
      <c r="N245" s="230"/>
      <c r="O245" s="230"/>
      <c r="P245" s="230"/>
      <c r="Q245" s="230"/>
      <c r="R245" s="230"/>
      <c r="S245" s="230"/>
      <c r="T245" s="231"/>
      <c r="AT245" s="232" t="s">
        <v>224</v>
      </c>
      <c r="AU245" s="232" t="s">
        <v>86</v>
      </c>
      <c r="AV245" s="12" t="s">
        <v>86</v>
      </c>
      <c r="AW245" s="12" t="s">
        <v>41</v>
      </c>
      <c r="AX245" s="12" t="s">
        <v>24</v>
      </c>
      <c r="AY245" s="232" t="s">
        <v>214</v>
      </c>
    </row>
    <row r="246" spans="2:63" s="11" customFormat="1" ht="29.85" customHeight="1">
      <c r="B246" s="189"/>
      <c r="C246" s="190"/>
      <c r="D246" s="203" t="s">
        <v>77</v>
      </c>
      <c r="E246" s="204" t="s">
        <v>124</v>
      </c>
      <c r="F246" s="204" t="s">
        <v>323</v>
      </c>
      <c r="G246" s="190"/>
      <c r="H246" s="190"/>
      <c r="I246" s="193"/>
      <c r="J246" s="205">
        <f>BK246</f>
        <v>0</v>
      </c>
      <c r="K246" s="190"/>
      <c r="L246" s="195"/>
      <c r="M246" s="196"/>
      <c r="N246" s="197"/>
      <c r="O246" s="197"/>
      <c r="P246" s="198">
        <f>SUM(P247:P249)</f>
        <v>0</v>
      </c>
      <c r="Q246" s="197"/>
      <c r="R246" s="198">
        <f>SUM(R247:R249)</f>
        <v>0</v>
      </c>
      <c r="S246" s="197"/>
      <c r="T246" s="199">
        <f>SUM(T247:T249)</f>
        <v>0</v>
      </c>
      <c r="AR246" s="200" t="s">
        <v>24</v>
      </c>
      <c r="AT246" s="201" t="s">
        <v>77</v>
      </c>
      <c r="AU246" s="201" t="s">
        <v>24</v>
      </c>
      <c r="AY246" s="200" t="s">
        <v>214</v>
      </c>
      <c r="BK246" s="202">
        <f>SUM(BK247:BK249)</f>
        <v>0</v>
      </c>
    </row>
    <row r="247" spans="2:65" s="1" customFormat="1" ht="22.5" customHeight="1">
      <c r="B247" s="42"/>
      <c r="C247" s="206" t="s">
        <v>744</v>
      </c>
      <c r="D247" s="206" t="s">
        <v>216</v>
      </c>
      <c r="E247" s="207" t="s">
        <v>3014</v>
      </c>
      <c r="F247" s="208" t="s">
        <v>3015</v>
      </c>
      <c r="G247" s="209" t="s">
        <v>307</v>
      </c>
      <c r="H247" s="210">
        <v>1863.4</v>
      </c>
      <c r="I247" s="211"/>
      <c r="J247" s="212">
        <f>ROUND(I247*H247,2)</f>
        <v>0</v>
      </c>
      <c r="K247" s="208" t="s">
        <v>234</v>
      </c>
      <c r="L247" s="62"/>
      <c r="M247" s="213" t="s">
        <v>22</v>
      </c>
      <c r="N247" s="214" t="s">
        <v>49</v>
      </c>
      <c r="O247" s="43"/>
      <c r="P247" s="215">
        <f>O247*H247</f>
        <v>0</v>
      </c>
      <c r="Q247" s="215">
        <v>0</v>
      </c>
      <c r="R247" s="215">
        <f>Q247*H247</f>
        <v>0</v>
      </c>
      <c r="S247" s="215">
        <v>0</v>
      </c>
      <c r="T247" s="216">
        <f>S247*H247</f>
        <v>0</v>
      </c>
      <c r="AR247" s="25" t="s">
        <v>221</v>
      </c>
      <c r="AT247" s="25" t="s">
        <v>216</v>
      </c>
      <c r="AU247" s="25" t="s">
        <v>86</v>
      </c>
      <c r="AY247" s="25" t="s">
        <v>214</v>
      </c>
      <c r="BE247" s="217">
        <f>IF(N247="základní",J247,0)</f>
        <v>0</v>
      </c>
      <c r="BF247" s="217">
        <f>IF(N247="snížená",J247,0)</f>
        <v>0</v>
      </c>
      <c r="BG247" s="217">
        <f>IF(N247="zákl. přenesená",J247,0)</f>
        <v>0</v>
      </c>
      <c r="BH247" s="217">
        <f>IF(N247="sníž. přenesená",J247,0)</f>
        <v>0</v>
      </c>
      <c r="BI247" s="217">
        <f>IF(N247="nulová",J247,0)</f>
        <v>0</v>
      </c>
      <c r="BJ247" s="25" t="s">
        <v>24</v>
      </c>
      <c r="BK247" s="217">
        <f>ROUND(I247*H247,2)</f>
        <v>0</v>
      </c>
      <c r="BL247" s="25" t="s">
        <v>221</v>
      </c>
      <c r="BM247" s="25" t="s">
        <v>3016</v>
      </c>
    </row>
    <row r="248" spans="2:47" s="1" customFormat="1" ht="13.5">
      <c r="B248" s="42"/>
      <c r="C248" s="64"/>
      <c r="D248" s="218" t="s">
        <v>223</v>
      </c>
      <c r="E248" s="64"/>
      <c r="F248" s="219" t="s">
        <v>3017</v>
      </c>
      <c r="G248" s="64"/>
      <c r="H248" s="64"/>
      <c r="I248" s="174"/>
      <c r="J248" s="64"/>
      <c r="K248" s="64"/>
      <c r="L248" s="62"/>
      <c r="M248" s="220"/>
      <c r="N248" s="43"/>
      <c r="O248" s="43"/>
      <c r="P248" s="43"/>
      <c r="Q248" s="43"/>
      <c r="R248" s="43"/>
      <c r="S248" s="43"/>
      <c r="T248" s="79"/>
      <c r="AT248" s="25" t="s">
        <v>223</v>
      </c>
      <c r="AU248" s="25" t="s">
        <v>86</v>
      </c>
    </row>
    <row r="249" spans="2:51" s="12" customFormat="1" ht="13.5">
      <c r="B249" s="221"/>
      <c r="C249" s="222"/>
      <c r="D249" s="218" t="s">
        <v>224</v>
      </c>
      <c r="E249" s="233" t="s">
        <v>22</v>
      </c>
      <c r="F249" s="234" t="s">
        <v>3018</v>
      </c>
      <c r="G249" s="222"/>
      <c r="H249" s="235">
        <v>1863.4</v>
      </c>
      <c r="I249" s="227"/>
      <c r="J249" s="222"/>
      <c r="K249" s="222"/>
      <c r="L249" s="228"/>
      <c r="M249" s="229"/>
      <c r="N249" s="230"/>
      <c r="O249" s="230"/>
      <c r="P249" s="230"/>
      <c r="Q249" s="230"/>
      <c r="R249" s="230"/>
      <c r="S249" s="230"/>
      <c r="T249" s="231"/>
      <c r="AT249" s="232" t="s">
        <v>224</v>
      </c>
      <c r="AU249" s="232" t="s">
        <v>86</v>
      </c>
      <c r="AV249" s="12" t="s">
        <v>86</v>
      </c>
      <c r="AW249" s="12" t="s">
        <v>41</v>
      </c>
      <c r="AX249" s="12" t="s">
        <v>24</v>
      </c>
      <c r="AY249" s="232" t="s">
        <v>214</v>
      </c>
    </row>
    <row r="250" spans="2:63" s="11" customFormat="1" ht="29.85" customHeight="1">
      <c r="B250" s="189"/>
      <c r="C250" s="190"/>
      <c r="D250" s="203" t="s">
        <v>77</v>
      </c>
      <c r="E250" s="204" t="s">
        <v>221</v>
      </c>
      <c r="F250" s="204" t="s">
        <v>377</v>
      </c>
      <c r="G250" s="190"/>
      <c r="H250" s="190"/>
      <c r="I250" s="193"/>
      <c r="J250" s="205">
        <f>BK250</f>
        <v>0</v>
      </c>
      <c r="K250" s="190"/>
      <c r="L250" s="195"/>
      <c r="M250" s="196"/>
      <c r="N250" s="197"/>
      <c r="O250" s="197"/>
      <c r="P250" s="198">
        <f>SUM(P251:P275)</f>
        <v>0</v>
      </c>
      <c r="Q250" s="197"/>
      <c r="R250" s="198">
        <f>SUM(R251:R275)</f>
        <v>6.815150000000001</v>
      </c>
      <c r="S250" s="197"/>
      <c r="T250" s="199">
        <f>SUM(T251:T275)</f>
        <v>0</v>
      </c>
      <c r="AR250" s="200" t="s">
        <v>24</v>
      </c>
      <c r="AT250" s="201" t="s">
        <v>77</v>
      </c>
      <c r="AU250" s="201" t="s">
        <v>24</v>
      </c>
      <c r="AY250" s="200" t="s">
        <v>214</v>
      </c>
      <c r="BK250" s="202">
        <f>SUM(BK251:BK275)</f>
        <v>0</v>
      </c>
    </row>
    <row r="251" spans="2:65" s="1" customFormat="1" ht="22.5" customHeight="1">
      <c r="B251" s="42"/>
      <c r="C251" s="206" t="s">
        <v>750</v>
      </c>
      <c r="D251" s="206" t="s">
        <v>216</v>
      </c>
      <c r="E251" s="207" t="s">
        <v>1574</v>
      </c>
      <c r="F251" s="208" t="s">
        <v>1575</v>
      </c>
      <c r="G251" s="209" t="s">
        <v>233</v>
      </c>
      <c r="H251" s="210">
        <v>249.78</v>
      </c>
      <c r="I251" s="211"/>
      <c r="J251" s="212">
        <f>ROUND(I251*H251,2)</f>
        <v>0</v>
      </c>
      <c r="K251" s="208" t="s">
        <v>234</v>
      </c>
      <c r="L251" s="62"/>
      <c r="M251" s="213" t="s">
        <v>22</v>
      </c>
      <c r="N251" s="214" t="s">
        <v>49</v>
      </c>
      <c r="O251" s="43"/>
      <c r="P251" s="215">
        <f>O251*H251</f>
        <v>0</v>
      </c>
      <c r="Q251" s="215">
        <v>0</v>
      </c>
      <c r="R251" s="215">
        <f>Q251*H251</f>
        <v>0</v>
      </c>
      <c r="S251" s="215">
        <v>0</v>
      </c>
      <c r="T251" s="216">
        <f>S251*H251</f>
        <v>0</v>
      </c>
      <c r="AR251" s="25" t="s">
        <v>221</v>
      </c>
      <c r="AT251" s="25" t="s">
        <v>216</v>
      </c>
      <c r="AU251" s="25" t="s">
        <v>86</v>
      </c>
      <c r="AY251" s="25" t="s">
        <v>214</v>
      </c>
      <c r="BE251" s="217">
        <f>IF(N251="základní",J251,0)</f>
        <v>0</v>
      </c>
      <c r="BF251" s="217">
        <f>IF(N251="snížená",J251,0)</f>
        <v>0</v>
      </c>
      <c r="BG251" s="217">
        <f>IF(N251="zákl. přenesená",J251,0)</f>
        <v>0</v>
      </c>
      <c r="BH251" s="217">
        <f>IF(N251="sníž. přenesená",J251,0)</f>
        <v>0</v>
      </c>
      <c r="BI251" s="217">
        <f>IF(N251="nulová",J251,0)</f>
        <v>0</v>
      </c>
      <c r="BJ251" s="25" t="s">
        <v>24</v>
      </c>
      <c r="BK251" s="217">
        <f>ROUND(I251*H251,2)</f>
        <v>0</v>
      </c>
      <c r="BL251" s="25" t="s">
        <v>221</v>
      </c>
      <c r="BM251" s="25" t="s">
        <v>3019</v>
      </c>
    </row>
    <row r="252" spans="2:47" s="1" customFormat="1" ht="27">
      <c r="B252" s="42"/>
      <c r="C252" s="64"/>
      <c r="D252" s="218" t="s">
        <v>223</v>
      </c>
      <c r="E252" s="64"/>
      <c r="F252" s="219" t="s">
        <v>1577</v>
      </c>
      <c r="G252" s="64"/>
      <c r="H252" s="64"/>
      <c r="I252" s="174"/>
      <c r="J252" s="64"/>
      <c r="K252" s="64"/>
      <c r="L252" s="62"/>
      <c r="M252" s="220"/>
      <c r="N252" s="43"/>
      <c r="O252" s="43"/>
      <c r="P252" s="43"/>
      <c r="Q252" s="43"/>
      <c r="R252" s="43"/>
      <c r="S252" s="43"/>
      <c r="T252" s="79"/>
      <c r="AT252" s="25" t="s">
        <v>223</v>
      </c>
      <c r="AU252" s="25" t="s">
        <v>86</v>
      </c>
    </row>
    <row r="253" spans="2:51" s="12" customFormat="1" ht="40.5">
      <c r="B253" s="221"/>
      <c r="C253" s="222"/>
      <c r="D253" s="218" t="s">
        <v>224</v>
      </c>
      <c r="E253" s="233" t="s">
        <v>22</v>
      </c>
      <c r="F253" s="234" t="s">
        <v>3020</v>
      </c>
      <c r="G253" s="222"/>
      <c r="H253" s="235">
        <v>249.78</v>
      </c>
      <c r="I253" s="227"/>
      <c r="J253" s="222"/>
      <c r="K253" s="222"/>
      <c r="L253" s="228"/>
      <c r="M253" s="229"/>
      <c r="N253" s="230"/>
      <c r="O253" s="230"/>
      <c r="P253" s="230"/>
      <c r="Q253" s="230"/>
      <c r="R253" s="230"/>
      <c r="S253" s="230"/>
      <c r="T253" s="231"/>
      <c r="AT253" s="232" t="s">
        <v>224</v>
      </c>
      <c r="AU253" s="232" t="s">
        <v>86</v>
      </c>
      <c r="AV253" s="12" t="s">
        <v>86</v>
      </c>
      <c r="AW253" s="12" t="s">
        <v>41</v>
      </c>
      <c r="AX253" s="12" t="s">
        <v>78</v>
      </c>
      <c r="AY253" s="232" t="s">
        <v>214</v>
      </c>
    </row>
    <row r="254" spans="2:51" s="14" customFormat="1" ht="13.5">
      <c r="B254" s="258"/>
      <c r="C254" s="259"/>
      <c r="D254" s="223" t="s">
        <v>224</v>
      </c>
      <c r="E254" s="260" t="s">
        <v>176</v>
      </c>
      <c r="F254" s="261" t="s">
        <v>349</v>
      </c>
      <c r="G254" s="259"/>
      <c r="H254" s="262">
        <v>249.78</v>
      </c>
      <c r="I254" s="263"/>
      <c r="J254" s="259"/>
      <c r="K254" s="259"/>
      <c r="L254" s="264"/>
      <c r="M254" s="265"/>
      <c r="N254" s="266"/>
      <c r="O254" s="266"/>
      <c r="P254" s="266"/>
      <c r="Q254" s="266"/>
      <c r="R254" s="266"/>
      <c r="S254" s="266"/>
      <c r="T254" s="267"/>
      <c r="AT254" s="268" t="s">
        <v>224</v>
      </c>
      <c r="AU254" s="268" t="s">
        <v>86</v>
      </c>
      <c r="AV254" s="14" t="s">
        <v>221</v>
      </c>
      <c r="AW254" s="14" t="s">
        <v>41</v>
      </c>
      <c r="AX254" s="14" t="s">
        <v>24</v>
      </c>
      <c r="AY254" s="268" t="s">
        <v>214</v>
      </c>
    </row>
    <row r="255" spans="2:65" s="1" customFormat="1" ht="22.5" customHeight="1">
      <c r="B255" s="42"/>
      <c r="C255" s="206" t="s">
        <v>757</v>
      </c>
      <c r="D255" s="206" t="s">
        <v>216</v>
      </c>
      <c r="E255" s="207" t="s">
        <v>3021</v>
      </c>
      <c r="F255" s="208" t="s">
        <v>3022</v>
      </c>
      <c r="G255" s="209" t="s">
        <v>313</v>
      </c>
      <c r="H255" s="210">
        <v>69</v>
      </c>
      <c r="I255" s="211"/>
      <c r="J255" s="212">
        <f>ROUND(I255*H255,2)</f>
        <v>0</v>
      </c>
      <c r="K255" s="208" t="s">
        <v>220</v>
      </c>
      <c r="L255" s="62"/>
      <c r="M255" s="213" t="s">
        <v>22</v>
      </c>
      <c r="N255" s="214" t="s">
        <v>49</v>
      </c>
      <c r="O255" s="43"/>
      <c r="P255" s="215">
        <f>O255*H255</f>
        <v>0</v>
      </c>
      <c r="Q255" s="215">
        <v>0.0066</v>
      </c>
      <c r="R255" s="215">
        <f>Q255*H255</f>
        <v>0.45539999999999997</v>
      </c>
      <c r="S255" s="215">
        <v>0</v>
      </c>
      <c r="T255" s="216">
        <f>S255*H255</f>
        <v>0</v>
      </c>
      <c r="AR255" s="25" t="s">
        <v>221</v>
      </c>
      <c r="AT255" s="25" t="s">
        <v>216</v>
      </c>
      <c r="AU255" s="25" t="s">
        <v>86</v>
      </c>
      <c r="AY255" s="25" t="s">
        <v>214</v>
      </c>
      <c r="BE255" s="217">
        <f>IF(N255="základní",J255,0)</f>
        <v>0</v>
      </c>
      <c r="BF255" s="217">
        <f>IF(N255="snížená",J255,0)</f>
        <v>0</v>
      </c>
      <c r="BG255" s="217">
        <f>IF(N255="zákl. přenesená",J255,0)</f>
        <v>0</v>
      </c>
      <c r="BH255" s="217">
        <f>IF(N255="sníž. přenesená",J255,0)</f>
        <v>0</v>
      </c>
      <c r="BI255" s="217">
        <f>IF(N255="nulová",J255,0)</f>
        <v>0</v>
      </c>
      <c r="BJ255" s="25" t="s">
        <v>24</v>
      </c>
      <c r="BK255" s="217">
        <f>ROUND(I255*H255,2)</f>
        <v>0</v>
      </c>
      <c r="BL255" s="25" t="s">
        <v>221</v>
      </c>
      <c r="BM255" s="25" t="s">
        <v>3023</v>
      </c>
    </row>
    <row r="256" spans="2:47" s="1" customFormat="1" ht="13.5">
      <c r="B256" s="42"/>
      <c r="C256" s="64"/>
      <c r="D256" s="218" t="s">
        <v>223</v>
      </c>
      <c r="E256" s="64"/>
      <c r="F256" s="219" t="s">
        <v>3022</v>
      </c>
      <c r="G256" s="64"/>
      <c r="H256" s="64"/>
      <c r="I256" s="174"/>
      <c r="J256" s="64"/>
      <c r="K256" s="64"/>
      <c r="L256" s="62"/>
      <c r="M256" s="220"/>
      <c r="N256" s="43"/>
      <c r="O256" s="43"/>
      <c r="P256" s="43"/>
      <c r="Q256" s="43"/>
      <c r="R256" s="43"/>
      <c r="S256" s="43"/>
      <c r="T256" s="79"/>
      <c r="AT256" s="25" t="s">
        <v>223</v>
      </c>
      <c r="AU256" s="25" t="s">
        <v>86</v>
      </c>
    </row>
    <row r="257" spans="2:51" s="12" customFormat="1" ht="13.5">
      <c r="B257" s="221"/>
      <c r="C257" s="222"/>
      <c r="D257" s="223" t="s">
        <v>224</v>
      </c>
      <c r="E257" s="224" t="s">
        <v>22</v>
      </c>
      <c r="F257" s="225" t="s">
        <v>3024</v>
      </c>
      <c r="G257" s="222"/>
      <c r="H257" s="226">
        <v>69</v>
      </c>
      <c r="I257" s="227"/>
      <c r="J257" s="222"/>
      <c r="K257" s="222"/>
      <c r="L257" s="228"/>
      <c r="M257" s="229"/>
      <c r="N257" s="230"/>
      <c r="O257" s="230"/>
      <c r="P257" s="230"/>
      <c r="Q257" s="230"/>
      <c r="R257" s="230"/>
      <c r="S257" s="230"/>
      <c r="T257" s="231"/>
      <c r="AT257" s="232" t="s">
        <v>224</v>
      </c>
      <c r="AU257" s="232" t="s">
        <v>86</v>
      </c>
      <c r="AV257" s="12" t="s">
        <v>86</v>
      </c>
      <c r="AW257" s="12" t="s">
        <v>41</v>
      </c>
      <c r="AX257" s="12" t="s">
        <v>24</v>
      </c>
      <c r="AY257" s="232" t="s">
        <v>214</v>
      </c>
    </row>
    <row r="258" spans="2:65" s="1" customFormat="1" ht="22.5" customHeight="1">
      <c r="B258" s="42"/>
      <c r="C258" s="236" t="s">
        <v>763</v>
      </c>
      <c r="D258" s="236" t="s">
        <v>179</v>
      </c>
      <c r="E258" s="237" t="s">
        <v>3025</v>
      </c>
      <c r="F258" s="238" t="s">
        <v>3026</v>
      </c>
      <c r="G258" s="239" t="s">
        <v>313</v>
      </c>
      <c r="H258" s="240">
        <v>24.24</v>
      </c>
      <c r="I258" s="241"/>
      <c r="J258" s="242">
        <f>ROUND(I258*H258,2)</f>
        <v>0</v>
      </c>
      <c r="K258" s="238" t="s">
        <v>22</v>
      </c>
      <c r="L258" s="243"/>
      <c r="M258" s="244" t="s">
        <v>22</v>
      </c>
      <c r="N258" s="245" t="s">
        <v>49</v>
      </c>
      <c r="O258" s="43"/>
      <c r="P258" s="215">
        <f>O258*H258</f>
        <v>0</v>
      </c>
      <c r="Q258" s="215">
        <v>0.028</v>
      </c>
      <c r="R258" s="215">
        <f>Q258*H258</f>
        <v>0.67872</v>
      </c>
      <c r="S258" s="215">
        <v>0</v>
      </c>
      <c r="T258" s="216">
        <f>S258*H258</f>
        <v>0</v>
      </c>
      <c r="AR258" s="25" t="s">
        <v>262</v>
      </c>
      <c r="AT258" s="25" t="s">
        <v>179</v>
      </c>
      <c r="AU258" s="25" t="s">
        <v>86</v>
      </c>
      <c r="AY258" s="25" t="s">
        <v>214</v>
      </c>
      <c r="BE258" s="217">
        <f>IF(N258="základní",J258,0)</f>
        <v>0</v>
      </c>
      <c r="BF258" s="217">
        <f>IF(N258="snížená",J258,0)</f>
        <v>0</v>
      </c>
      <c r="BG258" s="217">
        <f>IF(N258="zákl. přenesená",J258,0)</f>
        <v>0</v>
      </c>
      <c r="BH258" s="217">
        <f>IF(N258="sníž. přenesená",J258,0)</f>
        <v>0</v>
      </c>
      <c r="BI258" s="217">
        <f>IF(N258="nulová",J258,0)</f>
        <v>0</v>
      </c>
      <c r="BJ258" s="25" t="s">
        <v>24</v>
      </c>
      <c r="BK258" s="217">
        <f>ROUND(I258*H258,2)</f>
        <v>0</v>
      </c>
      <c r="BL258" s="25" t="s">
        <v>221</v>
      </c>
      <c r="BM258" s="25" t="s">
        <v>3027</v>
      </c>
    </row>
    <row r="259" spans="2:47" s="1" customFormat="1" ht="13.5">
      <c r="B259" s="42"/>
      <c r="C259" s="64"/>
      <c r="D259" s="218" t="s">
        <v>223</v>
      </c>
      <c r="E259" s="64"/>
      <c r="F259" s="219" t="s">
        <v>3026</v>
      </c>
      <c r="G259" s="64"/>
      <c r="H259" s="64"/>
      <c r="I259" s="174"/>
      <c r="J259" s="64"/>
      <c r="K259" s="64"/>
      <c r="L259" s="62"/>
      <c r="M259" s="220"/>
      <c r="N259" s="43"/>
      <c r="O259" s="43"/>
      <c r="P259" s="43"/>
      <c r="Q259" s="43"/>
      <c r="R259" s="43"/>
      <c r="S259" s="43"/>
      <c r="T259" s="79"/>
      <c r="AT259" s="25" t="s">
        <v>223</v>
      </c>
      <c r="AU259" s="25" t="s">
        <v>86</v>
      </c>
    </row>
    <row r="260" spans="2:51" s="12" customFormat="1" ht="13.5">
      <c r="B260" s="221"/>
      <c r="C260" s="222"/>
      <c r="D260" s="223" t="s">
        <v>224</v>
      </c>
      <c r="E260" s="224" t="s">
        <v>22</v>
      </c>
      <c r="F260" s="225" t="s">
        <v>3028</v>
      </c>
      <c r="G260" s="222"/>
      <c r="H260" s="226">
        <v>24.24</v>
      </c>
      <c r="I260" s="227"/>
      <c r="J260" s="222"/>
      <c r="K260" s="222"/>
      <c r="L260" s="228"/>
      <c r="M260" s="229"/>
      <c r="N260" s="230"/>
      <c r="O260" s="230"/>
      <c r="P260" s="230"/>
      <c r="Q260" s="230"/>
      <c r="R260" s="230"/>
      <c r="S260" s="230"/>
      <c r="T260" s="231"/>
      <c r="AT260" s="232" t="s">
        <v>224</v>
      </c>
      <c r="AU260" s="232" t="s">
        <v>86</v>
      </c>
      <c r="AV260" s="12" t="s">
        <v>86</v>
      </c>
      <c r="AW260" s="12" t="s">
        <v>41</v>
      </c>
      <c r="AX260" s="12" t="s">
        <v>24</v>
      </c>
      <c r="AY260" s="232" t="s">
        <v>214</v>
      </c>
    </row>
    <row r="261" spans="2:65" s="1" customFormat="1" ht="22.5" customHeight="1">
      <c r="B261" s="42"/>
      <c r="C261" s="236" t="s">
        <v>769</v>
      </c>
      <c r="D261" s="236" t="s">
        <v>179</v>
      </c>
      <c r="E261" s="237" t="s">
        <v>3029</v>
      </c>
      <c r="F261" s="238" t="s">
        <v>3030</v>
      </c>
      <c r="G261" s="239" t="s">
        <v>313</v>
      </c>
      <c r="H261" s="240">
        <v>13.13</v>
      </c>
      <c r="I261" s="241"/>
      <c r="J261" s="242">
        <f>ROUND(I261*H261,2)</f>
        <v>0</v>
      </c>
      <c r="K261" s="238" t="s">
        <v>220</v>
      </c>
      <c r="L261" s="243"/>
      <c r="M261" s="244" t="s">
        <v>22</v>
      </c>
      <c r="N261" s="245" t="s">
        <v>49</v>
      </c>
      <c r="O261" s="43"/>
      <c r="P261" s="215">
        <f>O261*H261</f>
        <v>0</v>
      </c>
      <c r="Q261" s="215">
        <v>0.039</v>
      </c>
      <c r="R261" s="215">
        <f>Q261*H261</f>
        <v>0.51207</v>
      </c>
      <c r="S261" s="215">
        <v>0</v>
      </c>
      <c r="T261" s="216">
        <f>S261*H261</f>
        <v>0</v>
      </c>
      <c r="AR261" s="25" t="s">
        <v>262</v>
      </c>
      <c r="AT261" s="25" t="s">
        <v>179</v>
      </c>
      <c r="AU261" s="25" t="s">
        <v>86</v>
      </c>
      <c r="AY261" s="25" t="s">
        <v>214</v>
      </c>
      <c r="BE261" s="217">
        <f>IF(N261="základní",J261,0)</f>
        <v>0</v>
      </c>
      <c r="BF261" s="217">
        <f>IF(N261="snížená",J261,0)</f>
        <v>0</v>
      </c>
      <c r="BG261" s="217">
        <f>IF(N261="zákl. přenesená",J261,0)</f>
        <v>0</v>
      </c>
      <c r="BH261" s="217">
        <f>IF(N261="sníž. přenesená",J261,0)</f>
        <v>0</v>
      </c>
      <c r="BI261" s="217">
        <f>IF(N261="nulová",J261,0)</f>
        <v>0</v>
      </c>
      <c r="BJ261" s="25" t="s">
        <v>24</v>
      </c>
      <c r="BK261" s="217">
        <f>ROUND(I261*H261,2)</f>
        <v>0</v>
      </c>
      <c r="BL261" s="25" t="s">
        <v>221</v>
      </c>
      <c r="BM261" s="25" t="s">
        <v>3031</v>
      </c>
    </row>
    <row r="262" spans="2:47" s="1" customFormat="1" ht="27">
      <c r="B262" s="42"/>
      <c r="C262" s="64"/>
      <c r="D262" s="218" t="s">
        <v>223</v>
      </c>
      <c r="E262" s="64"/>
      <c r="F262" s="219" t="s">
        <v>3032</v>
      </c>
      <c r="G262" s="64"/>
      <c r="H262" s="64"/>
      <c r="I262" s="174"/>
      <c r="J262" s="64"/>
      <c r="K262" s="64"/>
      <c r="L262" s="62"/>
      <c r="M262" s="220"/>
      <c r="N262" s="43"/>
      <c r="O262" s="43"/>
      <c r="P262" s="43"/>
      <c r="Q262" s="43"/>
      <c r="R262" s="43"/>
      <c r="S262" s="43"/>
      <c r="T262" s="79"/>
      <c r="AT262" s="25" t="s">
        <v>223</v>
      </c>
      <c r="AU262" s="25" t="s">
        <v>86</v>
      </c>
    </row>
    <row r="263" spans="2:51" s="12" customFormat="1" ht="13.5">
      <c r="B263" s="221"/>
      <c r="C263" s="222"/>
      <c r="D263" s="223" t="s">
        <v>224</v>
      </c>
      <c r="E263" s="224" t="s">
        <v>22</v>
      </c>
      <c r="F263" s="225" t="s">
        <v>3033</v>
      </c>
      <c r="G263" s="222"/>
      <c r="H263" s="226">
        <v>13.13</v>
      </c>
      <c r="I263" s="227"/>
      <c r="J263" s="222"/>
      <c r="K263" s="222"/>
      <c r="L263" s="228"/>
      <c r="M263" s="229"/>
      <c r="N263" s="230"/>
      <c r="O263" s="230"/>
      <c r="P263" s="230"/>
      <c r="Q263" s="230"/>
      <c r="R263" s="230"/>
      <c r="S263" s="230"/>
      <c r="T263" s="231"/>
      <c r="AT263" s="232" t="s">
        <v>224</v>
      </c>
      <c r="AU263" s="232" t="s">
        <v>86</v>
      </c>
      <c r="AV263" s="12" t="s">
        <v>86</v>
      </c>
      <c r="AW263" s="12" t="s">
        <v>41</v>
      </c>
      <c r="AX263" s="12" t="s">
        <v>24</v>
      </c>
      <c r="AY263" s="232" t="s">
        <v>214</v>
      </c>
    </row>
    <row r="264" spans="2:65" s="1" customFormat="1" ht="22.5" customHeight="1">
      <c r="B264" s="42"/>
      <c r="C264" s="236" t="s">
        <v>776</v>
      </c>
      <c r="D264" s="236" t="s">
        <v>179</v>
      </c>
      <c r="E264" s="237" t="s">
        <v>3034</v>
      </c>
      <c r="F264" s="238" t="s">
        <v>3035</v>
      </c>
      <c r="G264" s="239" t="s">
        <v>313</v>
      </c>
      <c r="H264" s="240">
        <v>13.13</v>
      </c>
      <c r="I264" s="241"/>
      <c r="J264" s="242">
        <f>ROUND(I264*H264,2)</f>
        <v>0</v>
      </c>
      <c r="K264" s="238" t="s">
        <v>220</v>
      </c>
      <c r="L264" s="243"/>
      <c r="M264" s="244" t="s">
        <v>22</v>
      </c>
      <c r="N264" s="245" t="s">
        <v>49</v>
      </c>
      <c r="O264" s="43"/>
      <c r="P264" s="215">
        <f>O264*H264</f>
        <v>0</v>
      </c>
      <c r="Q264" s="215">
        <v>0.051</v>
      </c>
      <c r="R264" s="215">
        <f>Q264*H264</f>
        <v>0.66963</v>
      </c>
      <c r="S264" s="215">
        <v>0</v>
      </c>
      <c r="T264" s="216">
        <f>S264*H264</f>
        <v>0</v>
      </c>
      <c r="AR264" s="25" t="s">
        <v>262</v>
      </c>
      <c r="AT264" s="25" t="s">
        <v>179</v>
      </c>
      <c r="AU264" s="25" t="s">
        <v>86</v>
      </c>
      <c r="AY264" s="25" t="s">
        <v>214</v>
      </c>
      <c r="BE264" s="217">
        <f>IF(N264="základní",J264,0)</f>
        <v>0</v>
      </c>
      <c r="BF264" s="217">
        <f>IF(N264="snížená",J264,0)</f>
        <v>0</v>
      </c>
      <c r="BG264" s="217">
        <f>IF(N264="zákl. přenesená",J264,0)</f>
        <v>0</v>
      </c>
      <c r="BH264" s="217">
        <f>IF(N264="sníž. přenesená",J264,0)</f>
        <v>0</v>
      </c>
      <c r="BI264" s="217">
        <f>IF(N264="nulová",J264,0)</f>
        <v>0</v>
      </c>
      <c r="BJ264" s="25" t="s">
        <v>24</v>
      </c>
      <c r="BK264" s="217">
        <f>ROUND(I264*H264,2)</f>
        <v>0</v>
      </c>
      <c r="BL264" s="25" t="s">
        <v>221</v>
      </c>
      <c r="BM264" s="25" t="s">
        <v>3036</v>
      </c>
    </row>
    <row r="265" spans="2:47" s="1" customFormat="1" ht="27">
      <c r="B265" s="42"/>
      <c r="C265" s="64"/>
      <c r="D265" s="218" t="s">
        <v>223</v>
      </c>
      <c r="E265" s="64"/>
      <c r="F265" s="219" t="s">
        <v>3037</v>
      </c>
      <c r="G265" s="64"/>
      <c r="H265" s="64"/>
      <c r="I265" s="174"/>
      <c r="J265" s="64"/>
      <c r="K265" s="64"/>
      <c r="L265" s="62"/>
      <c r="M265" s="220"/>
      <c r="N265" s="43"/>
      <c r="O265" s="43"/>
      <c r="P265" s="43"/>
      <c r="Q265" s="43"/>
      <c r="R265" s="43"/>
      <c r="S265" s="43"/>
      <c r="T265" s="79"/>
      <c r="AT265" s="25" t="s">
        <v>223</v>
      </c>
      <c r="AU265" s="25" t="s">
        <v>86</v>
      </c>
    </row>
    <row r="266" spans="2:51" s="12" customFormat="1" ht="13.5">
      <c r="B266" s="221"/>
      <c r="C266" s="222"/>
      <c r="D266" s="223" t="s">
        <v>224</v>
      </c>
      <c r="E266" s="224" t="s">
        <v>22</v>
      </c>
      <c r="F266" s="225" t="s">
        <v>3038</v>
      </c>
      <c r="G266" s="222"/>
      <c r="H266" s="226">
        <v>13.13</v>
      </c>
      <c r="I266" s="227"/>
      <c r="J266" s="222"/>
      <c r="K266" s="222"/>
      <c r="L266" s="228"/>
      <c r="M266" s="229"/>
      <c r="N266" s="230"/>
      <c r="O266" s="230"/>
      <c r="P266" s="230"/>
      <c r="Q266" s="230"/>
      <c r="R266" s="230"/>
      <c r="S266" s="230"/>
      <c r="T266" s="231"/>
      <c r="AT266" s="232" t="s">
        <v>224</v>
      </c>
      <c r="AU266" s="232" t="s">
        <v>86</v>
      </c>
      <c r="AV266" s="12" t="s">
        <v>86</v>
      </c>
      <c r="AW266" s="12" t="s">
        <v>41</v>
      </c>
      <c r="AX266" s="12" t="s">
        <v>24</v>
      </c>
      <c r="AY266" s="232" t="s">
        <v>214</v>
      </c>
    </row>
    <row r="267" spans="2:65" s="1" customFormat="1" ht="22.5" customHeight="1">
      <c r="B267" s="42"/>
      <c r="C267" s="236" t="s">
        <v>782</v>
      </c>
      <c r="D267" s="236" t="s">
        <v>179</v>
      </c>
      <c r="E267" s="237" t="s">
        <v>3039</v>
      </c>
      <c r="F267" s="238" t="s">
        <v>3040</v>
      </c>
      <c r="G267" s="239" t="s">
        <v>313</v>
      </c>
      <c r="H267" s="240">
        <v>19.19</v>
      </c>
      <c r="I267" s="241"/>
      <c r="J267" s="242">
        <f>ROUND(I267*H267,2)</f>
        <v>0</v>
      </c>
      <c r="K267" s="238" t="s">
        <v>220</v>
      </c>
      <c r="L267" s="243"/>
      <c r="M267" s="244" t="s">
        <v>22</v>
      </c>
      <c r="N267" s="245" t="s">
        <v>49</v>
      </c>
      <c r="O267" s="43"/>
      <c r="P267" s="215">
        <f>O267*H267</f>
        <v>0</v>
      </c>
      <c r="Q267" s="215">
        <v>0.064</v>
      </c>
      <c r="R267" s="215">
        <f>Q267*H267</f>
        <v>1.2281600000000001</v>
      </c>
      <c r="S267" s="215">
        <v>0</v>
      </c>
      <c r="T267" s="216">
        <f>S267*H267</f>
        <v>0</v>
      </c>
      <c r="AR267" s="25" t="s">
        <v>262</v>
      </c>
      <c r="AT267" s="25" t="s">
        <v>179</v>
      </c>
      <c r="AU267" s="25" t="s">
        <v>86</v>
      </c>
      <c r="AY267" s="25" t="s">
        <v>214</v>
      </c>
      <c r="BE267" s="217">
        <f>IF(N267="základní",J267,0)</f>
        <v>0</v>
      </c>
      <c r="BF267" s="217">
        <f>IF(N267="snížená",J267,0)</f>
        <v>0</v>
      </c>
      <c r="BG267" s="217">
        <f>IF(N267="zákl. přenesená",J267,0)</f>
        <v>0</v>
      </c>
      <c r="BH267" s="217">
        <f>IF(N267="sníž. přenesená",J267,0)</f>
        <v>0</v>
      </c>
      <c r="BI267" s="217">
        <f>IF(N267="nulová",J267,0)</f>
        <v>0</v>
      </c>
      <c r="BJ267" s="25" t="s">
        <v>24</v>
      </c>
      <c r="BK267" s="217">
        <f>ROUND(I267*H267,2)</f>
        <v>0</v>
      </c>
      <c r="BL267" s="25" t="s">
        <v>221</v>
      </c>
      <c r="BM267" s="25" t="s">
        <v>3041</v>
      </c>
    </row>
    <row r="268" spans="2:47" s="1" customFormat="1" ht="27">
      <c r="B268" s="42"/>
      <c r="C268" s="64"/>
      <c r="D268" s="218" t="s">
        <v>223</v>
      </c>
      <c r="E268" s="64"/>
      <c r="F268" s="219" t="s">
        <v>3042</v>
      </c>
      <c r="G268" s="64"/>
      <c r="H268" s="64"/>
      <c r="I268" s="174"/>
      <c r="J268" s="64"/>
      <c r="K268" s="64"/>
      <c r="L268" s="62"/>
      <c r="M268" s="220"/>
      <c r="N268" s="43"/>
      <c r="O268" s="43"/>
      <c r="P268" s="43"/>
      <c r="Q268" s="43"/>
      <c r="R268" s="43"/>
      <c r="S268" s="43"/>
      <c r="T268" s="79"/>
      <c r="AT268" s="25" t="s">
        <v>223</v>
      </c>
      <c r="AU268" s="25" t="s">
        <v>86</v>
      </c>
    </row>
    <row r="269" spans="2:51" s="12" customFormat="1" ht="13.5">
      <c r="B269" s="221"/>
      <c r="C269" s="222"/>
      <c r="D269" s="223" t="s">
        <v>224</v>
      </c>
      <c r="E269" s="224" t="s">
        <v>22</v>
      </c>
      <c r="F269" s="225" t="s">
        <v>3043</v>
      </c>
      <c r="G269" s="222"/>
      <c r="H269" s="226">
        <v>19.19</v>
      </c>
      <c r="I269" s="227"/>
      <c r="J269" s="222"/>
      <c r="K269" s="222"/>
      <c r="L269" s="228"/>
      <c r="M269" s="229"/>
      <c r="N269" s="230"/>
      <c r="O269" s="230"/>
      <c r="P269" s="230"/>
      <c r="Q269" s="230"/>
      <c r="R269" s="230"/>
      <c r="S269" s="230"/>
      <c r="T269" s="231"/>
      <c r="AT269" s="232" t="s">
        <v>224</v>
      </c>
      <c r="AU269" s="232" t="s">
        <v>86</v>
      </c>
      <c r="AV269" s="12" t="s">
        <v>86</v>
      </c>
      <c r="AW269" s="12" t="s">
        <v>41</v>
      </c>
      <c r="AX269" s="12" t="s">
        <v>24</v>
      </c>
      <c r="AY269" s="232" t="s">
        <v>214</v>
      </c>
    </row>
    <row r="270" spans="2:65" s="1" customFormat="1" ht="22.5" customHeight="1">
      <c r="B270" s="42"/>
      <c r="C270" s="206" t="s">
        <v>788</v>
      </c>
      <c r="D270" s="206" t="s">
        <v>216</v>
      </c>
      <c r="E270" s="207" t="s">
        <v>1579</v>
      </c>
      <c r="F270" s="208" t="s">
        <v>1580</v>
      </c>
      <c r="G270" s="209" t="s">
        <v>313</v>
      </c>
      <c r="H270" s="210">
        <v>37</v>
      </c>
      <c r="I270" s="211"/>
      <c r="J270" s="212">
        <f>ROUND(I270*H270,2)</f>
        <v>0</v>
      </c>
      <c r="K270" s="208" t="s">
        <v>220</v>
      </c>
      <c r="L270" s="62"/>
      <c r="M270" s="213" t="s">
        <v>22</v>
      </c>
      <c r="N270" s="214" t="s">
        <v>49</v>
      </c>
      <c r="O270" s="43"/>
      <c r="P270" s="215">
        <f>O270*H270</f>
        <v>0</v>
      </c>
      <c r="Q270" s="215">
        <v>0.0066</v>
      </c>
      <c r="R270" s="215">
        <f>Q270*H270</f>
        <v>0.2442</v>
      </c>
      <c r="S270" s="215">
        <v>0</v>
      </c>
      <c r="T270" s="216">
        <f>S270*H270</f>
        <v>0</v>
      </c>
      <c r="AR270" s="25" t="s">
        <v>221</v>
      </c>
      <c r="AT270" s="25" t="s">
        <v>216</v>
      </c>
      <c r="AU270" s="25" t="s">
        <v>86</v>
      </c>
      <c r="AY270" s="25" t="s">
        <v>214</v>
      </c>
      <c r="BE270" s="217">
        <f>IF(N270="základní",J270,0)</f>
        <v>0</v>
      </c>
      <c r="BF270" s="217">
        <f>IF(N270="snížená",J270,0)</f>
        <v>0</v>
      </c>
      <c r="BG270" s="217">
        <f>IF(N270="zákl. přenesená",J270,0)</f>
        <v>0</v>
      </c>
      <c r="BH270" s="217">
        <f>IF(N270="sníž. přenesená",J270,0)</f>
        <v>0</v>
      </c>
      <c r="BI270" s="217">
        <f>IF(N270="nulová",J270,0)</f>
        <v>0</v>
      </c>
      <c r="BJ270" s="25" t="s">
        <v>24</v>
      </c>
      <c r="BK270" s="217">
        <f>ROUND(I270*H270,2)</f>
        <v>0</v>
      </c>
      <c r="BL270" s="25" t="s">
        <v>221</v>
      </c>
      <c r="BM270" s="25" t="s">
        <v>3044</v>
      </c>
    </row>
    <row r="271" spans="2:47" s="1" customFormat="1" ht="13.5">
      <c r="B271" s="42"/>
      <c r="C271" s="64"/>
      <c r="D271" s="218" t="s">
        <v>223</v>
      </c>
      <c r="E271" s="64"/>
      <c r="F271" s="219" t="s">
        <v>1580</v>
      </c>
      <c r="G271" s="64"/>
      <c r="H271" s="64"/>
      <c r="I271" s="174"/>
      <c r="J271" s="64"/>
      <c r="K271" s="64"/>
      <c r="L271" s="62"/>
      <c r="M271" s="220"/>
      <c r="N271" s="43"/>
      <c r="O271" s="43"/>
      <c r="P271" s="43"/>
      <c r="Q271" s="43"/>
      <c r="R271" s="43"/>
      <c r="S271" s="43"/>
      <c r="T271" s="79"/>
      <c r="AT271" s="25" t="s">
        <v>223</v>
      </c>
      <c r="AU271" s="25" t="s">
        <v>86</v>
      </c>
    </row>
    <row r="272" spans="2:51" s="12" customFormat="1" ht="13.5">
      <c r="B272" s="221"/>
      <c r="C272" s="222"/>
      <c r="D272" s="223" t="s">
        <v>224</v>
      </c>
      <c r="E272" s="224" t="s">
        <v>22</v>
      </c>
      <c r="F272" s="225" t="s">
        <v>3045</v>
      </c>
      <c r="G272" s="222"/>
      <c r="H272" s="226">
        <v>37</v>
      </c>
      <c r="I272" s="227"/>
      <c r="J272" s="222"/>
      <c r="K272" s="222"/>
      <c r="L272" s="228"/>
      <c r="M272" s="229"/>
      <c r="N272" s="230"/>
      <c r="O272" s="230"/>
      <c r="P272" s="230"/>
      <c r="Q272" s="230"/>
      <c r="R272" s="230"/>
      <c r="S272" s="230"/>
      <c r="T272" s="231"/>
      <c r="AT272" s="232" t="s">
        <v>224</v>
      </c>
      <c r="AU272" s="232" t="s">
        <v>86</v>
      </c>
      <c r="AV272" s="12" t="s">
        <v>86</v>
      </c>
      <c r="AW272" s="12" t="s">
        <v>41</v>
      </c>
      <c r="AX272" s="12" t="s">
        <v>24</v>
      </c>
      <c r="AY272" s="232" t="s">
        <v>214</v>
      </c>
    </row>
    <row r="273" spans="2:65" s="1" customFormat="1" ht="22.5" customHeight="1">
      <c r="B273" s="42"/>
      <c r="C273" s="236" t="s">
        <v>794</v>
      </c>
      <c r="D273" s="236" t="s">
        <v>179</v>
      </c>
      <c r="E273" s="237" t="s">
        <v>1583</v>
      </c>
      <c r="F273" s="238" t="s">
        <v>1584</v>
      </c>
      <c r="G273" s="239" t="s">
        <v>313</v>
      </c>
      <c r="H273" s="240">
        <v>37.37</v>
      </c>
      <c r="I273" s="241"/>
      <c r="J273" s="242">
        <f>ROUND(I273*H273,2)</f>
        <v>0</v>
      </c>
      <c r="K273" s="238" t="s">
        <v>22</v>
      </c>
      <c r="L273" s="243"/>
      <c r="M273" s="244" t="s">
        <v>22</v>
      </c>
      <c r="N273" s="245" t="s">
        <v>49</v>
      </c>
      <c r="O273" s="43"/>
      <c r="P273" s="215">
        <f>O273*H273</f>
        <v>0</v>
      </c>
      <c r="Q273" s="215">
        <v>0.081</v>
      </c>
      <c r="R273" s="215">
        <f>Q273*H273</f>
        <v>3.02697</v>
      </c>
      <c r="S273" s="215">
        <v>0</v>
      </c>
      <c r="T273" s="216">
        <f>S273*H273</f>
        <v>0</v>
      </c>
      <c r="AR273" s="25" t="s">
        <v>262</v>
      </c>
      <c r="AT273" s="25" t="s">
        <v>179</v>
      </c>
      <c r="AU273" s="25" t="s">
        <v>86</v>
      </c>
      <c r="AY273" s="25" t="s">
        <v>214</v>
      </c>
      <c r="BE273" s="217">
        <f>IF(N273="základní",J273,0)</f>
        <v>0</v>
      </c>
      <c r="BF273" s="217">
        <f>IF(N273="snížená",J273,0)</f>
        <v>0</v>
      </c>
      <c r="BG273" s="217">
        <f>IF(N273="zákl. přenesená",J273,0)</f>
        <v>0</v>
      </c>
      <c r="BH273" s="217">
        <f>IF(N273="sníž. přenesená",J273,0)</f>
        <v>0</v>
      </c>
      <c r="BI273" s="217">
        <f>IF(N273="nulová",J273,0)</f>
        <v>0</v>
      </c>
      <c r="BJ273" s="25" t="s">
        <v>24</v>
      </c>
      <c r="BK273" s="217">
        <f>ROUND(I273*H273,2)</f>
        <v>0</v>
      </c>
      <c r="BL273" s="25" t="s">
        <v>221</v>
      </c>
      <c r="BM273" s="25" t="s">
        <v>3046</v>
      </c>
    </row>
    <row r="274" spans="2:47" s="1" customFormat="1" ht="13.5">
      <c r="B274" s="42"/>
      <c r="C274" s="64"/>
      <c r="D274" s="218" t="s">
        <v>223</v>
      </c>
      <c r="E274" s="64"/>
      <c r="F274" s="219" t="s">
        <v>1584</v>
      </c>
      <c r="G274" s="64"/>
      <c r="H274" s="64"/>
      <c r="I274" s="174"/>
      <c r="J274" s="64"/>
      <c r="K274" s="64"/>
      <c r="L274" s="62"/>
      <c r="M274" s="220"/>
      <c r="N274" s="43"/>
      <c r="O274" s="43"/>
      <c r="P274" s="43"/>
      <c r="Q274" s="43"/>
      <c r="R274" s="43"/>
      <c r="S274" s="43"/>
      <c r="T274" s="79"/>
      <c r="AT274" s="25" t="s">
        <v>223</v>
      </c>
      <c r="AU274" s="25" t="s">
        <v>86</v>
      </c>
    </row>
    <row r="275" spans="2:51" s="12" customFormat="1" ht="13.5">
      <c r="B275" s="221"/>
      <c r="C275" s="222"/>
      <c r="D275" s="218" t="s">
        <v>224</v>
      </c>
      <c r="E275" s="233" t="s">
        <v>22</v>
      </c>
      <c r="F275" s="234" t="s">
        <v>3047</v>
      </c>
      <c r="G275" s="222"/>
      <c r="H275" s="235">
        <v>37.37</v>
      </c>
      <c r="I275" s="227"/>
      <c r="J275" s="222"/>
      <c r="K275" s="222"/>
      <c r="L275" s="228"/>
      <c r="M275" s="229"/>
      <c r="N275" s="230"/>
      <c r="O275" s="230"/>
      <c r="P275" s="230"/>
      <c r="Q275" s="230"/>
      <c r="R275" s="230"/>
      <c r="S275" s="230"/>
      <c r="T275" s="231"/>
      <c r="AT275" s="232" t="s">
        <v>224</v>
      </c>
      <c r="AU275" s="232" t="s">
        <v>86</v>
      </c>
      <c r="AV275" s="12" t="s">
        <v>86</v>
      </c>
      <c r="AW275" s="12" t="s">
        <v>41</v>
      </c>
      <c r="AX275" s="12" t="s">
        <v>24</v>
      </c>
      <c r="AY275" s="232" t="s">
        <v>214</v>
      </c>
    </row>
    <row r="276" spans="2:63" s="11" customFormat="1" ht="29.85" customHeight="1">
      <c r="B276" s="189"/>
      <c r="C276" s="190"/>
      <c r="D276" s="203" t="s">
        <v>77</v>
      </c>
      <c r="E276" s="204" t="s">
        <v>244</v>
      </c>
      <c r="F276" s="204" t="s">
        <v>1825</v>
      </c>
      <c r="G276" s="190"/>
      <c r="H276" s="190"/>
      <c r="I276" s="193"/>
      <c r="J276" s="205">
        <f>BK276</f>
        <v>0</v>
      </c>
      <c r="K276" s="190"/>
      <c r="L276" s="195"/>
      <c r="M276" s="196"/>
      <c r="N276" s="197"/>
      <c r="O276" s="197"/>
      <c r="P276" s="198">
        <f>SUM(P277:P318)</f>
        <v>0</v>
      </c>
      <c r="Q276" s="197"/>
      <c r="R276" s="198">
        <f>SUM(R277:R318)</f>
        <v>1.4993382400000002</v>
      </c>
      <c r="S276" s="197"/>
      <c r="T276" s="199">
        <f>SUM(T277:T318)</f>
        <v>0</v>
      </c>
      <c r="AR276" s="200" t="s">
        <v>24</v>
      </c>
      <c r="AT276" s="201" t="s">
        <v>77</v>
      </c>
      <c r="AU276" s="201" t="s">
        <v>24</v>
      </c>
      <c r="AY276" s="200" t="s">
        <v>214</v>
      </c>
      <c r="BK276" s="202">
        <f>SUM(BK277:BK318)</f>
        <v>0</v>
      </c>
    </row>
    <row r="277" spans="2:65" s="1" customFormat="1" ht="22.5" customHeight="1">
      <c r="B277" s="42"/>
      <c r="C277" s="206" t="s">
        <v>800</v>
      </c>
      <c r="D277" s="206" t="s">
        <v>216</v>
      </c>
      <c r="E277" s="207" t="s">
        <v>1936</v>
      </c>
      <c r="F277" s="208" t="s">
        <v>2747</v>
      </c>
      <c r="G277" s="209" t="s">
        <v>359</v>
      </c>
      <c r="H277" s="210">
        <v>2180.004</v>
      </c>
      <c r="I277" s="211"/>
      <c r="J277" s="212">
        <f>ROUND(I277*H277,2)</f>
        <v>0</v>
      </c>
      <c r="K277" s="208" t="s">
        <v>234</v>
      </c>
      <c r="L277" s="62"/>
      <c r="M277" s="213" t="s">
        <v>22</v>
      </c>
      <c r="N277" s="214" t="s">
        <v>49</v>
      </c>
      <c r="O277" s="43"/>
      <c r="P277" s="215">
        <f>O277*H277</f>
        <v>0</v>
      </c>
      <c r="Q277" s="215">
        <v>0</v>
      </c>
      <c r="R277" s="215">
        <f>Q277*H277</f>
        <v>0</v>
      </c>
      <c r="S277" s="215">
        <v>0</v>
      </c>
      <c r="T277" s="216">
        <f>S277*H277</f>
        <v>0</v>
      </c>
      <c r="AR277" s="25" t="s">
        <v>221</v>
      </c>
      <c r="AT277" s="25" t="s">
        <v>216</v>
      </c>
      <c r="AU277" s="25" t="s">
        <v>86</v>
      </c>
      <c r="AY277" s="25" t="s">
        <v>214</v>
      </c>
      <c r="BE277" s="217">
        <f>IF(N277="základní",J277,0)</f>
        <v>0</v>
      </c>
      <c r="BF277" s="217">
        <f>IF(N277="snížená",J277,0)</f>
        <v>0</v>
      </c>
      <c r="BG277" s="217">
        <f>IF(N277="zákl. přenesená",J277,0)</f>
        <v>0</v>
      </c>
      <c r="BH277" s="217">
        <f>IF(N277="sníž. přenesená",J277,0)</f>
        <v>0</v>
      </c>
      <c r="BI277" s="217">
        <f>IF(N277="nulová",J277,0)</f>
        <v>0</v>
      </c>
      <c r="BJ277" s="25" t="s">
        <v>24</v>
      </c>
      <c r="BK277" s="217">
        <f>ROUND(I277*H277,2)</f>
        <v>0</v>
      </c>
      <c r="BL277" s="25" t="s">
        <v>221</v>
      </c>
      <c r="BM277" s="25" t="s">
        <v>3048</v>
      </c>
    </row>
    <row r="278" spans="2:47" s="1" customFormat="1" ht="27">
      <c r="B278" s="42"/>
      <c r="C278" s="64"/>
      <c r="D278" s="218" t="s">
        <v>223</v>
      </c>
      <c r="E278" s="64"/>
      <c r="F278" s="219" t="s">
        <v>2749</v>
      </c>
      <c r="G278" s="64"/>
      <c r="H278" s="64"/>
      <c r="I278" s="174"/>
      <c r="J278" s="64"/>
      <c r="K278" s="64"/>
      <c r="L278" s="62"/>
      <c r="M278" s="220"/>
      <c r="N278" s="43"/>
      <c r="O278" s="43"/>
      <c r="P278" s="43"/>
      <c r="Q278" s="43"/>
      <c r="R278" s="43"/>
      <c r="S278" s="43"/>
      <c r="T278" s="79"/>
      <c r="AT278" s="25" t="s">
        <v>223</v>
      </c>
      <c r="AU278" s="25" t="s">
        <v>86</v>
      </c>
    </row>
    <row r="279" spans="2:51" s="12" customFormat="1" ht="13.5">
      <c r="B279" s="221"/>
      <c r="C279" s="222"/>
      <c r="D279" s="218" t="s">
        <v>224</v>
      </c>
      <c r="E279" s="233" t="s">
        <v>2892</v>
      </c>
      <c r="F279" s="234" t="s">
        <v>3049</v>
      </c>
      <c r="G279" s="222"/>
      <c r="H279" s="235">
        <v>68.26</v>
      </c>
      <c r="I279" s="227"/>
      <c r="J279" s="222"/>
      <c r="K279" s="222"/>
      <c r="L279" s="228"/>
      <c r="M279" s="229"/>
      <c r="N279" s="230"/>
      <c r="O279" s="230"/>
      <c r="P279" s="230"/>
      <c r="Q279" s="230"/>
      <c r="R279" s="230"/>
      <c r="S279" s="230"/>
      <c r="T279" s="231"/>
      <c r="AT279" s="232" t="s">
        <v>224</v>
      </c>
      <c r="AU279" s="232" t="s">
        <v>86</v>
      </c>
      <c r="AV279" s="12" t="s">
        <v>86</v>
      </c>
      <c r="AW279" s="12" t="s">
        <v>41</v>
      </c>
      <c r="AX279" s="12" t="s">
        <v>78</v>
      </c>
      <c r="AY279" s="232" t="s">
        <v>214</v>
      </c>
    </row>
    <row r="280" spans="2:51" s="12" customFormat="1" ht="13.5">
      <c r="B280" s="221"/>
      <c r="C280" s="222"/>
      <c r="D280" s="218" t="s">
        <v>224</v>
      </c>
      <c r="E280" s="233" t="s">
        <v>22</v>
      </c>
      <c r="F280" s="234" t="s">
        <v>2662</v>
      </c>
      <c r="G280" s="222"/>
      <c r="H280" s="235">
        <v>2111.744</v>
      </c>
      <c r="I280" s="227"/>
      <c r="J280" s="222"/>
      <c r="K280" s="222"/>
      <c r="L280" s="228"/>
      <c r="M280" s="229"/>
      <c r="N280" s="230"/>
      <c r="O280" s="230"/>
      <c r="P280" s="230"/>
      <c r="Q280" s="230"/>
      <c r="R280" s="230"/>
      <c r="S280" s="230"/>
      <c r="T280" s="231"/>
      <c r="AT280" s="232" t="s">
        <v>224</v>
      </c>
      <c r="AU280" s="232" t="s">
        <v>86</v>
      </c>
      <c r="AV280" s="12" t="s">
        <v>86</v>
      </c>
      <c r="AW280" s="12" t="s">
        <v>41</v>
      </c>
      <c r="AX280" s="12" t="s">
        <v>78</v>
      </c>
      <c r="AY280" s="232" t="s">
        <v>214</v>
      </c>
    </row>
    <row r="281" spans="2:51" s="14" customFormat="1" ht="13.5">
      <c r="B281" s="258"/>
      <c r="C281" s="259"/>
      <c r="D281" s="223" t="s">
        <v>224</v>
      </c>
      <c r="E281" s="260" t="s">
        <v>22</v>
      </c>
      <c r="F281" s="261" t="s">
        <v>349</v>
      </c>
      <c r="G281" s="259"/>
      <c r="H281" s="262">
        <v>2180.004</v>
      </c>
      <c r="I281" s="263"/>
      <c r="J281" s="259"/>
      <c r="K281" s="259"/>
      <c r="L281" s="264"/>
      <c r="M281" s="265"/>
      <c r="N281" s="266"/>
      <c r="O281" s="266"/>
      <c r="P281" s="266"/>
      <c r="Q281" s="266"/>
      <c r="R281" s="266"/>
      <c r="S281" s="266"/>
      <c r="T281" s="267"/>
      <c r="AT281" s="268" t="s">
        <v>224</v>
      </c>
      <c r="AU281" s="268" t="s">
        <v>86</v>
      </c>
      <c r="AV281" s="14" t="s">
        <v>221</v>
      </c>
      <c r="AW281" s="14" t="s">
        <v>41</v>
      </c>
      <c r="AX281" s="14" t="s">
        <v>24</v>
      </c>
      <c r="AY281" s="268" t="s">
        <v>214</v>
      </c>
    </row>
    <row r="282" spans="2:65" s="1" customFormat="1" ht="22.5" customHeight="1">
      <c r="B282" s="42"/>
      <c r="C282" s="206" t="s">
        <v>807</v>
      </c>
      <c r="D282" s="206" t="s">
        <v>216</v>
      </c>
      <c r="E282" s="207" t="s">
        <v>1942</v>
      </c>
      <c r="F282" s="208" t="s">
        <v>1943</v>
      </c>
      <c r="G282" s="209" t="s">
        <v>359</v>
      </c>
      <c r="H282" s="210">
        <v>2180.004</v>
      </c>
      <c r="I282" s="211"/>
      <c r="J282" s="212">
        <f>ROUND(I282*H282,2)</f>
        <v>0</v>
      </c>
      <c r="K282" s="208" t="s">
        <v>234</v>
      </c>
      <c r="L282" s="62"/>
      <c r="M282" s="213" t="s">
        <v>22</v>
      </c>
      <c r="N282" s="214" t="s">
        <v>49</v>
      </c>
      <c r="O282" s="43"/>
      <c r="P282" s="215">
        <f>O282*H282</f>
        <v>0</v>
      </c>
      <c r="Q282" s="215">
        <v>0</v>
      </c>
      <c r="R282" s="215">
        <f>Q282*H282</f>
        <v>0</v>
      </c>
      <c r="S282" s="215">
        <v>0</v>
      </c>
      <c r="T282" s="216">
        <f>S282*H282</f>
        <v>0</v>
      </c>
      <c r="AR282" s="25" t="s">
        <v>221</v>
      </c>
      <c r="AT282" s="25" t="s">
        <v>216</v>
      </c>
      <c r="AU282" s="25" t="s">
        <v>86</v>
      </c>
      <c r="AY282" s="25" t="s">
        <v>214</v>
      </c>
      <c r="BE282" s="217">
        <f>IF(N282="základní",J282,0)</f>
        <v>0</v>
      </c>
      <c r="BF282" s="217">
        <f>IF(N282="snížená",J282,0)</f>
        <v>0</v>
      </c>
      <c r="BG282" s="217">
        <f>IF(N282="zákl. přenesená",J282,0)</f>
        <v>0</v>
      </c>
      <c r="BH282" s="217">
        <f>IF(N282="sníž. přenesená",J282,0)</f>
        <v>0</v>
      </c>
      <c r="BI282" s="217">
        <f>IF(N282="nulová",J282,0)</f>
        <v>0</v>
      </c>
      <c r="BJ282" s="25" t="s">
        <v>24</v>
      </c>
      <c r="BK282" s="217">
        <f>ROUND(I282*H282,2)</f>
        <v>0</v>
      </c>
      <c r="BL282" s="25" t="s">
        <v>221</v>
      </c>
      <c r="BM282" s="25" t="s">
        <v>3050</v>
      </c>
    </row>
    <row r="283" spans="2:47" s="1" customFormat="1" ht="13.5">
      <c r="B283" s="42"/>
      <c r="C283" s="64"/>
      <c r="D283" s="218" t="s">
        <v>223</v>
      </c>
      <c r="E283" s="64"/>
      <c r="F283" s="219" t="s">
        <v>1945</v>
      </c>
      <c r="G283" s="64"/>
      <c r="H283" s="64"/>
      <c r="I283" s="174"/>
      <c r="J283" s="64"/>
      <c r="K283" s="64"/>
      <c r="L283" s="62"/>
      <c r="M283" s="220"/>
      <c r="N283" s="43"/>
      <c r="O283" s="43"/>
      <c r="P283" s="43"/>
      <c r="Q283" s="43"/>
      <c r="R283" s="43"/>
      <c r="S283" s="43"/>
      <c r="T283" s="79"/>
      <c r="AT283" s="25" t="s">
        <v>223</v>
      </c>
      <c r="AU283" s="25" t="s">
        <v>86</v>
      </c>
    </row>
    <row r="284" spans="2:51" s="12" customFormat="1" ht="13.5">
      <c r="B284" s="221"/>
      <c r="C284" s="222"/>
      <c r="D284" s="223" t="s">
        <v>224</v>
      </c>
      <c r="E284" s="224" t="s">
        <v>22</v>
      </c>
      <c r="F284" s="225" t="s">
        <v>3051</v>
      </c>
      <c r="G284" s="222"/>
      <c r="H284" s="226">
        <v>2180.004</v>
      </c>
      <c r="I284" s="227"/>
      <c r="J284" s="222"/>
      <c r="K284" s="222"/>
      <c r="L284" s="228"/>
      <c r="M284" s="229"/>
      <c r="N284" s="230"/>
      <c r="O284" s="230"/>
      <c r="P284" s="230"/>
      <c r="Q284" s="230"/>
      <c r="R284" s="230"/>
      <c r="S284" s="230"/>
      <c r="T284" s="231"/>
      <c r="AT284" s="232" t="s">
        <v>224</v>
      </c>
      <c r="AU284" s="232" t="s">
        <v>86</v>
      </c>
      <c r="AV284" s="12" t="s">
        <v>86</v>
      </c>
      <c r="AW284" s="12" t="s">
        <v>41</v>
      </c>
      <c r="AX284" s="12" t="s">
        <v>24</v>
      </c>
      <c r="AY284" s="232" t="s">
        <v>214</v>
      </c>
    </row>
    <row r="285" spans="2:65" s="1" customFormat="1" ht="22.5" customHeight="1">
      <c r="B285" s="42"/>
      <c r="C285" s="206" t="s">
        <v>813</v>
      </c>
      <c r="D285" s="206" t="s">
        <v>216</v>
      </c>
      <c r="E285" s="207" t="s">
        <v>3052</v>
      </c>
      <c r="F285" s="208" t="s">
        <v>3053</v>
      </c>
      <c r="G285" s="209" t="s">
        <v>359</v>
      </c>
      <c r="H285" s="210">
        <v>780.942</v>
      </c>
      <c r="I285" s="211"/>
      <c r="J285" s="212">
        <f>ROUND(I285*H285,2)</f>
        <v>0</v>
      </c>
      <c r="K285" s="208" t="s">
        <v>234</v>
      </c>
      <c r="L285" s="62"/>
      <c r="M285" s="213" t="s">
        <v>22</v>
      </c>
      <c r="N285" s="214" t="s">
        <v>49</v>
      </c>
      <c r="O285" s="43"/>
      <c r="P285" s="215">
        <f>O285*H285</f>
        <v>0</v>
      </c>
      <c r="Q285" s="215">
        <v>0</v>
      </c>
      <c r="R285" s="215">
        <f>Q285*H285</f>
        <v>0</v>
      </c>
      <c r="S285" s="215">
        <v>0</v>
      </c>
      <c r="T285" s="216">
        <f>S285*H285</f>
        <v>0</v>
      </c>
      <c r="AR285" s="25" t="s">
        <v>221</v>
      </c>
      <c r="AT285" s="25" t="s">
        <v>216</v>
      </c>
      <c r="AU285" s="25" t="s">
        <v>86</v>
      </c>
      <c r="AY285" s="25" t="s">
        <v>214</v>
      </c>
      <c r="BE285" s="217">
        <f>IF(N285="základní",J285,0)</f>
        <v>0</v>
      </c>
      <c r="BF285" s="217">
        <f>IF(N285="snížená",J285,0)</f>
        <v>0</v>
      </c>
      <c r="BG285" s="217">
        <f>IF(N285="zákl. přenesená",J285,0)</f>
        <v>0</v>
      </c>
      <c r="BH285" s="217">
        <f>IF(N285="sníž. přenesená",J285,0)</f>
        <v>0</v>
      </c>
      <c r="BI285" s="217">
        <f>IF(N285="nulová",J285,0)</f>
        <v>0</v>
      </c>
      <c r="BJ285" s="25" t="s">
        <v>24</v>
      </c>
      <c r="BK285" s="217">
        <f>ROUND(I285*H285,2)</f>
        <v>0</v>
      </c>
      <c r="BL285" s="25" t="s">
        <v>221</v>
      </c>
      <c r="BM285" s="25" t="s">
        <v>3054</v>
      </c>
    </row>
    <row r="286" spans="2:47" s="1" customFormat="1" ht="13.5">
      <c r="B286" s="42"/>
      <c r="C286" s="64"/>
      <c r="D286" s="218" t="s">
        <v>223</v>
      </c>
      <c r="E286" s="64"/>
      <c r="F286" s="219" t="s">
        <v>3055</v>
      </c>
      <c r="G286" s="64"/>
      <c r="H286" s="64"/>
      <c r="I286" s="174"/>
      <c r="J286" s="64"/>
      <c r="K286" s="64"/>
      <c r="L286" s="62"/>
      <c r="M286" s="220"/>
      <c r="N286" s="43"/>
      <c r="O286" s="43"/>
      <c r="P286" s="43"/>
      <c r="Q286" s="43"/>
      <c r="R286" s="43"/>
      <c r="S286" s="43"/>
      <c r="T286" s="79"/>
      <c r="AT286" s="25" t="s">
        <v>223</v>
      </c>
      <c r="AU286" s="25" t="s">
        <v>86</v>
      </c>
    </row>
    <row r="287" spans="2:51" s="12" customFormat="1" ht="13.5">
      <c r="B287" s="221"/>
      <c r="C287" s="222"/>
      <c r="D287" s="223" t="s">
        <v>224</v>
      </c>
      <c r="E287" s="224" t="s">
        <v>22</v>
      </c>
      <c r="F287" s="225" t="s">
        <v>2888</v>
      </c>
      <c r="G287" s="222"/>
      <c r="H287" s="226">
        <v>780.942</v>
      </c>
      <c r="I287" s="227"/>
      <c r="J287" s="222"/>
      <c r="K287" s="222"/>
      <c r="L287" s="228"/>
      <c r="M287" s="229"/>
      <c r="N287" s="230"/>
      <c r="O287" s="230"/>
      <c r="P287" s="230"/>
      <c r="Q287" s="230"/>
      <c r="R287" s="230"/>
      <c r="S287" s="230"/>
      <c r="T287" s="231"/>
      <c r="AT287" s="232" t="s">
        <v>224</v>
      </c>
      <c r="AU287" s="232" t="s">
        <v>86</v>
      </c>
      <c r="AV287" s="12" t="s">
        <v>86</v>
      </c>
      <c r="AW287" s="12" t="s">
        <v>41</v>
      </c>
      <c r="AX287" s="12" t="s">
        <v>24</v>
      </c>
      <c r="AY287" s="232" t="s">
        <v>214</v>
      </c>
    </row>
    <row r="288" spans="2:65" s="1" customFormat="1" ht="22.5" customHeight="1">
      <c r="B288" s="42"/>
      <c r="C288" s="206" t="s">
        <v>819</v>
      </c>
      <c r="D288" s="206" t="s">
        <v>216</v>
      </c>
      <c r="E288" s="207" t="s">
        <v>2751</v>
      </c>
      <c r="F288" s="208" t="s">
        <v>2752</v>
      </c>
      <c r="G288" s="209" t="s">
        <v>359</v>
      </c>
      <c r="H288" s="210">
        <v>2111.744</v>
      </c>
      <c r="I288" s="211"/>
      <c r="J288" s="212">
        <f>ROUND(I288*H288,2)</f>
        <v>0</v>
      </c>
      <c r="K288" s="208" t="s">
        <v>234</v>
      </c>
      <c r="L288" s="62"/>
      <c r="M288" s="213" t="s">
        <v>22</v>
      </c>
      <c r="N288" s="214" t="s">
        <v>49</v>
      </c>
      <c r="O288" s="43"/>
      <c r="P288" s="215">
        <f>O288*H288</f>
        <v>0</v>
      </c>
      <c r="Q288" s="215">
        <v>0</v>
      </c>
      <c r="R288" s="215">
        <f>Q288*H288</f>
        <v>0</v>
      </c>
      <c r="S288" s="215">
        <v>0</v>
      </c>
      <c r="T288" s="216">
        <f>S288*H288</f>
        <v>0</v>
      </c>
      <c r="AR288" s="25" t="s">
        <v>221</v>
      </c>
      <c r="AT288" s="25" t="s">
        <v>216</v>
      </c>
      <c r="AU288" s="25" t="s">
        <v>86</v>
      </c>
      <c r="AY288" s="25" t="s">
        <v>214</v>
      </c>
      <c r="BE288" s="217">
        <f>IF(N288="základní",J288,0)</f>
        <v>0</v>
      </c>
      <c r="BF288" s="217">
        <f>IF(N288="snížená",J288,0)</f>
        <v>0</v>
      </c>
      <c r="BG288" s="217">
        <f>IF(N288="zákl. přenesená",J288,0)</f>
        <v>0</v>
      </c>
      <c r="BH288" s="217">
        <f>IF(N288="sníž. přenesená",J288,0)</f>
        <v>0</v>
      </c>
      <c r="BI288" s="217">
        <f>IF(N288="nulová",J288,0)</f>
        <v>0</v>
      </c>
      <c r="BJ288" s="25" t="s">
        <v>24</v>
      </c>
      <c r="BK288" s="217">
        <f>ROUND(I288*H288,2)</f>
        <v>0</v>
      </c>
      <c r="BL288" s="25" t="s">
        <v>221</v>
      </c>
      <c r="BM288" s="25" t="s">
        <v>3056</v>
      </c>
    </row>
    <row r="289" spans="2:47" s="1" customFormat="1" ht="27">
      <c r="B289" s="42"/>
      <c r="C289" s="64"/>
      <c r="D289" s="218" t="s">
        <v>223</v>
      </c>
      <c r="E289" s="64"/>
      <c r="F289" s="219" t="s">
        <v>2754</v>
      </c>
      <c r="G289" s="64"/>
      <c r="H289" s="64"/>
      <c r="I289" s="174"/>
      <c r="J289" s="64"/>
      <c r="K289" s="64"/>
      <c r="L289" s="62"/>
      <c r="M289" s="220"/>
      <c r="N289" s="43"/>
      <c r="O289" s="43"/>
      <c r="P289" s="43"/>
      <c r="Q289" s="43"/>
      <c r="R289" s="43"/>
      <c r="S289" s="43"/>
      <c r="T289" s="79"/>
      <c r="AT289" s="25" t="s">
        <v>223</v>
      </c>
      <c r="AU289" s="25" t="s">
        <v>86</v>
      </c>
    </row>
    <row r="290" spans="2:51" s="12" customFormat="1" ht="13.5">
      <c r="B290" s="221"/>
      <c r="C290" s="222"/>
      <c r="D290" s="223" t="s">
        <v>224</v>
      </c>
      <c r="E290" s="224" t="s">
        <v>22</v>
      </c>
      <c r="F290" s="225" t="s">
        <v>2662</v>
      </c>
      <c r="G290" s="222"/>
      <c r="H290" s="226">
        <v>2111.744</v>
      </c>
      <c r="I290" s="227"/>
      <c r="J290" s="222"/>
      <c r="K290" s="222"/>
      <c r="L290" s="228"/>
      <c r="M290" s="229"/>
      <c r="N290" s="230"/>
      <c r="O290" s="230"/>
      <c r="P290" s="230"/>
      <c r="Q290" s="230"/>
      <c r="R290" s="230"/>
      <c r="S290" s="230"/>
      <c r="T290" s="231"/>
      <c r="AT290" s="232" t="s">
        <v>224</v>
      </c>
      <c r="AU290" s="232" t="s">
        <v>86</v>
      </c>
      <c r="AV290" s="12" t="s">
        <v>86</v>
      </c>
      <c r="AW290" s="12" t="s">
        <v>41</v>
      </c>
      <c r="AX290" s="12" t="s">
        <v>24</v>
      </c>
      <c r="AY290" s="232" t="s">
        <v>214</v>
      </c>
    </row>
    <row r="291" spans="2:65" s="1" customFormat="1" ht="22.5" customHeight="1">
      <c r="B291" s="42"/>
      <c r="C291" s="206" t="s">
        <v>825</v>
      </c>
      <c r="D291" s="206" t="s">
        <v>216</v>
      </c>
      <c r="E291" s="207" t="s">
        <v>3057</v>
      </c>
      <c r="F291" s="208" t="s">
        <v>3058</v>
      </c>
      <c r="G291" s="209" t="s">
        <v>359</v>
      </c>
      <c r="H291" s="210">
        <v>780.942</v>
      </c>
      <c r="I291" s="211"/>
      <c r="J291" s="212">
        <f>ROUND(I291*H291,2)</f>
        <v>0</v>
      </c>
      <c r="K291" s="208" t="s">
        <v>220</v>
      </c>
      <c r="L291" s="62"/>
      <c r="M291" s="213" t="s">
        <v>22</v>
      </c>
      <c r="N291" s="214" t="s">
        <v>49</v>
      </c>
      <c r="O291" s="43"/>
      <c r="P291" s="215">
        <f>O291*H291</f>
        <v>0</v>
      </c>
      <c r="Q291" s="215">
        <v>0</v>
      </c>
      <c r="R291" s="215">
        <f>Q291*H291</f>
        <v>0</v>
      </c>
      <c r="S291" s="215">
        <v>0</v>
      </c>
      <c r="T291" s="216">
        <f>S291*H291</f>
        <v>0</v>
      </c>
      <c r="AR291" s="25" t="s">
        <v>221</v>
      </c>
      <c r="AT291" s="25" t="s">
        <v>216</v>
      </c>
      <c r="AU291" s="25" t="s">
        <v>86</v>
      </c>
      <c r="AY291" s="25" t="s">
        <v>214</v>
      </c>
      <c r="BE291" s="217">
        <f>IF(N291="základní",J291,0)</f>
        <v>0</v>
      </c>
      <c r="BF291" s="217">
        <f>IF(N291="snížená",J291,0)</f>
        <v>0</v>
      </c>
      <c r="BG291" s="217">
        <f>IF(N291="zákl. přenesená",J291,0)</f>
        <v>0</v>
      </c>
      <c r="BH291" s="217">
        <f>IF(N291="sníž. přenesená",J291,0)</f>
        <v>0</v>
      </c>
      <c r="BI291" s="217">
        <f>IF(N291="nulová",J291,0)</f>
        <v>0</v>
      </c>
      <c r="BJ291" s="25" t="s">
        <v>24</v>
      </c>
      <c r="BK291" s="217">
        <f>ROUND(I291*H291,2)</f>
        <v>0</v>
      </c>
      <c r="BL291" s="25" t="s">
        <v>221</v>
      </c>
      <c r="BM291" s="25" t="s">
        <v>3059</v>
      </c>
    </row>
    <row r="292" spans="2:47" s="1" customFormat="1" ht="27">
      <c r="B292" s="42"/>
      <c r="C292" s="64"/>
      <c r="D292" s="218" t="s">
        <v>223</v>
      </c>
      <c r="E292" s="64"/>
      <c r="F292" s="219" t="s">
        <v>3060</v>
      </c>
      <c r="G292" s="64"/>
      <c r="H292" s="64"/>
      <c r="I292" s="174"/>
      <c r="J292" s="64"/>
      <c r="K292" s="64"/>
      <c r="L292" s="62"/>
      <c r="M292" s="220"/>
      <c r="N292" s="43"/>
      <c r="O292" s="43"/>
      <c r="P292" s="43"/>
      <c r="Q292" s="43"/>
      <c r="R292" s="43"/>
      <c r="S292" s="43"/>
      <c r="T292" s="79"/>
      <c r="AT292" s="25" t="s">
        <v>223</v>
      </c>
      <c r="AU292" s="25" t="s">
        <v>86</v>
      </c>
    </row>
    <row r="293" spans="2:51" s="12" customFormat="1" ht="13.5">
      <c r="B293" s="221"/>
      <c r="C293" s="222"/>
      <c r="D293" s="223" t="s">
        <v>224</v>
      </c>
      <c r="E293" s="224" t="s">
        <v>22</v>
      </c>
      <c r="F293" s="225" t="s">
        <v>2888</v>
      </c>
      <c r="G293" s="222"/>
      <c r="H293" s="226">
        <v>780.942</v>
      </c>
      <c r="I293" s="227"/>
      <c r="J293" s="222"/>
      <c r="K293" s="222"/>
      <c r="L293" s="228"/>
      <c r="M293" s="229"/>
      <c r="N293" s="230"/>
      <c r="O293" s="230"/>
      <c r="P293" s="230"/>
      <c r="Q293" s="230"/>
      <c r="R293" s="230"/>
      <c r="S293" s="230"/>
      <c r="T293" s="231"/>
      <c r="AT293" s="232" t="s">
        <v>224</v>
      </c>
      <c r="AU293" s="232" t="s">
        <v>86</v>
      </c>
      <c r="AV293" s="12" t="s">
        <v>86</v>
      </c>
      <c r="AW293" s="12" t="s">
        <v>41</v>
      </c>
      <c r="AX293" s="12" t="s">
        <v>24</v>
      </c>
      <c r="AY293" s="232" t="s">
        <v>214</v>
      </c>
    </row>
    <row r="294" spans="2:65" s="1" customFormat="1" ht="22.5" customHeight="1">
      <c r="B294" s="42"/>
      <c r="C294" s="206" t="s">
        <v>831</v>
      </c>
      <c r="D294" s="206" t="s">
        <v>216</v>
      </c>
      <c r="E294" s="207" t="s">
        <v>2755</v>
      </c>
      <c r="F294" s="208" t="s">
        <v>2756</v>
      </c>
      <c r="G294" s="209" t="s">
        <v>359</v>
      </c>
      <c r="H294" s="210">
        <v>2892.686</v>
      </c>
      <c r="I294" s="211"/>
      <c r="J294" s="212">
        <f>ROUND(I294*H294,2)</f>
        <v>0</v>
      </c>
      <c r="K294" s="208" t="s">
        <v>220</v>
      </c>
      <c r="L294" s="62"/>
      <c r="M294" s="213" t="s">
        <v>22</v>
      </c>
      <c r="N294" s="214" t="s">
        <v>49</v>
      </c>
      <c r="O294" s="43"/>
      <c r="P294" s="215">
        <f>O294*H294</f>
        <v>0</v>
      </c>
      <c r="Q294" s="215">
        <v>0</v>
      </c>
      <c r="R294" s="215">
        <f>Q294*H294</f>
        <v>0</v>
      </c>
      <c r="S294" s="215">
        <v>0</v>
      </c>
      <c r="T294" s="216">
        <f>S294*H294</f>
        <v>0</v>
      </c>
      <c r="AR294" s="25" t="s">
        <v>221</v>
      </c>
      <c r="AT294" s="25" t="s">
        <v>216</v>
      </c>
      <c r="AU294" s="25" t="s">
        <v>86</v>
      </c>
      <c r="AY294" s="25" t="s">
        <v>214</v>
      </c>
      <c r="BE294" s="217">
        <f>IF(N294="základní",J294,0)</f>
        <v>0</v>
      </c>
      <c r="BF294" s="217">
        <f>IF(N294="snížená",J294,0)</f>
        <v>0</v>
      </c>
      <c r="BG294" s="217">
        <f>IF(N294="zákl. přenesená",J294,0)</f>
        <v>0</v>
      </c>
      <c r="BH294" s="217">
        <f>IF(N294="sníž. přenesená",J294,0)</f>
        <v>0</v>
      </c>
      <c r="BI294" s="217">
        <f>IF(N294="nulová",J294,0)</f>
        <v>0</v>
      </c>
      <c r="BJ294" s="25" t="s">
        <v>24</v>
      </c>
      <c r="BK294" s="217">
        <f>ROUND(I294*H294,2)</f>
        <v>0</v>
      </c>
      <c r="BL294" s="25" t="s">
        <v>221</v>
      </c>
      <c r="BM294" s="25" t="s">
        <v>3061</v>
      </c>
    </row>
    <row r="295" spans="2:47" s="1" customFormat="1" ht="27">
      <c r="B295" s="42"/>
      <c r="C295" s="64"/>
      <c r="D295" s="218" t="s">
        <v>223</v>
      </c>
      <c r="E295" s="64"/>
      <c r="F295" s="219" t="s">
        <v>2758</v>
      </c>
      <c r="G295" s="64"/>
      <c r="H295" s="64"/>
      <c r="I295" s="174"/>
      <c r="J295" s="64"/>
      <c r="K295" s="64"/>
      <c r="L295" s="62"/>
      <c r="M295" s="220"/>
      <c r="N295" s="43"/>
      <c r="O295" s="43"/>
      <c r="P295" s="43"/>
      <c r="Q295" s="43"/>
      <c r="R295" s="43"/>
      <c r="S295" s="43"/>
      <c r="T295" s="79"/>
      <c r="AT295" s="25" t="s">
        <v>223</v>
      </c>
      <c r="AU295" s="25" t="s">
        <v>86</v>
      </c>
    </row>
    <row r="296" spans="2:51" s="12" customFormat="1" ht="13.5">
      <c r="B296" s="221"/>
      <c r="C296" s="222"/>
      <c r="D296" s="223" t="s">
        <v>224</v>
      </c>
      <c r="E296" s="224" t="s">
        <v>22</v>
      </c>
      <c r="F296" s="225" t="s">
        <v>3062</v>
      </c>
      <c r="G296" s="222"/>
      <c r="H296" s="226">
        <v>2892.686</v>
      </c>
      <c r="I296" s="227"/>
      <c r="J296" s="222"/>
      <c r="K296" s="222"/>
      <c r="L296" s="228"/>
      <c r="M296" s="229"/>
      <c r="N296" s="230"/>
      <c r="O296" s="230"/>
      <c r="P296" s="230"/>
      <c r="Q296" s="230"/>
      <c r="R296" s="230"/>
      <c r="S296" s="230"/>
      <c r="T296" s="231"/>
      <c r="AT296" s="232" t="s">
        <v>224</v>
      </c>
      <c r="AU296" s="232" t="s">
        <v>86</v>
      </c>
      <c r="AV296" s="12" t="s">
        <v>86</v>
      </c>
      <c r="AW296" s="12" t="s">
        <v>41</v>
      </c>
      <c r="AX296" s="12" t="s">
        <v>24</v>
      </c>
      <c r="AY296" s="232" t="s">
        <v>214</v>
      </c>
    </row>
    <row r="297" spans="2:65" s="1" customFormat="1" ht="22.5" customHeight="1">
      <c r="B297" s="42"/>
      <c r="C297" s="206" t="s">
        <v>837</v>
      </c>
      <c r="D297" s="206" t="s">
        <v>216</v>
      </c>
      <c r="E297" s="207" t="s">
        <v>2759</v>
      </c>
      <c r="F297" s="208" t="s">
        <v>2760</v>
      </c>
      <c r="G297" s="209" t="s">
        <v>359</v>
      </c>
      <c r="H297" s="210">
        <v>2111.744</v>
      </c>
      <c r="I297" s="211"/>
      <c r="J297" s="212">
        <f>ROUND(I297*H297,2)</f>
        <v>0</v>
      </c>
      <c r="K297" s="208" t="s">
        <v>234</v>
      </c>
      <c r="L297" s="62"/>
      <c r="M297" s="213" t="s">
        <v>22</v>
      </c>
      <c r="N297" s="214" t="s">
        <v>49</v>
      </c>
      <c r="O297" s="43"/>
      <c r="P297" s="215">
        <f>O297*H297</f>
        <v>0</v>
      </c>
      <c r="Q297" s="215">
        <v>0.00071</v>
      </c>
      <c r="R297" s="215">
        <f>Q297*H297</f>
        <v>1.4993382400000002</v>
      </c>
      <c r="S297" s="215">
        <v>0</v>
      </c>
      <c r="T297" s="216">
        <f>S297*H297</f>
        <v>0</v>
      </c>
      <c r="AR297" s="25" t="s">
        <v>221</v>
      </c>
      <c r="AT297" s="25" t="s">
        <v>216</v>
      </c>
      <c r="AU297" s="25" t="s">
        <v>86</v>
      </c>
      <c r="AY297" s="25" t="s">
        <v>214</v>
      </c>
      <c r="BE297" s="217">
        <f>IF(N297="základní",J297,0)</f>
        <v>0</v>
      </c>
      <c r="BF297" s="217">
        <f>IF(N297="snížená",J297,0)</f>
        <v>0</v>
      </c>
      <c r="BG297" s="217">
        <f>IF(N297="zákl. přenesená",J297,0)</f>
        <v>0</v>
      </c>
      <c r="BH297" s="217">
        <f>IF(N297="sníž. přenesená",J297,0)</f>
        <v>0</v>
      </c>
      <c r="BI297" s="217">
        <f>IF(N297="nulová",J297,0)</f>
        <v>0</v>
      </c>
      <c r="BJ297" s="25" t="s">
        <v>24</v>
      </c>
      <c r="BK297" s="217">
        <f>ROUND(I297*H297,2)</f>
        <v>0</v>
      </c>
      <c r="BL297" s="25" t="s">
        <v>221</v>
      </c>
      <c r="BM297" s="25" t="s">
        <v>3063</v>
      </c>
    </row>
    <row r="298" spans="2:47" s="1" customFormat="1" ht="27">
      <c r="B298" s="42"/>
      <c r="C298" s="64"/>
      <c r="D298" s="218" t="s">
        <v>223</v>
      </c>
      <c r="E298" s="64"/>
      <c r="F298" s="219" t="s">
        <v>2762</v>
      </c>
      <c r="G298" s="64"/>
      <c r="H298" s="64"/>
      <c r="I298" s="174"/>
      <c r="J298" s="64"/>
      <c r="K298" s="64"/>
      <c r="L298" s="62"/>
      <c r="M298" s="220"/>
      <c r="N298" s="43"/>
      <c r="O298" s="43"/>
      <c r="P298" s="43"/>
      <c r="Q298" s="43"/>
      <c r="R298" s="43"/>
      <c r="S298" s="43"/>
      <c r="T298" s="79"/>
      <c r="AT298" s="25" t="s">
        <v>223</v>
      </c>
      <c r="AU298" s="25" t="s">
        <v>86</v>
      </c>
    </row>
    <row r="299" spans="2:51" s="12" customFormat="1" ht="13.5">
      <c r="B299" s="221"/>
      <c r="C299" s="222"/>
      <c r="D299" s="223" t="s">
        <v>224</v>
      </c>
      <c r="E299" s="224" t="s">
        <v>22</v>
      </c>
      <c r="F299" s="225" t="s">
        <v>2662</v>
      </c>
      <c r="G299" s="222"/>
      <c r="H299" s="226">
        <v>2111.744</v>
      </c>
      <c r="I299" s="227"/>
      <c r="J299" s="222"/>
      <c r="K299" s="222"/>
      <c r="L299" s="228"/>
      <c r="M299" s="229"/>
      <c r="N299" s="230"/>
      <c r="O299" s="230"/>
      <c r="P299" s="230"/>
      <c r="Q299" s="230"/>
      <c r="R299" s="230"/>
      <c r="S299" s="230"/>
      <c r="T299" s="231"/>
      <c r="AT299" s="232" t="s">
        <v>224</v>
      </c>
      <c r="AU299" s="232" t="s">
        <v>86</v>
      </c>
      <c r="AV299" s="12" t="s">
        <v>86</v>
      </c>
      <c r="AW299" s="12" t="s">
        <v>41</v>
      </c>
      <c r="AX299" s="12" t="s">
        <v>24</v>
      </c>
      <c r="AY299" s="232" t="s">
        <v>214</v>
      </c>
    </row>
    <row r="300" spans="2:65" s="1" customFormat="1" ht="22.5" customHeight="1">
      <c r="B300" s="42"/>
      <c r="C300" s="206" t="s">
        <v>844</v>
      </c>
      <c r="D300" s="206" t="s">
        <v>216</v>
      </c>
      <c r="E300" s="207" t="s">
        <v>3064</v>
      </c>
      <c r="F300" s="208" t="s">
        <v>3065</v>
      </c>
      <c r="G300" s="209" t="s">
        <v>359</v>
      </c>
      <c r="H300" s="210">
        <v>780.942</v>
      </c>
      <c r="I300" s="211"/>
      <c r="J300" s="212">
        <f>ROUND(I300*H300,2)</f>
        <v>0</v>
      </c>
      <c r="K300" s="208" t="s">
        <v>220</v>
      </c>
      <c r="L300" s="62"/>
      <c r="M300" s="213" t="s">
        <v>22</v>
      </c>
      <c r="N300" s="214" t="s">
        <v>49</v>
      </c>
      <c r="O300" s="43"/>
      <c r="P300" s="215">
        <f>O300*H300</f>
        <v>0</v>
      </c>
      <c r="Q300" s="215">
        <v>0</v>
      </c>
      <c r="R300" s="215">
        <f>Q300*H300</f>
        <v>0</v>
      </c>
      <c r="S300" s="215">
        <v>0</v>
      </c>
      <c r="T300" s="216">
        <f>S300*H300</f>
        <v>0</v>
      </c>
      <c r="AR300" s="25" t="s">
        <v>221</v>
      </c>
      <c r="AT300" s="25" t="s">
        <v>216</v>
      </c>
      <c r="AU300" s="25" t="s">
        <v>86</v>
      </c>
      <c r="AY300" s="25" t="s">
        <v>214</v>
      </c>
      <c r="BE300" s="217">
        <f>IF(N300="základní",J300,0)</f>
        <v>0</v>
      </c>
      <c r="BF300" s="217">
        <f>IF(N300="snížená",J300,0)</f>
        <v>0</v>
      </c>
      <c r="BG300" s="217">
        <f>IF(N300="zákl. přenesená",J300,0)</f>
        <v>0</v>
      </c>
      <c r="BH300" s="217">
        <f>IF(N300="sníž. přenesená",J300,0)</f>
        <v>0</v>
      </c>
      <c r="BI300" s="217">
        <f>IF(N300="nulová",J300,0)</f>
        <v>0</v>
      </c>
      <c r="BJ300" s="25" t="s">
        <v>24</v>
      </c>
      <c r="BK300" s="217">
        <f>ROUND(I300*H300,2)</f>
        <v>0</v>
      </c>
      <c r="BL300" s="25" t="s">
        <v>221</v>
      </c>
      <c r="BM300" s="25" t="s">
        <v>3066</v>
      </c>
    </row>
    <row r="301" spans="2:47" s="1" customFormat="1" ht="13.5">
      <c r="B301" s="42"/>
      <c r="C301" s="64"/>
      <c r="D301" s="218" t="s">
        <v>223</v>
      </c>
      <c r="E301" s="64"/>
      <c r="F301" s="219" t="s">
        <v>3067</v>
      </c>
      <c r="G301" s="64"/>
      <c r="H301" s="64"/>
      <c r="I301" s="174"/>
      <c r="J301" s="64"/>
      <c r="K301" s="64"/>
      <c r="L301" s="62"/>
      <c r="M301" s="220"/>
      <c r="N301" s="43"/>
      <c r="O301" s="43"/>
      <c r="P301" s="43"/>
      <c r="Q301" s="43"/>
      <c r="R301" s="43"/>
      <c r="S301" s="43"/>
      <c r="T301" s="79"/>
      <c r="AT301" s="25" t="s">
        <v>223</v>
      </c>
      <c r="AU301" s="25" t="s">
        <v>86</v>
      </c>
    </row>
    <row r="302" spans="2:51" s="12" customFormat="1" ht="13.5">
      <c r="B302" s="221"/>
      <c r="C302" s="222"/>
      <c r="D302" s="223" t="s">
        <v>224</v>
      </c>
      <c r="E302" s="224" t="s">
        <v>22</v>
      </c>
      <c r="F302" s="225" t="s">
        <v>2888</v>
      </c>
      <c r="G302" s="222"/>
      <c r="H302" s="226">
        <v>780.942</v>
      </c>
      <c r="I302" s="227"/>
      <c r="J302" s="222"/>
      <c r="K302" s="222"/>
      <c r="L302" s="228"/>
      <c r="M302" s="229"/>
      <c r="N302" s="230"/>
      <c r="O302" s="230"/>
      <c r="P302" s="230"/>
      <c r="Q302" s="230"/>
      <c r="R302" s="230"/>
      <c r="S302" s="230"/>
      <c r="T302" s="231"/>
      <c r="AT302" s="232" t="s">
        <v>224</v>
      </c>
      <c r="AU302" s="232" t="s">
        <v>86</v>
      </c>
      <c r="AV302" s="12" t="s">
        <v>86</v>
      </c>
      <c r="AW302" s="12" t="s">
        <v>41</v>
      </c>
      <c r="AX302" s="12" t="s">
        <v>24</v>
      </c>
      <c r="AY302" s="232" t="s">
        <v>214</v>
      </c>
    </row>
    <row r="303" spans="2:65" s="1" customFormat="1" ht="31.5" customHeight="1">
      <c r="B303" s="42"/>
      <c r="C303" s="206" t="s">
        <v>850</v>
      </c>
      <c r="D303" s="206" t="s">
        <v>216</v>
      </c>
      <c r="E303" s="207" t="s">
        <v>2763</v>
      </c>
      <c r="F303" s="208" t="s">
        <v>2764</v>
      </c>
      <c r="G303" s="209" t="s">
        <v>359</v>
      </c>
      <c r="H303" s="210">
        <v>2111.744</v>
      </c>
      <c r="I303" s="211"/>
      <c r="J303" s="212">
        <f>ROUND(I303*H303,2)</f>
        <v>0</v>
      </c>
      <c r="K303" s="208" t="s">
        <v>234</v>
      </c>
      <c r="L303" s="62"/>
      <c r="M303" s="213" t="s">
        <v>22</v>
      </c>
      <c r="N303" s="214" t="s">
        <v>49</v>
      </c>
      <c r="O303" s="43"/>
      <c r="P303" s="215">
        <f>O303*H303</f>
        <v>0</v>
      </c>
      <c r="Q303" s="215">
        <v>0</v>
      </c>
      <c r="R303" s="215">
        <f>Q303*H303</f>
        <v>0</v>
      </c>
      <c r="S303" s="215">
        <v>0</v>
      </c>
      <c r="T303" s="216">
        <f>S303*H303</f>
        <v>0</v>
      </c>
      <c r="AR303" s="25" t="s">
        <v>221</v>
      </c>
      <c r="AT303" s="25" t="s">
        <v>216</v>
      </c>
      <c r="AU303" s="25" t="s">
        <v>86</v>
      </c>
      <c r="AY303" s="25" t="s">
        <v>214</v>
      </c>
      <c r="BE303" s="217">
        <f>IF(N303="základní",J303,0)</f>
        <v>0</v>
      </c>
      <c r="BF303" s="217">
        <f>IF(N303="snížená",J303,0)</f>
        <v>0</v>
      </c>
      <c r="BG303" s="217">
        <f>IF(N303="zákl. přenesená",J303,0)</f>
        <v>0</v>
      </c>
      <c r="BH303" s="217">
        <f>IF(N303="sníž. přenesená",J303,0)</f>
        <v>0</v>
      </c>
      <c r="BI303" s="217">
        <f>IF(N303="nulová",J303,0)</f>
        <v>0</v>
      </c>
      <c r="BJ303" s="25" t="s">
        <v>24</v>
      </c>
      <c r="BK303" s="217">
        <f>ROUND(I303*H303,2)</f>
        <v>0</v>
      </c>
      <c r="BL303" s="25" t="s">
        <v>221</v>
      </c>
      <c r="BM303" s="25" t="s">
        <v>3068</v>
      </c>
    </row>
    <row r="304" spans="2:47" s="1" customFormat="1" ht="27">
      <c r="B304" s="42"/>
      <c r="C304" s="64"/>
      <c r="D304" s="218" t="s">
        <v>223</v>
      </c>
      <c r="E304" s="64"/>
      <c r="F304" s="219" t="s">
        <v>2766</v>
      </c>
      <c r="G304" s="64"/>
      <c r="H304" s="64"/>
      <c r="I304" s="174"/>
      <c r="J304" s="64"/>
      <c r="K304" s="64"/>
      <c r="L304" s="62"/>
      <c r="M304" s="220"/>
      <c r="N304" s="43"/>
      <c r="O304" s="43"/>
      <c r="P304" s="43"/>
      <c r="Q304" s="43"/>
      <c r="R304" s="43"/>
      <c r="S304" s="43"/>
      <c r="T304" s="79"/>
      <c r="AT304" s="25" t="s">
        <v>223</v>
      </c>
      <c r="AU304" s="25" t="s">
        <v>86</v>
      </c>
    </row>
    <row r="305" spans="2:51" s="12" customFormat="1" ht="40.5">
      <c r="B305" s="221"/>
      <c r="C305" s="222"/>
      <c r="D305" s="218" t="s">
        <v>224</v>
      </c>
      <c r="E305" s="233" t="s">
        <v>22</v>
      </c>
      <c r="F305" s="234" t="s">
        <v>3069</v>
      </c>
      <c r="G305" s="222"/>
      <c r="H305" s="235">
        <v>2022.44</v>
      </c>
      <c r="I305" s="227"/>
      <c r="J305" s="222"/>
      <c r="K305" s="222"/>
      <c r="L305" s="228"/>
      <c r="M305" s="229"/>
      <c r="N305" s="230"/>
      <c r="O305" s="230"/>
      <c r="P305" s="230"/>
      <c r="Q305" s="230"/>
      <c r="R305" s="230"/>
      <c r="S305" s="230"/>
      <c r="T305" s="231"/>
      <c r="AT305" s="232" t="s">
        <v>224</v>
      </c>
      <c r="AU305" s="232" t="s">
        <v>86</v>
      </c>
      <c r="AV305" s="12" t="s">
        <v>86</v>
      </c>
      <c r="AW305" s="12" t="s">
        <v>41</v>
      </c>
      <c r="AX305" s="12" t="s">
        <v>78</v>
      </c>
      <c r="AY305" s="232" t="s">
        <v>214</v>
      </c>
    </row>
    <row r="306" spans="2:51" s="12" customFormat="1" ht="13.5">
      <c r="B306" s="221"/>
      <c r="C306" s="222"/>
      <c r="D306" s="218" t="s">
        <v>224</v>
      </c>
      <c r="E306" s="233" t="s">
        <v>22</v>
      </c>
      <c r="F306" s="234" t="s">
        <v>3070</v>
      </c>
      <c r="G306" s="222"/>
      <c r="H306" s="235">
        <v>89.304</v>
      </c>
      <c r="I306" s="227"/>
      <c r="J306" s="222"/>
      <c r="K306" s="222"/>
      <c r="L306" s="228"/>
      <c r="M306" s="229"/>
      <c r="N306" s="230"/>
      <c r="O306" s="230"/>
      <c r="P306" s="230"/>
      <c r="Q306" s="230"/>
      <c r="R306" s="230"/>
      <c r="S306" s="230"/>
      <c r="T306" s="231"/>
      <c r="AT306" s="232" t="s">
        <v>224</v>
      </c>
      <c r="AU306" s="232" t="s">
        <v>86</v>
      </c>
      <c r="AV306" s="12" t="s">
        <v>86</v>
      </c>
      <c r="AW306" s="12" t="s">
        <v>41</v>
      </c>
      <c r="AX306" s="12" t="s">
        <v>78</v>
      </c>
      <c r="AY306" s="232" t="s">
        <v>214</v>
      </c>
    </row>
    <row r="307" spans="2:51" s="14" customFormat="1" ht="13.5">
      <c r="B307" s="258"/>
      <c r="C307" s="259"/>
      <c r="D307" s="223" t="s">
        <v>224</v>
      </c>
      <c r="E307" s="260" t="s">
        <v>2662</v>
      </c>
      <c r="F307" s="261" t="s">
        <v>349</v>
      </c>
      <c r="G307" s="259"/>
      <c r="H307" s="262">
        <v>2111.744</v>
      </c>
      <c r="I307" s="263"/>
      <c r="J307" s="259"/>
      <c r="K307" s="259"/>
      <c r="L307" s="264"/>
      <c r="M307" s="265"/>
      <c r="N307" s="266"/>
      <c r="O307" s="266"/>
      <c r="P307" s="266"/>
      <c r="Q307" s="266"/>
      <c r="R307" s="266"/>
      <c r="S307" s="266"/>
      <c r="T307" s="267"/>
      <c r="AT307" s="268" t="s">
        <v>224</v>
      </c>
      <c r="AU307" s="268" t="s">
        <v>86</v>
      </c>
      <c r="AV307" s="14" t="s">
        <v>221</v>
      </c>
      <c r="AW307" s="14" t="s">
        <v>41</v>
      </c>
      <c r="AX307" s="14" t="s">
        <v>24</v>
      </c>
      <c r="AY307" s="268" t="s">
        <v>214</v>
      </c>
    </row>
    <row r="308" spans="2:65" s="1" customFormat="1" ht="31.5" customHeight="1">
      <c r="B308" s="42"/>
      <c r="C308" s="206" t="s">
        <v>856</v>
      </c>
      <c r="D308" s="206" t="s">
        <v>216</v>
      </c>
      <c r="E308" s="207" t="s">
        <v>3071</v>
      </c>
      <c r="F308" s="208" t="s">
        <v>3072</v>
      </c>
      <c r="G308" s="209" t="s">
        <v>359</v>
      </c>
      <c r="H308" s="210">
        <v>780.942</v>
      </c>
      <c r="I308" s="211"/>
      <c r="J308" s="212">
        <f>ROUND(I308*H308,2)</f>
        <v>0</v>
      </c>
      <c r="K308" s="208" t="s">
        <v>234</v>
      </c>
      <c r="L308" s="62"/>
      <c r="M308" s="213" t="s">
        <v>22</v>
      </c>
      <c r="N308" s="214" t="s">
        <v>49</v>
      </c>
      <c r="O308" s="43"/>
      <c r="P308" s="215">
        <f>O308*H308</f>
        <v>0</v>
      </c>
      <c r="Q308" s="215">
        <v>0</v>
      </c>
      <c r="R308" s="215">
        <f>Q308*H308</f>
        <v>0</v>
      </c>
      <c r="S308" s="215">
        <v>0</v>
      </c>
      <c r="T308" s="216">
        <f>S308*H308</f>
        <v>0</v>
      </c>
      <c r="AR308" s="25" t="s">
        <v>221</v>
      </c>
      <c r="AT308" s="25" t="s">
        <v>216</v>
      </c>
      <c r="AU308" s="25" t="s">
        <v>86</v>
      </c>
      <c r="AY308" s="25" t="s">
        <v>214</v>
      </c>
      <c r="BE308" s="217">
        <f>IF(N308="základní",J308,0)</f>
        <v>0</v>
      </c>
      <c r="BF308" s="217">
        <f>IF(N308="snížená",J308,0)</f>
        <v>0</v>
      </c>
      <c r="BG308" s="217">
        <f>IF(N308="zákl. přenesená",J308,0)</f>
        <v>0</v>
      </c>
      <c r="BH308" s="217">
        <f>IF(N308="sníž. přenesená",J308,0)</f>
        <v>0</v>
      </c>
      <c r="BI308" s="217">
        <f>IF(N308="nulová",J308,0)</f>
        <v>0</v>
      </c>
      <c r="BJ308" s="25" t="s">
        <v>24</v>
      </c>
      <c r="BK308" s="217">
        <f>ROUND(I308*H308,2)</f>
        <v>0</v>
      </c>
      <c r="BL308" s="25" t="s">
        <v>221</v>
      </c>
      <c r="BM308" s="25" t="s">
        <v>3073</v>
      </c>
    </row>
    <row r="309" spans="2:47" s="1" customFormat="1" ht="27">
      <c r="B309" s="42"/>
      <c r="C309" s="64"/>
      <c r="D309" s="218" t="s">
        <v>223</v>
      </c>
      <c r="E309" s="64"/>
      <c r="F309" s="219" t="s">
        <v>3074</v>
      </c>
      <c r="G309" s="64"/>
      <c r="H309" s="64"/>
      <c r="I309" s="174"/>
      <c r="J309" s="64"/>
      <c r="K309" s="64"/>
      <c r="L309" s="62"/>
      <c r="M309" s="220"/>
      <c r="N309" s="43"/>
      <c r="O309" s="43"/>
      <c r="P309" s="43"/>
      <c r="Q309" s="43"/>
      <c r="R309" s="43"/>
      <c r="S309" s="43"/>
      <c r="T309" s="79"/>
      <c r="AT309" s="25" t="s">
        <v>223</v>
      </c>
      <c r="AU309" s="25" t="s">
        <v>86</v>
      </c>
    </row>
    <row r="310" spans="2:51" s="12" customFormat="1" ht="13.5">
      <c r="B310" s="221"/>
      <c r="C310" s="222"/>
      <c r="D310" s="218" t="s">
        <v>224</v>
      </c>
      <c r="E310" s="233" t="s">
        <v>22</v>
      </c>
      <c r="F310" s="234" t="s">
        <v>3075</v>
      </c>
      <c r="G310" s="222"/>
      <c r="H310" s="235">
        <v>754.59</v>
      </c>
      <c r="I310" s="227"/>
      <c r="J310" s="222"/>
      <c r="K310" s="222"/>
      <c r="L310" s="228"/>
      <c r="M310" s="229"/>
      <c r="N310" s="230"/>
      <c r="O310" s="230"/>
      <c r="P310" s="230"/>
      <c r="Q310" s="230"/>
      <c r="R310" s="230"/>
      <c r="S310" s="230"/>
      <c r="T310" s="231"/>
      <c r="AT310" s="232" t="s">
        <v>224</v>
      </c>
      <c r="AU310" s="232" t="s">
        <v>86</v>
      </c>
      <c r="AV310" s="12" t="s">
        <v>86</v>
      </c>
      <c r="AW310" s="12" t="s">
        <v>41</v>
      </c>
      <c r="AX310" s="12" t="s">
        <v>78</v>
      </c>
      <c r="AY310" s="232" t="s">
        <v>214</v>
      </c>
    </row>
    <row r="311" spans="2:51" s="12" customFormat="1" ht="13.5">
      <c r="B311" s="221"/>
      <c r="C311" s="222"/>
      <c r="D311" s="218" t="s">
        <v>224</v>
      </c>
      <c r="E311" s="233" t="s">
        <v>22</v>
      </c>
      <c r="F311" s="234" t="s">
        <v>3076</v>
      </c>
      <c r="G311" s="222"/>
      <c r="H311" s="235">
        <v>26.352</v>
      </c>
      <c r="I311" s="227"/>
      <c r="J311" s="222"/>
      <c r="K311" s="222"/>
      <c r="L311" s="228"/>
      <c r="M311" s="229"/>
      <c r="N311" s="230"/>
      <c r="O311" s="230"/>
      <c r="P311" s="230"/>
      <c r="Q311" s="230"/>
      <c r="R311" s="230"/>
      <c r="S311" s="230"/>
      <c r="T311" s="231"/>
      <c r="AT311" s="232" t="s">
        <v>224</v>
      </c>
      <c r="AU311" s="232" t="s">
        <v>86</v>
      </c>
      <c r="AV311" s="12" t="s">
        <v>86</v>
      </c>
      <c r="AW311" s="12" t="s">
        <v>41</v>
      </c>
      <c r="AX311" s="12" t="s">
        <v>78</v>
      </c>
      <c r="AY311" s="232" t="s">
        <v>214</v>
      </c>
    </row>
    <row r="312" spans="2:51" s="14" customFormat="1" ht="13.5">
      <c r="B312" s="258"/>
      <c r="C312" s="259"/>
      <c r="D312" s="223" t="s">
        <v>224</v>
      </c>
      <c r="E312" s="260" t="s">
        <v>2888</v>
      </c>
      <c r="F312" s="261" t="s">
        <v>349</v>
      </c>
      <c r="G312" s="259"/>
      <c r="H312" s="262">
        <v>780.942</v>
      </c>
      <c r="I312" s="263"/>
      <c r="J312" s="259"/>
      <c r="K312" s="259"/>
      <c r="L312" s="264"/>
      <c r="M312" s="265"/>
      <c r="N312" s="266"/>
      <c r="O312" s="266"/>
      <c r="P312" s="266"/>
      <c r="Q312" s="266"/>
      <c r="R312" s="266"/>
      <c r="S312" s="266"/>
      <c r="T312" s="267"/>
      <c r="AT312" s="268" t="s">
        <v>224</v>
      </c>
      <c r="AU312" s="268" t="s">
        <v>86</v>
      </c>
      <c r="AV312" s="14" t="s">
        <v>221</v>
      </c>
      <c r="AW312" s="14" t="s">
        <v>41</v>
      </c>
      <c r="AX312" s="14" t="s">
        <v>24</v>
      </c>
      <c r="AY312" s="268" t="s">
        <v>214</v>
      </c>
    </row>
    <row r="313" spans="2:65" s="1" customFormat="1" ht="31.5" customHeight="1">
      <c r="B313" s="42"/>
      <c r="C313" s="206" t="s">
        <v>861</v>
      </c>
      <c r="D313" s="206" t="s">
        <v>216</v>
      </c>
      <c r="E313" s="207" t="s">
        <v>3077</v>
      </c>
      <c r="F313" s="208" t="s">
        <v>3078</v>
      </c>
      <c r="G313" s="209" t="s">
        <v>359</v>
      </c>
      <c r="H313" s="210">
        <v>1743</v>
      </c>
      <c r="I313" s="211"/>
      <c r="J313" s="212">
        <f>ROUND(I313*H313,2)</f>
        <v>0</v>
      </c>
      <c r="K313" s="208" t="s">
        <v>234</v>
      </c>
      <c r="L313" s="62"/>
      <c r="M313" s="213" t="s">
        <v>22</v>
      </c>
      <c r="N313" s="214" t="s">
        <v>49</v>
      </c>
      <c r="O313" s="43"/>
      <c r="P313" s="215">
        <f>O313*H313</f>
        <v>0</v>
      </c>
      <c r="Q313" s="215">
        <v>0</v>
      </c>
      <c r="R313" s="215">
        <f>Q313*H313</f>
        <v>0</v>
      </c>
      <c r="S313" s="215">
        <v>0</v>
      </c>
      <c r="T313" s="216">
        <f>S313*H313</f>
        <v>0</v>
      </c>
      <c r="AR313" s="25" t="s">
        <v>221</v>
      </c>
      <c r="AT313" s="25" t="s">
        <v>216</v>
      </c>
      <c r="AU313" s="25" t="s">
        <v>86</v>
      </c>
      <c r="AY313" s="25" t="s">
        <v>214</v>
      </c>
      <c r="BE313" s="217">
        <f>IF(N313="základní",J313,0)</f>
        <v>0</v>
      </c>
      <c r="BF313" s="217">
        <f>IF(N313="snížená",J313,0)</f>
        <v>0</v>
      </c>
      <c r="BG313" s="217">
        <f>IF(N313="zákl. přenesená",J313,0)</f>
        <v>0</v>
      </c>
      <c r="BH313" s="217">
        <f>IF(N313="sníž. přenesená",J313,0)</f>
        <v>0</v>
      </c>
      <c r="BI313" s="217">
        <f>IF(N313="nulová",J313,0)</f>
        <v>0</v>
      </c>
      <c r="BJ313" s="25" t="s">
        <v>24</v>
      </c>
      <c r="BK313" s="217">
        <f>ROUND(I313*H313,2)</f>
        <v>0</v>
      </c>
      <c r="BL313" s="25" t="s">
        <v>221</v>
      </c>
      <c r="BM313" s="25" t="s">
        <v>3079</v>
      </c>
    </row>
    <row r="314" spans="2:47" s="1" customFormat="1" ht="27">
      <c r="B314" s="42"/>
      <c r="C314" s="64"/>
      <c r="D314" s="218" t="s">
        <v>223</v>
      </c>
      <c r="E314" s="64"/>
      <c r="F314" s="219" t="s">
        <v>3080</v>
      </c>
      <c r="G314" s="64"/>
      <c r="H314" s="64"/>
      <c r="I314" s="174"/>
      <c r="J314" s="64"/>
      <c r="K314" s="64"/>
      <c r="L314" s="62"/>
      <c r="M314" s="220"/>
      <c r="N314" s="43"/>
      <c r="O314" s="43"/>
      <c r="P314" s="43"/>
      <c r="Q314" s="43"/>
      <c r="R314" s="43"/>
      <c r="S314" s="43"/>
      <c r="T314" s="79"/>
      <c r="AT314" s="25" t="s">
        <v>223</v>
      </c>
      <c r="AU314" s="25" t="s">
        <v>86</v>
      </c>
    </row>
    <row r="315" spans="2:51" s="12" customFormat="1" ht="13.5">
      <c r="B315" s="221"/>
      <c r="C315" s="222"/>
      <c r="D315" s="223" t="s">
        <v>224</v>
      </c>
      <c r="E315" s="224" t="s">
        <v>2869</v>
      </c>
      <c r="F315" s="225" t="s">
        <v>3081</v>
      </c>
      <c r="G315" s="222"/>
      <c r="H315" s="226">
        <v>1743</v>
      </c>
      <c r="I315" s="227"/>
      <c r="J315" s="222"/>
      <c r="K315" s="222"/>
      <c r="L315" s="228"/>
      <c r="M315" s="229"/>
      <c r="N315" s="230"/>
      <c r="O315" s="230"/>
      <c r="P315" s="230"/>
      <c r="Q315" s="230"/>
      <c r="R315" s="230"/>
      <c r="S315" s="230"/>
      <c r="T315" s="231"/>
      <c r="AT315" s="232" t="s">
        <v>224</v>
      </c>
      <c r="AU315" s="232" t="s">
        <v>86</v>
      </c>
      <c r="AV315" s="12" t="s">
        <v>86</v>
      </c>
      <c r="AW315" s="12" t="s">
        <v>41</v>
      </c>
      <c r="AX315" s="12" t="s">
        <v>24</v>
      </c>
      <c r="AY315" s="232" t="s">
        <v>214</v>
      </c>
    </row>
    <row r="316" spans="2:65" s="1" customFormat="1" ht="22.5" customHeight="1">
      <c r="B316" s="42"/>
      <c r="C316" s="206" t="s">
        <v>866</v>
      </c>
      <c r="D316" s="206" t="s">
        <v>216</v>
      </c>
      <c r="E316" s="207" t="s">
        <v>3082</v>
      </c>
      <c r="F316" s="208" t="s">
        <v>3083</v>
      </c>
      <c r="G316" s="209" t="s">
        <v>359</v>
      </c>
      <c r="H316" s="210">
        <v>780.942</v>
      </c>
      <c r="I316" s="211"/>
      <c r="J316" s="212">
        <f>ROUND(I316*H316,2)</f>
        <v>0</v>
      </c>
      <c r="K316" s="208" t="s">
        <v>234</v>
      </c>
      <c r="L316" s="62"/>
      <c r="M316" s="213" t="s">
        <v>22</v>
      </c>
      <c r="N316" s="214" t="s">
        <v>49</v>
      </c>
      <c r="O316" s="43"/>
      <c r="P316" s="215">
        <f>O316*H316</f>
        <v>0</v>
      </c>
      <c r="Q316" s="215">
        <v>0</v>
      </c>
      <c r="R316" s="215">
        <f>Q316*H316</f>
        <v>0</v>
      </c>
      <c r="S316" s="215">
        <v>0</v>
      </c>
      <c r="T316" s="216">
        <f>S316*H316</f>
        <v>0</v>
      </c>
      <c r="AR316" s="25" t="s">
        <v>221</v>
      </c>
      <c r="AT316" s="25" t="s">
        <v>216</v>
      </c>
      <c r="AU316" s="25" t="s">
        <v>86</v>
      </c>
      <c r="AY316" s="25" t="s">
        <v>214</v>
      </c>
      <c r="BE316" s="217">
        <f>IF(N316="základní",J316,0)</f>
        <v>0</v>
      </c>
      <c r="BF316" s="217">
        <f>IF(N316="snížená",J316,0)</f>
        <v>0</v>
      </c>
      <c r="BG316" s="217">
        <f>IF(N316="zákl. přenesená",J316,0)</f>
        <v>0</v>
      </c>
      <c r="BH316" s="217">
        <f>IF(N316="sníž. přenesená",J316,0)</f>
        <v>0</v>
      </c>
      <c r="BI316" s="217">
        <f>IF(N316="nulová",J316,0)</f>
        <v>0</v>
      </c>
      <c r="BJ316" s="25" t="s">
        <v>24</v>
      </c>
      <c r="BK316" s="217">
        <f>ROUND(I316*H316,2)</f>
        <v>0</v>
      </c>
      <c r="BL316" s="25" t="s">
        <v>221</v>
      </c>
      <c r="BM316" s="25" t="s">
        <v>3084</v>
      </c>
    </row>
    <row r="317" spans="2:47" s="1" customFormat="1" ht="27">
      <c r="B317" s="42"/>
      <c r="C317" s="64"/>
      <c r="D317" s="218" t="s">
        <v>223</v>
      </c>
      <c r="E317" s="64"/>
      <c r="F317" s="219" t="s">
        <v>3085</v>
      </c>
      <c r="G317" s="64"/>
      <c r="H317" s="64"/>
      <c r="I317" s="174"/>
      <c r="J317" s="64"/>
      <c r="K317" s="64"/>
      <c r="L317" s="62"/>
      <c r="M317" s="220"/>
      <c r="N317" s="43"/>
      <c r="O317" s="43"/>
      <c r="P317" s="43"/>
      <c r="Q317" s="43"/>
      <c r="R317" s="43"/>
      <c r="S317" s="43"/>
      <c r="T317" s="79"/>
      <c r="AT317" s="25" t="s">
        <v>223</v>
      </c>
      <c r="AU317" s="25" t="s">
        <v>86</v>
      </c>
    </row>
    <row r="318" spans="2:51" s="12" customFormat="1" ht="13.5">
      <c r="B318" s="221"/>
      <c r="C318" s="222"/>
      <c r="D318" s="218" t="s">
        <v>224</v>
      </c>
      <c r="E318" s="233" t="s">
        <v>22</v>
      </c>
      <c r="F318" s="234" t="s">
        <v>2888</v>
      </c>
      <c r="G318" s="222"/>
      <c r="H318" s="235">
        <v>780.942</v>
      </c>
      <c r="I318" s="227"/>
      <c r="J318" s="222"/>
      <c r="K318" s="222"/>
      <c r="L318" s="228"/>
      <c r="M318" s="229"/>
      <c r="N318" s="230"/>
      <c r="O318" s="230"/>
      <c r="P318" s="230"/>
      <c r="Q318" s="230"/>
      <c r="R318" s="230"/>
      <c r="S318" s="230"/>
      <c r="T318" s="231"/>
      <c r="AT318" s="232" t="s">
        <v>224</v>
      </c>
      <c r="AU318" s="232" t="s">
        <v>86</v>
      </c>
      <c r="AV318" s="12" t="s">
        <v>86</v>
      </c>
      <c r="AW318" s="12" t="s">
        <v>41</v>
      </c>
      <c r="AX318" s="12" t="s">
        <v>24</v>
      </c>
      <c r="AY318" s="232" t="s">
        <v>214</v>
      </c>
    </row>
    <row r="319" spans="2:63" s="11" customFormat="1" ht="29.85" customHeight="1">
      <c r="B319" s="189"/>
      <c r="C319" s="190"/>
      <c r="D319" s="191" t="s">
        <v>77</v>
      </c>
      <c r="E319" s="292" t="s">
        <v>262</v>
      </c>
      <c r="F319" s="292" t="s">
        <v>1601</v>
      </c>
      <c r="G319" s="190"/>
      <c r="H319" s="190"/>
      <c r="I319" s="193"/>
      <c r="J319" s="293">
        <f>BK319</f>
        <v>0</v>
      </c>
      <c r="K319" s="190"/>
      <c r="L319" s="195"/>
      <c r="M319" s="196"/>
      <c r="N319" s="197"/>
      <c r="O319" s="197"/>
      <c r="P319" s="198">
        <v>0</v>
      </c>
      <c r="Q319" s="197"/>
      <c r="R319" s="198">
        <v>0</v>
      </c>
      <c r="S319" s="197"/>
      <c r="T319" s="199">
        <v>0</v>
      </c>
      <c r="AR319" s="200" t="s">
        <v>24</v>
      </c>
      <c r="AT319" s="201" t="s">
        <v>77</v>
      </c>
      <c r="AU319" s="201" t="s">
        <v>24</v>
      </c>
      <c r="AY319" s="200" t="s">
        <v>214</v>
      </c>
      <c r="BK319" s="202">
        <v>0</v>
      </c>
    </row>
    <row r="320" spans="2:63" s="11" customFormat="1" ht="19.9" customHeight="1">
      <c r="B320" s="189"/>
      <c r="C320" s="190"/>
      <c r="D320" s="203" t="s">
        <v>77</v>
      </c>
      <c r="E320" s="204" t="s">
        <v>3086</v>
      </c>
      <c r="F320" s="204" t="s">
        <v>3087</v>
      </c>
      <c r="G320" s="190"/>
      <c r="H320" s="190"/>
      <c r="I320" s="193"/>
      <c r="J320" s="205">
        <f>BK320</f>
        <v>0</v>
      </c>
      <c r="K320" s="190"/>
      <c r="L320" s="195"/>
      <c r="M320" s="196"/>
      <c r="N320" s="197"/>
      <c r="O320" s="197"/>
      <c r="P320" s="198">
        <f>SUM(P321:P411)</f>
        <v>0</v>
      </c>
      <c r="Q320" s="197"/>
      <c r="R320" s="198">
        <f>SUM(R321:R411)</f>
        <v>247.28310399999998</v>
      </c>
      <c r="S320" s="197"/>
      <c r="T320" s="199">
        <f>SUM(T321:T411)</f>
        <v>0</v>
      </c>
      <c r="AR320" s="200" t="s">
        <v>24</v>
      </c>
      <c r="AT320" s="201" t="s">
        <v>77</v>
      </c>
      <c r="AU320" s="201" t="s">
        <v>24</v>
      </c>
      <c r="AY320" s="200" t="s">
        <v>214</v>
      </c>
      <c r="BK320" s="202">
        <f>SUM(BK321:BK411)</f>
        <v>0</v>
      </c>
    </row>
    <row r="321" spans="2:65" s="1" customFormat="1" ht="31.5" customHeight="1">
      <c r="B321" s="42"/>
      <c r="C321" s="206" t="s">
        <v>872</v>
      </c>
      <c r="D321" s="206" t="s">
        <v>216</v>
      </c>
      <c r="E321" s="207" t="s">
        <v>3088</v>
      </c>
      <c r="F321" s="208" t="s">
        <v>3089</v>
      </c>
      <c r="G321" s="209" t="s">
        <v>307</v>
      </c>
      <c r="H321" s="210">
        <v>17.02</v>
      </c>
      <c r="I321" s="211"/>
      <c r="J321" s="212">
        <f>ROUND(I321*H321,2)</f>
        <v>0</v>
      </c>
      <c r="K321" s="208" t="s">
        <v>234</v>
      </c>
      <c r="L321" s="62"/>
      <c r="M321" s="213" t="s">
        <v>22</v>
      </c>
      <c r="N321" s="214" t="s">
        <v>49</v>
      </c>
      <c r="O321" s="43"/>
      <c r="P321" s="215">
        <f>O321*H321</f>
        <v>0</v>
      </c>
      <c r="Q321" s="215">
        <v>0</v>
      </c>
      <c r="R321" s="215">
        <f>Q321*H321</f>
        <v>0</v>
      </c>
      <c r="S321" s="215">
        <v>0</v>
      </c>
      <c r="T321" s="216">
        <f>S321*H321</f>
        <v>0</v>
      </c>
      <c r="AR321" s="25" t="s">
        <v>221</v>
      </c>
      <c r="AT321" s="25" t="s">
        <v>216</v>
      </c>
      <c r="AU321" s="25" t="s">
        <v>86</v>
      </c>
      <c r="AY321" s="25" t="s">
        <v>214</v>
      </c>
      <c r="BE321" s="217">
        <f>IF(N321="základní",J321,0)</f>
        <v>0</v>
      </c>
      <c r="BF321" s="217">
        <f>IF(N321="snížená",J321,0)</f>
        <v>0</v>
      </c>
      <c r="BG321" s="217">
        <f>IF(N321="zákl. přenesená",J321,0)</f>
        <v>0</v>
      </c>
      <c r="BH321" s="217">
        <f>IF(N321="sníž. přenesená",J321,0)</f>
        <v>0</v>
      </c>
      <c r="BI321" s="217">
        <f>IF(N321="nulová",J321,0)</f>
        <v>0</v>
      </c>
      <c r="BJ321" s="25" t="s">
        <v>24</v>
      </c>
      <c r="BK321" s="217">
        <f>ROUND(I321*H321,2)</f>
        <v>0</v>
      </c>
      <c r="BL321" s="25" t="s">
        <v>221</v>
      </c>
      <c r="BM321" s="25" t="s">
        <v>3090</v>
      </c>
    </row>
    <row r="322" spans="2:47" s="1" customFormat="1" ht="27">
      <c r="B322" s="42"/>
      <c r="C322" s="64"/>
      <c r="D322" s="218" t="s">
        <v>223</v>
      </c>
      <c r="E322" s="64"/>
      <c r="F322" s="219" t="s">
        <v>3091</v>
      </c>
      <c r="G322" s="64"/>
      <c r="H322" s="64"/>
      <c r="I322" s="174"/>
      <c r="J322" s="64"/>
      <c r="K322" s="64"/>
      <c r="L322" s="62"/>
      <c r="M322" s="220"/>
      <c r="N322" s="43"/>
      <c r="O322" s="43"/>
      <c r="P322" s="43"/>
      <c r="Q322" s="43"/>
      <c r="R322" s="43"/>
      <c r="S322" s="43"/>
      <c r="T322" s="79"/>
      <c r="AT322" s="25" t="s">
        <v>223</v>
      </c>
      <c r="AU322" s="25" t="s">
        <v>86</v>
      </c>
    </row>
    <row r="323" spans="2:51" s="12" customFormat="1" ht="13.5">
      <c r="B323" s="221"/>
      <c r="C323" s="222"/>
      <c r="D323" s="223" t="s">
        <v>224</v>
      </c>
      <c r="E323" s="224" t="s">
        <v>22</v>
      </c>
      <c r="F323" s="225" t="s">
        <v>3092</v>
      </c>
      <c r="G323" s="222"/>
      <c r="H323" s="226">
        <v>17.02</v>
      </c>
      <c r="I323" s="227"/>
      <c r="J323" s="222"/>
      <c r="K323" s="222"/>
      <c r="L323" s="228"/>
      <c r="M323" s="229"/>
      <c r="N323" s="230"/>
      <c r="O323" s="230"/>
      <c r="P323" s="230"/>
      <c r="Q323" s="230"/>
      <c r="R323" s="230"/>
      <c r="S323" s="230"/>
      <c r="T323" s="231"/>
      <c r="AT323" s="232" t="s">
        <v>224</v>
      </c>
      <c r="AU323" s="232" t="s">
        <v>86</v>
      </c>
      <c r="AV323" s="12" t="s">
        <v>86</v>
      </c>
      <c r="AW323" s="12" t="s">
        <v>41</v>
      </c>
      <c r="AX323" s="12" t="s">
        <v>24</v>
      </c>
      <c r="AY323" s="232" t="s">
        <v>214</v>
      </c>
    </row>
    <row r="324" spans="2:65" s="1" customFormat="1" ht="22.5" customHeight="1">
      <c r="B324" s="42"/>
      <c r="C324" s="236" t="s">
        <v>877</v>
      </c>
      <c r="D324" s="236" t="s">
        <v>179</v>
      </c>
      <c r="E324" s="237" t="s">
        <v>3093</v>
      </c>
      <c r="F324" s="238" t="s">
        <v>3094</v>
      </c>
      <c r="G324" s="239" t="s">
        <v>307</v>
      </c>
      <c r="H324" s="240">
        <v>17.275</v>
      </c>
      <c r="I324" s="241"/>
      <c r="J324" s="242">
        <f>ROUND(I324*H324,2)</f>
        <v>0</v>
      </c>
      <c r="K324" s="238" t="s">
        <v>234</v>
      </c>
      <c r="L324" s="243"/>
      <c r="M324" s="244" t="s">
        <v>22</v>
      </c>
      <c r="N324" s="245" t="s">
        <v>49</v>
      </c>
      <c r="O324" s="43"/>
      <c r="P324" s="215">
        <f>O324*H324</f>
        <v>0</v>
      </c>
      <c r="Q324" s="215">
        <v>0.00448</v>
      </c>
      <c r="R324" s="215">
        <f>Q324*H324</f>
        <v>0.07739199999999999</v>
      </c>
      <c r="S324" s="215">
        <v>0</v>
      </c>
      <c r="T324" s="216">
        <f>S324*H324</f>
        <v>0</v>
      </c>
      <c r="AR324" s="25" t="s">
        <v>262</v>
      </c>
      <c r="AT324" s="25" t="s">
        <v>179</v>
      </c>
      <c r="AU324" s="25" t="s">
        <v>86</v>
      </c>
      <c r="AY324" s="25" t="s">
        <v>214</v>
      </c>
      <c r="BE324" s="217">
        <f>IF(N324="základní",J324,0)</f>
        <v>0</v>
      </c>
      <c r="BF324" s="217">
        <f>IF(N324="snížená",J324,0)</f>
        <v>0</v>
      </c>
      <c r="BG324" s="217">
        <f>IF(N324="zákl. přenesená",J324,0)</f>
        <v>0</v>
      </c>
      <c r="BH324" s="217">
        <f>IF(N324="sníž. přenesená",J324,0)</f>
        <v>0</v>
      </c>
      <c r="BI324" s="217">
        <f>IF(N324="nulová",J324,0)</f>
        <v>0</v>
      </c>
      <c r="BJ324" s="25" t="s">
        <v>24</v>
      </c>
      <c r="BK324" s="217">
        <f>ROUND(I324*H324,2)</f>
        <v>0</v>
      </c>
      <c r="BL324" s="25" t="s">
        <v>221</v>
      </c>
      <c r="BM324" s="25" t="s">
        <v>3095</v>
      </c>
    </row>
    <row r="325" spans="2:47" s="1" customFormat="1" ht="27">
      <c r="B325" s="42"/>
      <c r="C325" s="64"/>
      <c r="D325" s="218" t="s">
        <v>223</v>
      </c>
      <c r="E325" s="64"/>
      <c r="F325" s="219" t="s">
        <v>3096</v>
      </c>
      <c r="G325" s="64"/>
      <c r="H325" s="64"/>
      <c r="I325" s="174"/>
      <c r="J325" s="64"/>
      <c r="K325" s="64"/>
      <c r="L325" s="62"/>
      <c r="M325" s="220"/>
      <c r="N325" s="43"/>
      <c r="O325" s="43"/>
      <c r="P325" s="43"/>
      <c r="Q325" s="43"/>
      <c r="R325" s="43"/>
      <c r="S325" s="43"/>
      <c r="T325" s="79"/>
      <c r="AT325" s="25" t="s">
        <v>223</v>
      </c>
      <c r="AU325" s="25" t="s">
        <v>86</v>
      </c>
    </row>
    <row r="326" spans="2:51" s="12" customFormat="1" ht="13.5">
      <c r="B326" s="221"/>
      <c r="C326" s="222"/>
      <c r="D326" s="223" t="s">
        <v>224</v>
      </c>
      <c r="E326" s="224" t="s">
        <v>22</v>
      </c>
      <c r="F326" s="225" t="s">
        <v>3097</v>
      </c>
      <c r="G326" s="222"/>
      <c r="H326" s="226">
        <v>17.275</v>
      </c>
      <c r="I326" s="227"/>
      <c r="J326" s="222"/>
      <c r="K326" s="222"/>
      <c r="L326" s="228"/>
      <c r="M326" s="229"/>
      <c r="N326" s="230"/>
      <c r="O326" s="230"/>
      <c r="P326" s="230"/>
      <c r="Q326" s="230"/>
      <c r="R326" s="230"/>
      <c r="S326" s="230"/>
      <c r="T326" s="231"/>
      <c r="AT326" s="232" t="s">
        <v>224</v>
      </c>
      <c r="AU326" s="232" t="s">
        <v>86</v>
      </c>
      <c r="AV326" s="12" t="s">
        <v>86</v>
      </c>
      <c r="AW326" s="12" t="s">
        <v>41</v>
      </c>
      <c r="AX326" s="12" t="s">
        <v>24</v>
      </c>
      <c r="AY326" s="232" t="s">
        <v>214</v>
      </c>
    </row>
    <row r="327" spans="2:65" s="1" customFormat="1" ht="22.5" customHeight="1">
      <c r="B327" s="42"/>
      <c r="C327" s="236" t="s">
        <v>882</v>
      </c>
      <c r="D327" s="236" t="s">
        <v>179</v>
      </c>
      <c r="E327" s="237" t="s">
        <v>3098</v>
      </c>
      <c r="F327" s="238" t="s">
        <v>3099</v>
      </c>
      <c r="G327" s="239" t="s">
        <v>313</v>
      </c>
      <c r="H327" s="240">
        <v>2</v>
      </c>
      <c r="I327" s="241"/>
      <c r="J327" s="242">
        <f>ROUND(I327*H327,2)</f>
        <v>0</v>
      </c>
      <c r="K327" s="238" t="s">
        <v>234</v>
      </c>
      <c r="L327" s="243"/>
      <c r="M327" s="244" t="s">
        <v>22</v>
      </c>
      <c r="N327" s="245" t="s">
        <v>49</v>
      </c>
      <c r="O327" s="43"/>
      <c r="P327" s="215">
        <f>O327*H327</f>
        <v>0</v>
      </c>
      <c r="Q327" s="215">
        <v>0.0052</v>
      </c>
      <c r="R327" s="215">
        <f>Q327*H327</f>
        <v>0.0104</v>
      </c>
      <c r="S327" s="215">
        <v>0</v>
      </c>
      <c r="T327" s="216">
        <f>S327*H327</f>
        <v>0</v>
      </c>
      <c r="AR327" s="25" t="s">
        <v>262</v>
      </c>
      <c r="AT327" s="25" t="s">
        <v>179</v>
      </c>
      <c r="AU327" s="25" t="s">
        <v>86</v>
      </c>
      <c r="AY327" s="25" t="s">
        <v>214</v>
      </c>
      <c r="BE327" s="217">
        <f>IF(N327="základní",J327,0)</f>
        <v>0</v>
      </c>
      <c r="BF327" s="217">
        <f>IF(N327="snížená",J327,0)</f>
        <v>0</v>
      </c>
      <c r="BG327" s="217">
        <f>IF(N327="zákl. přenesená",J327,0)</f>
        <v>0</v>
      </c>
      <c r="BH327" s="217">
        <f>IF(N327="sníž. přenesená",J327,0)</f>
        <v>0</v>
      </c>
      <c r="BI327" s="217">
        <f>IF(N327="nulová",J327,0)</f>
        <v>0</v>
      </c>
      <c r="BJ327" s="25" t="s">
        <v>24</v>
      </c>
      <c r="BK327" s="217">
        <f>ROUND(I327*H327,2)</f>
        <v>0</v>
      </c>
      <c r="BL327" s="25" t="s">
        <v>221</v>
      </c>
      <c r="BM327" s="25" t="s">
        <v>3100</v>
      </c>
    </row>
    <row r="328" spans="2:47" s="1" customFormat="1" ht="27">
      <c r="B328" s="42"/>
      <c r="C328" s="64"/>
      <c r="D328" s="218" t="s">
        <v>223</v>
      </c>
      <c r="E328" s="64"/>
      <c r="F328" s="219" t="s">
        <v>3101</v>
      </c>
      <c r="G328" s="64"/>
      <c r="H328" s="64"/>
      <c r="I328" s="174"/>
      <c r="J328" s="64"/>
      <c r="K328" s="64"/>
      <c r="L328" s="62"/>
      <c r="M328" s="220"/>
      <c r="N328" s="43"/>
      <c r="O328" s="43"/>
      <c r="P328" s="43"/>
      <c r="Q328" s="43"/>
      <c r="R328" s="43"/>
      <c r="S328" s="43"/>
      <c r="T328" s="79"/>
      <c r="AT328" s="25" t="s">
        <v>223</v>
      </c>
      <c r="AU328" s="25" t="s">
        <v>86</v>
      </c>
    </row>
    <row r="329" spans="2:51" s="12" customFormat="1" ht="13.5">
      <c r="B329" s="221"/>
      <c r="C329" s="222"/>
      <c r="D329" s="223" t="s">
        <v>224</v>
      </c>
      <c r="E329" s="224" t="s">
        <v>22</v>
      </c>
      <c r="F329" s="225" t="s">
        <v>3102</v>
      </c>
      <c r="G329" s="222"/>
      <c r="H329" s="226">
        <v>2</v>
      </c>
      <c r="I329" s="227"/>
      <c r="J329" s="222"/>
      <c r="K329" s="222"/>
      <c r="L329" s="228"/>
      <c r="M329" s="229"/>
      <c r="N329" s="230"/>
      <c r="O329" s="230"/>
      <c r="P329" s="230"/>
      <c r="Q329" s="230"/>
      <c r="R329" s="230"/>
      <c r="S329" s="230"/>
      <c r="T329" s="231"/>
      <c r="AT329" s="232" t="s">
        <v>224</v>
      </c>
      <c r="AU329" s="232" t="s">
        <v>86</v>
      </c>
      <c r="AV329" s="12" t="s">
        <v>86</v>
      </c>
      <c r="AW329" s="12" t="s">
        <v>41</v>
      </c>
      <c r="AX329" s="12" t="s">
        <v>24</v>
      </c>
      <c r="AY329" s="232" t="s">
        <v>214</v>
      </c>
    </row>
    <row r="330" spans="2:65" s="1" customFormat="1" ht="31.5" customHeight="1">
      <c r="B330" s="42"/>
      <c r="C330" s="206" t="s">
        <v>887</v>
      </c>
      <c r="D330" s="206" t="s">
        <v>216</v>
      </c>
      <c r="E330" s="207" t="s">
        <v>3103</v>
      </c>
      <c r="F330" s="208" t="s">
        <v>3104</v>
      </c>
      <c r="G330" s="209" t="s">
        <v>307</v>
      </c>
      <c r="H330" s="210">
        <v>1863.4</v>
      </c>
      <c r="I330" s="211"/>
      <c r="J330" s="212">
        <f>ROUND(I330*H330,2)</f>
        <v>0</v>
      </c>
      <c r="K330" s="208" t="s">
        <v>234</v>
      </c>
      <c r="L330" s="62"/>
      <c r="M330" s="213" t="s">
        <v>22</v>
      </c>
      <c r="N330" s="214" t="s">
        <v>49</v>
      </c>
      <c r="O330" s="43"/>
      <c r="P330" s="215">
        <f>O330*H330</f>
        <v>0</v>
      </c>
      <c r="Q330" s="215">
        <v>0</v>
      </c>
      <c r="R330" s="215">
        <f>Q330*H330</f>
        <v>0</v>
      </c>
      <c r="S330" s="215">
        <v>0</v>
      </c>
      <c r="T330" s="216">
        <f>S330*H330</f>
        <v>0</v>
      </c>
      <c r="AR330" s="25" t="s">
        <v>221</v>
      </c>
      <c r="AT330" s="25" t="s">
        <v>216</v>
      </c>
      <c r="AU330" s="25" t="s">
        <v>86</v>
      </c>
      <c r="AY330" s="25" t="s">
        <v>214</v>
      </c>
      <c r="BE330" s="217">
        <f>IF(N330="základní",J330,0)</f>
        <v>0</v>
      </c>
      <c r="BF330" s="217">
        <f>IF(N330="snížená",J330,0)</f>
        <v>0</v>
      </c>
      <c r="BG330" s="217">
        <f>IF(N330="zákl. přenesená",J330,0)</f>
        <v>0</v>
      </c>
      <c r="BH330" s="217">
        <f>IF(N330="sníž. přenesená",J330,0)</f>
        <v>0</v>
      </c>
      <c r="BI330" s="217">
        <f>IF(N330="nulová",J330,0)</f>
        <v>0</v>
      </c>
      <c r="BJ330" s="25" t="s">
        <v>24</v>
      </c>
      <c r="BK330" s="217">
        <f>ROUND(I330*H330,2)</f>
        <v>0</v>
      </c>
      <c r="BL330" s="25" t="s">
        <v>221</v>
      </c>
      <c r="BM330" s="25" t="s">
        <v>3105</v>
      </c>
    </row>
    <row r="331" spans="2:47" s="1" customFormat="1" ht="27">
      <c r="B331" s="42"/>
      <c r="C331" s="64"/>
      <c r="D331" s="218" t="s">
        <v>223</v>
      </c>
      <c r="E331" s="64"/>
      <c r="F331" s="219" t="s">
        <v>3106</v>
      </c>
      <c r="G331" s="64"/>
      <c r="H331" s="64"/>
      <c r="I331" s="174"/>
      <c r="J331" s="64"/>
      <c r="K331" s="64"/>
      <c r="L331" s="62"/>
      <c r="M331" s="220"/>
      <c r="N331" s="43"/>
      <c r="O331" s="43"/>
      <c r="P331" s="43"/>
      <c r="Q331" s="43"/>
      <c r="R331" s="43"/>
      <c r="S331" s="43"/>
      <c r="T331" s="79"/>
      <c r="AT331" s="25" t="s">
        <v>223</v>
      </c>
      <c r="AU331" s="25" t="s">
        <v>86</v>
      </c>
    </row>
    <row r="332" spans="2:51" s="12" customFormat="1" ht="13.5">
      <c r="B332" s="221"/>
      <c r="C332" s="222"/>
      <c r="D332" s="223" t="s">
        <v>224</v>
      </c>
      <c r="E332" s="224" t="s">
        <v>2895</v>
      </c>
      <c r="F332" s="225" t="s">
        <v>3107</v>
      </c>
      <c r="G332" s="222"/>
      <c r="H332" s="226">
        <v>1863.4</v>
      </c>
      <c r="I332" s="227"/>
      <c r="J332" s="222"/>
      <c r="K332" s="222"/>
      <c r="L332" s="228"/>
      <c r="M332" s="229"/>
      <c r="N332" s="230"/>
      <c r="O332" s="230"/>
      <c r="P332" s="230"/>
      <c r="Q332" s="230"/>
      <c r="R332" s="230"/>
      <c r="S332" s="230"/>
      <c r="T332" s="231"/>
      <c r="AT332" s="232" t="s">
        <v>224</v>
      </c>
      <c r="AU332" s="232" t="s">
        <v>86</v>
      </c>
      <c r="AV332" s="12" t="s">
        <v>86</v>
      </c>
      <c r="AW332" s="12" t="s">
        <v>41</v>
      </c>
      <c r="AX332" s="12" t="s">
        <v>24</v>
      </c>
      <c r="AY332" s="232" t="s">
        <v>214</v>
      </c>
    </row>
    <row r="333" spans="2:65" s="1" customFormat="1" ht="22.5" customHeight="1">
      <c r="B333" s="42"/>
      <c r="C333" s="236" t="s">
        <v>892</v>
      </c>
      <c r="D333" s="236" t="s">
        <v>179</v>
      </c>
      <c r="E333" s="237" t="s">
        <v>3108</v>
      </c>
      <c r="F333" s="238" t="s">
        <v>3109</v>
      </c>
      <c r="G333" s="239" t="s">
        <v>3110</v>
      </c>
      <c r="H333" s="240">
        <v>319.884</v>
      </c>
      <c r="I333" s="241"/>
      <c r="J333" s="242">
        <f>ROUND(I333*H333,2)</f>
        <v>0</v>
      </c>
      <c r="K333" s="238" t="s">
        <v>22</v>
      </c>
      <c r="L333" s="243"/>
      <c r="M333" s="244" t="s">
        <v>22</v>
      </c>
      <c r="N333" s="245" t="s">
        <v>49</v>
      </c>
      <c r="O333" s="43"/>
      <c r="P333" s="215">
        <f>O333*H333</f>
        <v>0</v>
      </c>
      <c r="Q333" s="215">
        <v>0</v>
      </c>
      <c r="R333" s="215">
        <f>Q333*H333</f>
        <v>0</v>
      </c>
      <c r="S333" s="215">
        <v>0</v>
      </c>
      <c r="T333" s="216">
        <f>S333*H333</f>
        <v>0</v>
      </c>
      <c r="AR333" s="25" t="s">
        <v>262</v>
      </c>
      <c r="AT333" s="25" t="s">
        <v>179</v>
      </c>
      <c r="AU333" s="25" t="s">
        <v>86</v>
      </c>
      <c r="AY333" s="25" t="s">
        <v>214</v>
      </c>
      <c r="BE333" s="217">
        <f>IF(N333="základní",J333,0)</f>
        <v>0</v>
      </c>
      <c r="BF333" s="217">
        <f>IF(N333="snížená",J333,0)</f>
        <v>0</v>
      </c>
      <c r="BG333" s="217">
        <f>IF(N333="zákl. přenesená",J333,0)</f>
        <v>0</v>
      </c>
      <c r="BH333" s="217">
        <f>IF(N333="sníž. přenesená",J333,0)</f>
        <v>0</v>
      </c>
      <c r="BI333" s="217">
        <f>IF(N333="nulová",J333,0)</f>
        <v>0</v>
      </c>
      <c r="BJ333" s="25" t="s">
        <v>24</v>
      </c>
      <c r="BK333" s="217">
        <f>ROUND(I333*H333,2)</f>
        <v>0</v>
      </c>
      <c r="BL333" s="25" t="s">
        <v>221</v>
      </c>
      <c r="BM333" s="25" t="s">
        <v>3111</v>
      </c>
    </row>
    <row r="334" spans="2:47" s="1" customFormat="1" ht="135">
      <c r="B334" s="42"/>
      <c r="C334" s="64"/>
      <c r="D334" s="218" t="s">
        <v>223</v>
      </c>
      <c r="E334" s="64"/>
      <c r="F334" s="219" t="s">
        <v>3112</v>
      </c>
      <c r="G334" s="64"/>
      <c r="H334" s="64"/>
      <c r="I334" s="174"/>
      <c r="J334" s="64"/>
      <c r="K334" s="64"/>
      <c r="L334" s="62"/>
      <c r="M334" s="220"/>
      <c r="N334" s="43"/>
      <c r="O334" s="43"/>
      <c r="P334" s="43"/>
      <c r="Q334" s="43"/>
      <c r="R334" s="43"/>
      <c r="S334" s="43"/>
      <c r="T334" s="79"/>
      <c r="AT334" s="25" t="s">
        <v>223</v>
      </c>
      <c r="AU334" s="25" t="s">
        <v>86</v>
      </c>
    </row>
    <row r="335" spans="2:51" s="12" customFormat="1" ht="13.5">
      <c r="B335" s="221"/>
      <c r="C335" s="222"/>
      <c r="D335" s="223" t="s">
        <v>224</v>
      </c>
      <c r="E335" s="224" t="s">
        <v>22</v>
      </c>
      <c r="F335" s="225" t="s">
        <v>3113</v>
      </c>
      <c r="G335" s="222"/>
      <c r="H335" s="226">
        <v>319.884</v>
      </c>
      <c r="I335" s="227"/>
      <c r="J335" s="222"/>
      <c r="K335" s="222"/>
      <c r="L335" s="228"/>
      <c r="M335" s="229"/>
      <c r="N335" s="230"/>
      <c r="O335" s="230"/>
      <c r="P335" s="230"/>
      <c r="Q335" s="230"/>
      <c r="R335" s="230"/>
      <c r="S335" s="230"/>
      <c r="T335" s="231"/>
      <c r="AT335" s="232" t="s">
        <v>224</v>
      </c>
      <c r="AU335" s="232" t="s">
        <v>86</v>
      </c>
      <c r="AV335" s="12" t="s">
        <v>86</v>
      </c>
      <c r="AW335" s="12" t="s">
        <v>41</v>
      </c>
      <c r="AX335" s="12" t="s">
        <v>24</v>
      </c>
      <c r="AY335" s="232" t="s">
        <v>214</v>
      </c>
    </row>
    <row r="336" spans="2:65" s="1" customFormat="1" ht="22.5" customHeight="1">
      <c r="B336" s="42"/>
      <c r="C336" s="206" t="s">
        <v>897</v>
      </c>
      <c r="D336" s="206" t="s">
        <v>216</v>
      </c>
      <c r="E336" s="207" t="s">
        <v>3114</v>
      </c>
      <c r="F336" s="208" t="s">
        <v>3115</v>
      </c>
      <c r="G336" s="209" t="s">
        <v>313</v>
      </c>
      <c r="H336" s="210">
        <v>71</v>
      </c>
      <c r="I336" s="211"/>
      <c r="J336" s="212">
        <f>ROUND(I336*H336,2)</f>
        <v>0</v>
      </c>
      <c r="K336" s="208" t="s">
        <v>234</v>
      </c>
      <c r="L336" s="62"/>
      <c r="M336" s="213" t="s">
        <v>22</v>
      </c>
      <c r="N336" s="214" t="s">
        <v>49</v>
      </c>
      <c r="O336" s="43"/>
      <c r="P336" s="215">
        <f>O336*H336</f>
        <v>0</v>
      </c>
      <c r="Q336" s="215">
        <v>0</v>
      </c>
      <c r="R336" s="215">
        <f>Q336*H336</f>
        <v>0</v>
      </c>
      <c r="S336" s="215">
        <v>0</v>
      </c>
      <c r="T336" s="216">
        <f>S336*H336</f>
        <v>0</v>
      </c>
      <c r="AR336" s="25" t="s">
        <v>221</v>
      </c>
      <c r="AT336" s="25" t="s">
        <v>216</v>
      </c>
      <c r="AU336" s="25" t="s">
        <v>86</v>
      </c>
      <c r="AY336" s="25" t="s">
        <v>214</v>
      </c>
      <c r="BE336" s="217">
        <f>IF(N336="základní",J336,0)</f>
        <v>0</v>
      </c>
      <c r="BF336" s="217">
        <f>IF(N336="snížená",J336,0)</f>
        <v>0</v>
      </c>
      <c r="BG336" s="217">
        <f>IF(N336="zákl. přenesená",J336,0)</f>
        <v>0</v>
      </c>
      <c r="BH336" s="217">
        <f>IF(N336="sníž. přenesená",J336,0)</f>
        <v>0</v>
      </c>
      <c r="BI336" s="217">
        <f>IF(N336="nulová",J336,0)</f>
        <v>0</v>
      </c>
      <c r="BJ336" s="25" t="s">
        <v>24</v>
      </c>
      <c r="BK336" s="217">
        <f>ROUND(I336*H336,2)</f>
        <v>0</v>
      </c>
      <c r="BL336" s="25" t="s">
        <v>221</v>
      </c>
      <c r="BM336" s="25" t="s">
        <v>3116</v>
      </c>
    </row>
    <row r="337" spans="2:47" s="1" customFormat="1" ht="27">
      <c r="B337" s="42"/>
      <c r="C337" s="64"/>
      <c r="D337" s="218" t="s">
        <v>223</v>
      </c>
      <c r="E337" s="64"/>
      <c r="F337" s="219" t="s">
        <v>3117</v>
      </c>
      <c r="G337" s="64"/>
      <c r="H337" s="64"/>
      <c r="I337" s="174"/>
      <c r="J337" s="64"/>
      <c r="K337" s="64"/>
      <c r="L337" s="62"/>
      <c r="M337" s="220"/>
      <c r="N337" s="43"/>
      <c r="O337" s="43"/>
      <c r="P337" s="43"/>
      <c r="Q337" s="43"/>
      <c r="R337" s="43"/>
      <c r="S337" s="43"/>
      <c r="T337" s="79"/>
      <c r="AT337" s="25" t="s">
        <v>223</v>
      </c>
      <c r="AU337" s="25" t="s">
        <v>86</v>
      </c>
    </row>
    <row r="338" spans="2:51" s="12" customFormat="1" ht="13.5">
      <c r="B338" s="221"/>
      <c r="C338" s="222"/>
      <c r="D338" s="223" t="s">
        <v>224</v>
      </c>
      <c r="E338" s="224" t="s">
        <v>22</v>
      </c>
      <c r="F338" s="225" t="s">
        <v>3118</v>
      </c>
      <c r="G338" s="222"/>
      <c r="H338" s="226">
        <v>71</v>
      </c>
      <c r="I338" s="227"/>
      <c r="J338" s="222"/>
      <c r="K338" s="222"/>
      <c r="L338" s="228"/>
      <c r="M338" s="229"/>
      <c r="N338" s="230"/>
      <c r="O338" s="230"/>
      <c r="P338" s="230"/>
      <c r="Q338" s="230"/>
      <c r="R338" s="230"/>
      <c r="S338" s="230"/>
      <c r="T338" s="231"/>
      <c r="AT338" s="232" t="s">
        <v>224</v>
      </c>
      <c r="AU338" s="232" t="s">
        <v>86</v>
      </c>
      <c r="AV338" s="12" t="s">
        <v>86</v>
      </c>
      <c r="AW338" s="12" t="s">
        <v>41</v>
      </c>
      <c r="AX338" s="12" t="s">
        <v>24</v>
      </c>
      <c r="AY338" s="232" t="s">
        <v>214</v>
      </c>
    </row>
    <row r="339" spans="2:65" s="1" customFormat="1" ht="22.5" customHeight="1">
      <c r="B339" s="42"/>
      <c r="C339" s="236" t="s">
        <v>902</v>
      </c>
      <c r="D339" s="236" t="s">
        <v>179</v>
      </c>
      <c r="E339" s="237" t="s">
        <v>3119</v>
      </c>
      <c r="F339" s="238" t="s">
        <v>3120</v>
      </c>
      <c r="G339" s="239" t="s">
        <v>3110</v>
      </c>
      <c r="H339" s="240">
        <v>71</v>
      </c>
      <c r="I339" s="241"/>
      <c r="J339" s="242">
        <f>ROUND(I339*H339,2)</f>
        <v>0</v>
      </c>
      <c r="K339" s="238" t="s">
        <v>22</v>
      </c>
      <c r="L339" s="243"/>
      <c r="M339" s="244" t="s">
        <v>22</v>
      </c>
      <c r="N339" s="245" t="s">
        <v>49</v>
      </c>
      <c r="O339" s="43"/>
      <c r="P339" s="215">
        <f>O339*H339</f>
        <v>0</v>
      </c>
      <c r="Q339" s="215">
        <v>0</v>
      </c>
      <c r="R339" s="215">
        <f>Q339*H339</f>
        <v>0</v>
      </c>
      <c r="S339" s="215">
        <v>0</v>
      </c>
      <c r="T339" s="216">
        <f>S339*H339</f>
        <v>0</v>
      </c>
      <c r="AR339" s="25" t="s">
        <v>262</v>
      </c>
      <c r="AT339" s="25" t="s">
        <v>179</v>
      </c>
      <c r="AU339" s="25" t="s">
        <v>86</v>
      </c>
      <c r="AY339" s="25" t="s">
        <v>214</v>
      </c>
      <c r="BE339" s="217">
        <f>IF(N339="základní",J339,0)</f>
        <v>0</v>
      </c>
      <c r="BF339" s="217">
        <f>IF(N339="snížená",J339,0)</f>
        <v>0</v>
      </c>
      <c r="BG339" s="217">
        <f>IF(N339="zákl. přenesená",J339,0)</f>
        <v>0</v>
      </c>
      <c r="BH339" s="217">
        <f>IF(N339="sníž. přenesená",J339,0)</f>
        <v>0</v>
      </c>
      <c r="BI339" s="217">
        <f>IF(N339="nulová",J339,0)</f>
        <v>0</v>
      </c>
      <c r="BJ339" s="25" t="s">
        <v>24</v>
      </c>
      <c r="BK339" s="217">
        <f>ROUND(I339*H339,2)</f>
        <v>0</v>
      </c>
      <c r="BL339" s="25" t="s">
        <v>221</v>
      </c>
      <c r="BM339" s="25" t="s">
        <v>3121</v>
      </c>
    </row>
    <row r="340" spans="2:47" s="1" customFormat="1" ht="13.5">
      <c r="B340" s="42"/>
      <c r="C340" s="64"/>
      <c r="D340" s="218" t="s">
        <v>223</v>
      </c>
      <c r="E340" s="64"/>
      <c r="F340" s="219" t="s">
        <v>3120</v>
      </c>
      <c r="G340" s="64"/>
      <c r="H340" s="64"/>
      <c r="I340" s="174"/>
      <c r="J340" s="64"/>
      <c r="K340" s="64"/>
      <c r="L340" s="62"/>
      <c r="M340" s="220"/>
      <c r="N340" s="43"/>
      <c r="O340" s="43"/>
      <c r="P340" s="43"/>
      <c r="Q340" s="43"/>
      <c r="R340" s="43"/>
      <c r="S340" s="43"/>
      <c r="T340" s="79"/>
      <c r="AT340" s="25" t="s">
        <v>223</v>
      </c>
      <c r="AU340" s="25" t="s">
        <v>86</v>
      </c>
    </row>
    <row r="341" spans="2:51" s="12" customFormat="1" ht="13.5">
      <c r="B341" s="221"/>
      <c r="C341" s="222"/>
      <c r="D341" s="223" t="s">
        <v>224</v>
      </c>
      <c r="E341" s="224" t="s">
        <v>22</v>
      </c>
      <c r="F341" s="225" t="s">
        <v>3118</v>
      </c>
      <c r="G341" s="222"/>
      <c r="H341" s="226">
        <v>71</v>
      </c>
      <c r="I341" s="227"/>
      <c r="J341" s="222"/>
      <c r="K341" s="222"/>
      <c r="L341" s="228"/>
      <c r="M341" s="229"/>
      <c r="N341" s="230"/>
      <c r="O341" s="230"/>
      <c r="P341" s="230"/>
      <c r="Q341" s="230"/>
      <c r="R341" s="230"/>
      <c r="S341" s="230"/>
      <c r="T341" s="231"/>
      <c r="AT341" s="232" t="s">
        <v>224</v>
      </c>
      <c r="AU341" s="232" t="s">
        <v>86</v>
      </c>
      <c r="AV341" s="12" t="s">
        <v>86</v>
      </c>
      <c r="AW341" s="12" t="s">
        <v>41</v>
      </c>
      <c r="AX341" s="12" t="s">
        <v>24</v>
      </c>
      <c r="AY341" s="232" t="s">
        <v>214</v>
      </c>
    </row>
    <row r="342" spans="2:65" s="1" customFormat="1" ht="22.5" customHeight="1">
      <c r="B342" s="42"/>
      <c r="C342" s="206" t="s">
        <v>907</v>
      </c>
      <c r="D342" s="206" t="s">
        <v>216</v>
      </c>
      <c r="E342" s="207" t="s">
        <v>3122</v>
      </c>
      <c r="F342" s="208" t="s">
        <v>3123</v>
      </c>
      <c r="G342" s="209" t="s">
        <v>313</v>
      </c>
      <c r="H342" s="210">
        <v>4</v>
      </c>
      <c r="I342" s="211"/>
      <c r="J342" s="212">
        <f>ROUND(I342*H342,2)</f>
        <v>0</v>
      </c>
      <c r="K342" s="208" t="s">
        <v>234</v>
      </c>
      <c r="L342" s="62"/>
      <c r="M342" s="213" t="s">
        <v>22</v>
      </c>
      <c r="N342" s="214" t="s">
        <v>49</v>
      </c>
      <c r="O342" s="43"/>
      <c r="P342" s="215">
        <f>O342*H342</f>
        <v>0</v>
      </c>
      <c r="Q342" s="215">
        <v>1E-05</v>
      </c>
      <c r="R342" s="215">
        <f>Q342*H342</f>
        <v>4E-05</v>
      </c>
      <c r="S342" s="215">
        <v>0</v>
      </c>
      <c r="T342" s="216">
        <f>S342*H342</f>
        <v>0</v>
      </c>
      <c r="AR342" s="25" t="s">
        <v>221</v>
      </c>
      <c r="AT342" s="25" t="s">
        <v>216</v>
      </c>
      <c r="AU342" s="25" t="s">
        <v>86</v>
      </c>
      <c r="AY342" s="25" t="s">
        <v>214</v>
      </c>
      <c r="BE342" s="217">
        <f>IF(N342="základní",J342,0)</f>
        <v>0</v>
      </c>
      <c r="BF342" s="217">
        <f>IF(N342="snížená",J342,0)</f>
        <v>0</v>
      </c>
      <c r="BG342" s="217">
        <f>IF(N342="zákl. přenesená",J342,0)</f>
        <v>0</v>
      </c>
      <c r="BH342" s="217">
        <f>IF(N342="sníž. přenesená",J342,0)</f>
        <v>0</v>
      </c>
      <c r="BI342" s="217">
        <f>IF(N342="nulová",J342,0)</f>
        <v>0</v>
      </c>
      <c r="BJ342" s="25" t="s">
        <v>24</v>
      </c>
      <c r="BK342" s="217">
        <f>ROUND(I342*H342,2)</f>
        <v>0</v>
      </c>
      <c r="BL342" s="25" t="s">
        <v>221</v>
      </c>
      <c r="BM342" s="25" t="s">
        <v>3124</v>
      </c>
    </row>
    <row r="343" spans="2:47" s="1" customFormat="1" ht="27">
      <c r="B343" s="42"/>
      <c r="C343" s="64"/>
      <c r="D343" s="218" t="s">
        <v>223</v>
      </c>
      <c r="E343" s="64"/>
      <c r="F343" s="219" t="s">
        <v>3125</v>
      </c>
      <c r="G343" s="64"/>
      <c r="H343" s="64"/>
      <c r="I343" s="174"/>
      <c r="J343" s="64"/>
      <c r="K343" s="64"/>
      <c r="L343" s="62"/>
      <c r="M343" s="220"/>
      <c r="N343" s="43"/>
      <c r="O343" s="43"/>
      <c r="P343" s="43"/>
      <c r="Q343" s="43"/>
      <c r="R343" s="43"/>
      <c r="S343" s="43"/>
      <c r="T343" s="79"/>
      <c r="AT343" s="25" t="s">
        <v>223</v>
      </c>
      <c r="AU343" s="25" t="s">
        <v>86</v>
      </c>
    </row>
    <row r="344" spans="2:51" s="12" customFormat="1" ht="13.5">
      <c r="B344" s="221"/>
      <c r="C344" s="222"/>
      <c r="D344" s="223" t="s">
        <v>224</v>
      </c>
      <c r="E344" s="224" t="s">
        <v>22</v>
      </c>
      <c r="F344" s="225" t="s">
        <v>3126</v>
      </c>
      <c r="G344" s="222"/>
      <c r="H344" s="226">
        <v>4</v>
      </c>
      <c r="I344" s="227"/>
      <c r="J344" s="222"/>
      <c r="K344" s="222"/>
      <c r="L344" s="228"/>
      <c r="M344" s="229"/>
      <c r="N344" s="230"/>
      <c r="O344" s="230"/>
      <c r="P344" s="230"/>
      <c r="Q344" s="230"/>
      <c r="R344" s="230"/>
      <c r="S344" s="230"/>
      <c r="T344" s="231"/>
      <c r="AT344" s="232" t="s">
        <v>224</v>
      </c>
      <c r="AU344" s="232" t="s">
        <v>86</v>
      </c>
      <c r="AV344" s="12" t="s">
        <v>86</v>
      </c>
      <c r="AW344" s="12" t="s">
        <v>41</v>
      </c>
      <c r="AX344" s="12" t="s">
        <v>24</v>
      </c>
      <c r="AY344" s="232" t="s">
        <v>214</v>
      </c>
    </row>
    <row r="345" spans="2:65" s="1" customFormat="1" ht="22.5" customHeight="1">
      <c r="B345" s="42"/>
      <c r="C345" s="236" t="s">
        <v>912</v>
      </c>
      <c r="D345" s="236" t="s">
        <v>179</v>
      </c>
      <c r="E345" s="237" t="s">
        <v>3127</v>
      </c>
      <c r="F345" s="238" t="s">
        <v>3128</v>
      </c>
      <c r="G345" s="239" t="s">
        <v>3110</v>
      </c>
      <c r="H345" s="240">
        <v>4</v>
      </c>
      <c r="I345" s="241"/>
      <c r="J345" s="242">
        <f>ROUND(I345*H345,2)</f>
        <v>0</v>
      </c>
      <c r="K345" s="238" t="s">
        <v>22</v>
      </c>
      <c r="L345" s="243"/>
      <c r="M345" s="244" t="s">
        <v>22</v>
      </c>
      <c r="N345" s="245" t="s">
        <v>49</v>
      </c>
      <c r="O345" s="43"/>
      <c r="P345" s="215">
        <f>O345*H345</f>
        <v>0</v>
      </c>
      <c r="Q345" s="215">
        <v>0</v>
      </c>
      <c r="R345" s="215">
        <f>Q345*H345</f>
        <v>0</v>
      </c>
      <c r="S345" s="215">
        <v>0</v>
      </c>
      <c r="T345" s="216">
        <f>S345*H345</f>
        <v>0</v>
      </c>
      <c r="AR345" s="25" t="s">
        <v>262</v>
      </c>
      <c r="AT345" s="25" t="s">
        <v>179</v>
      </c>
      <c r="AU345" s="25" t="s">
        <v>86</v>
      </c>
      <c r="AY345" s="25" t="s">
        <v>214</v>
      </c>
      <c r="BE345" s="217">
        <f>IF(N345="základní",J345,0)</f>
        <v>0</v>
      </c>
      <c r="BF345" s="217">
        <f>IF(N345="snížená",J345,0)</f>
        <v>0</v>
      </c>
      <c r="BG345" s="217">
        <f>IF(N345="zákl. přenesená",J345,0)</f>
        <v>0</v>
      </c>
      <c r="BH345" s="217">
        <f>IF(N345="sníž. přenesená",J345,0)</f>
        <v>0</v>
      </c>
      <c r="BI345" s="217">
        <f>IF(N345="nulová",J345,0)</f>
        <v>0</v>
      </c>
      <c r="BJ345" s="25" t="s">
        <v>24</v>
      </c>
      <c r="BK345" s="217">
        <f>ROUND(I345*H345,2)</f>
        <v>0</v>
      </c>
      <c r="BL345" s="25" t="s">
        <v>221</v>
      </c>
      <c r="BM345" s="25" t="s">
        <v>3129</v>
      </c>
    </row>
    <row r="346" spans="2:47" s="1" customFormat="1" ht="13.5">
      <c r="B346" s="42"/>
      <c r="C346" s="64"/>
      <c r="D346" s="218" t="s">
        <v>223</v>
      </c>
      <c r="E346" s="64"/>
      <c r="F346" s="219" t="s">
        <v>3128</v>
      </c>
      <c r="G346" s="64"/>
      <c r="H346" s="64"/>
      <c r="I346" s="174"/>
      <c r="J346" s="64"/>
      <c r="K346" s="64"/>
      <c r="L346" s="62"/>
      <c r="M346" s="220"/>
      <c r="N346" s="43"/>
      <c r="O346" s="43"/>
      <c r="P346" s="43"/>
      <c r="Q346" s="43"/>
      <c r="R346" s="43"/>
      <c r="S346" s="43"/>
      <c r="T346" s="79"/>
      <c r="AT346" s="25" t="s">
        <v>223</v>
      </c>
      <c r="AU346" s="25" t="s">
        <v>86</v>
      </c>
    </row>
    <row r="347" spans="2:51" s="12" customFormat="1" ht="13.5">
      <c r="B347" s="221"/>
      <c r="C347" s="222"/>
      <c r="D347" s="223" t="s">
        <v>224</v>
      </c>
      <c r="E347" s="224" t="s">
        <v>22</v>
      </c>
      <c r="F347" s="225" t="s">
        <v>3126</v>
      </c>
      <c r="G347" s="222"/>
      <c r="H347" s="226">
        <v>4</v>
      </c>
      <c r="I347" s="227"/>
      <c r="J347" s="222"/>
      <c r="K347" s="222"/>
      <c r="L347" s="228"/>
      <c r="M347" s="229"/>
      <c r="N347" s="230"/>
      <c r="O347" s="230"/>
      <c r="P347" s="230"/>
      <c r="Q347" s="230"/>
      <c r="R347" s="230"/>
      <c r="S347" s="230"/>
      <c r="T347" s="231"/>
      <c r="AT347" s="232" t="s">
        <v>224</v>
      </c>
      <c r="AU347" s="232" t="s">
        <v>86</v>
      </c>
      <c r="AV347" s="12" t="s">
        <v>86</v>
      </c>
      <c r="AW347" s="12" t="s">
        <v>41</v>
      </c>
      <c r="AX347" s="12" t="s">
        <v>24</v>
      </c>
      <c r="AY347" s="232" t="s">
        <v>214</v>
      </c>
    </row>
    <row r="348" spans="2:65" s="1" customFormat="1" ht="22.5" customHeight="1">
      <c r="B348" s="42"/>
      <c r="C348" s="206" t="s">
        <v>917</v>
      </c>
      <c r="D348" s="206" t="s">
        <v>216</v>
      </c>
      <c r="E348" s="207" t="s">
        <v>3130</v>
      </c>
      <c r="F348" s="208" t="s">
        <v>3131</v>
      </c>
      <c r="G348" s="209" t="s">
        <v>313</v>
      </c>
      <c r="H348" s="210">
        <v>65</v>
      </c>
      <c r="I348" s="211"/>
      <c r="J348" s="212">
        <f>ROUND(I348*H348,2)</f>
        <v>0</v>
      </c>
      <c r="K348" s="208" t="s">
        <v>234</v>
      </c>
      <c r="L348" s="62"/>
      <c r="M348" s="213" t="s">
        <v>22</v>
      </c>
      <c r="N348" s="214" t="s">
        <v>49</v>
      </c>
      <c r="O348" s="43"/>
      <c r="P348" s="215">
        <f>O348*H348</f>
        <v>0</v>
      </c>
      <c r="Q348" s="215">
        <v>1E-05</v>
      </c>
      <c r="R348" s="215">
        <f>Q348*H348</f>
        <v>0.0006500000000000001</v>
      </c>
      <c r="S348" s="215">
        <v>0</v>
      </c>
      <c r="T348" s="216">
        <f>S348*H348</f>
        <v>0</v>
      </c>
      <c r="AR348" s="25" t="s">
        <v>221</v>
      </c>
      <c r="AT348" s="25" t="s">
        <v>216</v>
      </c>
      <c r="AU348" s="25" t="s">
        <v>86</v>
      </c>
      <c r="AY348" s="25" t="s">
        <v>214</v>
      </c>
      <c r="BE348" s="217">
        <f>IF(N348="základní",J348,0)</f>
        <v>0</v>
      </c>
      <c r="BF348" s="217">
        <f>IF(N348="snížená",J348,0)</f>
        <v>0</v>
      </c>
      <c r="BG348" s="217">
        <f>IF(N348="zákl. přenesená",J348,0)</f>
        <v>0</v>
      </c>
      <c r="BH348" s="217">
        <f>IF(N348="sníž. přenesená",J348,0)</f>
        <v>0</v>
      </c>
      <c r="BI348" s="217">
        <f>IF(N348="nulová",J348,0)</f>
        <v>0</v>
      </c>
      <c r="BJ348" s="25" t="s">
        <v>24</v>
      </c>
      <c r="BK348" s="217">
        <f>ROUND(I348*H348,2)</f>
        <v>0</v>
      </c>
      <c r="BL348" s="25" t="s">
        <v>221</v>
      </c>
      <c r="BM348" s="25" t="s">
        <v>3132</v>
      </c>
    </row>
    <row r="349" spans="2:47" s="1" customFormat="1" ht="27">
      <c r="B349" s="42"/>
      <c r="C349" s="64"/>
      <c r="D349" s="218" t="s">
        <v>223</v>
      </c>
      <c r="E349" s="64"/>
      <c r="F349" s="219" t="s">
        <v>3133</v>
      </c>
      <c r="G349" s="64"/>
      <c r="H349" s="64"/>
      <c r="I349" s="174"/>
      <c r="J349" s="64"/>
      <c r="K349" s="64"/>
      <c r="L349" s="62"/>
      <c r="M349" s="220"/>
      <c r="N349" s="43"/>
      <c r="O349" s="43"/>
      <c r="P349" s="43"/>
      <c r="Q349" s="43"/>
      <c r="R349" s="43"/>
      <c r="S349" s="43"/>
      <c r="T349" s="79"/>
      <c r="AT349" s="25" t="s">
        <v>223</v>
      </c>
      <c r="AU349" s="25" t="s">
        <v>86</v>
      </c>
    </row>
    <row r="350" spans="2:51" s="12" customFormat="1" ht="13.5">
      <c r="B350" s="221"/>
      <c r="C350" s="222"/>
      <c r="D350" s="223" t="s">
        <v>224</v>
      </c>
      <c r="E350" s="224" t="s">
        <v>22</v>
      </c>
      <c r="F350" s="225" t="s">
        <v>3134</v>
      </c>
      <c r="G350" s="222"/>
      <c r="H350" s="226">
        <v>65</v>
      </c>
      <c r="I350" s="227"/>
      <c r="J350" s="222"/>
      <c r="K350" s="222"/>
      <c r="L350" s="228"/>
      <c r="M350" s="229"/>
      <c r="N350" s="230"/>
      <c r="O350" s="230"/>
      <c r="P350" s="230"/>
      <c r="Q350" s="230"/>
      <c r="R350" s="230"/>
      <c r="S350" s="230"/>
      <c r="T350" s="231"/>
      <c r="AT350" s="232" t="s">
        <v>224</v>
      </c>
      <c r="AU350" s="232" t="s">
        <v>86</v>
      </c>
      <c r="AV350" s="12" t="s">
        <v>86</v>
      </c>
      <c r="AW350" s="12" t="s">
        <v>41</v>
      </c>
      <c r="AX350" s="12" t="s">
        <v>24</v>
      </c>
      <c r="AY350" s="232" t="s">
        <v>214</v>
      </c>
    </row>
    <row r="351" spans="2:65" s="1" customFormat="1" ht="22.5" customHeight="1">
      <c r="B351" s="42"/>
      <c r="C351" s="236" t="s">
        <v>923</v>
      </c>
      <c r="D351" s="236" t="s">
        <v>179</v>
      </c>
      <c r="E351" s="237" t="s">
        <v>3135</v>
      </c>
      <c r="F351" s="238" t="s">
        <v>3136</v>
      </c>
      <c r="G351" s="239" t="s">
        <v>3110</v>
      </c>
      <c r="H351" s="240">
        <v>65</v>
      </c>
      <c r="I351" s="241"/>
      <c r="J351" s="242">
        <f>ROUND(I351*H351,2)</f>
        <v>0</v>
      </c>
      <c r="K351" s="238" t="s">
        <v>22</v>
      </c>
      <c r="L351" s="243"/>
      <c r="M351" s="244" t="s">
        <v>22</v>
      </c>
      <c r="N351" s="245" t="s">
        <v>49</v>
      </c>
      <c r="O351" s="43"/>
      <c r="P351" s="215">
        <f>O351*H351</f>
        <v>0</v>
      </c>
      <c r="Q351" s="215">
        <v>0</v>
      </c>
      <c r="R351" s="215">
        <f>Q351*H351</f>
        <v>0</v>
      </c>
      <c r="S351" s="215">
        <v>0</v>
      </c>
      <c r="T351" s="216">
        <f>S351*H351</f>
        <v>0</v>
      </c>
      <c r="AR351" s="25" t="s">
        <v>262</v>
      </c>
      <c r="AT351" s="25" t="s">
        <v>179</v>
      </c>
      <c r="AU351" s="25" t="s">
        <v>86</v>
      </c>
      <c r="AY351" s="25" t="s">
        <v>214</v>
      </c>
      <c r="BE351" s="217">
        <f>IF(N351="základní",J351,0)</f>
        <v>0</v>
      </c>
      <c r="BF351" s="217">
        <f>IF(N351="snížená",J351,0)</f>
        <v>0</v>
      </c>
      <c r="BG351" s="217">
        <f>IF(N351="zákl. přenesená",J351,0)</f>
        <v>0</v>
      </c>
      <c r="BH351" s="217">
        <f>IF(N351="sníž. přenesená",J351,0)</f>
        <v>0</v>
      </c>
      <c r="BI351" s="217">
        <f>IF(N351="nulová",J351,0)</f>
        <v>0</v>
      </c>
      <c r="BJ351" s="25" t="s">
        <v>24</v>
      </c>
      <c r="BK351" s="217">
        <f>ROUND(I351*H351,2)</f>
        <v>0</v>
      </c>
      <c r="BL351" s="25" t="s">
        <v>221</v>
      </c>
      <c r="BM351" s="25" t="s">
        <v>3137</v>
      </c>
    </row>
    <row r="352" spans="2:47" s="1" customFormat="1" ht="13.5">
      <c r="B352" s="42"/>
      <c r="C352" s="64"/>
      <c r="D352" s="223" t="s">
        <v>223</v>
      </c>
      <c r="E352" s="64"/>
      <c r="F352" s="269" t="s">
        <v>3136</v>
      </c>
      <c r="G352" s="64"/>
      <c r="H352" s="64"/>
      <c r="I352" s="174"/>
      <c r="J352" s="64"/>
      <c r="K352" s="64"/>
      <c r="L352" s="62"/>
      <c r="M352" s="220"/>
      <c r="N352" s="43"/>
      <c r="O352" s="43"/>
      <c r="P352" s="43"/>
      <c r="Q352" s="43"/>
      <c r="R352" s="43"/>
      <c r="S352" s="43"/>
      <c r="T352" s="79"/>
      <c r="AT352" s="25" t="s">
        <v>223</v>
      </c>
      <c r="AU352" s="25" t="s">
        <v>86</v>
      </c>
    </row>
    <row r="353" spans="2:65" s="1" customFormat="1" ht="22.5" customHeight="1">
      <c r="B353" s="42"/>
      <c r="C353" s="206" t="s">
        <v>928</v>
      </c>
      <c r="D353" s="206" t="s">
        <v>216</v>
      </c>
      <c r="E353" s="207" t="s">
        <v>3138</v>
      </c>
      <c r="F353" s="208" t="s">
        <v>3139</v>
      </c>
      <c r="G353" s="209" t="s">
        <v>313</v>
      </c>
      <c r="H353" s="210">
        <v>75</v>
      </c>
      <c r="I353" s="211"/>
      <c r="J353" s="212">
        <f>ROUND(I353*H353,2)</f>
        <v>0</v>
      </c>
      <c r="K353" s="208" t="s">
        <v>234</v>
      </c>
      <c r="L353" s="62"/>
      <c r="M353" s="213" t="s">
        <v>22</v>
      </c>
      <c r="N353" s="214" t="s">
        <v>49</v>
      </c>
      <c r="O353" s="43"/>
      <c r="P353" s="215">
        <f>O353*H353</f>
        <v>0</v>
      </c>
      <c r="Q353" s="215">
        <v>2E-05</v>
      </c>
      <c r="R353" s="215">
        <f>Q353*H353</f>
        <v>0.0015</v>
      </c>
      <c r="S353" s="215">
        <v>0</v>
      </c>
      <c r="T353" s="216">
        <f>S353*H353</f>
        <v>0</v>
      </c>
      <c r="AR353" s="25" t="s">
        <v>221</v>
      </c>
      <c r="AT353" s="25" t="s">
        <v>216</v>
      </c>
      <c r="AU353" s="25" t="s">
        <v>86</v>
      </c>
      <c r="AY353" s="25" t="s">
        <v>214</v>
      </c>
      <c r="BE353" s="217">
        <f>IF(N353="základní",J353,0)</f>
        <v>0</v>
      </c>
      <c r="BF353" s="217">
        <f>IF(N353="snížená",J353,0)</f>
        <v>0</v>
      </c>
      <c r="BG353" s="217">
        <f>IF(N353="zákl. přenesená",J353,0)</f>
        <v>0</v>
      </c>
      <c r="BH353" s="217">
        <f>IF(N353="sníž. přenesená",J353,0)</f>
        <v>0</v>
      </c>
      <c r="BI353" s="217">
        <f>IF(N353="nulová",J353,0)</f>
        <v>0</v>
      </c>
      <c r="BJ353" s="25" t="s">
        <v>24</v>
      </c>
      <c r="BK353" s="217">
        <f>ROUND(I353*H353,2)</f>
        <v>0</v>
      </c>
      <c r="BL353" s="25" t="s">
        <v>221</v>
      </c>
      <c r="BM353" s="25" t="s">
        <v>3140</v>
      </c>
    </row>
    <row r="354" spans="2:47" s="1" customFormat="1" ht="27">
      <c r="B354" s="42"/>
      <c r="C354" s="64"/>
      <c r="D354" s="218" t="s">
        <v>223</v>
      </c>
      <c r="E354" s="64"/>
      <c r="F354" s="219" t="s">
        <v>3141</v>
      </c>
      <c r="G354" s="64"/>
      <c r="H354" s="64"/>
      <c r="I354" s="174"/>
      <c r="J354" s="64"/>
      <c r="K354" s="64"/>
      <c r="L354" s="62"/>
      <c r="M354" s="220"/>
      <c r="N354" s="43"/>
      <c r="O354" s="43"/>
      <c r="P354" s="43"/>
      <c r="Q354" s="43"/>
      <c r="R354" s="43"/>
      <c r="S354" s="43"/>
      <c r="T354" s="79"/>
      <c r="AT354" s="25" t="s">
        <v>223</v>
      </c>
      <c r="AU354" s="25" t="s">
        <v>86</v>
      </c>
    </row>
    <row r="355" spans="2:51" s="12" customFormat="1" ht="13.5">
      <c r="B355" s="221"/>
      <c r="C355" s="222"/>
      <c r="D355" s="223" t="s">
        <v>224</v>
      </c>
      <c r="E355" s="224" t="s">
        <v>22</v>
      </c>
      <c r="F355" s="225" t="s">
        <v>3142</v>
      </c>
      <c r="G355" s="222"/>
      <c r="H355" s="226">
        <v>75</v>
      </c>
      <c r="I355" s="227"/>
      <c r="J355" s="222"/>
      <c r="K355" s="222"/>
      <c r="L355" s="228"/>
      <c r="M355" s="229"/>
      <c r="N355" s="230"/>
      <c r="O355" s="230"/>
      <c r="P355" s="230"/>
      <c r="Q355" s="230"/>
      <c r="R355" s="230"/>
      <c r="S355" s="230"/>
      <c r="T355" s="231"/>
      <c r="AT355" s="232" t="s">
        <v>224</v>
      </c>
      <c r="AU355" s="232" t="s">
        <v>86</v>
      </c>
      <c r="AV355" s="12" t="s">
        <v>86</v>
      </c>
      <c r="AW355" s="12" t="s">
        <v>41</v>
      </c>
      <c r="AX355" s="12" t="s">
        <v>24</v>
      </c>
      <c r="AY355" s="232" t="s">
        <v>214</v>
      </c>
    </row>
    <row r="356" spans="2:65" s="1" customFormat="1" ht="22.5" customHeight="1">
      <c r="B356" s="42"/>
      <c r="C356" s="236" t="s">
        <v>935</v>
      </c>
      <c r="D356" s="236" t="s">
        <v>179</v>
      </c>
      <c r="E356" s="237" t="s">
        <v>3143</v>
      </c>
      <c r="F356" s="238" t="s">
        <v>3144</v>
      </c>
      <c r="G356" s="239" t="s">
        <v>3110</v>
      </c>
      <c r="H356" s="240">
        <v>71</v>
      </c>
      <c r="I356" s="241"/>
      <c r="J356" s="242">
        <f>ROUND(I356*H356,2)</f>
        <v>0</v>
      </c>
      <c r="K356" s="238" t="s">
        <v>22</v>
      </c>
      <c r="L356" s="243"/>
      <c r="M356" s="244" t="s">
        <v>22</v>
      </c>
      <c r="N356" s="245" t="s">
        <v>49</v>
      </c>
      <c r="O356" s="43"/>
      <c r="P356" s="215">
        <f>O356*H356</f>
        <v>0</v>
      </c>
      <c r="Q356" s="215">
        <v>0</v>
      </c>
      <c r="R356" s="215">
        <f>Q356*H356</f>
        <v>0</v>
      </c>
      <c r="S356" s="215">
        <v>0</v>
      </c>
      <c r="T356" s="216">
        <f>S356*H356</f>
        <v>0</v>
      </c>
      <c r="AR356" s="25" t="s">
        <v>262</v>
      </c>
      <c r="AT356" s="25" t="s">
        <v>179</v>
      </c>
      <c r="AU356" s="25" t="s">
        <v>86</v>
      </c>
      <c r="AY356" s="25" t="s">
        <v>214</v>
      </c>
      <c r="BE356" s="217">
        <f>IF(N356="základní",J356,0)</f>
        <v>0</v>
      </c>
      <c r="BF356" s="217">
        <f>IF(N356="snížená",J356,0)</f>
        <v>0</v>
      </c>
      <c r="BG356" s="217">
        <f>IF(N356="zákl. přenesená",J356,0)</f>
        <v>0</v>
      </c>
      <c r="BH356" s="217">
        <f>IF(N356="sníž. přenesená",J356,0)</f>
        <v>0</v>
      </c>
      <c r="BI356" s="217">
        <f>IF(N356="nulová",J356,0)</f>
        <v>0</v>
      </c>
      <c r="BJ356" s="25" t="s">
        <v>24</v>
      </c>
      <c r="BK356" s="217">
        <f>ROUND(I356*H356,2)</f>
        <v>0</v>
      </c>
      <c r="BL356" s="25" t="s">
        <v>221</v>
      </c>
      <c r="BM356" s="25" t="s">
        <v>3145</v>
      </c>
    </row>
    <row r="357" spans="2:47" s="1" customFormat="1" ht="13.5">
      <c r="B357" s="42"/>
      <c r="C357" s="64"/>
      <c r="D357" s="218" t="s">
        <v>223</v>
      </c>
      <c r="E357" s="64"/>
      <c r="F357" s="219" t="s">
        <v>3144</v>
      </c>
      <c r="G357" s="64"/>
      <c r="H357" s="64"/>
      <c r="I357" s="174"/>
      <c r="J357" s="64"/>
      <c r="K357" s="64"/>
      <c r="L357" s="62"/>
      <c r="M357" s="220"/>
      <c r="N357" s="43"/>
      <c r="O357" s="43"/>
      <c r="P357" s="43"/>
      <c r="Q357" s="43"/>
      <c r="R357" s="43"/>
      <c r="S357" s="43"/>
      <c r="T357" s="79"/>
      <c r="AT357" s="25" t="s">
        <v>223</v>
      </c>
      <c r="AU357" s="25" t="s">
        <v>86</v>
      </c>
    </row>
    <row r="358" spans="2:51" s="12" customFormat="1" ht="13.5">
      <c r="B358" s="221"/>
      <c r="C358" s="222"/>
      <c r="D358" s="223" t="s">
        <v>224</v>
      </c>
      <c r="E358" s="224" t="s">
        <v>22</v>
      </c>
      <c r="F358" s="225" t="s">
        <v>3118</v>
      </c>
      <c r="G358" s="222"/>
      <c r="H358" s="226">
        <v>71</v>
      </c>
      <c r="I358" s="227"/>
      <c r="J358" s="222"/>
      <c r="K358" s="222"/>
      <c r="L358" s="228"/>
      <c r="M358" s="229"/>
      <c r="N358" s="230"/>
      <c r="O358" s="230"/>
      <c r="P358" s="230"/>
      <c r="Q358" s="230"/>
      <c r="R358" s="230"/>
      <c r="S358" s="230"/>
      <c r="T358" s="231"/>
      <c r="AT358" s="232" t="s">
        <v>224</v>
      </c>
      <c r="AU358" s="232" t="s">
        <v>86</v>
      </c>
      <c r="AV358" s="12" t="s">
        <v>86</v>
      </c>
      <c r="AW358" s="12" t="s">
        <v>41</v>
      </c>
      <c r="AX358" s="12" t="s">
        <v>24</v>
      </c>
      <c r="AY358" s="232" t="s">
        <v>214</v>
      </c>
    </row>
    <row r="359" spans="2:65" s="1" customFormat="1" ht="22.5" customHeight="1">
      <c r="B359" s="42"/>
      <c r="C359" s="236" t="s">
        <v>940</v>
      </c>
      <c r="D359" s="236" t="s">
        <v>179</v>
      </c>
      <c r="E359" s="237" t="s">
        <v>3146</v>
      </c>
      <c r="F359" s="238" t="s">
        <v>3147</v>
      </c>
      <c r="G359" s="239" t="s">
        <v>3110</v>
      </c>
      <c r="H359" s="240">
        <v>4</v>
      </c>
      <c r="I359" s="241"/>
      <c r="J359" s="242">
        <f>ROUND(I359*H359,2)</f>
        <v>0</v>
      </c>
      <c r="K359" s="238" t="s">
        <v>22</v>
      </c>
      <c r="L359" s="243"/>
      <c r="M359" s="244" t="s">
        <v>22</v>
      </c>
      <c r="N359" s="245" t="s">
        <v>49</v>
      </c>
      <c r="O359" s="43"/>
      <c r="P359" s="215">
        <f>O359*H359</f>
        <v>0</v>
      </c>
      <c r="Q359" s="215">
        <v>0</v>
      </c>
      <c r="R359" s="215">
        <f>Q359*H359</f>
        <v>0</v>
      </c>
      <c r="S359" s="215">
        <v>0</v>
      </c>
      <c r="T359" s="216">
        <f>S359*H359</f>
        <v>0</v>
      </c>
      <c r="AR359" s="25" t="s">
        <v>262</v>
      </c>
      <c r="AT359" s="25" t="s">
        <v>179</v>
      </c>
      <c r="AU359" s="25" t="s">
        <v>86</v>
      </c>
      <c r="AY359" s="25" t="s">
        <v>214</v>
      </c>
      <c r="BE359" s="217">
        <f>IF(N359="základní",J359,0)</f>
        <v>0</v>
      </c>
      <c r="BF359" s="217">
        <f>IF(N359="snížená",J359,0)</f>
        <v>0</v>
      </c>
      <c r="BG359" s="217">
        <f>IF(N359="zákl. přenesená",J359,0)</f>
        <v>0</v>
      </c>
      <c r="BH359" s="217">
        <f>IF(N359="sníž. přenesená",J359,0)</f>
        <v>0</v>
      </c>
      <c r="BI359" s="217">
        <f>IF(N359="nulová",J359,0)</f>
        <v>0</v>
      </c>
      <c r="BJ359" s="25" t="s">
        <v>24</v>
      </c>
      <c r="BK359" s="217">
        <f>ROUND(I359*H359,2)</f>
        <v>0</v>
      </c>
      <c r="BL359" s="25" t="s">
        <v>221</v>
      </c>
      <c r="BM359" s="25" t="s">
        <v>3148</v>
      </c>
    </row>
    <row r="360" spans="2:47" s="1" customFormat="1" ht="13.5">
      <c r="B360" s="42"/>
      <c r="C360" s="64"/>
      <c r="D360" s="218" t="s">
        <v>223</v>
      </c>
      <c r="E360" s="64"/>
      <c r="F360" s="219" t="s">
        <v>3147</v>
      </c>
      <c r="G360" s="64"/>
      <c r="H360" s="64"/>
      <c r="I360" s="174"/>
      <c r="J360" s="64"/>
      <c r="K360" s="64"/>
      <c r="L360" s="62"/>
      <c r="M360" s="220"/>
      <c r="N360" s="43"/>
      <c r="O360" s="43"/>
      <c r="P360" s="43"/>
      <c r="Q360" s="43"/>
      <c r="R360" s="43"/>
      <c r="S360" s="43"/>
      <c r="T360" s="79"/>
      <c r="AT360" s="25" t="s">
        <v>223</v>
      </c>
      <c r="AU360" s="25" t="s">
        <v>86</v>
      </c>
    </row>
    <row r="361" spans="2:51" s="12" customFormat="1" ht="13.5">
      <c r="B361" s="221"/>
      <c r="C361" s="222"/>
      <c r="D361" s="223" t="s">
        <v>224</v>
      </c>
      <c r="E361" s="224" t="s">
        <v>22</v>
      </c>
      <c r="F361" s="225" t="s">
        <v>3149</v>
      </c>
      <c r="G361" s="222"/>
      <c r="H361" s="226">
        <v>4</v>
      </c>
      <c r="I361" s="227"/>
      <c r="J361" s="222"/>
      <c r="K361" s="222"/>
      <c r="L361" s="228"/>
      <c r="M361" s="229"/>
      <c r="N361" s="230"/>
      <c r="O361" s="230"/>
      <c r="P361" s="230"/>
      <c r="Q361" s="230"/>
      <c r="R361" s="230"/>
      <c r="S361" s="230"/>
      <c r="T361" s="231"/>
      <c r="AT361" s="232" t="s">
        <v>224</v>
      </c>
      <c r="AU361" s="232" t="s">
        <v>86</v>
      </c>
      <c r="AV361" s="12" t="s">
        <v>86</v>
      </c>
      <c r="AW361" s="12" t="s">
        <v>41</v>
      </c>
      <c r="AX361" s="12" t="s">
        <v>24</v>
      </c>
      <c r="AY361" s="232" t="s">
        <v>214</v>
      </c>
    </row>
    <row r="362" spans="2:65" s="1" customFormat="1" ht="22.5" customHeight="1">
      <c r="B362" s="42"/>
      <c r="C362" s="206" t="s">
        <v>945</v>
      </c>
      <c r="D362" s="206" t="s">
        <v>216</v>
      </c>
      <c r="E362" s="207" t="s">
        <v>3150</v>
      </c>
      <c r="F362" s="208" t="s">
        <v>3151</v>
      </c>
      <c r="G362" s="209" t="s">
        <v>1647</v>
      </c>
      <c r="H362" s="210">
        <v>78</v>
      </c>
      <c r="I362" s="211"/>
      <c r="J362" s="212">
        <f>ROUND(I362*H362,2)</f>
        <v>0</v>
      </c>
      <c r="K362" s="208" t="s">
        <v>220</v>
      </c>
      <c r="L362" s="62"/>
      <c r="M362" s="213" t="s">
        <v>22</v>
      </c>
      <c r="N362" s="214" t="s">
        <v>49</v>
      </c>
      <c r="O362" s="43"/>
      <c r="P362" s="215">
        <f>O362*H362</f>
        <v>0</v>
      </c>
      <c r="Q362" s="215">
        <v>0.00031</v>
      </c>
      <c r="R362" s="215">
        <f>Q362*H362</f>
        <v>0.02418</v>
      </c>
      <c r="S362" s="215">
        <v>0</v>
      </c>
      <c r="T362" s="216">
        <f>S362*H362</f>
        <v>0</v>
      </c>
      <c r="AR362" s="25" t="s">
        <v>221</v>
      </c>
      <c r="AT362" s="25" t="s">
        <v>216</v>
      </c>
      <c r="AU362" s="25" t="s">
        <v>86</v>
      </c>
      <c r="AY362" s="25" t="s">
        <v>214</v>
      </c>
      <c r="BE362" s="217">
        <f>IF(N362="základní",J362,0)</f>
        <v>0</v>
      </c>
      <c r="BF362" s="217">
        <f>IF(N362="snížená",J362,0)</f>
        <v>0</v>
      </c>
      <c r="BG362" s="217">
        <f>IF(N362="zákl. přenesená",J362,0)</f>
        <v>0</v>
      </c>
      <c r="BH362" s="217">
        <f>IF(N362="sníž. přenesená",J362,0)</f>
        <v>0</v>
      </c>
      <c r="BI362" s="217">
        <f>IF(N362="nulová",J362,0)</f>
        <v>0</v>
      </c>
      <c r="BJ362" s="25" t="s">
        <v>24</v>
      </c>
      <c r="BK362" s="217">
        <f>ROUND(I362*H362,2)</f>
        <v>0</v>
      </c>
      <c r="BL362" s="25" t="s">
        <v>221</v>
      </c>
      <c r="BM362" s="25" t="s">
        <v>3152</v>
      </c>
    </row>
    <row r="363" spans="2:47" s="1" customFormat="1" ht="13.5">
      <c r="B363" s="42"/>
      <c r="C363" s="64"/>
      <c r="D363" s="218" t="s">
        <v>223</v>
      </c>
      <c r="E363" s="64"/>
      <c r="F363" s="219" t="s">
        <v>3153</v>
      </c>
      <c r="G363" s="64"/>
      <c r="H363" s="64"/>
      <c r="I363" s="174"/>
      <c r="J363" s="64"/>
      <c r="K363" s="64"/>
      <c r="L363" s="62"/>
      <c r="M363" s="220"/>
      <c r="N363" s="43"/>
      <c r="O363" s="43"/>
      <c r="P363" s="43"/>
      <c r="Q363" s="43"/>
      <c r="R363" s="43"/>
      <c r="S363" s="43"/>
      <c r="T363" s="79"/>
      <c r="AT363" s="25" t="s">
        <v>223</v>
      </c>
      <c r="AU363" s="25" t="s">
        <v>86</v>
      </c>
    </row>
    <row r="364" spans="2:51" s="12" customFormat="1" ht="13.5">
      <c r="B364" s="221"/>
      <c r="C364" s="222"/>
      <c r="D364" s="223" t="s">
        <v>224</v>
      </c>
      <c r="E364" s="224" t="s">
        <v>22</v>
      </c>
      <c r="F364" s="225" t="s">
        <v>3154</v>
      </c>
      <c r="G364" s="222"/>
      <c r="H364" s="226">
        <v>78</v>
      </c>
      <c r="I364" s="227"/>
      <c r="J364" s="222"/>
      <c r="K364" s="222"/>
      <c r="L364" s="228"/>
      <c r="M364" s="229"/>
      <c r="N364" s="230"/>
      <c r="O364" s="230"/>
      <c r="P364" s="230"/>
      <c r="Q364" s="230"/>
      <c r="R364" s="230"/>
      <c r="S364" s="230"/>
      <c r="T364" s="231"/>
      <c r="AT364" s="232" t="s">
        <v>224</v>
      </c>
      <c r="AU364" s="232" t="s">
        <v>86</v>
      </c>
      <c r="AV364" s="12" t="s">
        <v>86</v>
      </c>
      <c r="AW364" s="12" t="s">
        <v>41</v>
      </c>
      <c r="AX364" s="12" t="s">
        <v>24</v>
      </c>
      <c r="AY364" s="232" t="s">
        <v>214</v>
      </c>
    </row>
    <row r="365" spans="2:65" s="1" customFormat="1" ht="22.5" customHeight="1">
      <c r="B365" s="42"/>
      <c r="C365" s="206" t="s">
        <v>950</v>
      </c>
      <c r="D365" s="206" t="s">
        <v>216</v>
      </c>
      <c r="E365" s="207" t="s">
        <v>1656</v>
      </c>
      <c r="F365" s="208" t="s">
        <v>1657</v>
      </c>
      <c r="G365" s="209" t="s">
        <v>313</v>
      </c>
      <c r="H365" s="210">
        <v>138</v>
      </c>
      <c r="I365" s="211"/>
      <c r="J365" s="212">
        <f>ROUND(I365*H365,2)</f>
        <v>0</v>
      </c>
      <c r="K365" s="208" t="s">
        <v>220</v>
      </c>
      <c r="L365" s="62"/>
      <c r="M365" s="213" t="s">
        <v>22</v>
      </c>
      <c r="N365" s="214" t="s">
        <v>49</v>
      </c>
      <c r="O365" s="43"/>
      <c r="P365" s="215">
        <f>O365*H365</f>
        <v>0</v>
      </c>
      <c r="Q365" s="215">
        <v>0.00918</v>
      </c>
      <c r="R365" s="215">
        <f>Q365*H365</f>
        <v>1.2668400000000002</v>
      </c>
      <c r="S365" s="215">
        <v>0</v>
      </c>
      <c r="T365" s="216">
        <f>S365*H365</f>
        <v>0</v>
      </c>
      <c r="AR365" s="25" t="s">
        <v>221</v>
      </c>
      <c r="AT365" s="25" t="s">
        <v>216</v>
      </c>
      <c r="AU365" s="25" t="s">
        <v>86</v>
      </c>
      <c r="AY365" s="25" t="s">
        <v>214</v>
      </c>
      <c r="BE365" s="217">
        <f>IF(N365="základní",J365,0)</f>
        <v>0</v>
      </c>
      <c r="BF365" s="217">
        <f>IF(N365="snížená",J365,0)</f>
        <v>0</v>
      </c>
      <c r="BG365" s="217">
        <f>IF(N365="zákl. přenesená",J365,0)</f>
        <v>0</v>
      </c>
      <c r="BH365" s="217">
        <f>IF(N365="sníž. přenesená",J365,0)</f>
        <v>0</v>
      </c>
      <c r="BI365" s="217">
        <f>IF(N365="nulová",J365,0)</f>
        <v>0</v>
      </c>
      <c r="BJ365" s="25" t="s">
        <v>24</v>
      </c>
      <c r="BK365" s="217">
        <f>ROUND(I365*H365,2)</f>
        <v>0</v>
      </c>
      <c r="BL365" s="25" t="s">
        <v>221</v>
      </c>
      <c r="BM365" s="25" t="s">
        <v>3155</v>
      </c>
    </row>
    <row r="366" spans="2:47" s="1" customFormat="1" ht="13.5">
      <c r="B366" s="42"/>
      <c r="C366" s="64"/>
      <c r="D366" s="218" t="s">
        <v>223</v>
      </c>
      <c r="E366" s="64"/>
      <c r="F366" s="219" t="s">
        <v>1657</v>
      </c>
      <c r="G366" s="64"/>
      <c r="H366" s="64"/>
      <c r="I366" s="174"/>
      <c r="J366" s="64"/>
      <c r="K366" s="64"/>
      <c r="L366" s="62"/>
      <c r="M366" s="220"/>
      <c r="N366" s="43"/>
      <c r="O366" s="43"/>
      <c r="P366" s="43"/>
      <c r="Q366" s="43"/>
      <c r="R366" s="43"/>
      <c r="S366" s="43"/>
      <c r="T366" s="79"/>
      <c r="AT366" s="25" t="s">
        <v>223</v>
      </c>
      <c r="AU366" s="25" t="s">
        <v>86</v>
      </c>
    </row>
    <row r="367" spans="2:51" s="12" customFormat="1" ht="13.5">
      <c r="B367" s="221"/>
      <c r="C367" s="222"/>
      <c r="D367" s="223" t="s">
        <v>224</v>
      </c>
      <c r="E367" s="224" t="s">
        <v>22</v>
      </c>
      <c r="F367" s="225" t="s">
        <v>3156</v>
      </c>
      <c r="G367" s="222"/>
      <c r="H367" s="226">
        <v>138</v>
      </c>
      <c r="I367" s="227"/>
      <c r="J367" s="222"/>
      <c r="K367" s="222"/>
      <c r="L367" s="228"/>
      <c r="M367" s="229"/>
      <c r="N367" s="230"/>
      <c r="O367" s="230"/>
      <c r="P367" s="230"/>
      <c r="Q367" s="230"/>
      <c r="R367" s="230"/>
      <c r="S367" s="230"/>
      <c r="T367" s="231"/>
      <c r="AT367" s="232" t="s">
        <v>224</v>
      </c>
      <c r="AU367" s="232" t="s">
        <v>86</v>
      </c>
      <c r="AV367" s="12" t="s">
        <v>86</v>
      </c>
      <c r="AW367" s="12" t="s">
        <v>41</v>
      </c>
      <c r="AX367" s="12" t="s">
        <v>24</v>
      </c>
      <c r="AY367" s="232" t="s">
        <v>214</v>
      </c>
    </row>
    <row r="368" spans="2:65" s="1" customFormat="1" ht="31.5" customHeight="1">
      <c r="B368" s="42"/>
      <c r="C368" s="236" t="s">
        <v>957</v>
      </c>
      <c r="D368" s="236" t="s">
        <v>179</v>
      </c>
      <c r="E368" s="237" t="s">
        <v>1660</v>
      </c>
      <c r="F368" s="238" t="s">
        <v>1661</v>
      </c>
      <c r="G368" s="239" t="s">
        <v>313</v>
      </c>
      <c r="H368" s="240">
        <v>46.46</v>
      </c>
      <c r="I368" s="241"/>
      <c r="J368" s="242">
        <f>ROUND(I368*H368,2)</f>
        <v>0</v>
      </c>
      <c r="K368" s="238" t="s">
        <v>234</v>
      </c>
      <c r="L368" s="243"/>
      <c r="M368" s="244" t="s">
        <v>22</v>
      </c>
      <c r="N368" s="245" t="s">
        <v>49</v>
      </c>
      <c r="O368" s="43"/>
      <c r="P368" s="215">
        <f>O368*H368</f>
        <v>0</v>
      </c>
      <c r="Q368" s="215">
        <v>0.254</v>
      </c>
      <c r="R368" s="215">
        <f>Q368*H368</f>
        <v>11.80084</v>
      </c>
      <c r="S368" s="215">
        <v>0</v>
      </c>
      <c r="T368" s="216">
        <f>S368*H368</f>
        <v>0</v>
      </c>
      <c r="AR368" s="25" t="s">
        <v>262</v>
      </c>
      <c r="AT368" s="25" t="s">
        <v>179</v>
      </c>
      <c r="AU368" s="25" t="s">
        <v>86</v>
      </c>
      <c r="AY368" s="25" t="s">
        <v>214</v>
      </c>
      <c r="BE368" s="217">
        <f>IF(N368="základní",J368,0)</f>
        <v>0</v>
      </c>
      <c r="BF368" s="217">
        <f>IF(N368="snížená",J368,0)</f>
        <v>0</v>
      </c>
      <c r="BG368" s="217">
        <f>IF(N368="zákl. přenesená",J368,0)</f>
        <v>0</v>
      </c>
      <c r="BH368" s="217">
        <f>IF(N368="sníž. přenesená",J368,0)</f>
        <v>0</v>
      </c>
      <c r="BI368" s="217">
        <f>IF(N368="nulová",J368,0)</f>
        <v>0</v>
      </c>
      <c r="BJ368" s="25" t="s">
        <v>24</v>
      </c>
      <c r="BK368" s="217">
        <f>ROUND(I368*H368,2)</f>
        <v>0</v>
      </c>
      <c r="BL368" s="25" t="s">
        <v>221</v>
      </c>
      <c r="BM368" s="25" t="s">
        <v>3157</v>
      </c>
    </row>
    <row r="369" spans="2:47" s="1" customFormat="1" ht="40.5">
      <c r="B369" s="42"/>
      <c r="C369" s="64"/>
      <c r="D369" s="218" t="s">
        <v>223</v>
      </c>
      <c r="E369" s="64"/>
      <c r="F369" s="219" t="s">
        <v>1663</v>
      </c>
      <c r="G369" s="64"/>
      <c r="H369" s="64"/>
      <c r="I369" s="174"/>
      <c r="J369" s="64"/>
      <c r="K369" s="64"/>
      <c r="L369" s="62"/>
      <c r="M369" s="220"/>
      <c r="N369" s="43"/>
      <c r="O369" s="43"/>
      <c r="P369" s="43"/>
      <c r="Q369" s="43"/>
      <c r="R369" s="43"/>
      <c r="S369" s="43"/>
      <c r="T369" s="79"/>
      <c r="AT369" s="25" t="s">
        <v>223</v>
      </c>
      <c r="AU369" s="25" t="s">
        <v>86</v>
      </c>
    </row>
    <row r="370" spans="2:51" s="12" customFormat="1" ht="13.5">
      <c r="B370" s="221"/>
      <c r="C370" s="222"/>
      <c r="D370" s="223" t="s">
        <v>224</v>
      </c>
      <c r="E370" s="224" t="s">
        <v>22</v>
      </c>
      <c r="F370" s="225" t="s">
        <v>3158</v>
      </c>
      <c r="G370" s="222"/>
      <c r="H370" s="226">
        <v>46.46</v>
      </c>
      <c r="I370" s="227"/>
      <c r="J370" s="222"/>
      <c r="K370" s="222"/>
      <c r="L370" s="228"/>
      <c r="M370" s="229"/>
      <c r="N370" s="230"/>
      <c r="O370" s="230"/>
      <c r="P370" s="230"/>
      <c r="Q370" s="230"/>
      <c r="R370" s="230"/>
      <c r="S370" s="230"/>
      <c r="T370" s="231"/>
      <c r="AT370" s="232" t="s">
        <v>224</v>
      </c>
      <c r="AU370" s="232" t="s">
        <v>86</v>
      </c>
      <c r="AV370" s="12" t="s">
        <v>86</v>
      </c>
      <c r="AW370" s="12" t="s">
        <v>41</v>
      </c>
      <c r="AX370" s="12" t="s">
        <v>24</v>
      </c>
      <c r="AY370" s="232" t="s">
        <v>214</v>
      </c>
    </row>
    <row r="371" spans="2:65" s="1" customFormat="1" ht="22.5" customHeight="1">
      <c r="B371" s="42"/>
      <c r="C371" s="236" t="s">
        <v>962</v>
      </c>
      <c r="D371" s="236" t="s">
        <v>179</v>
      </c>
      <c r="E371" s="237" t="s">
        <v>3159</v>
      </c>
      <c r="F371" s="238" t="s">
        <v>3160</v>
      </c>
      <c r="G371" s="239" t="s">
        <v>313</v>
      </c>
      <c r="H371" s="240">
        <v>60.6</v>
      </c>
      <c r="I371" s="241"/>
      <c r="J371" s="242">
        <f>ROUND(I371*H371,2)</f>
        <v>0</v>
      </c>
      <c r="K371" s="238" t="s">
        <v>22</v>
      </c>
      <c r="L371" s="243"/>
      <c r="M371" s="244" t="s">
        <v>22</v>
      </c>
      <c r="N371" s="245" t="s">
        <v>49</v>
      </c>
      <c r="O371" s="43"/>
      <c r="P371" s="215">
        <f>O371*H371</f>
        <v>0</v>
      </c>
      <c r="Q371" s="215">
        <v>0.61</v>
      </c>
      <c r="R371" s="215">
        <f>Q371*H371</f>
        <v>36.966</v>
      </c>
      <c r="S371" s="215">
        <v>0</v>
      </c>
      <c r="T371" s="216">
        <f>S371*H371</f>
        <v>0</v>
      </c>
      <c r="AR371" s="25" t="s">
        <v>262</v>
      </c>
      <c r="AT371" s="25" t="s">
        <v>179</v>
      </c>
      <c r="AU371" s="25" t="s">
        <v>86</v>
      </c>
      <c r="AY371" s="25" t="s">
        <v>214</v>
      </c>
      <c r="BE371" s="217">
        <f>IF(N371="základní",J371,0)</f>
        <v>0</v>
      </c>
      <c r="BF371" s="217">
        <f>IF(N371="snížená",J371,0)</f>
        <v>0</v>
      </c>
      <c r="BG371" s="217">
        <f>IF(N371="zákl. přenesená",J371,0)</f>
        <v>0</v>
      </c>
      <c r="BH371" s="217">
        <f>IF(N371="sníž. přenesená",J371,0)</f>
        <v>0</v>
      </c>
      <c r="BI371" s="217">
        <f>IF(N371="nulová",J371,0)</f>
        <v>0</v>
      </c>
      <c r="BJ371" s="25" t="s">
        <v>24</v>
      </c>
      <c r="BK371" s="217">
        <f>ROUND(I371*H371,2)</f>
        <v>0</v>
      </c>
      <c r="BL371" s="25" t="s">
        <v>221</v>
      </c>
      <c r="BM371" s="25" t="s">
        <v>3161</v>
      </c>
    </row>
    <row r="372" spans="2:47" s="1" customFormat="1" ht="40.5">
      <c r="B372" s="42"/>
      <c r="C372" s="64"/>
      <c r="D372" s="218" t="s">
        <v>223</v>
      </c>
      <c r="E372" s="64"/>
      <c r="F372" s="219" t="s">
        <v>3162</v>
      </c>
      <c r="G372" s="64"/>
      <c r="H372" s="64"/>
      <c r="I372" s="174"/>
      <c r="J372" s="64"/>
      <c r="K372" s="64"/>
      <c r="L372" s="62"/>
      <c r="M372" s="220"/>
      <c r="N372" s="43"/>
      <c r="O372" s="43"/>
      <c r="P372" s="43"/>
      <c r="Q372" s="43"/>
      <c r="R372" s="43"/>
      <c r="S372" s="43"/>
      <c r="T372" s="79"/>
      <c r="AT372" s="25" t="s">
        <v>223</v>
      </c>
      <c r="AU372" s="25" t="s">
        <v>86</v>
      </c>
    </row>
    <row r="373" spans="2:51" s="12" customFormat="1" ht="13.5">
      <c r="B373" s="221"/>
      <c r="C373" s="222"/>
      <c r="D373" s="223" t="s">
        <v>224</v>
      </c>
      <c r="E373" s="224" t="s">
        <v>22</v>
      </c>
      <c r="F373" s="225" t="s">
        <v>3163</v>
      </c>
      <c r="G373" s="222"/>
      <c r="H373" s="226">
        <v>60.6</v>
      </c>
      <c r="I373" s="227"/>
      <c r="J373" s="222"/>
      <c r="K373" s="222"/>
      <c r="L373" s="228"/>
      <c r="M373" s="229"/>
      <c r="N373" s="230"/>
      <c r="O373" s="230"/>
      <c r="P373" s="230"/>
      <c r="Q373" s="230"/>
      <c r="R373" s="230"/>
      <c r="S373" s="230"/>
      <c r="T373" s="231"/>
      <c r="AT373" s="232" t="s">
        <v>224</v>
      </c>
      <c r="AU373" s="232" t="s">
        <v>86</v>
      </c>
      <c r="AV373" s="12" t="s">
        <v>86</v>
      </c>
      <c r="AW373" s="12" t="s">
        <v>41</v>
      </c>
      <c r="AX373" s="12" t="s">
        <v>24</v>
      </c>
      <c r="AY373" s="232" t="s">
        <v>214</v>
      </c>
    </row>
    <row r="374" spans="2:65" s="1" customFormat="1" ht="31.5" customHeight="1">
      <c r="B374" s="42"/>
      <c r="C374" s="236" t="s">
        <v>967</v>
      </c>
      <c r="D374" s="236" t="s">
        <v>179</v>
      </c>
      <c r="E374" s="237" t="s">
        <v>3164</v>
      </c>
      <c r="F374" s="238" t="s">
        <v>3165</v>
      </c>
      <c r="G374" s="239" t="s">
        <v>313</v>
      </c>
      <c r="H374" s="240">
        <v>33.33</v>
      </c>
      <c r="I374" s="241"/>
      <c r="J374" s="242">
        <f>ROUND(I374*H374,2)</f>
        <v>0</v>
      </c>
      <c r="K374" s="238" t="s">
        <v>234</v>
      </c>
      <c r="L374" s="243"/>
      <c r="M374" s="244" t="s">
        <v>22</v>
      </c>
      <c r="N374" s="245" t="s">
        <v>49</v>
      </c>
      <c r="O374" s="43"/>
      <c r="P374" s="215">
        <f>O374*H374</f>
        <v>0</v>
      </c>
      <c r="Q374" s="215">
        <v>0.506</v>
      </c>
      <c r="R374" s="215">
        <f>Q374*H374</f>
        <v>16.86498</v>
      </c>
      <c r="S374" s="215">
        <v>0</v>
      </c>
      <c r="T374" s="216">
        <f>S374*H374</f>
        <v>0</v>
      </c>
      <c r="AR374" s="25" t="s">
        <v>262</v>
      </c>
      <c r="AT374" s="25" t="s">
        <v>179</v>
      </c>
      <c r="AU374" s="25" t="s">
        <v>86</v>
      </c>
      <c r="AY374" s="25" t="s">
        <v>214</v>
      </c>
      <c r="BE374" s="217">
        <f>IF(N374="základní",J374,0)</f>
        <v>0</v>
      </c>
      <c r="BF374" s="217">
        <f>IF(N374="snížená",J374,0)</f>
        <v>0</v>
      </c>
      <c r="BG374" s="217">
        <f>IF(N374="zákl. přenesená",J374,0)</f>
        <v>0</v>
      </c>
      <c r="BH374" s="217">
        <f>IF(N374="sníž. přenesená",J374,0)</f>
        <v>0</v>
      </c>
      <c r="BI374" s="217">
        <f>IF(N374="nulová",J374,0)</f>
        <v>0</v>
      </c>
      <c r="BJ374" s="25" t="s">
        <v>24</v>
      </c>
      <c r="BK374" s="217">
        <f>ROUND(I374*H374,2)</f>
        <v>0</v>
      </c>
      <c r="BL374" s="25" t="s">
        <v>221</v>
      </c>
      <c r="BM374" s="25" t="s">
        <v>3166</v>
      </c>
    </row>
    <row r="375" spans="2:47" s="1" customFormat="1" ht="40.5">
      <c r="B375" s="42"/>
      <c r="C375" s="64"/>
      <c r="D375" s="218" t="s">
        <v>223</v>
      </c>
      <c r="E375" s="64"/>
      <c r="F375" s="219" t="s">
        <v>3167</v>
      </c>
      <c r="G375" s="64"/>
      <c r="H375" s="64"/>
      <c r="I375" s="174"/>
      <c r="J375" s="64"/>
      <c r="K375" s="64"/>
      <c r="L375" s="62"/>
      <c r="M375" s="220"/>
      <c r="N375" s="43"/>
      <c r="O375" s="43"/>
      <c r="P375" s="43"/>
      <c r="Q375" s="43"/>
      <c r="R375" s="43"/>
      <c r="S375" s="43"/>
      <c r="T375" s="79"/>
      <c r="AT375" s="25" t="s">
        <v>223</v>
      </c>
      <c r="AU375" s="25" t="s">
        <v>86</v>
      </c>
    </row>
    <row r="376" spans="2:51" s="12" customFormat="1" ht="13.5">
      <c r="B376" s="221"/>
      <c r="C376" s="222"/>
      <c r="D376" s="223" t="s">
        <v>224</v>
      </c>
      <c r="E376" s="224" t="s">
        <v>22</v>
      </c>
      <c r="F376" s="225" t="s">
        <v>3168</v>
      </c>
      <c r="G376" s="222"/>
      <c r="H376" s="226">
        <v>33.33</v>
      </c>
      <c r="I376" s="227"/>
      <c r="J376" s="222"/>
      <c r="K376" s="222"/>
      <c r="L376" s="228"/>
      <c r="M376" s="229"/>
      <c r="N376" s="230"/>
      <c r="O376" s="230"/>
      <c r="P376" s="230"/>
      <c r="Q376" s="230"/>
      <c r="R376" s="230"/>
      <c r="S376" s="230"/>
      <c r="T376" s="231"/>
      <c r="AT376" s="232" t="s">
        <v>224</v>
      </c>
      <c r="AU376" s="232" t="s">
        <v>86</v>
      </c>
      <c r="AV376" s="12" t="s">
        <v>86</v>
      </c>
      <c r="AW376" s="12" t="s">
        <v>41</v>
      </c>
      <c r="AX376" s="12" t="s">
        <v>24</v>
      </c>
      <c r="AY376" s="232" t="s">
        <v>214</v>
      </c>
    </row>
    <row r="377" spans="2:65" s="1" customFormat="1" ht="22.5" customHeight="1">
      <c r="B377" s="42"/>
      <c r="C377" s="206" t="s">
        <v>972</v>
      </c>
      <c r="D377" s="206" t="s">
        <v>216</v>
      </c>
      <c r="E377" s="207" t="s">
        <v>1665</v>
      </c>
      <c r="F377" s="208" t="s">
        <v>1666</v>
      </c>
      <c r="G377" s="209" t="s">
        <v>313</v>
      </c>
      <c r="H377" s="210">
        <v>79</v>
      </c>
      <c r="I377" s="211"/>
      <c r="J377" s="212">
        <f>ROUND(I377*H377,2)</f>
        <v>0</v>
      </c>
      <c r="K377" s="208" t="s">
        <v>220</v>
      </c>
      <c r="L377" s="62"/>
      <c r="M377" s="213" t="s">
        <v>22</v>
      </c>
      <c r="N377" s="214" t="s">
        <v>49</v>
      </c>
      <c r="O377" s="43"/>
      <c r="P377" s="215">
        <f>O377*H377</f>
        <v>0</v>
      </c>
      <c r="Q377" s="215">
        <v>0.01147</v>
      </c>
      <c r="R377" s="215">
        <f>Q377*H377</f>
        <v>0.90613</v>
      </c>
      <c r="S377" s="215">
        <v>0</v>
      </c>
      <c r="T377" s="216">
        <f>S377*H377</f>
        <v>0</v>
      </c>
      <c r="AR377" s="25" t="s">
        <v>221</v>
      </c>
      <c r="AT377" s="25" t="s">
        <v>216</v>
      </c>
      <c r="AU377" s="25" t="s">
        <v>86</v>
      </c>
      <c r="AY377" s="25" t="s">
        <v>214</v>
      </c>
      <c r="BE377" s="217">
        <f>IF(N377="základní",J377,0)</f>
        <v>0</v>
      </c>
      <c r="BF377" s="217">
        <f>IF(N377="snížená",J377,0)</f>
        <v>0</v>
      </c>
      <c r="BG377" s="217">
        <f>IF(N377="zákl. přenesená",J377,0)</f>
        <v>0</v>
      </c>
      <c r="BH377" s="217">
        <f>IF(N377="sníž. přenesená",J377,0)</f>
        <v>0</v>
      </c>
      <c r="BI377" s="217">
        <f>IF(N377="nulová",J377,0)</f>
        <v>0</v>
      </c>
      <c r="BJ377" s="25" t="s">
        <v>24</v>
      </c>
      <c r="BK377" s="217">
        <f>ROUND(I377*H377,2)</f>
        <v>0</v>
      </c>
      <c r="BL377" s="25" t="s">
        <v>221</v>
      </c>
      <c r="BM377" s="25" t="s">
        <v>3169</v>
      </c>
    </row>
    <row r="378" spans="2:47" s="1" customFormat="1" ht="13.5">
      <c r="B378" s="42"/>
      <c r="C378" s="64"/>
      <c r="D378" s="218" t="s">
        <v>223</v>
      </c>
      <c r="E378" s="64"/>
      <c r="F378" s="219" t="s">
        <v>1666</v>
      </c>
      <c r="G378" s="64"/>
      <c r="H378" s="64"/>
      <c r="I378" s="174"/>
      <c r="J378" s="64"/>
      <c r="K378" s="64"/>
      <c r="L378" s="62"/>
      <c r="M378" s="220"/>
      <c r="N378" s="43"/>
      <c r="O378" s="43"/>
      <c r="P378" s="43"/>
      <c r="Q378" s="43"/>
      <c r="R378" s="43"/>
      <c r="S378" s="43"/>
      <c r="T378" s="79"/>
      <c r="AT378" s="25" t="s">
        <v>223</v>
      </c>
      <c r="AU378" s="25" t="s">
        <v>86</v>
      </c>
    </row>
    <row r="379" spans="2:51" s="12" customFormat="1" ht="13.5">
      <c r="B379" s="221"/>
      <c r="C379" s="222"/>
      <c r="D379" s="223" t="s">
        <v>224</v>
      </c>
      <c r="E379" s="224" t="s">
        <v>22</v>
      </c>
      <c r="F379" s="225" t="s">
        <v>3170</v>
      </c>
      <c r="G379" s="222"/>
      <c r="H379" s="226">
        <v>79</v>
      </c>
      <c r="I379" s="227"/>
      <c r="J379" s="222"/>
      <c r="K379" s="222"/>
      <c r="L379" s="228"/>
      <c r="M379" s="229"/>
      <c r="N379" s="230"/>
      <c r="O379" s="230"/>
      <c r="P379" s="230"/>
      <c r="Q379" s="230"/>
      <c r="R379" s="230"/>
      <c r="S379" s="230"/>
      <c r="T379" s="231"/>
      <c r="AT379" s="232" t="s">
        <v>224</v>
      </c>
      <c r="AU379" s="232" t="s">
        <v>86</v>
      </c>
      <c r="AV379" s="12" t="s">
        <v>86</v>
      </c>
      <c r="AW379" s="12" t="s">
        <v>41</v>
      </c>
      <c r="AX379" s="12" t="s">
        <v>24</v>
      </c>
      <c r="AY379" s="232" t="s">
        <v>214</v>
      </c>
    </row>
    <row r="380" spans="2:65" s="1" customFormat="1" ht="22.5" customHeight="1">
      <c r="B380" s="42"/>
      <c r="C380" s="236" t="s">
        <v>977</v>
      </c>
      <c r="D380" s="236" t="s">
        <v>179</v>
      </c>
      <c r="E380" s="237" t="s">
        <v>1669</v>
      </c>
      <c r="F380" s="238" t="s">
        <v>1670</v>
      </c>
      <c r="G380" s="239" t="s">
        <v>313</v>
      </c>
      <c r="H380" s="240">
        <v>79.79</v>
      </c>
      <c r="I380" s="241"/>
      <c r="J380" s="242">
        <f>ROUND(I380*H380,2)</f>
        <v>0</v>
      </c>
      <c r="K380" s="238" t="s">
        <v>234</v>
      </c>
      <c r="L380" s="243"/>
      <c r="M380" s="244" t="s">
        <v>22</v>
      </c>
      <c r="N380" s="245" t="s">
        <v>49</v>
      </c>
      <c r="O380" s="43"/>
      <c r="P380" s="215">
        <f>O380*H380</f>
        <v>0</v>
      </c>
      <c r="Q380" s="215">
        <v>0.548</v>
      </c>
      <c r="R380" s="215">
        <f>Q380*H380</f>
        <v>43.724920000000004</v>
      </c>
      <c r="S380" s="215">
        <v>0</v>
      </c>
      <c r="T380" s="216">
        <f>S380*H380</f>
        <v>0</v>
      </c>
      <c r="AR380" s="25" t="s">
        <v>262</v>
      </c>
      <c r="AT380" s="25" t="s">
        <v>179</v>
      </c>
      <c r="AU380" s="25" t="s">
        <v>86</v>
      </c>
      <c r="AY380" s="25" t="s">
        <v>214</v>
      </c>
      <c r="BE380" s="217">
        <f>IF(N380="základní",J380,0)</f>
        <v>0</v>
      </c>
      <c r="BF380" s="217">
        <f>IF(N380="snížená",J380,0)</f>
        <v>0</v>
      </c>
      <c r="BG380" s="217">
        <f>IF(N380="zákl. přenesená",J380,0)</f>
        <v>0</v>
      </c>
      <c r="BH380" s="217">
        <f>IF(N380="sníž. přenesená",J380,0)</f>
        <v>0</v>
      </c>
      <c r="BI380" s="217">
        <f>IF(N380="nulová",J380,0)</f>
        <v>0</v>
      </c>
      <c r="BJ380" s="25" t="s">
        <v>24</v>
      </c>
      <c r="BK380" s="217">
        <f>ROUND(I380*H380,2)</f>
        <v>0</v>
      </c>
      <c r="BL380" s="25" t="s">
        <v>221</v>
      </c>
      <c r="BM380" s="25" t="s">
        <v>3171</v>
      </c>
    </row>
    <row r="381" spans="2:47" s="1" customFormat="1" ht="40.5">
      <c r="B381" s="42"/>
      <c r="C381" s="64"/>
      <c r="D381" s="218" t="s">
        <v>223</v>
      </c>
      <c r="E381" s="64"/>
      <c r="F381" s="219" t="s">
        <v>1672</v>
      </c>
      <c r="G381" s="64"/>
      <c r="H381" s="64"/>
      <c r="I381" s="174"/>
      <c r="J381" s="64"/>
      <c r="K381" s="64"/>
      <c r="L381" s="62"/>
      <c r="M381" s="220"/>
      <c r="N381" s="43"/>
      <c r="O381" s="43"/>
      <c r="P381" s="43"/>
      <c r="Q381" s="43"/>
      <c r="R381" s="43"/>
      <c r="S381" s="43"/>
      <c r="T381" s="79"/>
      <c r="AT381" s="25" t="s">
        <v>223</v>
      </c>
      <c r="AU381" s="25" t="s">
        <v>86</v>
      </c>
    </row>
    <row r="382" spans="2:51" s="12" customFormat="1" ht="13.5">
      <c r="B382" s="221"/>
      <c r="C382" s="222"/>
      <c r="D382" s="223" t="s">
        <v>224</v>
      </c>
      <c r="E382" s="224" t="s">
        <v>22</v>
      </c>
      <c r="F382" s="225" t="s">
        <v>3172</v>
      </c>
      <c r="G382" s="222"/>
      <c r="H382" s="226">
        <v>79.79</v>
      </c>
      <c r="I382" s="227"/>
      <c r="J382" s="222"/>
      <c r="K382" s="222"/>
      <c r="L382" s="228"/>
      <c r="M382" s="229"/>
      <c r="N382" s="230"/>
      <c r="O382" s="230"/>
      <c r="P382" s="230"/>
      <c r="Q382" s="230"/>
      <c r="R382" s="230"/>
      <c r="S382" s="230"/>
      <c r="T382" s="231"/>
      <c r="AT382" s="232" t="s">
        <v>224</v>
      </c>
      <c r="AU382" s="232" t="s">
        <v>86</v>
      </c>
      <c r="AV382" s="12" t="s">
        <v>86</v>
      </c>
      <c r="AW382" s="12" t="s">
        <v>41</v>
      </c>
      <c r="AX382" s="12" t="s">
        <v>24</v>
      </c>
      <c r="AY382" s="232" t="s">
        <v>214</v>
      </c>
    </row>
    <row r="383" spans="2:65" s="1" customFormat="1" ht="22.5" customHeight="1">
      <c r="B383" s="42"/>
      <c r="C383" s="206" t="s">
        <v>982</v>
      </c>
      <c r="D383" s="206" t="s">
        <v>216</v>
      </c>
      <c r="E383" s="207" t="s">
        <v>1674</v>
      </c>
      <c r="F383" s="208" t="s">
        <v>1675</v>
      </c>
      <c r="G383" s="209" t="s">
        <v>313</v>
      </c>
      <c r="H383" s="210">
        <v>79</v>
      </c>
      <c r="I383" s="211"/>
      <c r="J383" s="212">
        <f>ROUND(I383*H383,2)</f>
        <v>0</v>
      </c>
      <c r="K383" s="208" t="s">
        <v>220</v>
      </c>
      <c r="L383" s="62"/>
      <c r="M383" s="213" t="s">
        <v>22</v>
      </c>
      <c r="N383" s="214" t="s">
        <v>49</v>
      </c>
      <c r="O383" s="43"/>
      <c r="P383" s="215">
        <f>O383*H383</f>
        <v>0</v>
      </c>
      <c r="Q383" s="215">
        <v>0.02753</v>
      </c>
      <c r="R383" s="215">
        <f>Q383*H383</f>
        <v>2.17487</v>
      </c>
      <c r="S383" s="215">
        <v>0</v>
      </c>
      <c r="T383" s="216">
        <f>S383*H383</f>
        <v>0</v>
      </c>
      <c r="AR383" s="25" t="s">
        <v>221</v>
      </c>
      <c r="AT383" s="25" t="s">
        <v>216</v>
      </c>
      <c r="AU383" s="25" t="s">
        <v>86</v>
      </c>
      <c r="AY383" s="25" t="s">
        <v>214</v>
      </c>
      <c r="BE383" s="217">
        <f>IF(N383="základní",J383,0)</f>
        <v>0</v>
      </c>
      <c r="BF383" s="217">
        <f>IF(N383="snížená",J383,0)</f>
        <v>0</v>
      </c>
      <c r="BG383" s="217">
        <f>IF(N383="zákl. přenesená",J383,0)</f>
        <v>0</v>
      </c>
      <c r="BH383" s="217">
        <f>IF(N383="sníž. přenesená",J383,0)</f>
        <v>0</v>
      </c>
      <c r="BI383" s="217">
        <f>IF(N383="nulová",J383,0)</f>
        <v>0</v>
      </c>
      <c r="BJ383" s="25" t="s">
        <v>24</v>
      </c>
      <c r="BK383" s="217">
        <f>ROUND(I383*H383,2)</f>
        <v>0</v>
      </c>
      <c r="BL383" s="25" t="s">
        <v>221</v>
      </c>
      <c r="BM383" s="25" t="s">
        <v>3173</v>
      </c>
    </row>
    <row r="384" spans="2:47" s="1" customFormat="1" ht="13.5">
      <c r="B384" s="42"/>
      <c r="C384" s="64"/>
      <c r="D384" s="218" t="s">
        <v>223</v>
      </c>
      <c r="E384" s="64"/>
      <c r="F384" s="219" t="s">
        <v>1675</v>
      </c>
      <c r="G384" s="64"/>
      <c r="H384" s="64"/>
      <c r="I384" s="174"/>
      <c r="J384" s="64"/>
      <c r="K384" s="64"/>
      <c r="L384" s="62"/>
      <c r="M384" s="220"/>
      <c r="N384" s="43"/>
      <c r="O384" s="43"/>
      <c r="P384" s="43"/>
      <c r="Q384" s="43"/>
      <c r="R384" s="43"/>
      <c r="S384" s="43"/>
      <c r="T384" s="79"/>
      <c r="AT384" s="25" t="s">
        <v>223</v>
      </c>
      <c r="AU384" s="25" t="s">
        <v>86</v>
      </c>
    </row>
    <row r="385" spans="2:51" s="12" customFormat="1" ht="13.5">
      <c r="B385" s="221"/>
      <c r="C385" s="222"/>
      <c r="D385" s="223" t="s">
        <v>224</v>
      </c>
      <c r="E385" s="224" t="s">
        <v>22</v>
      </c>
      <c r="F385" s="225" t="s">
        <v>3170</v>
      </c>
      <c r="G385" s="222"/>
      <c r="H385" s="226">
        <v>79</v>
      </c>
      <c r="I385" s="227"/>
      <c r="J385" s="222"/>
      <c r="K385" s="222"/>
      <c r="L385" s="228"/>
      <c r="M385" s="229"/>
      <c r="N385" s="230"/>
      <c r="O385" s="230"/>
      <c r="P385" s="230"/>
      <c r="Q385" s="230"/>
      <c r="R385" s="230"/>
      <c r="S385" s="230"/>
      <c r="T385" s="231"/>
      <c r="AT385" s="232" t="s">
        <v>224</v>
      </c>
      <c r="AU385" s="232" t="s">
        <v>86</v>
      </c>
      <c r="AV385" s="12" t="s">
        <v>86</v>
      </c>
      <c r="AW385" s="12" t="s">
        <v>41</v>
      </c>
      <c r="AX385" s="12" t="s">
        <v>24</v>
      </c>
      <c r="AY385" s="232" t="s">
        <v>214</v>
      </c>
    </row>
    <row r="386" spans="2:65" s="1" customFormat="1" ht="22.5" customHeight="1">
      <c r="B386" s="42"/>
      <c r="C386" s="236" t="s">
        <v>989</v>
      </c>
      <c r="D386" s="236" t="s">
        <v>179</v>
      </c>
      <c r="E386" s="237" t="s">
        <v>1683</v>
      </c>
      <c r="F386" s="238" t="s">
        <v>3174</v>
      </c>
      <c r="G386" s="239" t="s">
        <v>313</v>
      </c>
      <c r="H386" s="240">
        <v>75.75</v>
      </c>
      <c r="I386" s="241"/>
      <c r="J386" s="242">
        <f>ROUND(I386*H386,2)</f>
        <v>0</v>
      </c>
      <c r="K386" s="238" t="s">
        <v>22</v>
      </c>
      <c r="L386" s="243"/>
      <c r="M386" s="244" t="s">
        <v>22</v>
      </c>
      <c r="N386" s="245" t="s">
        <v>49</v>
      </c>
      <c r="O386" s="43"/>
      <c r="P386" s="215">
        <f>O386*H386</f>
        <v>0</v>
      </c>
      <c r="Q386" s="215">
        <v>1.39</v>
      </c>
      <c r="R386" s="215">
        <f>Q386*H386</f>
        <v>105.29249999999999</v>
      </c>
      <c r="S386" s="215">
        <v>0</v>
      </c>
      <c r="T386" s="216">
        <f>S386*H386</f>
        <v>0</v>
      </c>
      <c r="AR386" s="25" t="s">
        <v>262</v>
      </c>
      <c r="AT386" s="25" t="s">
        <v>179</v>
      </c>
      <c r="AU386" s="25" t="s">
        <v>86</v>
      </c>
      <c r="AY386" s="25" t="s">
        <v>214</v>
      </c>
      <c r="BE386" s="217">
        <f>IF(N386="základní",J386,0)</f>
        <v>0</v>
      </c>
      <c r="BF386" s="217">
        <f>IF(N386="snížená",J386,0)</f>
        <v>0</v>
      </c>
      <c r="BG386" s="217">
        <f>IF(N386="zákl. přenesená",J386,0)</f>
        <v>0</v>
      </c>
      <c r="BH386" s="217">
        <f>IF(N386="sníž. přenesená",J386,0)</f>
        <v>0</v>
      </c>
      <c r="BI386" s="217">
        <f>IF(N386="nulová",J386,0)</f>
        <v>0</v>
      </c>
      <c r="BJ386" s="25" t="s">
        <v>24</v>
      </c>
      <c r="BK386" s="217">
        <f>ROUND(I386*H386,2)</f>
        <v>0</v>
      </c>
      <c r="BL386" s="25" t="s">
        <v>221</v>
      </c>
      <c r="BM386" s="25" t="s">
        <v>3175</v>
      </c>
    </row>
    <row r="387" spans="2:47" s="1" customFormat="1" ht="13.5">
      <c r="B387" s="42"/>
      <c r="C387" s="64"/>
      <c r="D387" s="218" t="s">
        <v>223</v>
      </c>
      <c r="E387" s="64"/>
      <c r="F387" s="219" t="s">
        <v>3174</v>
      </c>
      <c r="G387" s="64"/>
      <c r="H387" s="64"/>
      <c r="I387" s="174"/>
      <c r="J387" s="64"/>
      <c r="K387" s="64"/>
      <c r="L387" s="62"/>
      <c r="M387" s="220"/>
      <c r="N387" s="43"/>
      <c r="O387" s="43"/>
      <c r="P387" s="43"/>
      <c r="Q387" s="43"/>
      <c r="R387" s="43"/>
      <c r="S387" s="43"/>
      <c r="T387" s="79"/>
      <c r="AT387" s="25" t="s">
        <v>223</v>
      </c>
      <c r="AU387" s="25" t="s">
        <v>86</v>
      </c>
    </row>
    <row r="388" spans="2:47" s="1" customFormat="1" ht="67.5">
      <c r="B388" s="42"/>
      <c r="C388" s="64"/>
      <c r="D388" s="218" t="s">
        <v>335</v>
      </c>
      <c r="E388" s="64"/>
      <c r="F388" s="270" t="s">
        <v>1681</v>
      </c>
      <c r="G388" s="64"/>
      <c r="H388" s="64"/>
      <c r="I388" s="174"/>
      <c r="J388" s="64"/>
      <c r="K388" s="64"/>
      <c r="L388" s="62"/>
      <c r="M388" s="220"/>
      <c r="N388" s="43"/>
      <c r="O388" s="43"/>
      <c r="P388" s="43"/>
      <c r="Q388" s="43"/>
      <c r="R388" s="43"/>
      <c r="S388" s="43"/>
      <c r="T388" s="79"/>
      <c r="AT388" s="25" t="s">
        <v>335</v>
      </c>
      <c r="AU388" s="25" t="s">
        <v>86</v>
      </c>
    </row>
    <row r="389" spans="2:51" s="12" customFormat="1" ht="13.5">
      <c r="B389" s="221"/>
      <c r="C389" s="222"/>
      <c r="D389" s="223" t="s">
        <v>224</v>
      </c>
      <c r="E389" s="224" t="s">
        <v>22</v>
      </c>
      <c r="F389" s="225" t="s">
        <v>3176</v>
      </c>
      <c r="G389" s="222"/>
      <c r="H389" s="226">
        <v>75.75</v>
      </c>
      <c r="I389" s="227"/>
      <c r="J389" s="222"/>
      <c r="K389" s="222"/>
      <c r="L389" s="228"/>
      <c r="M389" s="229"/>
      <c r="N389" s="230"/>
      <c r="O389" s="230"/>
      <c r="P389" s="230"/>
      <c r="Q389" s="230"/>
      <c r="R389" s="230"/>
      <c r="S389" s="230"/>
      <c r="T389" s="231"/>
      <c r="AT389" s="232" t="s">
        <v>224</v>
      </c>
      <c r="AU389" s="232" t="s">
        <v>86</v>
      </c>
      <c r="AV389" s="12" t="s">
        <v>86</v>
      </c>
      <c r="AW389" s="12" t="s">
        <v>41</v>
      </c>
      <c r="AX389" s="12" t="s">
        <v>24</v>
      </c>
      <c r="AY389" s="232" t="s">
        <v>214</v>
      </c>
    </row>
    <row r="390" spans="2:65" s="1" customFormat="1" ht="22.5" customHeight="1">
      <c r="B390" s="42"/>
      <c r="C390" s="236" t="s">
        <v>995</v>
      </c>
      <c r="D390" s="236" t="s">
        <v>179</v>
      </c>
      <c r="E390" s="237" t="s">
        <v>1687</v>
      </c>
      <c r="F390" s="238" t="s">
        <v>3177</v>
      </c>
      <c r="G390" s="239" t="s">
        <v>313</v>
      </c>
      <c r="H390" s="240">
        <v>4.04</v>
      </c>
      <c r="I390" s="241"/>
      <c r="J390" s="242">
        <f>ROUND(I390*H390,2)</f>
        <v>0</v>
      </c>
      <c r="K390" s="238" t="s">
        <v>22</v>
      </c>
      <c r="L390" s="243"/>
      <c r="M390" s="244" t="s">
        <v>22</v>
      </c>
      <c r="N390" s="245" t="s">
        <v>49</v>
      </c>
      <c r="O390" s="43"/>
      <c r="P390" s="215">
        <f>O390*H390</f>
        <v>0</v>
      </c>
      <c r="Q390" s="215">
        <v>3.4</v>
      </c>
      <c r="R390" s="215">
        <f>Q390*H390</f>
        <v>13.735999999999999</v>
      </c>
      <c r="S390" s="215">
        <v>0</v>
      </c>
      <c r="T390" s="216">
        <f>S390*H390</f>
        <v>0</v>
      </c>
      <c r="AR390" s="25" t="s">
        <v>262</v>
      </c>
      <c r="AT390" s="25" t="s">
        <v>179</v>
      </c>
      <c r="AU390" s="25" t="s">
        <v>86</v>
      </c>
      <c r="AY390" s="25" t="s">
        <v>214</v>
      </c>
      <c r="BE390" s="217">
        <f>IF(N390="základní",J390,0)</f>
        <v>0</v>
      </c>
      <c r="BF390" s="217">
        <f>IF(N390="snížená",J390,0)</f>
        <v>0</v>
      </c>
      <c r="BG390" s="217">
        <f>IF(N390="zákl. přenesená",J390,0)</f>
        <v>0</v>
      </c>
      <c r="BH390" s="217">
        <f>IF(N390="sníž. přenesená",J390,0)</f>
        <v>0</v>
      </c>
      <c r="BI390" s="217">
        <f>IF(N390="nulová",J390,0)</f>
        <v>0</v>
      </c>
      <c r="BJ390" s="25" t="s">
        <v>24</v>
      </c>
      <c r="BK390" s="217">
        <f>ROUND(I390*H390,2)</f>
        <v>0</v>
      </c>
      <c r="BL390" s="25" t="s">
        <v>221</v>
      </c>
      <c r="BM390" s="25" t="s">
        <v>3178</v>
      </c>
    </row>
    <row r="391" spans="2:47" s="1" customFormat="1" ht="13.5">
      <c r="B391" s="42"/>
      <c r="C391" s="64"/>
      <c r="D391" s="218" t="s">
        <v>223</v>
      </c>
      <c r="E391" s="64"/>
      <c r="F391" s="219" t="s">
        <v>3177</v>
      </c>
      <c r="G391" s="64"/>
      <c r="H391" s="64"/>
      <c r="I391" s="174"/>
      <c r="J391" s="64"/>
      <c r="K391" s="64"/>
      <c r="L391" s="62"/>
      <c r="M391" s="220"/>
      <c r="N391" s="43"/>
      <c r="O391" s="43"/>
      <c r="P391" s="43"/>
      <c r="Q391" s="43"/>
      <c r="R391" s="43"/>
      <c r="S391" s="43"/>
      <c r="T391" s="79"/>
      <c r="AT391" s="25" t="s">
        <v>223</v>
      </c>
      <c r="AU391" s="25" t="s">
        <v>86</v>
      </c>
    </row>
    <row r="392" spans="2:47" s="1" customFormat="1" ht="67.5">
      <c r="B392" s="42"/>
      <c r="C392" s="64"/>
      <c r="D392" s="218" t="s">
        <v>335</v>
      </c>
      <c r="E392" s="64"/>
      <c r="F392" s="270" t="s">
        <v>1681</v>
      </c>
      <c r="G392" s="64"/>
      <c r="H392" s="64"/>
      <c r="I392" s="174"/>
      <c r="J392" s="64"/>
      <c r="K392" s="64"/>
      <c r="L392" s="62"/>
      <c r="M392" s="220"/>
      <c r="N392" s="43"/>
      <c r="O392" s="43"/>
      <c r="P392" s="43"/>
      <c r="Q392" s="43"/>
      <c r="R392" s="43"/>
      <c r="S392" s="43"/>
      <c r="T392" s="79"/>
      <c r="AT392" s="25" t="s">
        <v>335</v>
      </c>
      <c r="AU392" s="25" t="s">
        <v>86</v>
      </c>
    </row>
    <row r="393" spans="2:51" s="12" customFormat="1" ht="13.5">
      <c r="B393" s="221"/>
      <c r="C393" s="222"/>
      <c r="D393" s="223" t="s">
        <v>224</v>
      </c>
      <c r="E393" s="224" t="s">
        <v>22</v>
      </c>
      <c r="F393" s="225" t="s">
        <v>3179</v>
      </c>
      <c r="G393" s="222"/>
      <c r="H393" s="226">
        <v>4.04</v>
      </c>
      <c r="I393" s="227"/>
      <c r="J393" s="222"/>
      <c r="K393" s="222"/>
      <c r="L393" s="228"/>
      <c r="M393" s="229"/>
      <c r="N393" s="230"/>
      <c r="O393" s="230"/>
      <c r="P393" s="230"/>
      <c r="Q393" s="230"/>
      <c r="R393" s="230"/>
      <c r="S393" s="230"/>
      <c r="T393" s="231"/>
      <c r="AT393" s="232" t="s">
        <v>224</v>
      </c>
      <c r="AU393" s="232" t="s">
        <v>86</v>
      </c>
      <c r="AV393" s="12" t="s">
        <v>86</v>
      </c>
      <c r="AW393" s="12" t="s">
        <v>41</v>
      </c>
      <c r="AX393" s="12" t="s">
        <v>24</v>
      </c>
      <c r="AY393" s="232" t="s">
        <v>214</v>
      </c>
    </row>
    <row r="394" spans="2:65" s="1" customFormat="1" ht="22.5" customHeight="1">
      <c r="B394" s="42"/>
      <c r="C394" s="206" t="s">
        <v>1003</v>
      </c>
      <c r="D394" s="206" t="s">
        <v>216</v>
      </c>
      <c r="E394" s="207" t="s">
        <v>1696</v>
      </c>
      <c r="F394" s="208" t="s">
        <v>1697</v>
      </c>
      <c r="G394" s="209" t="s">
        <v>313</v>
      </c>
      <c r="H394" s="210">
        <v>2</v>
      </c>
      <c r="I394" s="211"/>
      <c r="J394" s="212">
        <f>ROUND(I394*H394,2)</f>
        <v>0</v>
      </c>
      <c r="K394" s="208" t="s">
        <v>234</v>
      </c>
      <c r="L394" s="62"/>
      <c r="M394" s="213" t="s">
        <v>22</v>
      </c>
      <c r="N394" s="214" t="s">
        <v>49</v>
      </c>
      <c r="O394" s="43"/>
      <c r="P394" s="215">
        <f>O394*H394</f>
        <v>0</v>
      </c>
      <c r="Q394" s="215">
        <v>0.00702</v>
      </c>
      <c r="R394" s="215">
        <f>Q394*H394</f>
        <v>0.01404</v>
      </c>
      <c r="S394" s="215">
        <v>0</v>
      </c>
      <c r="T394" s="216">
        <f>S394*H394</f>
        <v>0</v>
      </c>
      <c r="AR394" s="25" t="s">
        <v>221</v>
      </c>
      <c r="AT394" s="25" t="s">
        <v>216</v>
      </c>
      <c r="AU394" s="25" t="s">
        <v>86</v>
      </c>
      <c r="AY394" s="25" t="s">
        <v>214</v>
      </c>
      <c r="BE394" s="217">
        <f>IF(N394="základní",J394,0)</f>
        <v>0</v>
      </c>
      <c r="BF394" s="217">
        <f>IF(N394="snížená",J394,0)</f>
        <v>0</v>
      </c>
      <c r="BG394" s="217">
        <f>IF(N394="zákl. přenesená",J394,0)</f>
        <v>0</v>
      </c>
      <c r="BH394" s="217">
        <f>IF(N394="sníž. přenesená",J394,0)</f>
        <v>0</v>
      </c>
      <c r="BI394" s="217">
        <f>IF(N394="nulová",J394,0)</f>
        <v>0</v>
      </c>
      <c r="BJ394" s="25" t="s">
        <v>24</v>
      </c>
      <c r="BK394" s="217">
        <f>ROUND(I394*H394,2)</f>
        <v>0</v>
      </c>
      <c r="BL394" s="25" t="s">
        <v>221</v>
      </c>
      <c r="BM394" s="25" t="s">
        <v>3180</v>
      </c>
    </row>
    <row r="395" spans="2:47" s="1" customFormat="1" ht="13.5">
      <c r="B395" s="42"/>
      <c r="C395" s="64"/>
      <c r="D395" s="218" t="s">
        <v>223</v>
      </c>
      <c r="E395" s="64"/>
      <c r="F395" s="219" t="s">
        <v>1699</v>
      </c>
      <c r="G395" s="64"/>
      <c r="H395" s="64"/>
      <c r="I395" s="174"/>
      <c r="J395" s="64"/>
      <c r="K395" s="64"/>
      <c r="L395" s="62"/>
      <c r="M395" s="220"/>
      <c r="N395" s="43"/>
      <c r="O395" s="43"/>
      <c r="P395" s="43"/>
      <c r="Q395" s="43"/>
      <c r="R395" s="43"/>
      <c r="S395" s="43"/>
      <c r="T395" s="79"/>
      <c r="AT395" s="25" t="s">
        <v>223</v>
      </c>
      <c r="AU395" s="25" t="s">
        <v>86</v>
      </c>
    </row>
    <row r="396" spans="2:51" s="12" customFormat="1" ht="13.5">
      <c r="B396" s="221"/>
      <c r="C396" s="222"/>
      <c r="D396" s="223" t="s">
        <v>224</v>
      </c>
      <c r="E396" s="224" t="s">
        <v>22</v>
      </c>
      <c r="F396" s="225" t="s">
        <v>3181</v>
      </c>
      <c r="G396" s="222"/>
      <c r="H396" s="226">
        <v>2</v>
      </c>
      <c r="I396" s="227"/>
      <c r="J396" s="222"/>
      <c r="K396" s="222"/>
      <c r="L396" s="228"/>
      <c r="M396" s="229"/>
      <c r="N396" s="230"/>
      <c r="O396" s="230"/>
      <c r="P396" s="230"/>
      <c r="Q396" s="230"/>
      <c r="R396" s="230"/>
      <c r="S396" s="230"/>
      <c r="T396" s="231"/>
      <c r="AT396" s="232" t="s">
        <v>224</v>
      </c>
      <c r="AU396" s="232" t="s">
        <v>86</v>
      </c>
      <c r="AV396" s="12" t="s">
        <v>86</v>
      </c>
      <c r="AW396" s="12" t="s">
        <v>41</v>
      </c>
      <c r="AX396" s="12" t="s">
        <v>24</v>
      </c>
      <c r="AY396" s="232" t="s">
        <v>214</v>
      </c>
    </row>
    <row r="397" spans="2:65" s="1" customFormat="1" ht="22.5" customHeight="1">
      <c r="B397" s="42"/>
      <c r="C397" s="236" t="s">
        <v>1011</v>
      </c>
      <c r="D397" s="236" t="s">
        <v>179</v>
      </c>
      <c r="E397" s="237" t="s">
        <v>3182</v>
      </c>
      <c r="F397" s="238" t="s">
        <v>3183</v>
      </c>
      <c r="G397" s="239" t="s">
        <v>313</v>
      </c>
      <c r="H397" s="240">
        <v>2</v>
      </c>
      <c r="I397" s="241"/>
      <c r="J397" s="242">
        <f>ROUND(I397*H397,2)</f>
        <v>0</v>
      </c>
      <c r="K397" s="238" t="s">
        <v>22</v>
      </c>
      <c r="L397" s="243"/>
      <c r="M397" s="244" t="s">
        <v>22</v>
      </c>
      <c r="N397" s="245" t="s">
        <v>49</v>
      </c>
      <c r="O397" s="43"/>
      <c r="P397" s="215">
        <f>O397*H397</f>
        <v>0</v>
      </c>
      <c r="Q397" s="215">
        <v>0.059</v>
      </c>
      <c r="R397" s="215">
        <f>Q397*H397</f>
        <v>0.118</v>
      </c>
      <c r="S397" s="215">
        <v>0</v>
      </c>
      <c r="T397" s="216">
        <f>S397*H397</f>
        <v>0</v>
      </c>
      <c r="AR397" s="25" t="s">
        <v>262</v>
      </c>
      <c r="AT397" s="25" t="s">
        <v>179</v>
      </c>
      <c r="AU397" s="25" t="s">
        <v>86</v>
      </c>
      <c r="AY397" s="25" t="s">
        <v>214</v>
      </c>
      <c r="BE397" s="217">
        <f>IF(N397="základní",J397,0)</f>
        <v>0</v>
      </c>
      <c r="BF397" s="217">
        <f>IF(N397="snížená",J397,0)</f>
        <v>0</v>
      </c>
      <c r="BG397" s="217">
        <f>IF(N397="zákl. přenesená",J397,0)</f>
        <v>0</v>
      </c>
      <c r="BH397" s="217">
        <f>IF(N397="sníž. přenesená",J397,0)</f>
        <v>0</v>
      </c>
      <c r="BI397" s="217">
        <f>IF(N397="nulová",J397,0)</f>
        <v>0</v>
      </c>
      <c r="BJ397" s="25" t="s">
        <v>24</v>
      </c>
      <c r="BK397" s="217">
        <f>ROUND(I397*H397,2)</f>
        <v>0</v>
      </c>
      <c r="BL397" s="25" t="s">
        <v>221</v>
      </c>
      <c r="BM397" s="25" t="s">
        <v>3184</v>
      </c>
    </row>
    <row r="398" spans="2:47" s="1" customFormat="1" ht="13.5">
      <c r="B398" s="42"/>
      <c r="C398" s="64"/>
      <c r="D398" s="218" t="s">
        <v>223</v>
      </c>
      <c r="E398" s="64"/>
      <c r="F398" s="219" t="s">
        <v>3183</v>
      </c>
      <c r="G398" s="64"/>
      <c r="H398" s="64"/>
      <c r="I398" s="174"/>
      <c r="J398" s="64"/>
      <c r="K398" s="64"/>
      <c r="L398" s="62"/>
      <c r="M398" s="220"/>
      <c r="N398" s="43"/>
      <c r="O398" s="43"/>
      <c r="P398" s="43"/>
      <c r="Q398" s="43"/>
      <c r="R398" s="43"/>
      <c r="S398" s="43"/>
      <c r="T398" s="79"/>
      <c r="AT398" s="25" t="s">
        <v>223</v>
      </c>
      <c r="AU398" s="25" t="s">
        <v>86</v>
      </c>
    </row>
    <row r="399" spans="2:51" s="12" customFormat="1" ht="13.5">
      <c r="B399" s="221"/>
      <c r="C399" s="222"/>
      <c r="D399" s="223" t="s">
        <v>224</v>
      </c>
      <c r="E399" s="224" t="s">
        <v>22</v>
      </c>
      <c r="F399" s="225" t="s">
        <v>3181</v>
      </c>
      <c r="G399" s="222"/>
      <c r="H399" s="226">
        <v>2</v>
      </c>
      <c r="I399" s="227"/>
      <c r="J399" s="222"/>
      <c r="K399" s="222"/>
      <c r="L399" s="228"/>
      <c r="M399" s="229"/>
      <c r="N399" s="230"/>
      <c r="O399" s="230"/>
      <c r="P399" s="230"/>
      <c r="Q399" s="230"/>
      <c r="R399" s="230"/>
      <c r="S399" s="230"/>
      <c r="T399" s="231"/>
      <c r="AT399" s="232" t="s">
        <v>224</v>
      </c>
      <c r="AU399" s="232" t="s">
        <v>86</v>
      </c>
      <c r="AV399" s="12" t="s">
        <v>86</v>
      </c>
      <c r="AW399" s="12" t="s">
        <v>41</v>
      </c>
      <c r="AX399" s="12" t="s">
        <v>24</v>
      </c>
      <c r="AY399" s="232" t="s">
        <v>214</v>
      </c>
    </row>
    <row r="400" spans="2:65" s="1" customFormat="1" ht="22.5" customHeight="1">
      <c r="B400" s="42"/>
      <c r="C400" s="206" t="s">
        <v>1019</v>
      </c>
      <c r="D400" s="206" t="s">
        <v>216</v>
      </c>
      <c r="E400" s="207" t="s">
        <v>3185</v>
      </c>
      <c r="F400" s="208" t="s">
        <v>3186</v>
      </c>
      <c r="G400" s="209" t="s">
        <v>313</v>
      </c>
      <c r="H400" s="210">
        <v>79</v>
      </c>
      <c r="I400" s="211"/>
      <c r="J400" s="212">
        <f>ROUND(I400*H400,2)</f>
        <v>0</v>
      </c>
      <c r="K400" s="208" t="s">
        <v>220</v>
      </c>
      <c r="L400" s="62"/>
      <c r="M400" s="213" t="s">
        <v>22</v>
      </c>
      <c r="N400" s="214" t="s">
        <v>49</v>
      </c>
      <c r="O400" s="43"/>
      <c r="P400" s="215">
        <f>O400*H400</f>
        <v>0</v>
      </c>
      <c r="Q400" s="215">
        <v>0.00702</v>
      </c>
      <c r="R400" s="215">
        <f>Q400*H400</f>
        <v>0.55458</v>
      </c>
      <c r="S400" s="215">
        <v>0</v>
      </c>
      <c r="T400" s="216">
        <f>S400*H400</f>
        <v>0</v>
      </c>
      <c r="AR400" s="25" t="s">
        <v>221</v>
      </c>
      <c r="AT400" s="25" t="s">
        <v>216</v>
      </c>
      <c r="AU400" s="25" t="s">
        <v>86</v>
      </c>
      <c r="AY400" s="25" t="s">
        <v>214</v>
      </c>
      <c r="BE400" s="217">
        <f>IF(N400="základní",J400,0)</f>
        <v>0</v>
      </c>
      <c r="BF400" s="217">
        <f>IF(N400="snížená",J400,0)</f>
        <v>0</v>
      </c>
      <c r="BG400" s="217">
        <f>IF(N400="zákl. přenesená",J400,0)</f>
        <v>0</v>
      </c>
      <c r="BH400" s="217">
        <f>IF(N400="sníž. přenesená",J400,0)</f>
        <v>0</v>
      </c>
      <c r="BI400" s="217">
        <f>IF(N400="nulová",J400,0)</f>
        <v>0</v>
      </c>
      <c r="BJ400" s="25" t="s">
        <v>24</v>
      </c>
      <c r="BK400" s="217">
        <f>ROUND(I400*H400,2)</f>
        <v>0</v>
      </c>
      <c r="BL400" s="25" t="s">
        <v>221</v>
      </c>
      <c r="BM400" s="25" t="s">
        <v>3187</v>
      </c>
    </row>
    <row r="401" spans="2:47" s="1" customFormat="1" ht="13.5">
      <c r="B401" s="42"/>
      <c r="C401" s="64"/>
      <c r="D401" s="218" t="s">
        <v>223</v>
      </c>
      <c r="E401" s="64"/>
      <c r="F401" s="219" t="s">
        <v>3186</v>
      </c>
      <c r="G401" s="64"/>
      <c r="H401" s="64"/>
      <c r="I401" s="174"/>
      <c r="J401" s="64"/>
      <c r="K401" s="64"/>
      <c r="L401" s="62"/>
      <c r="M401" s="220"/>
      <c r="N401" s="43"/>
      <c r="O401" s="43"/>
      <c r="P401" s="43"/>
      <c r="Q401" s="43"/>
      <c r="R401" s="43"/>
      <c r="S401" s="43"/>
      <c r="T401" s="79"/>
      <c r="AT401" s="25" t="s">
        <v>223</v>
      </c>
      <c r="AU401" s="25" t="s">
        <v>86</v>
      </c>
    </row>
    <row r="402" spans="2:51" s="12" customFormat="1" ht="13.5">
      <c r="B402" s="221"/>
      <c r="C402" s="222"/>
      <c r="D402" s="223" t="s">
        <v>224</v>
      </c>
      <c r="E402" s="224" t="s">
        <v>22</v>
      </c>
      <c r="F402" s="225" t="s">
        <v>3170</v>
      </c>
      <c r="G402" s="222"/>
      <c r="H402" s="226">
        <v>79</v>
      </c>
      <c r="I402" s="227"/>
      <c r="J402" s="222"/>
      <c r="K402" s="222"/>
      <c r="L402" s="228"/>
      <c r="M402" s="229"/>
      <c r="N402" s="230"/>
      <c r="O402" s="230"/>
      <c r="P402" s="230"/>
      <c r="Q402" s="230"/>
      <c r="R402" s="230"/>
      <c r="S402" s="230"/>
      <c r="T402" s="231"/>
      <c r="AT402" s="232" t="s">
        <v>224</v>
      </c>
      <c r="AU402" s="232" t="s">
        <v>86</v>
      </c>
      <c r="AV402" s="12" t="s">
        <v>86</v>
      </c>
      <c r="AW402" s="12" t="s">
        <v>41</v>
      </c>
      <c r="AX402" s="12" t="s">
        <v>24</v>
      </c>
      <c r="AY402" s="232" t="s">
        <v>214</v>
      </c>
    </row>
    <row r="403" spans="2:65" s="1" customFormat="1" ht="22.5" customHeight="1">
      <c r="B403" s="42"/>
      <c r="C403" s="236" t="s">
        <v>709</v>
      </c>
      <c r="D403" s="236" t="s">
        <v>179</v>
      </c>
      <c r="E403" s="237" t="s">
        <v>3188</v>
      </c>
      <c r="F403" s="238" t="s">
        <v>3189</v>
      </c>
      <c r="G403" s="239" t="s">
        <v>313</v>
      </c>
      <c r="H403" s="240">
        <v>13</v>
      </c>
      <c r="I403" s="241"/>
      <c r="J403" s="242">
        <f>ROUND(I403*H403,2)</f>
        <v>0</v>
      </c>
      <c r="K403" s="238" t="s">
        <v>22</v>
      </c>
      <c r="L403" s="243"/>
      <c r="M403" s="244" t="s">
        <v>22</v>
      </c>
      <c r="N403" s="245" t="s">
        <v>49</v>
      </c>
      <c r="O403" s="43"/>
      <c r="P403" s="215">
        <f>O403*H403</f>
        <v>0</v>
      </c>
      <c r="Q403" s="215">
        <v>0.163</v>
      </c>
      <c r="R403" s="215">
        <f>Q403*H403</f>
        <v>2.119</v>
      </c>
      <c r="S403" s="215">
        <v>0</v>
      </c>
      <c r="T403" s="216">
        <f>S403*H403</f>
        <v>0</v>
      </c>
      <c r="AR403" s="25" t="s">
        <v>262</v>
      </c>
      <c r="AT403" s="25" t="s">
        <v>179</v>
      </c>
      <c r="AU403" s="25" t="s">
        <v>86</v>
      </c>
      <c r="AY403" s="25" t="s">
        <v>214</v>
      </c>
      <c r="BE403" s="217">
        <f>IF(N403="základní",J403,0)</f>
        <v>0</v>
      </c>
      <c r="BF403" s="217">
        <f>IF(N403="snížená",J403,0)</f>
        <v>0</v>
      </c>
      <c r="BG403" s="217">
        <f>IF(N403="zákl. přenesená",J403,0)</f>
        <v>0</v>
      </c>
      <c r="BH403" s="217">
        <f>IF(N403="sníž. přenesená",J403,0)</f>
        <v>0</v>
      </c>
      <c r="BI403" s="217">
        <f>IF(N403="nulová",J403,0)</f>
        <v>0</v>
      </c>
      <c r="BJ403" s="25" t="s">
        <v>24</v>
      </c>
      <c r="BK403" s="217">
        <f>ROUND(I403*H403,2)</f>
        <v>0</v>
      </c>
      <c r="BL403" s="25" t="s">
        <v>221</v>
      </c>
      <c r="BM403" s="25" t="s">
        <v>3190</v>
      </c>
    </row>
    <row r="404" spans="2:47" s="1" customFormat="1" ht="81">
      <c r="B404" s="42"/>
      <c r="C404" s="64"/>
      <c r="D404" s="218" t="s">
        <v>335</v>
      </c>
      <c r="E404" s="64"/>
      <c r="F404" s="270" t="s">
        <v>3191</v>
      </c>
      <c r="G404" s="64"/>
      <c r="H404" s="64"/>
      <c r="I404" s="174"/>
      <c r="J404" s="64"/>
      <c r="K404" s="64"/>
      <c r="L404" s="62"/>
      <c r="M404" s="220"/>
      <c r="N404" s="43"/>
      <c r="O404" s="43"/>
      <c r="P404" s="43"/>
      <c r="Q404" s="43"/>
      <c r="R404" s="43"/>
      <c r="S404" s="43"/>
      <c r="T404" s="79"/>
      <c r="AT404" s="25" t="s">
        <v>335</v>
      </c>
      <c r="AU404" s="25" t="s">
        <v>86</v>
      </c>
    </row>
    <row r="405" spans="2:51" s="12" customFormat="1" ht="13.5">
      <c r="B405" s="221"/>
      <c r="C405" s="222"/>
      <c r="D405" s="223" t="s">
        <v>224</v>
      </c>
      <c r="E405" s="224" t="s">
        <v>22</v>
      </c>
      <c r="F405" s="225" t="s">
        <v>3192</v>
      </c>
      <c r="G405" s="222"/>
      <c r="H405" s="226">
        <v>13</v>
      </c>
      <c r="I405" s="227"/>
      <c r="J405" s="222"/>
      <c r="K405" s="222"/>
      <c r="L405" s="228"/>
      <c r="M405" s="229"/>
      <c r="N405" s="230"/>
      <c r="O405" s="230"/>
      <c r="P405" s="230"/>
      <c r="Q405" s="230"/>
      <c r="R405" s="230"/>
      <c r="S405" s="230"/>
      <c r="T405" s="231"/>
      <c r="AT405" s="232" t="s">
        <v>224</v>
      </c>
      <c r="AU405" s="232" t="s">
        <v>86</v>
      </c>
      <c r="AV405" s="12" t="s">
        <v>86</v>
      </c>
      <c r="AW405" s="12" t="s">
        <v>41</v>
      </c>
      <c r="AX405" s="12" t="s">
        <v>24</v>
      </c>
      <c r="AY405" s="232" t="s">
        <v>214</v>
      </c>
    </row>
    <row r="406" spans="2:65" s="1" customFormat="1" ht="22.5" customHeight="1">
      <c r="B406" s="42"/>
      <c r="C406" s="236" t="s">
        <v>1038</v>
      </c>
      <c r="D406" s="236" t="s">
        <v>179</v>
      </c>
      <c r="E406" s="237" t="s">
        <v>3193</v>
      </c>
      <c r="F406" s="238" t="s">
        <v>3194</v>
      </c>
      <c r="G406" s="239" t="s">
        <v>313</v>
      </c>
      <c r="H406" s="240">
        <v>73</v>
      </c>
      <c r="I406" s="241"/>
      <c r="J406" s="242">
        <f>ROUND(I406*H406,2)</f>
        <v>0</v>
      </c>
      <c r="K406" s="238" t="s">
        <v>22</v>
      </c>
      <c r="L406" s="243"/>
      <c r="M406" s="244" t="s">
        <v>22</v>
      </c>
      <c r="N406" s="245" t="s">
        <v>49</v>
      </c>
      <c r="O406" s="43"/>
      <c r="P406" s="215">
        <f>O406*H406</f>
        <v>0</v>
      </c>
      <c r="Q406" s="215">
        <v>0.156</v>
      </c>
      <c r="R406" s="215">
        <f>Q406*H406</f>
        <v>11.388</v>
      </c>
      <c r="S406" s="215">
        <v>0</v>
      </c>
      <c r="T406" s="216">
        <f>S406*H406</f>
        <v>0</v>
      </c>
      <c r="AR406" s="25" t="s">
        <v>262</v>
      </c>
      <c r="AT406" s="25" t="s">
        <v>179</v>
      </c>
      <c r="AU406" s="25" t="s">
        <v>86</v>
      </c>
      <c r="AY406" s="25" t="s">
        <v>214</v>
      </c>
      <c r="BE406" s="217">
        <f>IF(N406="základní",J406,0)</f>
        <v>0</v>
      </c>
      <c r="BF406" s="217">
        <f>IF(N406="snížená",J406,0)</f>
        <v>0</v>
      </c>
      <c r="BG406" s="217">
        <f>IF(N406="zákl. přenesená",J406,0)</f>
        <v>0</v>
      </c>
      <c r="BH406" s="217">
        <f>IF(N406="sníž. přenesená",J406,0)</f>
        <v>0</v>
      </c>
      <c r="BI406" s="217">
        <f>IF(N406="nulová",J406,0)</f>
        <v>0</v>
      </c>
      <c r="BJ406" s="25" t="s">
        <v>24</v>
      </c>
      <c r="BK406" s="217">
        <f>ROUND(I406*H406,2)</f>
        <v>0</v>
      </c>
      <c r="BL406" s="25" t="s">
        <v>221</v>
      </c>
      <c r="BM406" s="25" t="s">
        <v>3195</v>
      </c>
    </row>
    <row r="407" spans="2:47" s="1" customFormat="1" ht="54">
      <c r="B407" s="42"/>
      <c r="C407" s="64"/>
      <c r="D407" s="218" t="s">
        <v>335</v>
      </c>
      <c r="E407" s="64"/>
      <c r="F407" s="270" t="s">
        <v>3196</v>
      </c>
      <c r="G407" s="64"/>
      <c r="H407" s="64"/>
      <c r="I407" s="174"/>
      <c r="J407" s="64"/>
      <c r="K407" s="64"/>
      <c r="L407" s="62"/>
      <c r="M407" s="220"/>
      <c r="N407" s="43"/>
      <c r="O407" s="43"/>
      <c r="P407" s="43"/>
      <c r="Q407" s="43"/>
      <c r="R407" s="43"/>
      <c r="S407" s="43"/>
      <c r="T407" s="79"/>
      <c r="AT407" s="25" t="s">
        <v>335</v>
      </c>
      <c r="AU407" s="25" t="s">
        <v>86</v>
      </c>
    </row>
    <row r="408" spans="2:51" s="12" customFormat="1" ht="13.5">
      <c r="B408" s="221"/>
      <c r="C408" s="222"/>
      <c r="D408" s="223" t="s">
        <v>224</v>
      </c>
      <c r="E408" s="224" t="s">
        <v>22</v>
      </c>
      <c r="F408" s="225" t="s">
        <v>3197</v>
      </c>
      <c r="G408" s="222"/>
      <c r="H408" s="226">
        <v>73</v>
      </c>
      <c r="I408" s="227"/>
      <c r="J408" s="222"/>
      <c r="K408" s="222"/>
      <c r="L408" s="228"/>
      <c r="M408" s="229"/>
      <c r="N408" s="230"/>
      <c r="O408" s="230"/>
      <c r="P408" s="230"/>
      <c r="Q408" s="230"/>
      <c r="R408" s="230"/>
      <c r="S408" s="230"/>
      <c r="T408" s="231"/>
      <c r="AT408" s="232" t="s">
        <v>224</v>
      </c>
      <c r="AU408" s="232" t="s">
        <v>86</v>
      </c>
      <c r="AV408" s="12" t="s">
        <v>86</v>
      </c>
      <c r="AW408" s="12" t="s">
        <v>41</v>
      </c>
      <c r="AX408" s="12" t="s">
        <v>24</v>
      </c>
      <c r="AY408" s="232" t="s">
        <v>214</v>
      </c>
    </row>
    <row r="409" spans="2:65" s="1" customFormat="1" ht="22.5" customHeight="1">
      <c r="B409" s="42"/>
      <c r="C409" s="206" t="s">
        <v>1045</v>
      </c>
      <c r="D409" s="206" t="s">
        <v>216</v>
      </c>
      <c r="E409" s="207" t="s">
        <v>1704</v>
      </c>
      <c r="F409" s="208" t="s">
        <v>1705</v>
      </c>
      <c r="G409" s="209" t="s">
        <v>307</v>
      </c>
      <c r="H409" s="210">
        <v>1863.4</v>
      </c>
      <c r="I409" s="211"/>
      <c r="J409" s="212">
        <f>ROUND(I409*H409,2)</f>
        <v>0</v>
      </c>
      <c r="K409" s="208" t="s">
        <v>234</v>
      </c>
      <c r="L409" s="62"/>
      <c r="M409" s="213" t="s">
        <v>22</v>
      </c>
      <c r="N409" s="214" t="s">
        <v>49</v>
      </c>
      <c r="O409" s="43"/>
      <c r="P409" s="215">
        <f>O409*H409</f>
        <v>0</v>
      </c>
      <c r="Q409" s="215">
        <v>0.00013</v>
      </c>
      <c r="R409" s="215">
        <f>Q409*H409</f>
        <v>0.24224199999999999</v>
      </c>
      <c r="S409" s="215">
        <v>0</v>
      </c>
      <c r="T409" s="216">
        <f>S409*H409</f>
        <v>0</v>
      </c>
      <c r="AR409" s="25" t="s">
        <v>221</v>
      </c>
      <c r="AT409" s="25" t="s">
        <v>216</v>
      </c>
      <c r="AU409" s="25" t="s">
        <v>86</v>
      </c>
      <c r="AY409" s="25" t="s">
        <v>214</v>
      </c>
      <c r="BE409" s="217">
        <f>IF(N409="základní",J409,0)</f>
        <v>0</v>
      </c>
      <c r="BF409" s="217">
        <f>IF(N409="snížená",J409,0)</f>
        <v>0</v>
      </c>
      <c r="BG409" s="217">
        <f>IF(N409="zákl. přenesená",J409,0)</f>
        <v>0</v>
      </c>
      <c r="BH409" s="217">
        <f>IF(N409="sníž. přenesená",J409,0)</f>
        <v>0</v>
      </c>
      <c r="BI409" s="217">
        <f>IF(N409="nulová",J409,0)</f>
        <v>0</v>
      </c>
      <c r="BJ409" s="25" t="s">
        <v>24</v>
      </c>
      <c r="BK409" s="217">
        <f>ROUND(I409*H409,2)</f>
        <v>0</v>
      </c>
      <c r="BL409" s="25" t="s">
        <v>221</v>
      </c>
      <c r="BM409" s="25" t="s">
        <v>3198</v>
      </c>
    </row>
    <row r="410" spans="2:47" s="1" customFormat="1" ht="13.5">
      <c r="B410" s="42"/>
      <c r="C410" s="64"/>
      <c r="D410" s="218" t="s">
        <v>223</v>
      </c>
      <c r="E410" s="64"/>
      <c r="F410" s="219" t="s">
        <v>1707</v>
      </c>
      <c r="G410" s="64"/>
      <c r="H410" s="64"/>
      <c r="I410" s="174"/>
      <c r="J410" s="64"/>
      <c r="K410" s="64"/>
      <c r="L410" s="62"/>
      <c r="M410" s="220"/>
      <c r="N410" s="43"/>
      <c r="O410" s="43"/>
      <c r="P410" s="43"/>
      <c r="Q410" s="43"/>
      <c r="R410" s="43"/>
      <c r="S410" s="43"/>
      <c r="T410" s="79"/>
      <c r="AT410" s="25" t="s">
        <v>223</v>
      </c>
      <c r="AU410" s="25" t="s">
        <v>86</v>
      </c>
    </row>
    <row r="411" spans="2:51" s="12" customFormat="1" ht="13.5">
      <c r="B411" s="221"/>
      <c r="C411" s="222"/>
      <c r="D411" s="218" t="s">
        <v>224</v>
      </c>
      <c r="E411" s="233" t="s">
        <v>22</v>
      </c>
      <c r="F411" s="234" t="s">
        <v>3018</v>
      </c>
      <c r="G411" s="222"/>
      <c r="H411" s="235">
        <v>1863.4</v>
      </c>
      <c r="I411" s="227"/>
      <c r="J411" s="222"/>
      <c r="K411" s="222"/>
      <c r="L411" s="228"/>
      <c r="M411" s="229"/>
      <c r="N411" s="230"/>
      <c r="O411" s="230"/>
      <c r="P411" s="230"/>
      <c r="Q411" s="230"/>
      <c r="R411" s="230"/>
      <c r="S411" s="230"/>
      <c r="T411" s="231"/>
      <c r="AT411" s="232" t="s">
        <v>224</v>
      </c>
      <c r="AU411" s="232" t="s">
        <v>86</v>
      </c>
      <c r="AV411" s="12" t="s">
        <v>86</v>
      </c>
      <c r="AW411" s="12" t="s">
        <v>41</v>
      </c>
      <c r="AX411" s="12" t="s">
        <v>24</v>
      </c>
      <c r="AY411" s="232" t="s">
        <v>214</v>
      </c>
    </row>
    <row r="412" spans="2:63" s="11" customFormat="1" ht="29.85" customHeight="1">
      <c r="B412" s="189"/>
      <c r="C412" s="190"/>
      <c r="D412" s="203" t="s">
        <v>77</v>
      </c>
      <c r="E412" s="204" t="s">
        <v>3199</v>
      </c>
      <c r="F412" s="204" t="s">
        <v>3200</v>
      </c>
      <c r="G412" s="190"/>
      <c r="H412" s="190"/>
      <c r="I412" s="193"/>
      <c r="J412" s="205">
        <f>BK412</f>
        <v>0</v>
      </c>
      <c r="K412" s="190"/>
      <c r="L412" s="195"/>
      <c r="M412" s="196"/>
      <c r="N412" s="197"/>
      <c r="O412" s="197"/>
      <c r="P412" s="198">
        <f>SUM(P413:P487)</f>
        <v>0</v>
      </c>
      <c r="Q412" s="197"/>
      <c r="R412" s="198">
        <f>SUM(R413:R487)</f>
        <v>4.2360519199999995</v>
      </c>
      <c r="S412" s="197"/>
      <c r="T412" s="199">
        <f>SUM(T413:T487)</f>
        <v>0</v>
      </c>
      <c r="AR412" s="200" t="s">
        <v>24</v>
      </c>
      <c r="AT412" s="201" t="s">
        <v>77</v>
      </c>
      <c r="AU412" s="201" t="s">
        <v>24</v>
      </c>
      <c r="AY412" s="200" t="s">
        <v>214</v>
      </c>
      <c r="BK412" s="202">
        <f>SUM(BK413:BK487)</f>
        <v>0</v>
      </c>
    </row>
    <row r="413" spans="2:65" s="1" customFormat="1" ht="31.5" customHeight="1">
      <c r="B413" s="42"/>
      <c r="C413" s="206" t="s">
        <v>1050</v>
      </c>
      <c r="D413" s="206" t="s">
        <v>216</v>
      </c>
      <c r="E413" s="207" t="s">
        <v>3201</v>
      </c>
      <c r="F413" s="208" t="s">
        <v>3202</v>
      </c>
      <c r="G413" s="209" t="s">
        <v>307</v>
      </c>
      <c r="H413" s="210">
        <v>214.41</v>
      </c>
      <c r="I413" s="211"/>
      <c r="J413" s="212">
        <f>ROUND(I413*H413,2)</f>
        <v>0</v>
      </c>
      <c r="K413" s="208" t="s">
        <v>234</v>
      </c>
      <c r="L413" s="62"/>
      <c r="M413" s="213" t="s">
        <v>22</v>
      </c>
      <c r="N413" s="214" t="s">
        <v>49</v>
      </c>
      <c r="O413" s="43"/>
      <c r="P413" s="215">
        <f>O413*H413</f>
        <v>0</v>
      </c>
      <c r="Q413" s="215">
        <v>0</v>
      </c>
      <c r="R413" s="215">
        <f>Q413*H413</f>
        <v>0</v>
      </c>
      <c r="S413" s="215">
        <v>0</v>
      </c>
      <c r="T413" s="216">
        <f>S413*H413</f>
        <v>0</v>
      </c>
      <c r="AR413" s="25" t="s">
        <v>221</v>
      </c>
      <c r="AT413" s="25" t="s">
        <v>216</v>
      </c>
      <c r="AU413" s="25" t="s">
        <v>86</v>
      </c>
      <c r="AY413" s="25" t="s">
        <v>214</v>
      </c>
      <c r="BE413" s="217">
        <f>IF(N413="základní",J413,0)</f>
        <v>0</v>
      </c>
      <c r="BF413" s="217">
        <f>IF(N413="snížená",J413,0)</f>
        <v>0</v>
      </c>
      <c r="BG413" s="217">
        <f>IF(N413="zákl. přenesená",J413,0)</f>
        <v>0</v>
      </c>
      <c r="BH413" s="217">
        <f>IF(N413="sníž. přenesená",J413,0)</f>
        <v>0</v>
      </c>
      <c r="BI413" s="217">
        <f>IF(N413="nulová",J413,0)</f>
        <v>0</v>
      </c>
      <c r="BJ413" s="25" t="s">
        <v>24</v>
      </c>
      <c r="BK413" s="217">
        <f>ROUND(I413*H413,2)</f>
        <v>0</v>
      </c>
      <c r="BL413" s="25" t="s">
        <v>221</v>
      </c>
      <c r="BM413" s="25" t="s">
        <v>3203</v>
      </c>
    </row>
    <row r="414" spans="2:47" s="1" customFormat="1" ht="27">
      <c r="B414" s="42"/>
      <c r="C414" s="64"/>
      <c r="D414" s="218" t="s">
        <v>223</v>
      </c>
      <c r="E414" s="64"/>
      <c r="F414" s="219" t="s">
        <v>3204</v>
      </c>
      <c r="G414" s="64"/>
      <c r="H414" s="64"/>
      <c r="I414" s="174"/>
      <c r="J414" s="64"/>
      <c r="K414" s="64"/>
      <c r="L414" s="62"/>
      <c r="M414" s="220"/>
      <c r="N414" s="43"/>
      <c r="O414" s="43"/>
      <c r="P414" s="43"/>
      <c r="Q414" s="43"/>
      <c r="R414" s="43"/>
      <c r="S414" s="43"/>
      <c r="T414" s="79"/>
      <c r="AT414" s="25" t="s">
        <v>223</v>
      </c>
      <c r="AU414" s="25" t="s">
        <v>86</v>
      </c>
    </row>
    <row r="415" spans="2:51" s="12" customFormat="1" ht="13.5">
      <c r="B415" s="221"/>
      <c r="C415" s="222"/>
      <c r="D415" s="223" t="s">
        <v>224</v>
      </c>
      <c r="E415" s="224" t="s">
        <v>2897</v>
      </c>
      <c r="F415" s="225" t="s">
        <v>3205</v>
      </c>
      <c r="G415" s="222"/>
      <c r="H415" s="226">
        <v>214.41</v>
      </c>
      <c r="I415" s="227"/>
      <c r="J415" s="222"/>
      <c r="K415" s="222"/>
      <c r="L415" s="228"/>
      <c r="M415" s="229"/>
      <c r="N415" s="230"/>
      <c r="O415" s="230"/>
      <c r="P415" s="230"/>
      <c r="Q415" s="230"/>
      <c r="R415" s="230"/>
      <c r="S415" s="230"/>
      <c r="T415" s="231"/>
      <c r="AT415" s="232" t="s">
        <v>224</v>
      </c>
      <c r="AU415" s="232" t="s">
        <v>86</v>
      </c>
      <c r="AV415" s="12" t="s">
        <v>86</v>
      </c>
      <c r="AW415" s="12" t="s">
        <v>41</v>
      </c>
      <c r="AX415" s="12" t="s">
        <v>24</v>
      </c>
      <c r="AY415" s="232" t="s">
        <v>214</v>
      </c>
    </row>
    <row r="416" spans="2:65" s="1" customFormat="1" ht="22.5" customHeight="1">
      <c r="B416" s="42"/>
      <c r="C416" s="236" t="s">
        <v>1057</v>
      </c>
      <c r="D416" s="236" t="s">
        <v>179</v>
      </c>
      <c r="E416" s="237" t="s">
        <v>3206</v>
      </c>
      <c r="F416" s="238" t="s">
        <v>3207</v>
      </c>
      <c r="G416" s="239" t="s">
        <v>307</v>
      </c>
      <c r="H416" s="240">
        <v>217.626</v>
      </c>
      <c r="I416" s="241"/>
      <c r="J416" s="242">
        <f>ROUND(I416*H416,2)</f>
        <v>0</v>
      </c>
      <c r="K416" s="238" t="s">
        <v>234</v>
      </c>
      <c r="L416" s="243"/>
      <c r="M416" s="244" t="s">
        <v>22</v>
      </c>
      <c r="N416" s="245" t="s">
        <v>49</v>
      </c>
      <c r="O416" s="43"/>
      <c r="P416" s="215">
        <f>O416*H416</f>
        <v>0</v>
      </c>
      <c r="Q416" s="215">
        <v>0.00067</v>
      </c>
      <c r="R416" s="215">
        <f>Q416*H416</f>
        <v>0.14580942</v>
      </c>
      <c r="S416" s="215">
        <v>0</v>
      </c>
      <c r="T416" s="216">
        <f>S416*H416</f>
        <v>0</v>
      </c>
      <c r="AR416" s="25" t="s">
        <v>262</v>
      </c>
      <c r="AT416" s="25" t="s">
        <v>179</v>
      </c>
      <c r="AU416" s="25" t="s">
        <v>86</v>
      </c>
      <c r="AY416" s="25" t="s">
        <v>214</v>
      </c>
      <c r="BE416" s="217">
        <f>IF(N416="základní",J416,0)</f>
        <v>0</v>
      </c>
      <c r="BF416" s="217">
        <f>IF(N416="snížená",J416,0)</f>
        <v>0</v>
      </c>
      <c r="BG416" s="217">
        <f>IF(N416="zákl. přenesená",J416,0)</f>
        <v>0</v>
      </c>
      <c r="BH416" s="217">
        <f>IF(N416="sníž. přenesená",J416,0)</f>
        <v>0</v>
      </c>
      <c r="BI416" s="217">
        <f>IF(N416="nulová",J416,0)</f>
        <v>0</v>
      </c>
      <c r="BJ416" s="25" t="s">
        <v>24</v>
      </c>
      <c r="BK416" s="217">
        <f>ROUND(I416*H416,2)</f>
        <v>0</v>
      </c>
      <c r="BL416" s="25" t="s">
        <v>221</v>
      </c>
      <c r="BM416" s="25" t="s">
        <v>3208</v>
      </c>
    </row>
    <row r="417" spans="2:47" s="1" customFormat="1" ht="108">
      <c r="B417" s="42"/>
      <c r="C417" s="64"/>
      <c r="D417" s="218" t="s">
        <v>223</v>
      </c>
      <c r="E417" s="64"/>
      <c r="F417" s="219" t="s">
        <v>2400</v>
      </c>
      <c r="G417" s="64"/>
      <c r="H417" s="64"/>
      <c r="I417" s="174"/>
      <c r="J417" s="64"/>
      <c r="K417" s="64"/>
      <c r="L417" s="62"/>
      <c r="M417" s="220"/>
      <c r="N417" s="43"/>
      <c r="O417" s="43"/>
      <c r="P417" s="43"/>
      <c r="Q417" s="43"/>
      <c r="R417" s="43"/>
      <c r="S417" s="43"/>
      <c r="T417" s="79"/>
      <c r="AT417" s="25" t="s">
        <v>223</v>
      </c>
      <c r="AU417" s="25" t="s">
        <v>86</v>
      </c>
    </row>
    <row r="418" spans="2:51" s="12" customFormat="1" ht="13.5">
      <c r="B418" s="221"/>
      <c r="C418" s="222"/>
      <c r="D418" s="223" t="s">
        <v>224</v>
      </c>
      <c r="E418" s="224" t="s">
        <v>22</v>
      </c>
      <c r="F418" s="225" t="s">
        <v>3209</v>
      </c>
      <c r="G418" s="222"/>
      <c r="H418" s="226">
        <v>217.626</v>
      </c>
      <c r="I418" s="227"/>
      <c r="J418" s="222"/>
      <c r="K418" s="222"/>
      <c r="L418" s="228"/>
      <c r="M418" s="229"/>
      <c r="N418" s="230"/>
      <c r="O418" s="230"/>
      <c r="P418" s="230"/>
      <c r="Q418" s="230"/>
      <c r="R418" s="230"/>
      <c r="S418" s="230"/>
      <c r="T418" s="231"/>
      <c r="AT418" s="232" t="s">
        <v>224</v>
      </c>
      <c r="AU418" s="232" t="s">
        <v>86</v>
      </c>
      <c r="AV418" s="12" t="s">
        <v>86</v>
      </c>
      <c r="AW418" s="12" t="s">
        <v>41</v>
      </c>
      <c r="AX418" s="12" t="s">
        <v>24</v>
      </c>
      <c r="AY418" s="232" t="s">
        <v>214</v>
      </c>
    </row>
    <row r="419" spans="2:65" s="1" customFormat="1" ht="22.5" customHeight="1">
      <c r="B419" s="42"/>
      <c r="C419" s="236" t="s">
        <v>444</v>
      </c>
      <c r="D419" s="236" t="s">
        <v>179</v>
      </c>
      <c r="E419" s="237" t="s">
        <v>3210</v>
      </c>
      <c r="F419" s="238" t="s">
        <v>3211</v>
      </c>
      <c r="G419" s="239" t="s">
        <v>313</v>
      </c>
      <c r="H419" s="240">
        <v>2</v>
      </c>
      <c r="I419" s="241"/>
      <c r="J419" s="242">
        <f>ROUND(I419*H419,2)</f>
        <v>0</v>
      </c>
      <c r="K419" s="238" t="s">
        <v>22</v>
      </c>
      <c r="L419" s="243"/>
      <c r="M419" s="244" t="s">
        <v>22</v>
      </c>
      <c r="N419" s="245" t="s">
        <v>49</v>
      </c>
      <c r="O419" s="43"/>
      <c r="P419" s="215">
        <f>O419*H419</f>
        <v>0</v>
      </c>
      <c r="Q419" s="215">
        <v>0</v>
      </c>
      <c r="R419" s="215">
        <f>Q419*H419</f>
        <v>0</v>
      </c>
      <c r="S419" s="215">
        <v>0</v>
      </c>
      <c r="T419" s="216">
        <f>S419*H419</f>
        <v>0</v>
      </c>
      <c r="AR419" s="25" t="s">
        <v>262</v>
      </c>
      <c r="AT419" s="25" t="s">
        <v>179</v>
      </c>
      <c r="AU419" s="25" t="s">
        <v>86</v>
      </c>
      <c r="AY419" s="25" t="s">
        <v>214</v>
      </c>
      <c r="BE419" s="217">
        <f>IF(N419="základní",J419,0)</f>
        <v>0</v>
      </c>
      <c r="BF419" s="217">
        <f>IF(N419="snížená",J419,0)</f>
        <v>0</v>
      </c>
      <c r="BG419" s="217">
        <f>IF(N419="zákl. přenesená",J419,0)</f>
        <v>0</v>
      </c>
      <c r="BH419" s="217">
        <f>IF(N419="sníž. přenesená",J419,0)</f>
        <v>0</v>
      </c>
      <c r="BI419" s="217">
        <f>IF(N419="nulová",J419,0)</f>
        <v>0</v>
      </c>
      <c r="BJ419" s="25" t="s">
        <v>24</v>
      </c>
      <c r="BK419" s="217">
        <f>ROUND(I419*H419,2)</f>
        <v>0</v>
      </c>
      <c r="BL419" s="25" t="s">
        <v>221</v>
      </c>
      <c r="BM419" s="25" t="s">
        <v>3212</v>
      </c>
    </row>
    <row r="420" spans="2:47" s="1" customFormat="1" ht="13.5">
      <c r="B420" s="42"/>
      <c r="C420" s="64"/>
      <c r="D420" s="218" t="s">
        <v>223</v>
      </c>
      <c r="E420" s="64"/>
      <c r="F420" s="219" t="s">
        <v>3211</v>
      </c>
      <c r="G420" s="64"/>
      <c r="H420" s="64"/>
      <c r="I420" s="174"/>
      <c r="J420" s="64"/>
      <c r="K420" s="64"/>
      <c r="L420" s="62"/>
      <c r="M420" s="220"/>
      <c r="N420" s="43"/>
      <c r="O420" s="43"/>
      <c r="P420" s="43"/>
      <c r="Q420" s="43"/>
      <c r="R420" s="43"/>
      <c r="S420" s="43"/>
      <c r="T420" s="79"/>
      <c r="AT420" s="25" t="s">
        <v>223</v>
      </c>
      <c r="AU420" s="25" t="s">
        <v>86</v>
      </c>
    </row>
    <row r="421" spans="2:51" s="12" customFormat="1" ht="13.5">
      <c r="B421" s="221"/>
      <c r="C421" s="222"/>
      <c r="D421" s="223" t="s">
        <v>224</v>
      </c>
      <c r="E421" s="224" t="s">
        <v>22</v>
      </c>
      <c r="F421" s="225" t="s">
        <v>3213</v>
      </c>
      <c r="G421" s="222"/>
      <c r="H421" s="226">
        <v>2</v>
      </c>
      <c r="I421" s="227"/>
      <c r="J421" s="222"/>
      <c r="K421" s="222"/>
      <c r="L421" s="228"/>
      <c r="M421" s="229"/>
      <c r="N421" s="230"/>
      <c r="O421" s="230"/>
      <c r="P421" s="230"/>
      <c r="Q421" s="230"/>
      <c r="R421" s="230"/>
      <c r="S421" s="230"/>
      <c r="T421" s="231"/>
      <c r="AT421" s="232" t="s">
        <v>224</v>
      </c>
      <c r="AU421" s="232" t="s">
        <v>86</v>
      </c>
      <c r="AV421" s="12" t="s">
        <v>86</v>
      </c>
      <c r="AW421" s="12" t="s">
        <v>41</v>
      </c>
      <c r="AX421" s="12" t="s">
        <v>24</v>
      </c>
      <c r="AY421" s="232" t="s">
        <v>214</v>
      </c>
    </row>
    <row r="422" spans="2:65" s="1" customFormat="1" ht="22.5" customHeight="1">
      <c r="B422" s="42"/>
      <c r="C422" s="236" t="s">
        <v>30</v>
      </c>
      <c r="D422" s="236" t="s">
        <v>179</v>
      </c>
      <c r="E422" s="237" t="s">
        <v>3214</v>
      </c>
      <c r="F422" s="238" t="s">
        <v>3215</v>
      </c>
      <c r="G422" s="239" t="s">
        <v>313</v>
      </c>
      <c r="H422" s="240">
        <v>3</v>
      </c>
      <c r="I422" s="241"/>
      <c r="J422" s="242">
        <f>ROUND(I422*H422,2)</f>
        <v>0</v>
      </c>
      <c r="K422" s="238" t="s">
        <v>22</v>
      </c>
      <c r="L422" s="243"/>
      <c r="M422" s="244" t="s">
        <v>22</v>
      </c>
      <c r="N422" s="245" t="s">
        <v>49</v>
      </c>
      <c r="O422" s="43"/>
      <c r="P422" s="215">
        <f>O422*H422</f>
        <v>0</v>
      </c>
      <c r="Q422" s="215">
        <v>0</v>
      </c>
      <c r="R422" s="215">
        <f>Q422*H422</f>
        <v>0</v>
      </c>
      <c r="S422" s="215">
        <v>0</v>
      </c>
      <c r="T422" s="216">
        <f>S422*H422</f>
        <v>0</v>
      </c>
      <c r="AR422" s="25" t="s">
        <v>262</v>
      </c>
      <c r="AT422" s="25" t="s">
        <v>179</v>
      </c>
      <c r="AU422" s="25" t="s">
        <v>86</v>
      </c>
      <c r="AY422" s="25" t="s">
        <v>214</v>
      </c>
      <c r="BE422" s="217">
        <f>IF(N422="základní",J422,0)</f>
        <v>0</v>
      </c>
      <c r="BF422" s="217">
        <f>IF(N422="snížená",J422,0)</f>
        <v>0</v>
      </c>
      <c r="BG422" s="217">
        <f>IF(N422="zákl. přenesená",J422,0)</f>
        <v>0</v>
      </c>
      <c r="BH422" s="217">
        <f>IF(N422="sníž. přenesená",J422,0)</f>
        <v>0</v>
      </c>
      <c r="BI422" s="217">
        <f>IF(N422="nulová",J422,0)</f>
        <v>0</v>
      </c>
      <c r="BJ422" s="25" t="s">
        <v>24</v>
      </c>
      <c r="BK422" s="217">
        <f>ROUND(I422*H422,2)</f>
        <v>0</v>
      </c>
      <c r="BL422" s="25" t="s">
        <v>221</v>
      </c>
      <c r="BM422" s="25" t="s">
        <v>3216</v>
      </c>
    </row>
    <row r="423" spans="2:47" s="1" customFormat="1" ht="13.5">
      <c r="B423" s="42"/>
      <c r="C423" s="64"/>
      <c r="D423" s="218" t="s">
        <v>223</v>
      </c>
      <c r="E423" s="64"/>
      <c r="F423" s="219" t="s">
        <v>3217</v>
      </c>
      <c r="G423" s="64"/>
      <c r="H423" s="64"/>
      <c r="I423" s="174"/>
      <c r="J423" s="64"/>
      <c r="K423" s="64"/>
      <c r="L423" s="62"/>
      <c r="M423" s="220"/>
      <c r="N423" s="43"/>
      <c r="O423" s="43"/>
      <c r="P423" s="43"/>
      <c r="Q423" s="43"/>
      <c r="R423" s="43"/>
      <c r="S423" s="43"/>
      <c r="T423" s="79"/>
      <c r="AT423" s="25" t="s">
        <v>223</v>
      </c>
      <c r="AU423" s="25" t="s">
        <v>86</v>
      </c>
    </row>
    <row r="424" spans="2:51" s="12" customFormat="1" ht="13.5">
      <c r="B424" s="221"/>
      <c r="C424" s="222"/>
      <c r="D424" s="223" t="s">
        <v>224</v>
      </c>
      <c r="E424" s="224" t="s">
        <v>22</v>
      </c>
      <c r="F424" s="225" t="s">
        <v>3218</v>
      </c>
      <c r="G424" s="222"/>
      <c r="H424" s="226">
        <v>3</v>
      </c>
      <c r="I424" s="227"/>
      <c r="J424" s="222"/>
      <c r="K424" s="222"/>
      <c r="L424" s="228"/>
      <c r="M424" s="229"/>
      <c r="N424" s="230"/>
      <c r="O424" s="230"/>
      <c r="P424" s="230"/>
      <c r="Q424" s="230"/>
      <c r="R424" s="230"/>
      <c r="S424" s="230"/>
      <c r="T424" s="231"/>
      <c r="AT424" s="232" t="s">
        <v>224</v>
      </c>
      <c r="AU424" s="232" t="s">
        <v>86</v>
      </c>
      <c r="AV424" s="12" t="s">
        <v>86</v>
      </c>
      <c r="AW424" s="12" t="s">
        <v>41</v>
      </c>
      <c r="AX424" s="12" t="s">
        <v>24</v>
      </c>
      <c r="AY424" s="232" t="s">
        <v>214</v>
      </c>
    </row>
    <row r="425" spans="2:65" s="1" customFormat="1" ht="22.5" customHeight="1">
      <c r="B425" s="42"/>
      <c r="C425" s="236" t="s">
        <v>1074</v>
      </c>
      <c r="D425" s="236" t="s">
        <v>179</v>
      </c>
      <c r="E425" s="237" t="s">
        <v>3219</v>
      </c>
      <c r="F425" s="238" t="s">
        <v>3220</v>
      </c>
      <c r="G425" s="239" t="s">
        <v>313</v>
      </c>
      <c r="H425" s="240">
        <v>3</v>
      </c>
      <c r="I425" s="241"/>
      <c r="J425" s="242">
        <f>ROUND(I425*H425,2)</f>
        <v>0</v>
      </c>
      <c r="K425" s="238" t="s">
        <v>22</v>
      </c>
      <c r="L425" s="243"/>
      <c r="M425" s="244" t="s">
        <v>22</v>
      </c>
      <c r="N425" s="245" t="s">
        <v>49</v>
      </c>
      <c r="O425" s="43"/>
      <c r="P425" s="215">
        <f>O425*H425</f>
        <v>0</v>
      </c>
      <c r="Q425" s="215">
        <v>0</v>
      </c>
      <c r="R425" s="215">
        <f>Q425*H425</f>
        <v>0</v>
      </c>
      <c r="S425" s="215">
        <v>0</v>
      </c>
      <c r="T425" s="216">
        <f>S425*H425</f>
        <v>0</v>
      </c>
      <c r="AR425" s="25" t="s">
        <v>262</v>
      </c>
      <c r="AT425" s="25" t="s">
        <v>179</v>
      </c>
      <c r="AU425" s="25" t="s">
        <v>86</v>
      </c>
      <c r="AY425" s="25" t="s">
        <v>214</v>
      </c>
      <c r="BE425" s="217">
        <f>IF(N425="základní",J425,0)</f>
        <v>0</v>
      </c>
      <c r="BF425" s="217">
        <f>IF(N425="snížená",J425,0)</f>
        <v>0</v>
      </c>
      <c r="BG425" s="217">
        <f>IF(N425="zákl. přenesená",J425,0)</f>
        <v>0</v>
      </c>
      <c r="BH425" s="217">
        <f>IF(N425="sníž. přenesená",J425,0)</f>
        <v>0</v>
      </c>
      <c r="BI425" s="217">
        <f>IF(N425="nulová",J425,0)</f>
        <v>0</v>
      </c>
      <c r="BJ425" s="25" t="s">
        <v>24</v>
      </c>
      <c r="BK425" s="217">
        <f>ROUND(I425*H425,2)</f>
        <v>0</v>
      </c>
      <c r="BL425" s="25" t="s">
        <v>221</v>
      </c>
      <c r="BM425" s="25" t="s">
        <v>3221</v>
      </c>
    </row>
    <row r="426" spans="2:47" s="1" customFormat="1" ht="13.5">
      <c r="B426" s="42"/>
      <c r="C426" s="64"/>
      <c r="D426" s="218" t="s">
        <v>223</v>
      </c>
      <c r="E426" s="64"/>
      <c r="F426" s="219" t="s">
        <v>3217</v>
      </c>
      <c r="G426" s="64"/>
      <c r="H426" s="64"/>
      <c r="I426" s="174"/>
      <c r="J426" s="64"/>
      <c r="K426" s="64"/>
      <c r="L426" s="62"/>
      <c r="M426" s="220"/>
      <c r="N426" s="43"/>
      <c r="O426" s="43"/>
      <c r="P426" s="43"/>
      <c r="Q426" s="43"/>
      <c r="R426" s="43"/>
      <c r="S426" s="43"/>
      <c r="T426" s="79"/>
      <c r="AT426" s="25" t="s">
        <v>223</v>
      </c>
      <c r="AU426" s="25" t="s">
        <v>86</v>
      </c>
    </row>
    <row r="427" spans="2:51" s="12" customFormat="1" ht="13.5">
      <c r="B427" s="221"/>
      <c r="C427" s="222"/>
      <c r="D427" s="223" t="s">
        <v>224</v>
      </c>
      <c r="E427" s="224" t="s">
        <v>22</v>
      </c>
      <c r="F427" s="225" t="s">
        <v>3218</v>
      </c>
      <c r="G427" s="222"/>
      <c r="H427" s="226">
        <v>3</v>
      </c>
      <c r="I427" s="227"/>
      <c r="J427" s="222"/>
      <c r="K427" s="222"/>
      <c r="L427" s="228"/>
      <c r="M427" s="229"/>
      <c r="N427" s="230"/>
      <c r="O427" s="230"/>
      <c r="P427" s="230"/>
      <c r="Q427" s="230"/>
      <c r="R427" s="230"/>
      <c r="S427" s="230"/>
      <c r="T427" s="231"/>
      <c r="AT427" s="232" t="s">
        <v>224</v>
      </c>
      <c r="AU427" s="232" t="s">
        <v>86</v>
      </c>
      <c r="AV427" s="12" t="s">
        <v>86</v>
      </c>
      <c r="AW427" s="12" t="s">
        <v>41</v>
      </c>
      <c r="AX427" s="12" t="s">
        <v>24</v>
      </c>
      <c r="AY427" s="232" t="s">
        <v>214</v>
      </c>
    </row>
    <row r="428" spans="2:65" s="1" customFormat="1" ht="31.5" customHeight="1">
      <c r="B428" s="42"/>
      <c r="C428" s="206" t="s">
        <v>1080</v>
      </c>
      <c r="D428" s="206" t="s">
        <v>216</v>
      </c>
      <c r="E428" s="207" t="s">
        <v>3222</v>
      </c>
      <c r="F428" s="208" t="s">
        <v>3223</v>
      </c>
      <c r="G428" s="209" t="s">
        <v>307</v>
      </c>
      <c r="H428" s="210">
        <v>1</v>
      </c>
      <c r="I428" s="211"/>
      <c r="J428" s="212">
        <f>ROUND(I428*H428,2)</f>
        <v>0</v>
      </c>
      <c r="K428" s="208" t="s">
        <v>234</v>
      </c>
      <c r="L428" s="62"/>
      <c r="M428" s="213" t="s">
        <v>22</v>
      </c>
      <c r="N428" s="214" t="s">
        <v>49</v>
      </c>
      <c r="O428" s="43"/>
      <c r="P428" s="215">
        <f>O428*H428</f>
        <v>0</v>
      </c>
      <c r="Q428" s="215">
        <v>0</v>
      </c>
      <c r="R428" s="215">
        <f>Q428*H428</f>
        <v>0</v>
      </c>
      <c r="S428" s="215">
        <v>0</v>
      </c>
      <c r="T428" s="216">
        <f>S428*H428</f>
        <v>0</v>
      </c>
      <c r="AR428" s="25" t="s">
        <v>221</v>
      </c>
      <c r="AT428" s="25" t="s">
        <v>216</v>
      </c>
      <c r="AU428" s="25" t="s">
        <v>86</v>
      </c>
      <c r="AY428" s="25" t="s">
        <v>214</v>
      </c>
      <c r="BE428" s="217">
        <f>IF(N428="základní",J428,0)</f>
        <v>0</v>
      </c>
      <c r="BF428" s="217">
        <f>IF(N428="snížená",J428,0)</f>
        <v>0</v>
      </c>
      <c r="BG428" s="217">
        <f>IF(N428="zákl. přenesená",J428,0)</f>
        <v>0</v>
      </c>
      <c r="BH428" s="217">
        <f>IF(N428="sníž. přenesená",J428,0)</f>
        <v>0</v>
      </c>
      <c r="BI428" s="217">
        <f>IF(N428="nulová",J428,0)</f>
        <v>0</v>
      </c>
      <c r="BJ428" s="25" t="s">
        <v>24</v>
      </c>
      <c r="BK428" s="217">
        <f>ROUND(I428*H428,2)</f>
        <v>0</v>
      </c>
      <c r="BL428" s="25" t="s">
        <v>221</v>
      </c>
      <c r="BM428" s="25" t="s">
        <v>3224</v>
      </c>
    </row>
    <row r="429" spans="2:47" s="1" customFormat="1" ht="27">
      <c r="B429" s="42"/>
      <c r="C429" s="64"/>
      <c r="D429" s="218" t="s">
        <v>223</v>
      </c>
      <c r="E429" s="64"/>
      <c r="F429" s="219" t="s">
        <v>3225</v>
      </c>
      <c r="G429" s="64"/>
      <c r="H429" s="64"/>
      <c r="I429" s="174"/>
      <c r="J429" s="64"/>
      <c r="K429" s="64"/>
      <c r="L429" s="62"/>
      <c r="M429" s="220"/>
      <c r="N429" s="43"/>
      <c r="O429" s="43"/>
      <c r="P429" s="43"/>
      <c r="Q429" s="43"/>
      <c r="R429" s="43"/>
      <c r="S429" s="43"/>
      <c r="T429" s="79"/>
      <c r="AT429" s="25" t="s">
        <v>223</v>
      </c>
      <c r="AU429" s="25" t="s">
        <v>86</v>
      </c>
    </row>
    <row r="430" spans="2:51" s="12" customFormat="1" ht="13.5">
      <c r="B430" s="221"/>
      <c r="C430" s="222"/>
      <c r="D430" s="223" t="s">
        <v>224</v>
      </c>
      <c r="E430" s="224" t="s">
        <v>22</v>
      </c>
      <c r="F430" s="225" t="s">
        <v>3226</v>
      </c>
      <c r="G430" s="222"/>
      <c r="H430" s="226">
        <v>1</v>
      </c>
      <c r="I430" s="227"/>
      <c r="J430" s="222"/>
      <c r="K430" s="222"/>
      <c r="L430" s="228"/>
      <c r="M430" s="229"/>
      <c r="N430" s="230"/>
      <c r="O430" s="230"/>
      <c r="P430" s="230"/>
      <c r="Q430" s="230"/>
      <c r="R430" s="230"/>
      <c r="S430" s="230"/>
      <c r="T430" s="231"/>
      <c r="AT430" s="232" t="s">
        <v>224</v>
      </c>
      <c r="AU430" s="232" t="s">
        <v>86</v>
      </c>
      <c r="AV430" s="12" t="s">
        <v>86</v>
      </c>
      <c r="AW430" s="12" t="s">
        <v>41</v>
      </c>
      <c r="AX430" s="12" t="s">
        <v>24</v>
      </c>
      <c r="AY430" s="232" t="s">
        <v>214</v>
      </c>
    </row>
    <row r="431" spans="2:65" s="1" customFormat="1" ht="22.5" customHeight="1">
      <c r="B431" s="42"/>
      <c r="C431" s="236" t="s">
        <v>1086</v>
      </c>
      <c r="D431" s="236" t="s">
        <v>179</v>
      </c>
      <c r="E431" s="237" t="s">
        <v>3227</v>
      </c>
      <c r="F431" s="238" t="s">
        <v>3228</v>
      </c>
      <c r="G431" s="239" t="s">
        <v>307</v>
      </c>
      <c r="H431" s="240">
        <v>1</v>
      </c>
      <c r="I431" s="241"/>
      <c r="J431" s="242">
        <f>ROUND(I431*H431,2)</f>
        <v>0</v>
      </c>
      <c r="K431" s="238" t="s">
        <v>234</v>
      </c>
      <c r="L431" s="243"/>
      <c r="M431" s="244" t="s">
        <v>22</v>
      </c>
      <c r="N431" s="245" t="s">
        <v>49</v>
      </c>
      <c r="O431" s="43"/>
      <c r="P431" s="215">
        <f>O431*H431</f>
        <v>0</v>
      </c>
      <c r="Q431" s="215">
        <v>0.00072</v>
      </c>
      <c r="R431" s="215">
        <f>Q431*H431</f>
        <v>0.00072</v>
      </c>
      <c r="S431" s="215">
        <v>0</v>
      </c>
      <c r="T431" s="216">
        <f>S431*H431</f>
        <v>0</v>
      </c>
      <c r="AR431" s="25" t="s">
        <v>262</v>
      </c>
      <c r="AT431" s="25" t="s">
        <v>179</v>
      </c>
      <c r="AU431" s="25" t="s">
        <v>86</v>
      </c>
      <c r="AY431" s="25" t="s">
        <v>214</v>
      </c>
      <c r="BE431" s="217">
        <f>IF(N431="základní",J431,0)</f>
        <v>0</v>
      </c>
      <c r="BF431" s="217">
        <f>IF(N431="snížená",J431,0)</f>
        <v>0</v>
      </c>
      <c r="BG431" s="217">
        <f>IF(N431="zákl. přenesená",J431,0)</f>
        <v>0</v>
      </c>
      <c r="BH431" s="217">
        <f>IF(N431="sníž. přenesená",J431,0)</f>
        <v>0</v>
      </c>
      <c r="BI431" s="217">
        <f>IF(N431="nulová",J431,0)</f>
        <v>0</v>
      </c>
      <c r="BJ431" s="25" t="s">
        <v>24</v>
      </c>
      <c r="BK431" s="217">
        <f>ROUND(I431*H431,2)</f>
        <v>0</v>
      </c>
      <c r="BL431" s="25" t="s">
        <v>221</v>
      </c>
      <c r="BM431" s="25" t="s">
        <v>3229</v>
      </c>
    </row>
    <row r="432" spans="2:47" s="1" customFormat="1" ht="108">
      <c r="B432" s="42"/>
      <c r="C432" s="64"/>
      <c r="D432" s="218" t="s">
        <v>223</v>
      </c>
      <c r="E432" s="64"/>
      <c r="F432" s="219" t="s">
        <v>2400</v>
      </c>
      <c r="G432" s="64"/>
      <c r="H432" s="64"/>
      <c r="I432" s="174"/>
      <c r="J432" s="64"/>
      <c r="K432" s="64"/>
      <c r="L432" s="62"/>
      <c r="M432" s="220"/>
      <c r="N432" s="43"/>
      <c r="O432" s="43"/>
      <c r="P432" s="43"/>
      <c r="Q432" s="43"/>
      <c r="R432" s="43"/>
      <c r="S432" s="43"/>
      <c r="T432" s="79"/>
      <c r="AT432" s="25" t="s">
        <v>223</v>
      </c>
      <c r="AU432" s="25" t="s">
        <v>86</v>
      </c>
    </row>
    <row r="433" spans="2:51" s="12" customFormat="1" ht="13.5">
      <c r="B433" s="221"/>
      <c r="C433" s="222"/>
      <c r="D433" s="223" t="s">
        <v>224</v>
      </c>
      <c r="E433" s="224" t="s">
        <v>22</v>
      </c>
      <c r="F433" s="225" t="s">
        <v>3226</v>
      </c>
      <c r="G433" s="222"/>
      <c r="H433" s="226">
        <v>1</v>
      </c>
      <c r="I433" s="227"/>
      <c r="J433" s="222"/>
      <c r="K433" s="222"/>
      <c r="L433" s="228"/>
      <c r="M433" s="229"/>
      <c r="N433" s="230"/>
      <c r="O433" s="230"/>
      <c r="P433" s="230"/>
      <c r="Q433" s="230"/>
      <c r="R433" s="230"/>
      <c r="S433" s="230"/>
      <c r="T433" s="231"/>
      <c r="AT433" s="232" t="s">
        <v>224</v>
      </c>
      <c r="AU433" s="232" t="s">
        <v>86</v>
      </c>
      <c r="AV433" s="12" t="s">
        <v>86</v>
      </c>
      <c r="AW433" s="12" t="s">
        <v>41</v>
      </c>
      <c r="AX433" s="12" t="s">
        <v>24</v>
      </c>
      <c r="AY433" s="232" t="s">
        <v>214</v>
      </c>
    </row>
    <row r="434" spans="2:65" s="1" customFormat="1" ht="22.5" customHeight="1">
      <c r="B434" s="42"/>
      <c r="C434" s="236" t="s">
        <v>1092</v>
      </c>
      <c r="D434" s="236" t="s">
        <v>179</v>
      </c>
      <c r="E434" s="237" t="s">
        <v>3230</v>
      </c>
      <c r="F434" s="238" t="s">
        <v>3217</v>
      </c>
      <c r="G434" s="239" t="s">
        <v>313</v>
      </c>
      <c r="H434" s="240">
        <v>2</v>
      </c>
      <c r="I434" s="241"/>
      <c r="J434" s="242">
        <f>ROUND(I434*H434,2)</f>
        <v>0</v>
      </c>
      <c r="K434" s="238" t="s">
        <v>22</v>
      </c>
      <c r="L434" s="243"/>
      <c r="M434" s="244" t="s">
        <v>22</v>
      </c>
      <c r="N434" s="245" t="s">
        <v>49</v>
      </c>
      <c r="O434" s="43"/>
      <c r="P434" s="215">
        <f>O434*H434</f>
        <v>0</v>
      </c>
      <c r="Q434" s="215">
        <v>0</v>
      </c>
      <c r="R434" s="215">
        <f>Q434*H434</f>
        <v>0</v>
      </c>
      <c r="S434" s="215">
        <v>0</v>
      </c>
      <c r="T434" s="216">
        <f>S434*H434</f>
        <v>0</v>
      </c>
      <c r="AR434" s="25" t="s">
        <v>262</v>
      </c>
      <c r="AT434" s="25" t="s">
        <v>179</v>
      </c>
      <c r="AU434" s="25" t="s">
        <v>86</v>
      </c>
      <c r="AY434" s="25" t="s">
        <v>214</v>
      </c>
      <c r="BE434" s="217">
        <f>IF(N434="základní",J434,0)</f>
        <v>0</v>
      </c>
      <c r="BF434" s="217">
        <f>IF(N434="snížená",J434,0)</f>
        <v>0</v>
      </c>
      <c r="BG434" s="217">
        <f>IF(N434="zákl. přenesená",J434,0)</f>
        <v>0</v>
      </c>
      <c r="BH434" s="217">
        <f>IF(N434="sníž. přenesená",J434,0)</f>
        <v>0</v>
      </c>
      <c r="BI434" s="217">
        <f>IF(N434="nulová",J434,0)</f>
        <v>0</v>
      </c>
      <c r="BJ434" s="25" t="s">
        <v>24</v>
      </c>
      <c r="BK434" s="217">
        <f>ROUND(I434*H434,2)</f>
        <v>0</v>
      </c>
      <c r="BL434" s="25" t="s">
        <v>221</v>
      </c>
      <c r="BM434" s="25" t="s">
        <v>3231</v>
      </c>
    </row>
    <row r="435" spans="2:47" s="1" customFormat="1" ht="13.5">
      <c r="B435" s="42"/>
      <c r="C435" s="64"/>
      <c r="D435" s="218" t="s">
        <v>223</v>
      </c>
      <c r="E435" s="64"/>
      <c r="F435" s="219" t="s">
        <v>3217</v>
      </c>
      <c r="G435" s="64"/>
      <c r="H435" s="64"/>
      <c r="I435" s="174"/>
      <c r="J435" s="64"/>
      <c r="K435" s="64"/>
      <c r="L435" s="62"/>
      <c r="M435" s="220"/>
      <c r="N435" s="43"/>
      <c r="O435" s="43"/>
      <c r="P435" s="43"/>
      <c r="Q435" s="43"/>
      <c r="R435" s="43"/>
      <c r="S435" s="43"/>
      <c r="T435" s="79"/>
      <c r="AT435" s="25" t="s">
        <v>223</v>
      </c>
      <c r="AU435" s="25" t="s">
        <v>86</v>
      </c>
    </row>
    <row r="436" spans="2:51" s="12" customFormat="1" ht="13.5">
      <c r="B436" s="221"/>
      <c r="C436" s="222"/>
      <c r="D436" s="223" t="s">
        <v>224</v>
      </c>
      <c r="E436" s="224" t="s">
        <v>22</v>
      </c>
      <c r="F436" s="225" t="s">
        <v>3213</v>
      </c>
      <c r="G436" s="222"/>
      <c r="H436" s="226">
        <v>2</v>
      </c>
      <c r="I436" s="227"/>
      <c r="J436" s="222"/>
      <c r="K436" s="222"/>
      <c r="L436" s="228"/>
      <c r="M436" s="229"/>
      <c r="N436" s="230"/>
      <c r="O436" s="230"/>
      <c r="P436" s="230"/>
      <c r="Q436" s="230"/>
      <c r="R436" s="230"/>
      <c r="S436" s="230"/>
      <c r="T436" s="231"/>
      <c r="AT436" s="232" t="s">
        <v>224</v>
      </c>
      <c r="AU436" s="232" t="s">
        <v>86</v>
      </c>
      <c r="AV436" s="12" t="s">
        <v>86</v>
      </c>
      <c r="AW436" s="12" t="s">
        <v>41</v>
      </c>
      <c r="AX436" s="12" t="s">
        <v>24</v>
      </c>
      <c r="AY436" s="232" t="s">
        <v>214</v>
      </c>
    </row>
    <row r="437" spans="2:65" s="1" customFormat="1" ht="22.5" customHeight="1">
      <c r="B437" s="42"/>
      <c r="C437" s="206" t="s">
        <v>1098</v>
      </c>
      <c r="D437" s="206" t="s">
        <v>216</v>
      </c>
      <c r="E437" s="207" t="s">
        <v>3232</v>
      </c>
      <c r="F437" s="208" t="s">
        <v>3233</v>
      </c>
      <c r="G437" s="209" t="s">
        <v>313</v>
      </c>
      <c r="H437" s="210">
        <v>3</v>
      </c>
      <c r="I437" s="211"/>
      <c r="J437" s="212">
        <f>ROUND(I437*H437,2)</f>
        <v>0</v>
      </c>
      <c r="K437" s="208" t="s">
        <v>234</v>
      </c>
      <c r="L437" s="62"/>
      <c r="M437" s="213" t="s">
        <v>22</v>
      </c>
      <c r="N437" s="214" t="s">
        <v>49</v>
      </c>
      <c r="O437" s="43"/>
      <c r="P437" s="215">
        <f>O437*H437</f>
        <v>0</v>
      </c>
      <c r="Q437" s="215">
        <v>2E-05</v>
      </c>
      <c r="R437" s="215">
        <f>Q437*H437</f>
        <v>6.000000000000001E-05</v>
      </c>
      <c r="S437" s="215">
        <v>0</v>
      </c>
      <c r="T437" s="216">
        <f>S437*H437</f>
        <v>0</v>
      </c>
      <c r="AR437" s="25" t="s">
        <v>221</v>
      </c>
      <c r="AT437" s="25" t="s">
        <v>216</v>
      </c>
      <c r="AU437" s="25" t="s">
        <v>86</v>
      </c>
      <c r="AY437" s="25" t="s">
        <v>214</v>
      </c>
      <c r="BE437" s="217">
        <f>IF(N437="základní",J437,0)</f>
        <v>0</v>
      </c>
      <c r="BF437" s="217">
        <f>IF(N437="snížená",J437,0)</f>
        <v>0</v>
      </c>
      <c r="BG437" s="217">
        <f>IF(N437="zákl. přenesená",J437,0)</f>
        <v>0</v>
      </c>
      <c r="BH437" s="217">
        <f>IF(N437="sníž. přenesená",J437,0)</f>
        <v>0</v>
      </c>
      <c r="BI437" s="217">
        <f>IF(N437="nulová",J437,0)</f>
        <v>0</v>
      </c>
      <c r="BJ437" s="25" t="s">
        <v>24</v>
      </c>
      <c r="BK437" s="217">
        <f>ROUND(I437*H437,2)</f>
        <v>0</v>
      </c>
      <c r="BL437" s="25" t="s">
        <v>221</v>
      </c>
      <c r="BM437" s="25" t="s">
        <v>3234</v>
      </c>
    </row>
    <row r="438" spans="2:47" s="1" customFormat="1" ht="13.5">
      <c r="B438" s="42"/>
      <c r="C438" s="64"/>
      <c r="D438" s="218" t="s">
        <v>223</v>
      </c>
      <c r="E438" s="64"/>
      <c r="F438" s="219" t="s">
        <v>3235</v>
      </c>
      <c r="G438" s="64"/>
      <c r="H438" s="64"/>
      <c r="I438" s="174"/>
      <c r="J438" s="64"/>
      <c r="K438" s="64"/>
      <c r="L438" s="62"/>
      <c r="M438" s="220"/>
      <c r="N438" s="43"/>
      <c r="O438" s="43"/>
      <c r="P438" s="43"/>
      <c r="Q438" s="43"/>
      <c r="R438" s="43"/>
      <c r="S438" s="43"/>
      <c r="T438" s="79"/>
      <c r="AT438" s="25" t="s">
        <v>223</v>
      </c>
      <c r="AU438" s="25" t="s">
        <v>86</v>
      </c>
    </row>
    <row r="439" spans="2:51" s="12" customFormat="1" ht="13.5">
      <c r="B439" s="221"/>
      <c r="C439" s="222"/>
      <c r="D439" s="223" t="s">
        <v>224</v>
      </c>
      <c r="E439" s="224" t="s">
        <v>22</v>
      </c>
      <c r="F439" s="225" t="s">
        <v>3218</v>
      </c>
      <c r="G439" s="222"/>
      <c r="H439" s="226">
        <v>3</v>
      </c>
      <c r="I439" s="227"/>
      <c r="J439" s="222"/>
      <c r="K439" s="222"/>
      <c r="L439" s="228"/>
      <c r="M439" s="229"/>
      <c r="N439" s="230"/>
      <c r="O439" s="230"/>
      <c r="P439" s="230"/>
      <c r="Q439" s="230"/>
      <c r="R439" s="230"/>
      <c r="S439" s="230"/>
      <c r="T439" s="231"/>
      <c r="AT439" s="232" t="s">
        <v>224</v>
      </c>
      <c r="AU439" s="232" t="s">
        <v>86</v>
      </c>
      <c r="AV439" s="12" t="s">
        <v>86</v>
      </c>
      <c r="AW439" s="12" t="s">
        <v>41</v>
      </c>
      <c r="AX439" s="12" t="s">
        <v>24</v>
      </c>
      <c r="AY439" s="232" t="s">
        <v>214</v>
      </c>
    </row>
    <row r="440" spans="2:65" s="1" customFormat="1" ht="22.5" customHeight="1">
      <c r="B440" s="42"/>
      <c r="C440" s="236" t="s">
        <v>1105</v>
      </c>
      <c r="D440" s="236" t="s">
        <v>179</v>
      </c>
      <c r="E440" s="237" t="s">
        <v>3236</v>
      </c>
      <c r="F440" s="238" t="s">
        <v>3237</v>
      </c>
      <c r="G440" s="239" t="s">
        <v>313</v>
      </c>
      <c r="H440" s="240">
        <v>3</v>
      </c>
      <c r="I440" s="241"/>
      <c r="J440" s="242">
        <f>ROUND(I440*H440,2)</f>
        <v>0</v>
      </c>
      <c r="K440" s="238" t="s">
        <v>22</v>
      </c>
      <c r="L440" s="243"/>
      <c r="M440" s="244" t="s">
        <v>22</v>
      </c>
      <c r="N440" s="245" t="s">
        <v>49</v>
      </c>
      <c r="O440" s="43"/>
      <c r="P440" s="215">
        <f>O440*H440</f>
        <v>0</v>
      </c>
      <c r="Q440" s="215">
        <v>0.006</v>
      </c>
      <c r="R440" s="215">
        <f>Q440*H440</f>
        <v>0.018000000000000002</v>
      </c>
      <c r="S440" s="215">
        <v>0</v>
      </c>
      <c r="T440" s="216">
        <f>S440*H440</f>
        <v>0</v>
      </c>
      <c r="AR440" s="25" t="s">
        <v>262</v>
      </c>
      <c r="AT440" s="25" t="s">
        <v>179</v>
      </c>
      <c r="AU440" s="25" t="s">
        <v>86</v>
      </c>
      <c r="AY440" s="25" t="s">
        <v>214</v>
      </c>
      <c r="BE440" s="217">
        <f>IF(N440="základní",J440,0)</f>
        <v>0</v>
      </c>
      <c r="BF440" s="217">
        <f>IF(N440="snížená",J440,0)</f>
        <v>0</v>
      </c>
      <c r="BG440" s="217">
        <f>IF(N440="zákl. přenesená",J440,0)</f>
        <v>0</v>
      </c>
      <c r="BH440" s="217">
        <f>IF(N440="sníž. přenesená",J440,0)</f>
        <v>0</v>
      </c>
      <c r="BI440" s="217">
        <f>IF(N440="nulová",J440,0)</f>
        <v>0</v>
      </c>
      <c r="BJ440" s="25" t="s">
        <v>24</v>
      </c>
      <c r="BK440" s="217">
        <f>ROUND(I440*H440,2)</f>
        <v>0</v>
      </c>
      <c r="BL440" s="25" t="s">
        <v>221</v>
      </c>
      <c r="BM440" s="25" t="s">
        <v>3238</v>
      </c>
    </row>
    <row r="441" spans="2:47" s="1" customFormat="1" ht="13.5">
      <c r="B441" s="42"/>
      <c r="C441" s="64"/>
      <c r="D441" s="223" t="s">
        <v>223</v>
      </c>
      <c r="E441" s="64"/>
      <c r="F441" s="269" t="s">
        <v>3239</v>
      </c>
      <c r="G441" s="64"/>
      <c r="H441" s="64"/>
      <c r="I441" s="174"/>
      <c r="J441" s="64"/>
      <c r="K441" s="64"/>
      <c r="L441" s="62"/>
      <c r="M441" s="220"/>
      <c r="N441" s="43"/>
      <c r="O441" s="43"/>
      <c r="P441" s="43"/>
      <c r="Q441" s="43"/>
      <c r="R441" s="43"/>
      <c r="S441" s="43"/>
      <c r="T441" s="79"/>
      <c r="AT441" s="25" t="s">
        <v>223</v>
      </c>
      <c r="AU441" s="25" t="s">
        <v>86</v>
      </c>
    </row>
    <row r="442" spans="2:65" s="1" customFormat="1" ht="22.5" customHeight="1">
      <c r="B442" s="42"/>
      <c r="C442" s="236" t="s">
        <v>1111</v>
      </c>
      <c r="D442" s="236" t="s">
        <v>179</v>
      </c>
      <c r="E442" s="237" t="s">
        <v>3240</v>
      </c>
      <c r="F442" s="238" t="s">
        <v>3241</v>
      </c>
      <c r="G442" s="239" t="s">
        <v>313</v>
      </c>
      <c r="H442" s="240">
        <v>3</v>
      </c>
      <c r="I442" s="241"/>
      <c r="J442" s="242">
        <f>ROUND(I442*H442,2)</f>
        <v>0</v>
      </c>
      <c r="K442" s="238" t="s">
        <v>22</v>
      </c>
      <c r="L442" s="243"/>
      <c r="M442" s="244" t="s">
        <v>22</v>
      </c>
      <c r="N442" s="245" t="s">
        <v>49</v>
      </c>
      <c r="O442" s="43"/>
      <c r="P442" s="215">
        <f>O442*H442</f>
        <v>0</v>
      </c>
      <c r="Q442" s="215">
        <v>0.003</v>
      </c>
      <c r="R442" s="215">
        <f>Q442*H442</f>
        <v>0.009000000000000001</v>
      </c>
      <c r="S442" s="215">
        <v>0</v>
      </c>
      <c r="T442" s="216">
        <f>S442*H442</f>
        <v>0</v>
      </c>
      <c r="AR442" s="25" t="s">
        <v>262</v>
      </c>
      <c r="AT442" s="25" t="s">
        <v>179</v>
      </c>
      <c r="AU442" s="25" t="s">
        <v>86</v>
      </c>
      <c r="AY442" s="25" t="s">
        <v>214</v>
      </c>
      <c r="BE442" s="217">
        <f>IF(N442="základní",J442,0)</f>
        <v>0</v>
      </c>
      <c r="BF442" s="217">
        <f>IF(N442="snížená",J442,0)</f>
        <v>0</v>
      </c>
      <c r="BG442" s="217">
        <f>IF(N442="zákl. přenesená",J442,0)</f>
        <v>0</v>
      </c>
      <c r="BH442" s="217">
        <f>IF(N442="sníž. přenesená",J442,0)</f>
        <v>0</v>
      </c>
      <c r="BI442" s="217">
        <f>IF(N442="nulová",J442,0)</f>
        <v>0</v>
      </c>
      <c r="BJ442" s="25" t="s">
        <v>24</v>
      </c>
      <c r="BK442" s="217">
        <f>ROUND(I442*H442,2)</f>
        <v>0</v>
      </c>
      <c r="BL442" s="25" t="s">
        <v>221</v>
      </c>
      <c r="BM442" s="25" t="s">
        <v>3242</v>
      </c>
    </row>
    <row r="443" spans="2:47" s="1" customFormat="1" ht="13.5">
      <c r="B443" s="42"/>
      <c r="C443" s="64"/>
      <c r="D443" s="223" t="s">
        <v>223</v>
      </c>
      <c r="E443" s="64"/>
      <c r="F443" s="269" t="s">
        <v>3243</v>
      </c>
      <c r="G443" s="64"/>
      <c r="H443" s="64"/>
      <c r="I443" s="174"/>
      <c r="J443" s="64"/>
      <c r="K443" s="64"/>
      <c r="L443" s="62"/>
      <c r="M443" s="220"/>
      <c r="N443" s="43"/>
      <c r="O443" s="43"/>
      <c r="P443" s="43"/>
      <c r="Q443" s="43"/>
      <c r="R443" s="43"/>
      <c r="S443" s="43"/>
      <c r="T443" s="79"/>
      <c r="AT443" s="25" t="s">
        <v>223</v>
      </c>
      <c r="AU443" s="25" t="s">
        <v>86</v>
      </c>
    </row>
    <row r="444" spans="2:65" s="1" customFormat="1" ht="22.5" customHeight="1">
      <c r="B444" s="42"/>
      <c r="C444" s="206" t="s">
        <v>1118</v>
      </c>
      <c r="D444" s="206" t="s">
        <v>216</v>
      </c>
      <c r="E444" s="207" t="s">
        <v>3244</v>
      </c>
      <c r="F444" s="208" t="s">
        <v>3245</v>
      </c>
      <c r="G444" s="209" t="s">
        <v>313</v>
      </c>
      <c r="H444" s="210">
        <v>2</v>
      </c>
      <c r="I444" s="211"/>
      <c r="J444" s="212">
        <f>ROUND(I444*H444,2)</f>
        <v>0</v>
      </c>
      <c r="K444" s="208" t="s">
        <v>234</v>
      </c>
      <c r="L444" s="62"/>
      <c r="M444" s="213" t="s">
        <v>22</v>
      </c>
      <c r="N444" s="214" t="s">
        <v>49</v>
      </c>
      <c r="O444" s="43"/>
      <c r="P444" s="215">
        <f>O444*H444</f>
        <v>0</v>
      </c>
      <c r="Q444" s="215">
        <v>0.00034</v>
      </c>
      <c r="R444" s="215">
        <f>Q444*H444</f>
        <v>0.00068</v>
      </c>
      <c r="S444" s="215">
        <v>0</v>
      </c>
      <c r="T444" s="216">
        <f>S444*H444</f>
        <v>0</v>
      </c>
      <c r="AR444" s="25" t="s">
        <v>221</v>
      </c>
      <c r="AT444" s="25" t="s">
        <v>216</v>
      </c>
      <c r="AU444" s="25" t="s">
        <v>86</v>
      </c>
      <c r="AY444" s="25" t="s">
        <v>214</v>
      </c>
      <c r="BE444" s="217">
        <f>IF(N444="základní",J444,0)</f>
        <v>0</v>
      </c>
      <c r="BF444" s="217">
        <f>IF(N444="snížená",J444,0)</f>
        <v>0</v>
      </c>
      <c r="BG444" s="217">
        <f>IF(N444="zákl. přenesená",J444,0)</f>
        <v>0</v>
      </c>
      <c r="BH444" s="217">
        <f>IF(N444="sníž. přenesená",J444,0)</f>
        <v>0</v>
      </c>
      <c r="BI444" s="217">
        <f>IF(N444="nulová",J444,0)</f>
        <v>0</v>
      </c>
      <c r="BJ444" s="25" t="s">
        <v>24</v>
      </c>
      <c r="BK444" s="217">
        <f>ROUND(I444*H444,2)</f>
        <v>0</v>
      </c>
      <c r="BL444" s="25" t="s">
        <v>221</v>
      </c>
      <c r="BM444" s="25" t="s">
        <v>3246</v>
      </c>
    </row>
    <row r="445" spans="2:47" s="1" customFormat="1" ht="13.5">
      <c r="B445" s="42"/>
      <c r="C445" s="64"/>
      <c r="D445" s="218" t="s">
        <v>223</v>
      </c>
      <c r="E445" s="64"/>
      <c r="F445" s="219" t="s">
        <v>3247</v>
      </c>
      <c r="G445" s="64"/>
      <c r="H445" s="64"/>
      <c r="I445" s="174"/>
      <c r="J445" s="64"/>
      <c r="K445" s="64"/>
      <c r="L445" s="62"/>
      <c r="M445" s="220"/>
      <c r="N445" s="43"/>
      <c r="O445" s="43"/>
      <c r="P445" s="43"/>
      <c r="Q445" s="43"/>
      <c r="R445" s="43"/>
      <c r="S445" s="43"/>
      <c r="T445" s="79"/>
      <c r="AT445" s="25" t="s">
        <v>223</v>
      </c>
      <c r="AU445" s="25" t="s">
        <v>86</v>
      </c>
    </row>
    <row r="446" spans="2:51" s="12" customFormat="1" ht="13.5">
      <c r="B446" s="221"/>
      <c r="C446" s="222"/>
      <c r="D446" s="223" t="s">
        <v>224</v>
      </c>
      <c r="E446" s="224" t="s">
        <v>22</v>
      </c>
      <c r="F446" s="225" t="s">
        <v>3248</v>
      </c>
      <c r="G446" s="222"/>
      <c r="H446" s="226">
        <v>2</v>
      </c>
      <c r="I446" s="227"/>
      <c r="J446" s="222"/>
      <c r="K446" s="222"/>
      <c r="L446" s="228"/>
      <c r="M446" s="229"/>
      <c r="N446" s="230"/>
      <c r="O446" s="230"/>
      <c r="P446" s="230"/>
      <c r="Q446" s="230"/>
      <c r="R446" s="230"/>
      <c r="S446" s="230"/>
      <c r="T446" s="231"/>
      <c r="AT446" s="232" t="s">
        <v>224</v>
      </c>
      <c r="AU446" s="232" t="s">
        <v>86</v>
      </c>
      <c r="AV446" s="12" t="s">
        <v>86</v>
      </c>
      <c r="AW446" s="12" t="s">
        <v>41</v>
      </c>
      <c r="AX446" s="12" t="s">
        <v>24</v>
      </c>
      <c r="AY446" s="232" t="s">
        <v>214</v>
      </c>
    </row>
    <row r="447" spans="2:65" s="1" customFormat="1" ht="22.5" customHeight="1">
      <c r="B447" s="42"/>
      <c r="C447" s="236" t="s">
        <v>1124</v>
      </c>
      <c r="D447" s="236" t="s">
        <v>179</v>
      </c>
      <c r="E447" s="237" t="s">
        <v>3249</v>
      </c>
      <c r="F447" s="238" t="s">
        <v>3250</v>
      </c>
      <c r="G447" s="239" t="s">
        <v>3110</v>
      </c>
      <c r="H447" s="240">
        <v>2</v>
      </c>
      <c r="I447" s="241"/>
      <c r="J447" s="242">
        <f>ROUND(I447*H447,2)</f>
        <v>0</v>
      </c>
      <c r="K447" s="238" t="s">
        <v>22</v>
      </c>
      <c r="L447" s="243"/>
      <c r="M447" s="244" t="s">
        <v>22</v>
      </c>
      <c r="N447" s="245" t="s">
        <v>49</v>
      </c>
      <c r="O447" s="43"/>
      <c r="P447" s="215">
        <f>O447*H447</f>
        <v>0</v>
      </c>
      <c r="Q447" s="215">
        <v>0.018</v>
      </c>
      <c r="R447" s="215">
        <f>Q447*H447</f>
        <v>0.036</v>
      </c>
      <c r="S447" s="215">
        <v>0</v>
      </c>
      <c r="T447" s="216">
        <f>S447*H447</f>
        <v>0</v>
      </c>
      <c r="AR447" s="25" t="s">
        <v>262</v>
      </c>
      <c r="AT447" s="25" t="s">
        <v>179</v>
      </c>
      <c r="AU447" s="25" t="s">
        <v>86</v>
      </c>
      <c r="AY447" s="25" t="s">
        <v>214</v>
      </c>
      <c r="BE447" s="217">
        <f>IF(N447="základní",J447,0)</f>
        <v>0</v>
      </c>
      <c r="BF447" s="217">
        <f>IF(N447="snížená",J447,0)</f>
        <v>0</v>
      </c>
      <c r="BG447" s="217">
        <f>IF(N447="zákl. přenesená",J447,0)</f>
        <v>0</v>
      </c>
      <c r="BH447" s="217">
        <f>IF(N447="sníž. přenesená",J447,0)</f>
        <v>0</v>
      </c>
      <c r="BI447" s="217">
        <f>IF(N447="nulová",J447,0)</f>
        <v>0</v>
      </c>
      <c r="BJ447" s="25" t="s">
        <v>24</v>
      </c>
      <c r="BK447" s="217">
        <f>ROUND(I447*H447,2)</f>
        <v>0</v>
      </c>
      <c r="BL447" s="25" t="s">
        <v>221</v>
      </c>
      <c r="BM447" s="25" t="s">
        <v>3251</v>
      </c>
    </row>
    <row r="448" spans="2:47" s="1" customFormat="1" ht="13.5">
      <c r="B448" s="42"/>
      <c r="C448" s="64"/>
      <c r="D448" s="218" t="s">
        <v>223</v>
      </c>
      <c r="E448" s="64"/>
      <c r="F448" s="219" t="s">
        <v>3252</v>
      </c>
      <c r="G448" s="64"/>
      <c r="H448" s="64"/>
      <c r="I448" s="174"/>
      <c r="J448" s="64"/>
      <c r="K448" s="64"/>
      <c r="L448" s="62"/>
      <c r="M448" s="220"/>
      <c r="N448" s="43"/>
      <c r="O448" s="43"/>
      <c r="P448" s="43"/>
      <c r="Q448" s="43"/>
      <c r="R448" s="43"/>
      <c r="S448" s="43"/>
      <c r="T448" s="79"/>
      <c r="AT448" s="25" t="s">
        <v>223</v>
      </c>
      <c r="AU448" s="25" t="s">
        <v>86</v>
      </c>
    </row>
    <row r="449" spans="2:51" s="12" customFormat="1" ht="13.5">
      <c r="B449" s="221"/>
      <c r="C449" s="222"/>
      <c r="D449" s="223" t="s">
        <v>224</v>
      </c>
      <c r="E449" s="224" t="s">
        <v>22</v>
      </c>
      <c r="F449" s="225" t="s">
        <v>3248</v>
      </c>
      <c r="G449" s="222"/>
      <c r="H449" s="226">
        <v>2</v>
      </c>
      <c r="I449" s="227"/>
      <c r="J449" s="222"/>
      <c r="K449" s="222"/>
      <c r="L449" s="228"/>
      <c r="M449" s="229"/>
      <c r="N449" s="230"/>
      <c r="O449" s="230"/>
      <c r="P449" s="230"/>
      <c r="Q449" s="230"/>
      <c r="R449" s="230"/>
      <c r="S449" s="230"/>
      <c r="T449" s="231"/>
      <c r="AT449" s="232" t="s">
        <v>224</v>
      </c>
      <c r="AU449" s="232" t="s">
        <v>86</v>
      </c>
      <c r="AV449" s="12" t="s">
        <v>86</v>
      </c>
      <c r="AW449" s="12" t="s">
        <v>41</v>
      </c>
      <c r="AX449" s="12" t="s">
        <v>24</v>
      </c>
      <c r="AY449" s="232" t="s">
        <v>214</v>
      </c>
    </row>
    <row r="450" spans="2:65" s="1" customFormat="1" ht="22.5" customHeight="1">
      <c r="B450" s="42"/>
      <c r="C450" s="236" t="s">
        <v>1129</v>
      </c>
      <c r="D450" s="236" t="s">
        <v>179</v>
      </c>
      <c r="E450" s="237" t="s">
        <v>3253</v>
      </c>
      <c r="F450" s="238" t="s">
        <v>3254</v>
      </c>
      <c r="G450" s="239" t="s">
        <v>3110</v>
      </c>
      <c r="H450" s="240">
        <v>2</v>
      </c>
      <c r="I450" s="241"/>
      <c r="J450" s="242">
        <f>ROUND(I450*H450,2)</f>
        <v>0</v>
      </c>
      <c r="K450" s="238" t="s">
        <v>22</v>
      </c>
      <c r="L450" s="243"/>
      <c r="M450" s="244" t="s">
        <v>22</v>
      </c>
      <c r="N450" s="245" t="s">
        <v>49</v>
      </c>
      <c r="O450" s="43"/>
      <c r="P450" s="215">
        <f>O450*H450</f>
        <v>0</v>
      </c>
      <c r="Q450" s="215">
        <v>0.021</v>
      </c>
      <c r="R450" s="215">
        <f>Q450*H450</f>
        <v>0.042</v>
      </c>
      <c r="S450" s="215">
        <v>0</v>
      </c>
      <c r="T450" s="216">
        <f>S450*H450</f>
        <v>0</v>
      </c>
      <c r="AR450" s="25" t="s">
        <v>262</v>
      </c>
      <c r="AT450" s="25" t="s">
        <v>179</v>
      </c>
      <c r="AU450" s="25" t="s">
        <v>86</v>
      </c>
      <c r="AY450" s="25" t="s">
        <v>214</v>
      </c>
      <c r="BE450" s="217">
        <f>IF(N450="základní",J450,0)</f>
        <v>0</v>
      </c>
      <c r="BF450" s="217">
        <f>IF(N450="snížená",J450,0)</f>
        <v>0</v>
      </c>
      <c r="BG450" s="217">
        <f>IF(N450="zákl. přenesená",J450,0)</f>
        <v>0</v>
      </c>
      <c r="BH450" s="217">
        <f>IF(N450="sníž. přenesená",J450,0)</f>
        <v>0</v>
      </c>
      <c r="BI450" s="217">
        <f>IF(N450="nulová",J450,0)</f>
        <v>0</v>
      </c>
      <c r="BJ450" s="25" t="s">
        <v>24</v>
      </c>
      <c r="BK450" s="217">
        <f>ROUND(I450*H450,2)</f>
        <v>0</v>
      </c>
      <c r="BL450" s="25" t="s">
        <v>221</v>
      </c>
      <c r="BM450" s="25" t="s">
        <v>3255</v>
      </c>
    </row>
    <row r="451" spans="2:51" s="12" customFormat="1" ht="13.5">
      <c r="B451" s="221"/>
      <c r="C451" s="222"/>
      <c r="D451" s="223" t="s">
        <v>224</v>
      </c>
      <c r="E451" s="224" t="s">
        <v>22</v>
      </c>
      <c r="F451" s="225" t="s">
        <v>3248</v>
      </c>
      <c r="G451" s="222"/>
      <c r="H451" s="226">
        <v>2</v>
      </c>
      <c r="I451" s="227"/>
      <c r="J451" s="222"/>
      <c r="K451" s="222"/>
      <c r="L451" s="228"/>
      <c r="M451" s="229"/>
      <c r="N451" s="230"/>
      <c r="O451" s="230"/>
      <c r="P451" s="230"/>
      <c r="Q451" s="230"/>
      <c r="R451" s="230"/>
      <c r="S451" s="230"/>
      <c r="T451" s="231"/>
      <c r="AT451" s="232" t="s">
        <v>224</v>
      </c>
      <c r="AU451" s="232" t="s">
        <v>86</v>
      </c>
      <c r="AV451" s="12" t="s">
        <v>86</v>
      </c>
      <c r="AW451" s="12" t="s">
        <v>41</v>
      </c>
      <c r="AX451" s="12" t="s">
        <v>24</v>
      </c>
      <c r="AY451" s="232" t="s">
        <v>214</v>
      </c>
    </row>
    <row r="452" spans="2:65" s="1" customFormat="1" ht="22.5" customHeight="1">
      <c r="B452" s="42"/>
      <c r="C452" s="236" t="s">
        <v>1134</v>
      </c>
      <c r="D452" s="236" t="s">
        <v>179</v>
      </c>
      <c r="E452" s="237" t="s">
        <v>3256</v>
      </c>
      <c r="F452" s="238" t="s">
        <v>3257</v>
      </c>
      <c r="G452" s="239" t="s">
        <v>313</v>
      </c>
      <c r="H452" s="240">
        <v>2</v>
      </c>
      <c r="I452" s="241"/>
      <c r="J452" s="242">
        <f>ROUND(I452*H452,2)</f>
        <v>0</v>
      </c>
      <c r="K452" s="238" t="s">
        <v>22</v>
      </c>
      <c r="L452" s="243"/>
      <c r="M452" s="244" t="s">
        <v>22</v>
      </c>
      <c r="N452" s="245" t="s">
        <v>49</v>
      </c>
      <c r="O452" s="43"/>
      <c r="P452" s="215">
        <f>O452*H452</f>
        <v>0</v>
      </c>
      <c r="Q452" s="215">
        <v>0.001</v>
      </c>
      <c r="R452" s="215">
        <f>Q452*H452</f>
        <v>0.002</v>
      </c>
      <c r="S452" s="215">
        <v>0</v>
      </c>
      <c r="T452" s="216">
        <f>S452*H452</f>
        <v>0</v>
      </c>
      <c r="AR452" s="25" t="s">
        <v>262</v>
      </c>
      <c r="AT452" s="25" t="s">
        <v>179</v>
      </c>
      <c r="AU452" s="25" t="s">
        <v>86</v>
      </c>
      <c r="AY452" s="25" t="s">
        <v>214</v>
      </c>
      <c r="BE452" s="217">
        <f>IF(N452="základní",J452,0)</f>
        <v>0</v>
      </c>
      <c r="BF452" s="217">
        <f>IF(N452="snížená",J452,0)</f>
        <v>0</v>
      </c>
      <c r="BG452" s="217">
        <f>IF(N452="zákl. přenesená",J452,0)</f>
        <v>0</v>
      </c>
      <c r="BH452" s="217">
        <f>IF(N452="sníž. přenesená",J452,0)</f>
        <v>0</v>
      </c>
      <c r="BI452" s="217">
        <f>IF(N452="nulová",J452,0)</f>
        <v>0</v>
      </c>
      <c r="BJ452" s="25" t="s">
        <v>24</v>
      </c>
      <c r="BK452" s="217">
        <f>ROUND(I452*H452,2)</f>
        <v>0</v>
      </c>
      <c r="BL452" s="25" t="s">
        <v>221</v>
      </c>
      <c r="BM452" s="25" t="s">
        <v>3258</v>
      </c>
    </row>
    <row r="453" spans="2:47" s="1" customFormat="1" ht="13.5">
      <c r="B453" s="42"/>
      <c r="C453" s="64"/>
      <c r="D453" s="218" t="s">
        <v>223</v>
      </c>
      <c r="E453" s="64"/>
      <c r="F453" s="219" t="s">
        <v>3259</v>
      </c>
      <c r="G453" s="64"/>
      <c r="H453" s="64"/>
      <c r="I453" s="174"/>
      <c r="J453" s="64"/>
      <c r="K453" s="64"/>
      <c r="L453" s="62"/>
      <c r="M453" s="220"/>
      <c r="N453" s="43"/>
      <c r="O453" s="43"/>
      <c r="P453" s="43"/>
      <c r="Q453" s="43"/>
      <c r="R453" s="43"/>
      <c r="S453" s="43"/>
      <c r="T453" s="79"/>
      <c r="AT453" s="25" t="s">
        <v>223</v>
      </c>
      <c r="AU453" s="25" t="s">
        <v>86</v>
      </c>
    </row>
    <row r="454" spans="2:51" s="12" customFormat="1" ht="13.5">
      <c r="B454" s="221"/>
      <c r="C454" s="222"/>
      <c r="D454" s="223" t="s">
        <v>224</v>
      </c>
      <c r="E454" s="224" t="s">
        <v>22</v>
      </c>
      <c r="F454" s="225" t="s">
        <v>3248</v>
      </c>
      <c r="G454" s="222"/>
      <c r="H454" s="226">
        <v>2</v>
      </c>
      <c r="I454" s="227"/>
      <c r="J454" s="222"/>
      <c r="K454" s="222"/>
      <c r="L454" s="228"/>
      <c r="M454" s="229"/>
      <c r="N454" s="230"/>
      <c r="O454" s="230"/>
      <c r="P454" s="230"/>
      <c r="Q454" s="230"/>
      <c r="R454" s="230"/>
      <c r="S454" s="230"/>
      <c r="T454" s="231"/>
      <c r="AT454" s="232" t="s">
        <v>224</v>
      </c>
      <c r="AU454" s="232" t="s">
        <v>86</v>
      </c>
      <c r="AV454" s="12" t="s">
        <v>86</v>
      </c>
      <c r="AW454" s="12" t="s">
        <v>41</v>
      </c>
      <c r="AX454" s="12" t="s">
        <v>24</v>
      </c>
      <c r="AY454" s="232" t="s">
        <v>214</v>
      </c>
    </row>
    <row r="455" spans="2:65" s="1" customFormat="1" ht="22.5" customHeight="1">
      <c r="B455" s="42"/>
      <c r="C455" s="236" t="s">
        <v>1140</v>
      </c>
      <c r="D455" s="236" t="s">
        <v>179</v>
      </c>
      <c r="E455" s="237" t="s">
        <v>3260</v>
      </c>
      <c r="F455" s="238" t="s">
        <v>3261</v>
      </c>
      <c r="G455" s="239" t="s">
        <v>313</v>
      </c>
      <c r="H455" s="240">
        <v>2</v>
      </c>
      <c r="I455" s="241"/>
      <c r="J455" s="242">
        <f>ROUND(I455*H455,2)</f>
        <v>0</v>
      </c>
      <c r="K455" s="238" t="s">
        <v>22</v>
      </c>
      <c r="L455" s="243"/>
      <c r="M455" s="244" t="s">
        <v>22</v>
      </c>
      <c r="N455" s="245" t="s">
        <v>49</v>
      </c>
      <c r="O455" s="43"/>
      <c r="P455" s="215">
        <f>O455*H455</f>
        <v>0</v>
      </c>
      <c r="Q455" s="215">
        <v>0.03</v>
      </c>
      <c r="R455" s="215">
        <f>Q455*H455</f>
        <v>0.06</v>
      </c>
      <c r="S455" s="215">
        <v>0</v>
      </c>
      <c r="T455" s="216">
        <f>S455*H455</f>
        <v>0</v>
      </c>
      <c r="AR455" s="25" t="s">
        <v>262</v>
      </c>
      <c r="AT455" s="25" t="s">
        <v>179</v>
      </c>
      <c r="AU455" s="25" t="s">
        <v>86</v>
      </c>
      <c r="AY455" s="25" t="s">
        <v>214</v>
      </c>
      <c r="BE455" s="217">
        <f>IF(N455="základní",J455,0)</f>
        <v>0</v>
      </c>
      <c r="BF455" s="217">
        <f>IF(N455="snížená",J455,0)</f>
        <v>0</v>
      </c>
      <c r="BG455" s="217">
        <f>IF(N455="zákl. přenesená",J455,0)</f>
        <v>0</v>
      </c>
      <c r="BH455" s="217">
        <f>IF(N455="sníž. přenesená",J455,0)</f>
        <v>0</v>
      </c>
      <c r="BI455" s="217">
        <f>IF(N455="nulová",J455,0)</f>
        <v>0</v>
      </c>
      <c r="BJ455" s="25" t="s">
        <v>24</v>
      </c>
      <c r="BK455" s="217">
        <f>ROUND(I455*H455,2)</f>
        <v>0</v>
      </c>
      <c r="BL455" s="25" t="s">
        <v>221</v>
      </c>
      <c r="BM455" s="25" t="s">
        <v>3262</v>
      </c>
    </row>
    <row r="456" spans="2:47" s="1" customFormat="1" ht="13.5">
      <c r="B456" s="42"/>
      <c r="C456" s="64"/>
      <c r="D456" s="218" t="s">
        <v>223</v>
      </c>
      <c r="E456" s="64"/>
      <c r="F456" s="219" t="s">
        <v>3263</v>
      </c>
      <c r="G456" s="64"/>
      <c r="H456" s="64"/>
      <c r="I456" s="174"/>
      <c r="J456" s="64"/>
      <c r="K456" s="64"/>
      <c r="L456" s="62"/>
      <c r="M456" s="220"/>
      <c r="N456" s="43"/>
      <c r="O456" s="43"/>
      <c r="P456" s="43"/>
      <c r="Q456" s="43"/>
      <c r="R456" s="43"/>
      <c r="S456" s="43"/>
      <c r="T456" s="79"/>
      <c r="AT456" s="25" t="s">
        <v>223</v>
      </c>
      <c r="AU456" s="25" t="s">
        <v>86</v>
      </c>
    </row>
    <row r="457" spans="2:47" s="1" customFormat="1" ht="54">
      <c r="B457" s="42"/>
      <c r="C457" s="64"/>
      <c r="D457" s="223" t="s">
        <v>335</v>
      </c>
      <c r="E457" s="64"/>
      <c r="F457" s="246" t="s">
        <v>3264</v>
      </c>
      <c r="G457" s="64"/>
      <c r="H457" s="64"/>
      <c r="I457" s="174"/>
      <c r="J457" s="64"/>
      <c r="K457" s="64"/>
      <c r="L457" s="62"/>
      <c r="M457" s="220"/>
      <c r="N457" s="43"/>
      <c r="O457" s="43"/>
      <c r="P457" s="43"/>
      <c r="Q457" s="43"/>
      <c r="R457" s="43"/>
      <c r="S457" s="43"/>
      <c r="T457" s="79"/>
      <c r="AT457" s="25" t="s">
        <v>335</v>
      </c>
      <c r="AU457" s="25" t="s">
        <v>86</v>
      </c>
    </row>
    <row r="458" spans="2:65" s="1" customFormat="1" ht="22.5" customHeight="1">
      <c r="B458" s="42"/>
      <c r="C458" s="206" t="s">
        <v>1147</v>
      </c>
      <c r="D458" s="206" t="s">
        <v>216</v>
      </c>
      <c r="E458" s="207" t="s">
        <v>3265</v>
      </c>
      <c r="F458" s="208" t="s">
        <v>3266</v>
      </c>
      <c r="G458" s="209" t="s">
        <v>313</v>
      </c>
      <c r="H458" s="210">
        <v>3</v>
      </c>
      <c r="I458" s="211"/>
      <c r="J458" s="212">
        <f>ROUND(I458*H458,2)</f>
        <v>0</v>
      </c>
      <c r="K458" s="208" t="s">
        <v>234</v>
      </c>
      <c r="L458" s="62"/>
      <c r="M458" s="213" t="s">
        <v>22</v>
      </c>
      <c r="N458" s="214" t="s">
        <v>49</v>
      </c>
      <c r="O458" s="43"/>
      <c r="P458" s="215">
        <f>O458*H458</f>
        <v>0</v>
      </c>
      <c r="Q458" s="215">
        <v>0.12303</v>
      </c>
      <c r="R458" s="215">
        <f>Q458*H458</f>
        <v>0.36909000000000003</v>
      </c>
      <c r="S458" s="215">
        <v>0</v>
      </c>
      <c r="T458" s="216">
        <f>S458*H458</f>
        <v>0</v>
      </c>
      <c r="AR458" s="25" t="s">
        <v>221</v>
      </c>
      <c r="AT458" s="25" t="s">
        <v>216</v>
      </c>
      <c r="AU458" s="25" t="s">
        <v>86</v>
      </c>
      <c r="AY458" s="25" t="s">
        <v>214</v>
      </c>
      <c r="BE458" s="217">
        <f>IF(N458="základní",J458,0)</f>
        <v>0</v>
      </c>
      <c r="BF458" s="217">
        <f>IF(N458="snížená",J458,0)</f>
        <v>0</v>
      </c>
      <c r="BG458" s="217">
        <f>IF(N458="zákl. přenesená",J458,0)</f>
        <v>0</v>
      </c>
      <c r="BH458" s="217">
        <f>IF(N458="sníž. přenesená",J458,0)</f>
        <v>0</v>
      </c>
      <c r="BI458" s="217">
        <f>IF(N458="nulová",J458,0)</f>
        <v>0</v>
      </c>
      <c r="BJ458" s="25" t="s">
        <v>24</v>
      </c>
      <c r="BK458" s="217">
        <f>ROUND(I458*H458,2)</f>
        <v>0</v>
      </c>
      <c r="BL458" s="25" t="s">
        <v>221</v>
      </c>
      <c r="BM458" s="25" t="s">
        <v>3267</v>
      </c>
    </row>
    <row r="459" spans="2:47" s="1" customFormat="1" ht="13.5">
      <c r="B459" s="42"/>
      <c r="C459" s="64"/>
      <c r="D459" s="218" t="s">
        <v>223</v>
      </c>
      <c r="E459" s="64"/>
      <c r="F459" s="219" t="s">
        <v>3266</v>
      </c>
      <c r="G459" s="64"/>
      <c r="H459" s="64"/>
      <c r="I459" s="174"/>
      <c r="J459" s="64"/>
      <c r="K459" s="64"/>
      <c r="L459" s="62"/>
      <c r="M459" s="220"/>
      <c r="N459" s="43"/>
      <c r="O459" s="43"/>
      <c r="P459" s="43"/>
      <c r="Q459" s="43"/>
      <c r="R459" s="43"/>
      <c r="S459" s="43"/>
      <c r="T459" s="79"/>
      <c r="AT459" s="25" t="s">
        <v>223</v>
      </c>
      <c r="AU459" s="25" t="s">
        <v>86</v>
      </c>
    </row>
    <row r="460" spans="2:51" s="12" customFormat="1" ht="13.5">
      <c r="B460" s="221"/>
      <c r="C460" s="222"/>
      <c r="D460" s="223" t="s">
        <v>224</v>
      </c>
      <c r="E460" s="224" t="s">
        <v>22</v>
      </c>
      <c r="F460" s="225" t="s">
        <v>3218</v>
      </c>
      <c r="G460" s="222"/>
      <c r="H460" s="226">
        <v>3</v>
      </c>
      <c r="I460" s="227"/>
      <c r="J460" s="222"/>
      <c r="K460" s="222"/>
      <c r="L460" s="228"/>
      <c r="M460" s="229"/>
      <c r="N460" s="230"/>
      <c r="O460" s="230"/>
      <c r="P460" s="230"/>
      <c r="Q460" s="230"/>
      <c r="R460" s="230"/>
      <c r="S460" s="230"/>
      <c r="T460" s="231"/>
      <c r="AT460" s="232" t="s">
        <v>224</v>
      </c>
      <c r="AU460" s="232" t="s">
        <v>86</v>
      </c>
      <c r="AV460" s="12" t="s">
        <v>86</v>
      </c>
      <c r="AW460" s="12" t="s">
        <v>41</v>
      </c>
      <c r="AX460" s="12" t="s">
        <v>24</v>
      </c>
      <c r="AY460" s="232" t="s">
        <v>214</v>
      </c>
    </row>
    <row r="461" spans="2:65" s="1" customFormat="1" ht="22.5" customHeight="1">
      <c r="B461" s="42"/>
      <c r="C461" s="236" t="s">
        <v>1153</v>
      </c>
      <c r="D461" s="236" t="s">
        <v>179</v>
      </c>
      <c r="E461" s="237" t="s">
        <v>3268</v>
      </c>
      <c r="F461" s="238" t="s">
        <v>3269</v>
      </c>
      <c r="G461" s="239" t="s">
        <v>313</v>
      </c>
      <c r="H461" s="240">
        <v>3</v>
      </c>
      <c r="I461" s="241"/>
      <c r="J461" s="242">
        <f>ROUND(I461*H461,2)</f>
        <v>0</v>
      </c>
      <c r="K461" s="238" t="s">
        <v>234</v>
      </c>
      <c r="L461" s="243"/>
      <c r="M461" s="244" t="s">
        <v>22</v>
      </c>
      <c r="N461" s="245" t="s">
        <v>49</v>
      </c>
      <c r="O461" s="43"/>
      <c r="P461" s="215">
        <f>O461*H461</f>
        <v>0</v>
      </c>
      <c r="Q461" s="215">
        <v>0.0133</v>
      </c>
      <c r="R461" s="215">
        <f>Q461*H461</f>
        <v>0.0399</v>
      </c>
      <c r="S461" s="215">
        <v>0</v>
      </c>
      <c r="T461" s="216">
        <f>S461*H461</f>
        <v>0</v>
      </c>
      <c r="AR461" s="25" t="s">
        <v>262</v>
      </c>
      <c r="AT461" s="25" t="s">
        <v>179</v>
      </c>
      <c r="AU461" s="25" t="s">
        <v>86</v>
      </c>
      <c r="AY461" s="25" t="s">
        <v>214</v>
      </c>
      <c r="BE461" s="217">
        <f>IF(N461="základní",J461,0)</f>
        <v>0</v>
      </c>
      <c r="BF461" s="217">
        <f>IF(N461="snížená",J461,0)</f>
        <v>0</v>
      </c>
      <c r="BG461" s="217">
        <f>IF(N461="zákl. přenesená",J461,0)</f>
        <v>0</v>
      </c>
      <c r="BH461" s="217">
        <f>IF(N461="sníž. přenesená",J461,0)</f>
        <v>0</v>
      </c>
      <c r="BI461" s="217">
        <f>IF(N461="nulová",J461,0)</f>
        <v>0</v>
      </c>
      <c r="BJ461" s="25" t="s">
        <v>24</v>
      </c>
      <c r="BK461" s="217">
        <f>ROUND(I461*H461,2)</f>
        <v>0</v>
      </c>
      <c r="BL461" s="25" t="s">
        <v>221</v>
      </c>
      <c r="BM461" s="25" t="s">
        <v>3270</v>
      </c>
    </row>
    <row r="462" spans="2:65" s="1" customFormat="1" ht="22.5" customHeight="1">
      <c r="B462" s="42"/>
      <c r="C462" s="206" t="s">
        <v>1159</v>
      </c>
      <c r="D462" s="206" t="s">
        <v>216</v>
      </c>
      <c r="E462" s="207" t="s">
        <v>1858</v>
      </c>
      <c r="F462" s="208" t="s">
        <v>1859</v>
      </c>
      <c r="G462" s="209" t="s">
        <v>313</v>
      </c>
      <c r="H462" s="210">
        <v>5</v>
      </c>
      <c r="I462" s="211"/>
      <c r="J462" s="212">
        <f>ROUND(I462*H462,2)</f>
        <v>0</v>
      </c>
      <c r="K462" s="208" t="s">
        <v>234</v>
      </c>
      <c r="L462" s="62"/>
      <c r="M462" s="213" t="s">
        <v>22</v>
      </c>
      <c r="N462" s="214" t="s">
        <v>49</v>
      </c>
      <c r="O462" s="43"/>
      <c r="P462" s="215">
        <f>O462*H462</f>
        <v>0</v>
      </c>
      <c r="Q462" s="215">
        <v>0.00031</v>
      </c>
      <c r="R462" s="215">
        <f>Q462*H462</f>
        <v>0.00155</v>
      </c>
      <c r="S462" s="215">
        <v>0</v>
      </c>
      <c r="T462" s="216">
        <f>S462*H462</f>
        <v>0</v>
      </c>
      <c r="AR462" s="25" t="s">
        <v>221</v>
      </c>
      <c r="AT462" s="25" t="s">
        <v>216</v>
      </c>
      <c r="AU462" s="25" t="s">
        <v>86</v>
      </c>
      <c r="AY462" s="25" t="s">
        <v>214</v>
      </c>
      <c r="BE462" s="217">
        <f>IF(N462="základní",J462,0)</f>
        <v>0</v>
      </c>
      <c r="BF462" s="217">
        <f>IF(N462="snížená",J462,0)</f>
        <v>0</v>
      </c>
      <c r="BG462" s="217">
        <f>IF(N462="zákl. přenesená",J462,0)</f>
        <v>0</v>
      </c>
      <c r="BH462" s="217">
        <f>IF(N462="sníž. přenesená",J462,0)</f>
        <v>0</v>
      </c>
      <c r="BI462" s="217">
        <f>IF(N462="nulová",J462,0)</f>
        <v>0</v>
      </c>
      <c r="BJ462" s="25" t="s">
        <v>24</v>
      </c>
      <c r="BK462" s="217">
        <f>ROUND(I462*H462,2)</f>
        <v>0</v>
      </c>
      <c r="BL462" s="25" t="s">
        <v>221</v>
      </c>
      <c r="BM462" s="25" t="s">
        <v>3271</v>
      </c>
    </row>
    <row r="463" spans="2:47" s="1" customFormat="1" ht="13.5">
      <c r="B463" s="42"/>
      <c r="C463" s="64"/>
      <c r="D463" s="218" t="s">
        <v>223</v>
      </c>
      <c r="E463" s="64"/>
      <c r="F463" s="219" t="s">
        <v>1861</v>
      </c>
      <c r="G463" s="64"/>
      <c r="H463" s="64"/>
      <c r="I463" s="174"/>
      <c r="J463" s="64"/>
      <c r="K463" s="64"/>
      <c r="L463" s="62"/>
      <c r="M463" s="220"/>
      <c r="N463" s="43"/>
      <c r="O463" s="43"/>
      <c r="P463" s="43"/>
      <c r="Q463" s="43"/>
      <c r="R463" s="43"/>
      <c r="S463" s="43"/>
      <c r="T463" s="79"/>
      <c r="AT463" s="25" t="s">
        <v>223</v>
      </c>
      <c r="AU463" s="25" t="s">
        <v>86</v>
      </c>
    </row>
    <row r="464" spans="2:51" s="12" customFormat="1" ht="13.5">
      <c r="B464" s="221"/>
      <c r="C464" s="222"/>
      <c r="D464" s="223" t="s">
        <v>224</v>
      </c>
      <c r="E464" s="224" t="s">
        <v>22</v>
      </c>
      <c r="F464" s="225" t="s">
        <v>3272</v>
      </c>
      <c r="G464" s="222"/>
      <c r="H464" s="226">
        <v>5</v>
      </c>
      <c r="I464" s="227"/>
      <c r="J464" s="222"/>
      <c r="K464" s="222"/>
      <c r="L464" s="228"/>
      <c r="M464" s="229"/>
      <c r="N464" s="230"/>
      <c r="O464" s="230"/>
      <c r="P464" s="230"/>
      <c r="Q464" s="230"/>
      <c r="R464" s="230"/>
      <c r="S464" s="230"/>
      <c r="T464" s="231"/>
      <c r="AT464" s="232" t="s">
        <v>224</v>
      </c>
      <c r="AU464" s="232" t="s">
        <v>86</v>
      </c>
      <c r="AV464" s="12" t="s">
        <v>86</v>
      </c>
      <c r="AW464" s="12" t="s">
        <v>41</v>
      </c>
      <c r="AX464" s="12" t="s">
        <v>24</v>
      </c>
      <c r="AY464" s="232" t="s">
        <v>214</v>
      </c>
    </row>
    <row r="465" spans="2:65" s="1" customFormat="1" ht="22.5" customHeight="1">
      <c r="B465" s="42"/>
      <c r="C465" s="206" t="s">
        <v>1164</v>
      </c>
      <c r="D465" s="206" t="s">
        <v>216</v>
      </c>
      <c r="E465" s="207" t="s">
        <v>2413</v>
      </c>
      <c r="F465" s="208" t="s">
        <v>2414</v>
      </c>
      <c r="G465" s="209" t="s">
        <v>307</v>
      </c>
      <c r="H465" s="210">
        <v>220.41</v>
      </c>
      <c r="I465" s="211"/>
      <c r="J465" s="212">
        <f>ROUND(I465*H465,2)</f>
        <v>0</v>
      </c>
      <c r="K465" s="208" t="s">
        <v>234</v>
      </c>
      <c r="L465" s="62"/>
      <c r="M465" s="213" t="s">
        <v>22</v>
      </c>
      <c r="N465" s="214" t="s">
        <v>49</v>
      </c>
      <c r="O465" s="43"/>
      <c r="P465" s="215">
        <f>O465*H465</f>
        <v>0</v>
      </c>
      <c r="Q465" s="215">
        <v>0.00019</v>
      </c>
      <c r="R465" s="215">
        <f>Q465*H465</f>
        <v>0.0418779</v>
      </c>
      <c r="S465" s="215">
        <v>0</v>
      </c>
      <c r="T465" s="216">
        <f>S465*H465</f>
        <v>0</v>
      </c>
      <c r="AR465" s="25" t="s">
        <v>221</v>
      </c>
      <c r="AT465" s="25" t="s">
        <v>216</v>
      </c>
      <c r="AU465" s="25" t="s">
        <v>86</v>
      </c>
      <c r="AY465" s="25" t="s">
        <v>214</v>
      </c>
      <c r="BE465" s="217">
        <f>IF(N465="základní",J465,0)</f>
        <v>0</v>
      </c>
      <c r="BF465" s="217">
        <f>IF(N465="snížená",J465,0)</f>
        <v>0</v>
      </c>
      <c r="BG465" s="217">
        <f>IF(N465="zákl. přenesená",J465,0)</f>
        <v>0</v>
      </c>
      <c r="BH465" s="217">
        <f>IF(N465="sníž. přenesená",J465,0)</f>
        <v>0</v>
      </c>
      <c r="BI465" s="217">
        <f>IF(N465="nulová",J465,0)</f>
        <v>0</v>
      </c>
      <c r="BJ465" s="25" t="s">
        <v>24</v>
      </c>
      <c r="BK465" s="217">
        <f>ROUND(I465*H465,2)</f>
        <v>0</v>
      </c>
      <c r="BL465" s="25" t="s">
        <v>221</v>
      </c>
      <c r="BM465" s="25" t="s">
        <v>3273</v>
      </c>
    </row>
    <row r="466" spans="2:47" s="1" customFormat="1" ht="13.5">
      <c r="B466" s="42"/>
      <c r="C466" s="64"/>
      <c r="D466" s="218" t="s">
        <v>223</v>
      </c>
      <c r="E466" s="64"/>
      <c r="F466" s="219" t="s">
        <v>2416</v>
      </c>
      <c r="G466" s="64"/>
      <c r="H466" s="64"/>
      <c r="I466" s="174"/>
      <c r="J466" s="64"/>
      <c r="K466" s="64"/>
      <c r="L466" s="62"/>
      <c r="M466" s="220"/>
      <c r="N466" s="43"/>
      <c r="O466" s="43"/>
      <c r="P466" s="43"/>
      <c r="Q466" s="43"/>
      <c r="R466" s="43"/>
      <c r="S466" s="43"/>
      <c r="T466" s="79"/>
      <c r="AT466" s="25" t="s">
        <v>223</v>
      </c>
      <c r="AU466" s="25" t="s">
        <v>86</v>
      </c>
    </row>
    <row r="467" spans="2:51" s="12" customFormat="1" ht="13.5">
      <c r="B467" s="221"/>
      <c r="C467" s="222"/>
      <c r="D467" s="223" t="s">
        <v>224</v>
      </c>
      <c r="E467" s="224" t="s">
        <v>22</v>
      </c>
      <c r="F467" s="225" t="s">
        <v>3274</v>
      </c>
      <c r="G467" s="222"/>
      <c r="H467" s="226">
        <v>220.41</v>
      </c>
      <c r="I467" s="227"/>
      <c r="J467" s="222"/>
      <c r="K467" s="222"/>
      <c r="L467" s="228"/>
      <c r="M467" s="229"/>
      <c r="N467" s="230"/>
      <c r="O467" s="230"/>
      <c r="P467" s="230"/>
      <c r="Q467" s="230"/>
      <c r="R467" s="230"/>
      <c r="S467" s="230"/>
      <c r="T467" s="231"/>
      <c r="AT467" s="232" t="s">
        <v>224</v>
      </c>
      <c r="AU467" s="232" t="s">
        <v>86</v>
      </c>
      <c r="AV467" s="12" t="s">
        <v>86</v>
      </c>
      <c r="AW467" s="12" t="s">
        <v>41</v>
      </c>
      <c r="AX467" s="12" t="s">
        <v>24</v>
      </c>
      <c r="AY467" s="232" t="s">
        <v>214</v>
      </c>
    </row>
    <row r="468" spans="2:65" s="1" customFormat="1" ht="22.5" customHeight="1">
      <c r="B468" s="42"/>
      <c r="C468" s="206" t="s">
        <v>1169</v>
      </c>
      <c r="D468" s="206" t="s">
        <v>216</v>
      </c>
      <c r="E468" s="207" t="s">
        <v>3275</v>
      </c>
      <c r="F468" s="208" t="s">
        <v>3276</v>
      </c>
      <c r="G468" s="209" t="s">
        <v>313</v>
      </c>
      <c r="H468" s="210">
        <v>4</v>
      </c>
      <c r="I468" s="211"/>
      <c r="J468" s="212">
        <f>ROUND(I468*H468,2)</f>
        <v>0</v>
      </c>
      <c r="K468" s="208" t="s">
        <v>234</v>
      </c>
      <c r="L468" s="62"/>
      <c r="M468" s="213" t="s">
        <v>22</v>
      </c>
      <c r="N468" s="214" t="s">
        <v>49</v>
      </c>
      <c r="O468" s="43"/>
      <c r="P468" s="215">
        <f>O468*H468</f>
        <v>0</v>
      </c>
      <c r="Q468" s="215">
        <v>0</v>
      </c>
      <c r="R468" s="215">
        <f>Q468*H468</f>
        <v>0</v>
      </c>
      <c r="S468" s="215">
        <v>0</v>
      </c>
      <c r="T468" s="216">
        <f>S468*H468</f>
        <v>0</v>
      </c>
      <c r="AR468" s="25" t="s">
        <v>310</v>
      </c>
      <c r="AT468" s="25" t="s">
        <v>216</v>
      </c>
      <c r="AU468" s="25" t="s">
        <v>86</v>
      </c>
      <c r="AY468" s="25" t="s">
        <v>214</v>
      </c>
      <c r="BE468" s="217">
        <f>IF(N468="základní",J468,0)</f>
        <v>0</v>
      </c>
      <c r="BF468" s="217">
        <f>IF(N468="snížená",J468,0)</f>
        <v>0</v>
      </c>
      <c r="BG468" s="217">
        <f>IF(N468="zákl. přenesená",J468,0)</f>
        <v>0</v>
      </c>
      <c r="BH468" s="217">
        <f>IF(N468="sníž. přenesená",J468,0)</f>
        <v>0</v>
      </c>
      <c r="BI468" s="217">
        <f>IF(N468="nulová",J468,0)</f>
        <v>0</v>
      </c>
      <c r="BJ468" s="25" t="s">
        <v>24</v>
      </c>
      <c r="BK468" s="217">
        <f>ROUND(I468*H468,2)</f>
        <v>0</v>
      </c>
      <c r="BL468" s="25" t="s">
        <v>310</v>
      </c>
      <c r="BM468" s="25" t="s">
        <v>3277</v>
      </c>
    </row>
    <row r="469" spans="2:47" s="1" customFormat="1" ht="27">
      <c r="B469" s="42"/>
      <c r="C469" s="64"/>
      <c r="D469" s="218" t="s">
        <v>223</v>
      </c>
      <c r="E469" s="64"/>
      <c r="F469" s="219" t="s">
        <v>3278</v>
      </c>
      <c r="G469" s="64"/>
      <c r="H469" s="64"/>
      <c r="I469" s="174"/>
      <c r="J469" s="64"/>
      <c r="K469" s="64"/>
      <c r="L469" s="62"/>
      <c r="M469" s="220"/>
      <c r="N469" s="43"/>
      <c r="O469" s="43"/>
      <c r="P469" s="43"/>
      <c r="Q469" s="43"/>
      <c r="R469" s="43"/>
      <c r="S469" s="43"/>
      <c r="T469" s="79"/>
      <c r="AT469" s="25" t="s">
        <v>223</v>
      </c>
      <c r="AU469" s="25" t="s">
        <v>86</v>
      </c>
    </row>
    <row r="470" spans="2:51" s="12" customFormat="1" ht="13.5">
      <c r="B470" s="221"/>
      <c r="C470" s="222"/>
      <c r="D470" s="223" t="s">
        <v>224</v>
      </c>
      <c r="E470" s="224" t="s">
        <v>22</v>
      </c>
      <c r="F470" s="225" t="s">
        <v>3279</v>
      </c>
      <c r="G470" s="222"/>
      <c r="H470" s="226">
        <v>4</v>
      </c>
      <c r="I470" s="227"/>
      <c r="J470" s="222"/>
      <c r="K470" s="222"/>
      <c r="L470" s="228"/>
      <c r="M470" s="229"/>
      <c r="N470" s="230"/>
      <c r="O470" s="230"/>
      <c r="P470" s="230"/>
      <c r="Q470" s="230"/>
      <c r="R470" s="230"/>
      <c r="S470" s="230"/>
      <c r="T470" s="231"/>
      <c r="AT470" s="232" t="s">
        <v>224</v>
      </c>
      <c r="AU470" s="232" t="s">
        <v>86</v>
      </c>
      <c r="AV470" s="12" t="s">
        <v>86</v>
      </c>
      <c r="AW470" s="12" t="s">
        <v>41</v>
      </c>
      <c r="AX470" s="12" t="s">
        <v>24</v>
      </c>
      <c r="AY470" s="232" t="s">
        <v>214</v>
      </c>
    </row>
    <row r="471" spans="2:65" s="1" customFormat="1" ht="22.5" customHeight="1">
      <c r="B471" s="42"/>
      <c r="C471" s="236" t="s">
        <v>1176</v>
      </c>
      <c r="D471" s="236" t="s">
        <v>179</v>
      </c>
      <c r="E471" s="237" t="s">
        <v>3280</v>
      </c>
      <c r="F471" s="238" t="s">
        <v>3281</v>
      </c>
      <c r="G471" s="239" t="s">
        <v>313</v>
      </c>
      <c r="H471" s="240">
        <v>4</v>
      </c>
      <c r="I471" s="241"/>
      <c r="J471" s="242">
        <f>ROUND(I471*H471,2)</f>
        <v>0</v>
      </c>
      <c r="K471" s="238" t="s">
        <v>234</v>
      </c>
      <c r="L471" s="243"/>
      <c r="M471" s="244" t="s">
        <v>22</v>
      </c>
      <c r="N471" s="245" t="s">
        <v>49</v>
      </c>
      <c r="O471" s="43"/>
      <c r="P471" s="215">
        <f>O471*H471</f>
        <v>0</v>
      </c>
      <c r="Q471" s="215">
        <v>0.0091</v>
      </c>
      <c r="R471" s="215">
        <f>Q471*H471</f>
        <v>0.0364</v>
      </c>
      <c r="S471" s="215">
        <v>0</v>
      </c>
      <c r="T471" s="216">
        <f>S471*H471</f>
        <v>0</v>
      </c>
      <c r="AR471" s="25" t="s">
        <v>416</v>
      </c>
      <c r="AT471" s="25" t="s">
        <v>179</v>
      </c>
      <c r="AU471" s="25" t="s">
        <v>86</v>
      </c>
      <c r="AY471" s="25" t="s">
        <v>214</v>
      </c>
      <c r="BE471" s="217">
        <f>IF(N471="základní",J471,0)</f>
        <v>0</v>
      </c>
      <c r="BF471" s="217">
        <f>IF(N471="snížená",J471,0)</f>
        <v>0</v>
      </c>
      <c r="BG471" s="217">
        <f>IF(N471="zákl. přenesená",J471,0)</f>
        <v>0</v>
      </c>
      <c r="BH471" s="217">
        <f>IF(N471="sníž. přenesená",J471,0)</f>
        <v>0</v>
      </c>
      <c r="BI471" s="217">
        <f>IF(N471="nulová",J471,0)</f>
        <v>0</v>
      </c>
      <c r="BJ471" s="25" t="s">
        <v>24</v>
      </c>
      <c r="BK471" s="217">
        <f>ROUND(I471*H471,2)</f>
        <v>0</v>
      </c>
      <c r="BL471" s="25" t="s">
        <v>310</v>
      </c>
      <c r="BM471" s="25" t="s">
        <v>3282</v>
      </c>
    </row>
    <row r="472" spans="2:47" s="1" customFormat="1" ht="13.5">
      <c r="B472" s="42"/>
      <c r="C472" s="64"/>
      <c r="D472" s="223" t="s">
        <v>223</v>
      </c>
      <c r="E472" s="64"/>
      <c r="F472" s="269" t="s">
        <v>3283</v>
      </c>
      <c r="G472" s="64"/>
      <c r="H472" s="64"/>
      <c r="I472" s="174"/>
      <c r="J472" s="64"/>
      <c r="K472" s="64"/>
      <c r="L472" s="62"/>
      <c r="M472" s="220"/>
      <c r="N472" s="43"/>
      <c r="O472" s="43"/>
      <c r="P472" s="43"/>
      <c r="Q472" s="43"/>
      <c r="R472" s="43"/>
      <c r="S472" s="43"/>
      <c r="T472" s="79"/>
      <c r="AT472" s="25" t="s">
        <v>223</v>
      </c>
      <c r="AU472" s="25" t="s">
        <v>86</v>
      </c>
    </row>
    <row r="473" spans="2:65" s="1" customFormat="1" ht="22.5" customHeight="1">
      <c r="B473" s="42"/>
      <c r="C473" s="206" t="s">
        <v>1181</v>
      </c>
      <c r="D473" s="206" t="s">
        <v>216</v>
      </c>
      <c r="E473" s="207" t="s">
        <v>1850</v>
      </c>
      <c r="F473" s="208" t="s">
        <v>1851</v>
      </c>
      <c r="G473" s="209" t="s">
        <v>307</v>
      </c>
      <c r="H473" s="210">
        <v>214.41</v>
      </c>
      <c r="I473" s="211"/>
      <c r="J473" s="212">
        <f>ROUND(I473*H473,2)</f>
        <v>0</v>
      </c>
      <c r="K473" s="208" t="s">
        <v>234</v>
      </c>
      <c r="L473" s="62"/>
      <c r="M473" s="213" t="s">
        <v>22</v>
      </c>
      <c r="N473" s="214" t="s">
        <v>49</v>
      </c>
      <c r="O473" s="43"/>
      <c r="P473" s="215">
        <f>O473*H473</f>
        <v>0</v>
      </c>
      <c r="Q473" s="215">
        <v>0</v>
      </c>
      <c r="R473" s="215">
        <f>Q473*H473</f>
        <v>0</v>
      </c>
      <c r="S473" s="215">
        <v>0</v>
      </c>
      <c r="T473" s="216">
        <f>S473*H473</f>
        <v>0</v>
      </c>
      <c r="AR473" s="25" t="s">
        <v>221</v>
      </c>
      <c r="AT473" s="25" t="s">
        <v>216</v>
      </c>
      <c r="AU473" s="25" t="s">
        <v>86</v>
      </c>
      <c r="AY473" s="25" t="s">
        <v>214</v>
      </c>
      <c r="BE473" s="217">
        <f>IF(N473="základní",J473,0)</f>
        <v>0</v>
      </c>
      <c r="BF473" s="217">
        <f>IF(N473="snížená",J473,0)</f>
        <v>0</v>
      </c>
      <c r="BG473" s="217">
        <f>IF(N473="zákl. přenesená",J473,0)</f>
        <v>0</v>
      </c>
      <c r="BH473" s="217">
        <f>IF(N473="sníž. přenesená",J473,0)</f>
        <v>0</v>
      </c>
      <c r="BI473" s="217">
        <f>IF(N473="nulová",J473,0)</f>
        <v>0</v>
      </c>
      <c r="BJ473" s="25" t="s">
        <v>24</v>
      </c>
      <c r="BK473" s="217">
        <f>ROUND(I473*H473,2)</f>
        <v>0</v>
      </c>
      <c r="BL473" s="25" t="s">
        <v>221</v>
      </c>
      <c r="BM473" s="25" t="s">
        <v>3284</v>
      </c>
    </row>
    <row r="474" spans="2:47" s="1" customFormat="1" ht="13.5">
      <c r="B474" s="42"/>
      <c r="C474" s="64"/>
      <c r="D474" s="218" t="s">
        <v>223</v>
      </c>
      <c r="E474" s="64"/>
      <c r="F474" s="219" t="s">
        <v>1853</v>
      </c>
      <c r="G474" s="64"/>
      <c r="H474" s="64"/>
      <c r="I474" s="174"/>
      <c r="J474" s="64"/>
      <c r="K474" s="64"/>
      <c r="L474" s="62"/>
      <c r="M474" s="220"/>
      <c r="N474" s="43"/>
      <c r="O474" s="43"/>
      <c r="P474" s="43"/>
      <c r="Q474" s="43"/>
      <c r="R474" s="43"/>
      <c r="S474" s="43"/>
      <c r="T474" s="79"/>
      <c r="AT474" s="25" t="s">
        <v>223</v>
      </c>
      <c r="AU474" s="25" t="s">
        <v>86</v>
      </c>
    </row>
    <row r="475" spans="2:51" s="12" customFormat="1" ht="13.5">
      <c r="B475" s="221"/>
      <c r="C475" s="222"/>
      <c r="D475" s="223" t="s">
        <v>224</v>
      </c>
      <c r="E475" s="224" t="s">
        <v>22</v>
      </c>
      <c r="F475" s="225" t="s">
        <v>3285</v>
      </c>
      <c r="G475" s="222"/>
      <c r="H475" s="226">
        <v>214.41</v>
      </c>
      <c r="I475" s="227"/>
      <c r="J475" s="222"/>
      <c r="K475" s="222"/>
      <c r="L475" s="228"/>
      <c r="M475" s="229"/>
      <c r="N475" s="230"/>
      <c r="O475" s="230"/>
      <c r="P475" s="230"/>
      <c r="Q475" s="230"/>
      <c r="R475" s="230"/>
      <c r="S475" s="230"/>
      <c r="T475" s="231"/>
      <c r="AT475" s="232" t="s">
        <v>224</v>
      </c>
      <c r="AU475" s="232" t="s">
        <v>86</v>
      </c>
      <c r="AV475" s="12" t="s">
        <v>86</v>
      </c>
      <c r="AW475" s="12" t="s">
        <v>41</v>
      </c>
      <c r="AX475" s="12" t="s">
        <v>24</v>
      </c>
      <c r="AY475" s="232" t="s">
        <v>214</v>
      </c>
    </row>
    <row r="476" spans="2:65" s="1" customFormat="1" ht="22.5" customHeight="1">
      <c r="B476" s="42"/>
      <c r="C476" s="206" t="s">
        <v>1188</v>
      </c>
      <c r="D476" s="206" t="s">
        <v>216</v>
      </c>
      <c r="E476" s="207" t="s">
        <v>1854</v>
      </c>
      <c r="F476" s="208" t="s">
        <v>1855</v>
      </c>
      <c r="G476" s="209" t="s">
        <v>313</v>
      </c>
      <c r="H476" s="210">
        <v>2</v>
      </c>
      <c r="I476" s="211"/>
      <c r="J476" s="212">
        <f>ROUND(I476*H476,2)</f>
        <v>0</v>
      </c>
      <c r="K476" s="208" t="s">
        <v>234</v>
      </c>
      <c r="L476" s="62"/>
      <c r="M476" s="213" t="s">
        <v>22</v>
      </c>
      <c r="N476" s="214" t="s">
        <v>49</v>
      </c>
      <c r="O476" s="43"/>
      <c r="P476" s="215">
        <f>O476*H476</f>
        <v>0</v>
      </c>
      <c r="Q476" s="215">
        <v>0.46005</v>
      </c>
      <c r="R476" s="215">
        <f>Q476*H476</f>
        <v>0.9201</v>
      </c>
      <c r="S476" s="215">
        <v>0</v>
      </c>
      <c r="T476" s="216">
        <f>S476*H476</f>
        <v>0</v>
      </c>
      <c r="AR476" s="25" t="s">
        <v>221</v>
      </c>
      <c r="AT476" s="25" t="s">
        <v>216</v>
      </c>
      <c r="AU476" s="25" t="s">
        <v>86</v>
      </c>
      <c r="AY476" s="25" t="s">
        <v>214</v>
      </c>
      <c r="BE476" s="217">
        <f>IF(N476="základní",J476,0)</f>
        <v>0</v>
      </c>
      <c r="BF476" s="217">
        <f>IF(N476="snížená",J476,0)</f>
        <v>0</v>
      </c>
      <c r="BG476" s="217">
        <f>IF(N476="zákl. přenesená",J476,0)</f>
        <v>0</v>
      </c>
      <c r="BH476" s="217">
        <f>IF(N476="sníž. přenesená",J476,0)</f>
        <v>0</v>
      </c>
      <c r="BI476" s="217">
        <f>IF(N476="nulová",J476,0)</f>
        <v>0</v>
      </c>
      <c r="BJ476" s="25" t="s">
        <v>24</v>
      </c>
      <c r="BK476" s="217">
        <f>ROUND(I476*H476,2)</f>
        <v>0</v>
      </c>
      <c r="BL476" s="25" t="s">
        <v>221</v>
      </c>
      <c r="BM476" s="25" t="s">
        <v>3286</v>
      </c>
    </row>
    <row r="477" spans="2:47" s="1" customFormat="1" ht="13.5">
      <c r="B477" s="42"/>
      <c r="C477" s="64"/>
      <c r="D477" s="218" t="s">
        <v>223</v>
      </c>
      <c r="E477" s="64"/>
      <c r="F477" s="219" t="s">
        <v>1857</v>
      </c>
      <c r="G477" s="64"/>
      <c r="H477" s="64"/>
      <c r="I477" s="174"/>
      <c r="J477" s="64"/>
      <c r="K477" s="64"/>
      <c r="L477" s="62"/>
      <c r="M477" s="220"/>
      <c r="N477" s="43"/>
      <c r="O477" s="43"/>
      <c r="P477" s="43"/>
      <c r="Q477" s="43"/>
      <c r="R477" s="43"/>
      <c r="S477" s="43"/>
      <c r="T477" s="79"/>
      <c r="AT477" s="25" t="s">
        <v>223</v>
      </c>
      <c r="AU477" s="25" t="s">
        <v>86</v>
      </c>
    </row>
    <row r="478" spans="2:51" s="12" customFormat="1" ht="13.5">
      <c r="B478" s="221"/>
      <c r="C478" s="222"/>
      <c r="D478" s="223" t="s">
        <v>224</v>
      </c>
      <c r="E478" s="224" t="s">
        <v>22</v>
      </c>
      <c r="F478" s="225" t="s">
        <v>3287</v>
      </c>
      <c r="G478" s="222"/>
      <c r="H478" s="226">
        <v>2</v>
      </c>
      <c r="I478" s="227"/>
      <c r="J478" s="222"/>
      <c r="K478" s="222"/>
      <c r="L478" s="228"/>
      <c r="M478" s="229"/>
      <c r="N478" s="230"/>
      <c r="O478" s="230"/>
      <c r="P478" s="230"/>
      <c r="Q478" s="230"/>
      <c r="R478" s="230"/>
      <c r="S478" s="230"/>
      <c r="T478" s="231"/>
      <c r="AT478" s="232" t="s">
        <v>224</v>
      </c>
      <c r="AU478" s="232" t="s">
        <v>86</v>
      </c>
      <c r="AV478" s="12" t="s">
        <v>86</v>
      </c>
      <c r="AW478" s="12" t="s">
        <v>41</v>
      </c>
      <c r="AX478" s="12" t="s">
        <v>24</v>
      </c>
      <c r="AY478" s="232" t="s">
        <v>214</v>
      </c>
    </row>
    <row r="479" spans="2:65" s="1" customFormat="1" ht="22.5" customHeight="1">
      <c r="B479" s="42"/>
      <c r="C479" s="206" t="s">
        <v>1192</v>
      </c>
      <c r="D479" s="206" t="s">
        <v>216</v>
      </c>
      <c r="E479" s="207" t="s">
        <v>2418</v>
      </c>
      <c r="F479" s="208" t="s">
        <v>2419</v>
      </c>
      <c r="G479" s="209" t="s">
        <v>307</v>
      </c>
      <c r="H479" s="210">
        <v>214.41</v>
      </c>
      <c r="I479" s="211"/>
      <c r="J479" s="212">
        <f>ROUND(I479*H479,2)</f>
        <v>0</v>
      </c>
      <c r="K479" s="208" t="s">
        <v>234</v>
      </c>
      <c r="L479" s="62"/>
      <c r="M479" s="213" t="s">
        <v>22</v>
      </c>
      <c r="N479" s="214" t="s">
        <v>49</v>
      </c>
      <c r="O479" s="43"/>
      <c r="P479" s="215">
        <f>O479*H479</f>
        <v>0</v>
      </c>
      <c r="Q479" s="215">
        <v>6E-05</v>
      </c>
      <c r="R479" s="215">
        <f>Q479*H479</f>
        <v>0.0128646</v>
      </c>
      <c r="S479" s="215">
        <v>0</v>
      </c>
      <c r="T479" s="216">
        <f>S479*H479</f>
        <v>0</v>
      </c>
      <c r="AR479" s="25" t="s">
        <v>221</v>
      </c>
      <c r="AT479" s="25" t="s">
        <v>216</v>
      </c>
      <c r="AU479" s="25" t="s">
        <v>86</v>
      </c>
      <c r="AY479" s="25" t="s">
        <v>214</v>
      </c>
      <c r="BE479" s="217">
        <f>IF(N479="základní",J479,0)</f>
        <v>0</v>
      </c>
      <c r="BF479" s="217">
        <f>IF(N479="snížená",J479,0)</f>
        <v>0</v>
      </c>
      <c r="BG479" s="217">
        <f>IF(N479="zákl. přenesená",J479,0)</f>
        <v>0</v>
      </c>
      <c r="BH479" s="217">
        <f>IF(N479="sníž. přenesená",J479,0)</f>
        <v>0</v>
      </c>
      <c r="BI479" s="217">
        <f>IF(N479="nulová",J479,0)</f>
        <v>0</v>
      </c>
      <c r="BJ479" s="25" t="s">
        <v>24</v>
      </c>
      <c r="BK479" s="217">
        <f>ROUND(I479*H479,2)</f>
        <v>0</v>
      </c>
      <c r="BL479" s="25" t="s">
        <v>221</v>
      </c>
      <c r="BM479" s="25" t="s">
        <v>3288</v>
      </c>
    </row>
    <row r="480" spans="2:47" s="1" customFormat="1" ht="13.5">
      <c r="B480" s="42"/>
      <c r="C480" s="64"/>
      <c r="D480" s="218" t="s">
        <v>223</v>
      </c>
      <c r="E480" s="64"/>
      <c r="F480" s="219" t="s">
        <v>2421</v>
      </c>
      <c r="G480" s="64"/>
      <c r="H480" s="64"/>
      <c r="I480" s="174"/>
      <c r="J480" s="64"/>
      <c r="K480" s="64"/>
      <c r="L480" s="62"/>
      <c r="M480" s="220"/>
      <c r="N480" s="43"/>
      <c r="O480" s="43"/>
      <c r="P480" s="43"/>
      <c r="Q480" s="43"/>
      <c r="R480" s="43"/>
      <c r="S480" s="43"/>
      <c r="T480" s="79"/>
      <c r="AT480" s="25" t="s">
        <v>223</v>
      </c>
      <c r="AU480" s="25" t="s">
        <v>86</v>
      </c>
    </row>
    <row r="481" spans="2:51" s="12" customFormat="1" ht="13.5">
      <c r="B481" s="221"/>
      <c r="C481" s="222"/>
      <c r="D481" s="223" t="s">
        <v>224</v>
      </c>
      <c r="E481" s="224" t="s">
        <v>22</v>
      </c>
      <c r="F481" s="225" t="s">
        <v>3289</v>
      </c>
      <c r="G481" s="222"/>
      <c r="H481" s="226">
        <v>214.41</v>
      </c>
      <c r="I481" s="227"/>
      <c r="J481" s="222"/>
      <c r="K481" s="222"/>
      <c r="L481" s="228"/>
      <c r="M481" s="229"/>
      <c r="N481" s="230"/>
      <c r="O481" s="230"/>
      <c r="P481" s="230"/>
      <c r="Q481" s="230"/>
      <c r="R481" s="230"/>
      <c r="S481" s="230"/>
      <c r="T481" s="231"/>
      <c r="AT481" s="232" t="s">
        <v>224</v>
      </c>
      <c r="AU481" s="232" t="s">
        <v>86</v>
      </c>
      <c r="AV481" s="12" t="s">
        <v>86</v>
      </c>
      <c r="AW481" s="12" t="s">
        <v>41</v>
      </c>
      <c r="AX481" s="12" t="s">
        <v>24</v>
      </c>
      <c r="AY481" s="232" t="s">
        <v>214</v>
      </c>
    </row>
    <row r="482" spans="2:65" s="1" customFormat="1" ht="22.5" customHeight="1">
      <c r="B482" s="42"/>
      <c r="C482" s="206" t="s">
        <v>1198</v>
      </c>
      <c r="D482" s="206" t="s">
        <v>216</v>
      </c>
      <c r="E482" s="207" t="s">
        <v>3290</v>
      </c>
      <c r="F482" s="208" t="s">
        <v>3291</v>
      </c>
      <c r="G482" s="209" t="s">
        <v>313</v>
      </c>
      <c r="H482" s="210">
        <v>3</v>
      </c>
      <c r="I482" s="211"/>
      <c r="J482" s="212">
        <f>ROUND(I482*H482,2)</f>
        <v>0</v>
      </c>
      <c r="K482" s="208" t="s">
        <v>22</v>
      </c>
      <c r="L482" s="62"/>
      <c r="M482" s="213" t="s">
        <v>22</v>
      </c>
      <c r="N482" s="214" t="s">
        <v>49</v>
      </c>
      <c r="O482" s="43"/>
      <c r="P482" s="215">
        <f>O482*H482</f>
        <v>0</v>
      </c>
      <c r="Q482" s="215">
        <v>0.5</v>
      </c>
      <c r="R482" s="215">
        <f>Q482*H482</f>
        <v>1.5</v>
      </c>
      <c r="S482" s="215">
        <v>0</v>
      </c>
      <c r="T482" s="216">
        <f>S482*H482</f>
        <v>0</v>
      </c>
      <c r="AR482" s="25" t="s">
        <v>310</v>
      </c>
      <c r="AT482" s="25" t="s">
        <v>216</v>
      </c>
      <c r="AU482" s="25" t="s">
        <v>86</v>
      </c>
      <c r="AY482" s="25" t="s">
        <v>214</v>
      </c>
      <c r="BE482" s="217">
        <f>IF(N482="základní",J482,0)</f>
        <v>0</v>
      </c>
      <c r="BF482" s="217">
        <f>IF(N482="snížená",J482,0)</f>
        <v>0</v>
      </c>
      <c r="BG482" s="217">
        <f>IF(N482="zákl. přenesená",J482,0)</f>
        <v>0</v>
      </c>
      <c r="BH482" s="217">
        <f>IF(N482="sníž. přenesená",J482,0)</f>
        <v>0</v>
      </c>
      <c r="BI482" s="217">
        <f>IF(N482="nulová",J482,0)</f>
        <v>0</v>
      </c>
      <c r="BJ482" s="25" t="s">
        <v>24</v>
      </c>
      <c r="BK482" s="217">
        <f>ROUND(I482*H482,2)</f>
        <v>0</v>
      </c>
      <c r="BL482" s="25" t="s">
        <v>310</v>
      </c>
      <c r="BM482" s="25" t="s">
        <v>3292</v>
      </c>
    </row>
    <row r="483" spans="2:47" s="1" customFormat="1" ht="13.5">
      <c r="B483" s="42"/>
      <c r="C483" s="64"/>
      <c r="D483" s="218" t="s">
        <v>223</v>
      </c>
      <c r="E483" s="64"/>
      <c r="F483" s="219" t="s">
        <v>3291</v>
      </c>
      <c r="G483" s="64"/>
      <c r="H483" s="64"/>
      <c r="I483" s="174"/>
      <c r="J483" s="64"/>
      <c r="K483" s="64"/>
      <c r="L483" s="62"/>
      <c r="M483" s="220"/>
      <c r="N483" s="43"/>
      <c r="O483" s="43"/>
      <c r="P483" s="43"/>
      <c r="Q483" s="43"/>
      <c r="R483" s="43"/>
      <c r="S483" s="43"/>
      <c r="T483" s="79"/>
      <c r="AT483" s="25" t="s">
        <v>223</v>
      </c>
      <c r="AU483" s="25" t="s">
        <v>86</v>
      </c>
    </row>
    <row r="484" spans="2:51" s="12" customFormat="1" ht="13.5">
      <c r="B484" s="221"/>
      <c r="C484" s="222"/>
      <c r="D484" s="223" t="s">
        <v>224</v>
      </c>
      <c r="E484" s="224" t="s">
        <v>22</v>
      </c>
      <c r="F484" s="225" t="s">
        <v>3293</v>
      </c>
      <c r="G484" s="222"/>
      <c r="H484" s="226">
        <v>3</v>
      </c>
      <c r="I484" s="227"/>
      <c r="J484" s="222"/>
      <c r="K484" s="222"/>
      <c r="L484" s="228"/>
      <c r="M484" s="229"/>
      <c r="N484" s="230"/>
      <c r="O484" s="230"/>
      <c r="P484" s="230"/>
      <c r="Q484" s="230"/>
      <c r="R484" s="230"/>
      <c r="S484" s="230"/>
      <c r="T484" s="231"/>
      <c r="AT484" s="232" t="s">
        <v>224</v>
      </c>
      <c r="AU484" s="232" t="s">
        <v>86</v>
      </c>
      <c r="AV484" s="12" t="s">
        <v>86</v>
      </c>
      <c r="AW484" s="12" t="s">
        <v>41</v>
      </c>
      <c r="AX484" s="12" t="s">
        <v>24</v>
      </c>
      <c r="AY484" s="232" t="s">
        <v>214</v>
      </c>
    </row>
    <row r="485" spans="2:65" s="1" customFormat="1" ht="22.5" customHeight="1">
      <c r="B485" s="42"/>
      <c r="C485" s="206" t="s">
        <v>1204</v>
      </c>
      <c r="D485" s="206" t="s">
        <v>216</v>
      </c>
      <c r="E485" s="207" t="s">
        <v>3294</v>
      </c>
      <c r="F485" s="208" t="s">
        <v>3295</v>
      </c>
      <c r="G485" s="209" t="s">
        <v>313</v>
      </c>
      <c r="H485" s="210">
        <v>2</v>
      </c>
      <c r="I485" s="211"/>
      <c r="J485" s="212">
        <f>ROUND(I485*H485,2)</f>
        <v>0</v>
      </c>
      <c r="K485" s="208" t="s">
        <v>22</v>
      </c>
      <c r="L485" s="62"/>
      <c r="M485" s="213" t="s">
        <v>22</v>
      </c>
      <c r="N485" s="214" t="s">
        <v>49</v>
      </c>
      <c r="O485" s="43"/>
      <c r="P485" s="215">
        <f>O485*H485</f>
        <v>0</v>
      </c>
      <c r="Q485" s="215">
        <v>0.5</v>
      </c>
      <c r="R485" s="215">
        <f>Q485*H485</f>
        <v>1</v>
      </c>
      <c r="S485" s="215">
        <v>0</v>
      </c>
      <c r="T485" s="216">
        <f>S485*H485</f>
        <v>0</v>
      </c>
      <c r="AR485" s="25" t="s">
        <v>310</v>
      </c>
      <c r="AT485" s="25" t="s">
        <v>216</v>
      </c>
      <c r="AU485" s="25" t="s">
        <v>86</v>
      </c>
      <c r="AY485" s="25" t="s">
        <v>214</v>
      </c>
      <c r="BE485" s="217">
        <f>IF(N485="základní",J485,0)</f>
        <v>0</v>
      </c>
      <c r="BF485" s="217">
        <f>IF(N485="snížená",J485,0)</f>
        <v>0</v>
      </c>
      <c r="BG485" s="217">
        <f>IF(N485="zákl. přenesená",J485,0)</f>
        <v>0</v>
      </c>
      <c r="BH485" s="217">
        <f>IF(N485="sníž. přenesená",J485,0)</f>
        <v>0</v>
      </c>
      <c r="BI485" s="217">
        <f>IF(N485="nulová",J485,0)</f>
        <v>0</v>
      </c>
      <c r="BJ485" s="25" t="s">
        <v>24</v>
      </c>
      <c r="BK485" s="217">
        <f>ROUND(I485*H485,2)</f>
        <v>0</v>
      </c>
      <c r="BL485" s="25" t="s">
        <v>310</v>
      </c>
      <c r="BM485" s="25" t="s">
        <v>3296</v>
      </c>
    </row>
    <row r="486" spans="2:47" s="1" customFormat="1" ht="13.5">
      <c r="B486" s="42"/>
      <c r="C486" s="64"/>
      <c r="D486" s="218" t="s">
        <v>223</v>
      </c>
      <c r="E486" s="64"/>
      <c r="F486" s="219" t="s">
        <v>3291</v>
      </c>
      <c r="G486" s="64"/>
      <c r="H486" s="64"/>
      <c r="I486" s="174"/>
      <c r="J486" s="64"/>
      <c r="K486" s="64"/>
      <c r="L486" s="62"/>
      <c r="M486" s="220"/>
      <c r="N486" s="43"/>
      <c r="O486" s="43"/>
      <c r="P486" s="43"/>
      <c r="Q486" s="43"/>
      <c r="R486" s="43"/>
      <c r="S486" s="43"/>
      <c r="T486" s="79"/>
      <c r="AT486" s="25" t="s">
        <v>223</v>
      </c>
      <c r="AU486" s="25" t="s">
        <v>86</v>
      </c>
    </row>
    <row r="487" spans="2:51" s="12" customFormat="1" ht="13.5">
      <c r="B487" s="221"/>
      <c r="C487" s="222"/>
      <c r="D487" s="218" t="s">
        <v>224</v>
      </c>
      <c r="E487" s="233" t="s">
        <v>22</v>
      </c>
      <c r="F487" s="234" t="s">
        <v>3102</v>
      </c>
      <c r="G487" s="222"/>
      <c r="H487" s="235">
        <v>2</v>
      </c>
      <c r="I487" s="227"/>
      <c r="J487" s="222"/>
      <c r="K487" s="222"/>
      <c r="L487" s="228"/>
      <c r="M487" s="229"/>
      <c r="N487" s="230"/>
      <c r="O487" s="230"/>
      <c r="P487" s="230"/>
      <c r="Q487" s="230"/>
      <c r="R487" s="230"/>
      <c r="S487" s="230"/>
      <c r="T487" s="231"/>
      <c r="AT487" s="232" t="s">
        <v>224</v>
      </c>
      <c r="AU487" s="232" t="s">
        <v>86</v>
      </c>
      <c r="AV487" s="12" t="s">
        <v>86</v>
      </c>
      <c r="AW487" s="12" t="s">
        <v>41</v>
      </c>
      <c r="AX487" s="12" t="s">
        <v>24</v>
      </c>
      <c r="AY487" s="232" t="s">
        <v>214</v>
      </c>
    </row>
    <row r="488" spans="2:63" s="11" customFormat="1" ht="29.85" customHeight="1">
      <c r="B488" s="189"/>
      <c r="C488" s="190"/>
      <c r="D488" s="203" t="s">
        <v>77</v>
      </c>
      <c r="E488" s="204" t="s">
        <v>270</v>
      </c>
      <c r="F488" s="204" t="s">
        <v>404</v>
      </c>
      <c r="G488" s="190"/>
      <c r="H488" s="190"/>
      <c r="I488" s="193"/>
      <c r="J488" s="205">
        <f>BK488</f>
        <v>0</v>
      </c>
      <c r="K488" s="190"/>
      <c r="L488" s="195"/>
      <c r="M488" s="196"/>
      <c r="N488" s="197"/>
      <c r="O488" s="197"/>
      <c r="P488" s="198">
        <f>SUM(P489:P493)</f>
        <v>0</v>
      </c>
      <c r="Q488" s="197"/>
      <c r="R488" s="198">
        <f>SUM(R489:R493)</f>
        <v>0.23247600000000004</v>
      </c>
      <c r="S488" s="197"/>
      <c r="T488" s="199">
        <f>SUM(T489:T493)</f>
        <v>0</v>
      </c>
      <c r="AR488" s="200" t="s">
        <v>24</v>
      </c>
      <c r="AT488" s="201" t="s">
        <v>77</v>
      </c>
      <c r="AU488" s="201" t="s">
        <v>24</v>
      </c>
      <c r="AY488" s="200" t="s">
        <v>214</v>
      </c>
      <c r="BK488" s="202">
        <f>SUM(BK489:BK493)</f>
        <v>0</v>
      </c>
    </row>
    <row r="489" spans="2:65" s="1" customFormat="1" ht="22.5" customHeight="1">
      <c r="B489" s="42"/>
      <c r="C489" s="206" t="s">
        <v>1211</v>
      </c>
      <c r="D489" s="206" t="s">
        <v>216</v>
      </c>
      <c r="E489" s="207" t="s">
        <v>3297</v>
      </c>
      <c r="F489" s="208" t="s">
        <v>3298</v>
      </c>
      <c r="G489" s="209" t="s">
        <v>307</v>
      </c>
      <c r="H489" s="210">
        <v>4649.52</v>
      </c>
      <c r="I489" s="211"/>
      <c r="J489" s="212">
        <f>ROUND(I489*H489,2)</f>
        <v>0</v>
      </c>
      <c r="K489" s="208" t="s">
        <v>22</v>
      </c>
      <c r="L489" s="62"/>
      <c r="M489" s="213" t="s">
        <v>22</v>
      </c>
      <c r="N489" s="214" t="s">
        <v>49</v>
      </c>
      <c r="O489" s="43"/>
      <c r="P489" s="215">
        <f>O489*H489</f>
        <v>0</v>
      </c>
      <c r="Q489" s="215">
        <v>5E-05</v>
      </c>
      <c r="R489" s="215">
        <f>Q489*H489</f>
        <v>0.23247600000000004</v>
      </c>
      <c r="S489" s="215">
        <v>0</v>
      </c>
      <c r="T489" s="216">
        <f>S489*H489</f>
        <v>0</v>
      </c>
      <c r="AR489" s="25" t="s">
        <v>221</v>
      </c>
      <c r="AT489" s="25" t="s">
        <v>216</v>
      </c>
      <c r="AU489" s="25" t="s">
        <v>86</v>
      </c>
      <c r="AY489" s="25" t="s">
        <v>214</v>
      </c>
      <c r="BE489" s="217">
        <f>IF(N489="základní",J489,0)</f>
        <v>0</v>
      </c>
      <c r="BF489" s="217">
        <f>IF(N489="snížená",J489,0)</f>
        <v>0</v>
      </c>
      <c r="BG489" s="217">
        <f>IF(N489="zákl. přenesená",J489,0)</f>
        <v>0</v>
      </c>
      <c r="BH489" s="217">
        <f>IF(N489="sníž. přenesená",J489,0)</f>
        <v>0</v>
      </c>
      <c r="BI489" s="217">
        <f>IF(N489="nulová",J489,0)</f>
        <v>0</v>
      </c>
      <c r="BJ489" s="25" t="s">
        <v>24</v>
      </c>
      <c r="BK489" s="217">
        <f>ROUND(I489*H489,2)</f>
        <v>0</v>
      </c>
      <c r="BL489" s="25" t="s">
        <v>221</v>
      </c>
      <c r="BM489" s="25" t="s">
        <v>3299</v>
      </c>
    </row>
    <row r="490" spans="2:47" s="1" customFormat="1" ht="13.5">
      <c r="B490" s="42"/>
      <c r="C490" s="64"/>
      <c r="D490" s="218" t="s">
        <v>223</v>
      </c>
      <c r="E490" s="64"/>
      <c r="F490" s="219" t="s">
        <v>3300</v>
      </c>
      <c r="G490" s="64"/>
      <c r="H490" s="64"/>
      <c r="I490" s="174"/>
      <c r="J490" s="64"/>
      <c r="K490" s="64"/>
      <c r="L490" s="62"/>
      <c r="M490" s="220"/>
      <c r="N490" s="43"/>
      <c r="O490" s="43"/>
      <c r="P490" s="43"/>
      <c r="Q490" s="43"/>
      <c r="R490" s="43"/>
      <c r="S490" s="43"/>
      <c r="T490" s="79"/>
      <c r="AT490" s="25" t="s">
        <v>223</v>
      </c>
      <c r="AU490" s="25" t="s">
        <v>86</v>
      </c>
    </row>
    <row r="491" spans="2:51" s="12" customFormat="1" ht="13.5">
      <c r="B491" s="221"/>
      <c r="C491" s="222"/>
      <c r="D491" s="218" t="s">
        <v>224</v>
      </c>
      <c r="E491" s="233" t="s">
        <v>22</v>
      </c>
      <c r="F491" s="234" t="s">
        <v>3301</v>
      </c>
      <c r="G491" s="222"/>
      <c r="H491" s="235">
        <v>3653.52</v>
      </c>
      <c r="I491" s="227"/>
      <c r="J491" s="222"/>
      <c r="K491" s="222"/>
      <c r="L491" s="228"/>
      <c r="M491" s="229"/>
      <c r="N491" s="230"/>
      <c r="O491" s="230"/>
      <c r="P491" s="230"/>
      <c r="Q491" s="230"/>
      <c r="R491" s="230"/>
      <c r="S491" s="230"/>
      <c r="T491" s="231"/>
      <c r="AT491" s="232" t="s">
        <v>224</v>
      </c>
      <c r="AU491" s="232" t="s">
        <v>86</v>
      </c>
      <c r="AV491" s="12" t="s">
        <v>86</v>
      </c>
      <c r="AW491" s="12" t="s">
        <v>41</v>
      </c>
      <c r="AX491" s="12" t="s">
        <v>78</v>
      </c>
      <c r="AY491" s="232" t="s">
        <v>214</v>
      </c>
    </row>
    <row r="492" spans="2:51" s="12" customFormat="1" ht="13.5">
      <c r="B492" s="221"/>
      <c r="C492" s="222"/>
      <c r="D492" s="218" t="s">
        <v>224</v>
      </c>
      <c r="E492" s="233" t="s">
        <v>22</v>
      </c>
      <c r="F492" s="234" t="s">
        <v>3302</v>
      </c>
      <c r="G492" s="222"/>
      <c r="H492" s="235">
        <v>996</v>
      </c>
      <c r="I492" s="227"/>
      <c r="J492" s="222"/>
      <c r="K492" s="222"/>
      <c r="L492" s="228"/>
      <c r="M492" s="229"/>
      <c r="N492" s="230"/>
      <c r="O492" s="230"/>
      <c r="P492" s="230"/>
      <c r="Q492" s="230"/>
      <c r="R492" s="230"/>
      <c r="S492" s="230"/>
      <c r="T492" s="231"/>
      <c r="AT492" s="232" t="s">
        <v>224</v>
      </c>
      <c r="AU492" s="232" t="s">
        <v>86</v>
      </c>
      <c r="AV492" s="12" t="s">
        <v>86</v>
      </c>
      <c r="AW492" s="12" t="s">
        <v>41</v>
      </c>
      <c r="AX492" s="12" t="s">
        <v>78</v>
      </c>
      <c r="AY492" s="232" t="s">
        <v>214</v>
      </c>
    </row>
    <row r="493" spans="2:51" s="14" customFormat="1" ht="13.5">
      <c r="B493" s="258"/>
      <c r="C493" s="259"/>
      <c r="D493" s="218" t="s">
        <v>224</v>
      </c>
      <c r="E493" s="285" t="s">
        <v>22</v>
      </c>
      <c r="F493" s="286" t="s">
        <v>349</v>
      </c>
      <c r="G493" s="259"/>
      <c r="H493" s="287">
        <v>4649.52</v>
      </c>
      <c r="I493" s="263"/>
      <c r="J493" s="259"/>
      <c r="K493" s="259"/>
      <c r="L493" s="264"/>
      <c r="M493" s="265"/>
      <c r="N493" s="266"/>
      <c r="O493" s="266"/>
      <c r="P493" s="266"/>
      <c r="Q493" s="266"/>
      <c r="R493" s="266"/>
      <c r="S493" s="266"/>
      <c r="T493" s="267"/>
      <c r="AT493" s="268" t="s">
        <v>224</v>
      </c>
      <c r="AU493" s="268" t="s">
        <v>86</v>
      </c>
      <c r="AV493" s="14" t="s">
        <v>221</v>
      </c>
      <c r="AW493" s="14" t="s">
        <v>41</v>
      </c>
      <c r="AX493" s="14" t="s">
        <v>24</v>
      </c>
      <c r="AY493" s="268" t="s">
        <v>214</v>
      </c>
    </row>
    <row r="494" spans="2:63" s="11" customFormat="1" ht="29.85" customHeight="1">
      <c r="B494" s="189"/>
      <c r="C494" s="190"/>
      <c r="D494" s="203" t="s">
        <v>77</v>
      </c>
      <c r="E494" s="204" t="s">
        <v>1045</v>
      </c>
      <c r="F494" s="204" t="s">
        <v>2779</v>
      </c>
      <c r="G494" s="190"/>
      <c r="H494" s="190"/>
      <c r="I494" s="193"/>
      <c r="J494" s="205">
        <f>BK494</f>
        <v>0</v>
      </c>
      <c r="K494" s="190"/>
      <c r="L494" s="195"/>
      <c r="M494" s="196"/>
      <c r="N494" s="197"/>
      <c r="O494" s="197"/>
      <c r="P494" s="198">
        <f>SUM(P495:P514)</f>
        <v>0</v>
      </c>
      <c r="Q494" s="197"/>
      <c r="R494" s="198">
        <f>SUM(R495:R514)</f>
        <v>0.12201</v>
      </c>
      <c r="S494" s="197"/>
      <c r="T494" s="199">
        <f>SUM(T495:T514)</f>
        <v>2036.485736</v>
      </c>
      <c r="AR494" s="200" t="s">
        <v>24</v>
      </c>
      <c r="AT494" s="201" t="s">
        <v>77</v>
      </c>
      <c r="AU494" s="201" t="s">
        <v>24</v>
      </c>
      <c r="AY494" s="200" t="s">
        <v>214</v>
      </c>
      <c r="BK494" s="202">
        <f>SUM(BK495:BK514)</f>
        <v>0</v>
      </c>
    </row>
    <row r="495" spans="2:65" s="1" customFormat="1" ht="22.5" customHeight="1">
      <c r="B495" s="42"/>
      <c r="C495" s="206" t="s">
        <v>1217</v>
      </c>
      <c r="D495" s="206" t="s">
        <v>216</v>
      </c>
      <c r="E495" s="207" t="s">
        <v>3303</v>
      </c>
      <c r="F495" s="208" t="s">
        <v>3304</v>
      </c>
      <c r="G495" s="209" t="s">
        <v>359</v>
      </c>
      <c r="H495" s="210">
        <v>2960.946</v>
      </c>
      <c r="I495" s="211"/>
      <c r="J495" s="212">
        <f>ROUND(I495*H495,2)</f>
        <v>0</v>
      </c>
      <c r="K495" s="208" t="s">
        <v>220</v>
      </c>
      <c r="L495" s="62"/>
      <c r="M495" s="213" t="s">
        <v>22</v>
      </c>
      <c r="N495" s="214" t="s">
        <v>49</v>
      </c>
      <c r="O495" s="43"/>
      <c r="P495" s="215">
        <f>O495*H495</f>
        <v>0</v>
      </c>
      <c r="Q495" s="215">
        <v>0</v>
      </c>
      <c r="R495" s="215">
        <f>Q495*H495</f>
        <v>0</v>
      </c>
      <c r="S495" s="215">
        <v>0.4</v>
      </c>
      <c r="T495" s="216">
        <f>S495*H495</f>
        <v>1184.3784</v>
      </c>
      <c r="AR495" s="25" t="s">
        <v>221</v>
      </c>
      <c r="AT495" s="25" t="s">
        <v>216</v>
      </c>
      <c r="AU495" s="25" t="s">
        <v>86</v>
      </c>
      <c r="AY495" s="25" t="s">
        <v>214</v>
      </c>
      <c r="BE495" s="217">
        <f>IF(N495="základní",J495,0)</f>
        <v>0</v>
      </c>
      <c r="BF495" s="217">
        <f>IF(N495="snížená",J495,0)</f>
        <v>0</v>
      </c>
      <c r="BG495" s="217">
        <f>IF(N495="zákl. přenesená",J495,0)</f>
        <v>0</v>
      </c>
      <c r="BH495" s="217">
        <f>IF(N495="sníž. přenesená",J495,0)</f>
        <v>0</v>
      </c>
      <c r="BI495" s="217">
        <f>IF(N495="nulová",J495,0)</f>
        <v>0</v>
      </c>
      <c r="BJ495" s="25" t="s">
        <v>24</v>
      </c>
      <c r="BK495" s="217">
        <f>ROUND(I495*H495,2)</f>
        <v>0</v>
      </c>
      <c r="BL495" s="25" t="s">
        <v>221</v>
      </c>
      <c r="BM495" s="25" t="s">
        <v>3305</v>
      </c>
    </row>
    <row r="496" spans="2:47" s="1" customFormat="1" ht="40.5">
      <c r="B496" s="42"/>
      <c r="C496" s="64"/>
      <c r="D496" s="218" t="s">
        <v>223</v>
      </c>
      <c r="E496" s="64"/>
      <c r="F496" s="219" t="s">
        <v>3306</v>
      </c>
      <c r="G496" s="64"/>
      <c r="H496" s="64"/>
      <c r="I496" s="174"/>
      <c r="J496" s="64"/>
      <c r="K496" s="64"/>
      <c r="L496" s="62"/>
      <c r="M496" s="220"/>
      <c r="N496" s="43"/>
      <c r="O496" s="43"/>
      <c r="P496" s="43"/>
      <c r="Q496" s="43"/>
      <c r="R496" s="43"/>
      <c r="S496" s="43"/>
      <c r="T496" s="79"/>
      <c r="AT496" s="25" t="s">
        <v>223</v>
      </c>
      <c r="AU496" s="25" t="s">
        <v>86</v>
      </c>
    </row>
    <row r="497" spans="2:51" s="12" customFormat="1" ht="13.5">
      <c r="B497" s="221"/>
      <c r="C497" s="222"/>
      <c r="D497" s="223" t="s">
        <v>224</v>
      </c>
      <c r="E497" s="224" t="s">
        <v>22</v>
      </c>
      <c r="F497" s="225" t="s">
        <v>3307</v>
      </c>
      <c r="G497" s="222"/>
      <c r="H497" s="226">
        <v>2960.946</v>
      </c>
      <c r="I497" s="227"/>
      <c r="J497" s="222"/>
      <c r="K497" s="222"/>
      <c r="L497" s="228"/>
      <c r="M497" s="229"/>
      <c r="N497" s="230"/>
      <c r="O497" s="230"/>
      <c r="P497" s="230"/>
      <c r="Q497" s="230"/>
      <c r="R497" s="230"/>
      <c r="S497" s="230"/>
      <c r="T497" s="231"/>
      <c r="AT497" s="232" t="s">
        <v>224</v>
      </c>
      <c r="AU497" s="232" t="s">
        <v>86</v>
      </c>
      <c r="AV497" s="12" t="s">
        <v>86</v>
      </c>
      <c r="AW497" s="12" t="s">
        <v>41</v>
      </c>
      <c r="AX497" s="12" t="s">
        <v>24</v>
      </c>
      <c r="AY497" s="232" t="s">
        <v>214</v>
      </c>
    </row>
    <row r="498" spans="2:65" s="1" customFormat="1" ht="22.5" customHeight="1">
      <c r="B498" s="42"/>
      <c r="C498" s="206" t="s">
        <v>1223</v>
      </c>
      <c r="D498" s="206" t="s">
        <v>216</v>
      </c>
      <c r="E498" s="207" t="s">
        <v>3308</v>
      </c>
      <c r="F498" s="208" t="s">
        <v>3309</v>
      </c>
      <c r="G498" s="209" t="s">
        <v>359</v>
      </c>
      <c r="H498" s="210">
        <v>2111.744</v>
      </c>
      <c r="I498" s="211"/>
      <c r="J498" s="212">
        <f>ROUND(I498*H498,2)</f>
        <v>0</v>
      </c>
      <c r="K498" s="208" t="s">
        <v>234</v>
      </c>
      <c r="L498" s="62"/>
      <c r="M498" s="213" t="s">
        <v>22</v>
      </c>
      <c r="N498" s="214" t="s">
        <v>49</v>
      </c>
      <c r="O498" s="43"/>
      <c r="P498" s="215">
        <f>O498*H498</f>
        <v>0</v>
      </c>
      <c r="Q498" s="215">
        <v>0</v>
      </c>
      <c r="R498" s="215">
        <f>Q498*H498</f>
        <v>0</v>
      </c>
      <c r="S498" s="215">
        <v>0.181</v>
      </c>
      <c r="T498" s="216">
        <f>S498*H498</f>
        <v>382.225664</v>
      </c>
      <c r="AR498" s="25" t="s">
        <v>221</v>
      </c>
      <c r="AT498" s="25" t="s">
        <v>216</v>
      </c>
      <c r="AU498" s="25" t="s">
        <v>86</v>
      </c>
      <c r="AY498" s="25" t="s">
        <v>214</v>
      </c>
      <c r="BE498" s="217">
        <f>IF(N498="základní",J498,0)</f>
        <v>0</v>
      </c>
      <c r="BF498" s="217">
        <f>IF(N498="snížená",J498,0)</f>
        <v>0</v>
      </c>
      <c r="BG498" s="217">
        <f>IF(N498="zákl. přenesená",J498,0)</f>
        <v>0</v>
      </c>
      <c r="BH498" s="217">
        <f>IF(N498="sníž. přenesená",J498,0)</f>
        <v>0</v>
      </c>
      <c r="BI498" s="217">
        <f>IF(N498="nulová",J498,0)</f>
        <v>0</v>
      </c>
      <c r="BJ498" s="25" t="s">
        <v>24</v>
      </c>
      <c r="BK498" s="217">
        <f>ROUND(I498*H498,2)</f>
        <v>0</v>
      </c>
      <c r="BL498" s="25" t="s">
        <v>221</v>
      </c>
      <c r="BM498" s="25" t="s">
        <v>3310</v>
      </c>
    </row>
    <row r="499" spans="2:47" s="1" customFormat="1" ht="40.5">
      <c r="B499" s="42"/>
      <c r="C499" s="64"/>
      <c r="D499" s="218" t="s">
        <v>223</v>
      </c>
      <c r="E499" s="64"/>
      <c r="F499" s="219" t="s">
        <v>3311</v>
      </c>
      <c r="G499" s="64"/>
      <c r="H499" s="64"/>
      <c r="I499" s="174"/>
      <c r="J499" s="64"/>
      <c r="K499" s="64"/>
      <c r="L499" s="62"/>
      <c r="M499" s="220"/>
      <c r="N499" s="43"/>
      <c r="O499" s="43"/>
      <c r="P499" s="43"/>
      <c r="Q499" s="43"/>
      <c r="R499" s="43"/>
      <c r="S499" s="43"/>
      <c r="T499" s="79"/>
      <c r="AT499" s="25" t="s">
        <v>223</v>
      </c>
      <c r="AU499" s="25" t="s">
        <v>86</v>
      </c>
    </row>
    <row r="500" spans="2:51" s="12" customFormat="1" ht="13.5">
      <c r="B500" s="221"/>
      <c r="C500" s="222"/>
      <c r="D500" s="223" t="s">
        <v>224</v>
      </c>
      <c r="E500" s="224" t="s">
        <v>22</v>
      </c>
      <c r="F500" s="225" t="s">
        <v>2662</v>
      </c>
      <c r="G500" s="222"/>
      <c r="H500" s="226">
        <v>2111.744</v>
      </c>
      <c r="I500" s="227"/>
      <c r="J500" s="222"/>
      <c r="K500" s="222"/>
      <c r="L500" s="228"/>
      <c r="M500" s="229"/>
      <c r="N500" s="230"/>
      <c r="O500" s="230"/>
      <c r="P500" s="230"/>
      <c r="Q500" s="230"/>
      <c r="R500" s="230"/>
      <c r="S500" s="230"/>
      <c r="T500" s="231"/>
      <c r="AT500" s="232" t="s">
        <v>224</v>
      </c>
      <c r="AU500" s="232" t="s">
        <v>86</v>
      </c>
      <c r="AV500" s="12" t="s">
        <v>86</v>
      </c>
      <c r="AW500" s="12" t="s">
        <v>41</v>
      </c>
      <c r="AX500" s="12" t="s">
        <v>24</v>
      </c>
      <c r="AY500" s="232" t="s">
        <v>214</v>
      </c>
    </row>
    <row r="501" spans="2:65" s="1" customFormat="1" ht="22.5" customHeight="1">
      <c r="B501" s="42"/>
      <c r="C501" s="206" t="s">
        <v>1229</v>
      </c>
      <c r="D501" s="206" t="s">
        <v>216</v>
      </c>
      <c r="E501" s="207" t="s">
        <v>3312</v>
      </c>
      <c r="F501" s="208" t="s">
        <v>3313</v>
      </c>
      <c r="G501" s="209" t="s">
        <v>359</v>
      </c>
      <c r="H501" s="210">
        <v>780.942</v>
      </c>
      <c r="I501" s="211"/>
      <c r="J501" s="212">
        <f>ROUND(I501*H501,2)</f>
        <v>0</v>
      </c>
      <c r="K501" s="208" t="s">
        <v>220</v>
      </c>
      <c r="L501" s="62"/>
      <c r="M501" s="213" t="s">
        <v>22</v>
      </c>
      <c r="N501" s="214" t="s">
        <v>49</v>
      </c>
      <c r="O501" s="43"/>
      <c r="P501" s="215">
        <f>O501*H501</f>
        <v>0</v>
      </c>
      <c r="Q501" s="215">
        <v>0</v>
      </c>
      <c r="R501" s="215">
        <f>Q501*H501</f>
        <v>0</v>
      </c>
      <c r="S501" s="215">
        <v>0.316</v>
      </c>
      <c r="T501" s="216">
        <f>S501*H501</f>
        <v>246.777672</v>
      </c>
      <c r="AR501" s="25" t="s">
        <v>221</v>
      </c>
      <c r="AT501" s="25" t="s">
        <v>216</v>
      </c>
      <c r="AU501" s="25" t="s">
        <v>86</v>
      </c>
      <c r="AY501" s="25" t="s">
        <v>214</v>
      </c>
      <c r="BE501" s="217">
        <f>IF(N501="základní",J501,0)</f>
        <v>0</v>
      </c>
      <c r="BF501" s="217">
        <f>IF(N501="snížená",J501,0)</f>
        <v>0</v>
      </c>
      <c r="BG501" s="217">
        <f>IF(N501="zákl. přenesená",J501,0)</f>
        <v>0</v>
      </c>
      <c r="BH501" s="217">
        <f>IF(N501="sníž. přenesená",J501,0)</f>
        <v>0</v>
      </c>
      <c r="BI501" s="217">
        <f>IF(N501="nulová",J501,0)</f>
        <v>0</v>
      </c>
      <c r="BJ501" s="25" t="s">
        <v>24</v>
      </c>
      <c r="BK501" s="217">
        <f>ROUND(I501*H501,2)</f>
        <v>0</v>
      </c>
      <c r="BL501" s="25" t="s">
        <v>221</v>
      </c>
      <c r="BM501" s="25" t="s">
        <v>3314</v>
      </c>
    </row>
    <row r="502" spans="2:47" s="1" customFormat="1" ht="13.5">
      <c r="B502" s="42"/>
      <c r="C502" s="64"/>
      <c r="D502" s="218" t="s">
        <v>223</v>
      </c>
      <c r="E502" s="64"/>
      <c r="F502" s="219" t="s">
        <v>3313</v>
      </c>
      <c r="G502" s="64"/>
      <c r="H502" s="64"/>
      <c r="I502" s="174"/>
      <c r="J502" s="64"/>
      <c r="K502" s="64"/>
      <c r="L502" s="62"/>
      <c r="M502" s="220"/>
      <c r="N502" s="43"/>
      <c r="O502" s="43"/>
      <c r="P502" s="43"/>
      <c r="Q502" s="43"/>
      <c r="R502" s="43"/>
      <c r="S502" s="43"/>
      <c r="T502" s="79"/>
      <c r="AT502" s="25" t="s">
        <v>223</v>
      </c>
      <c r="AU502" s="25" t="s">
        <v>86</v>
      </c>
    </row>
    <row r="503" spans="2:51" s="12" customFormat="1" ht="13.5">
      <c r="B503" s="221"/>
      <c r="C503" s="222"/>
      <c r="D503" s="223" t="s">
        <v>224</v>
      </c>
      <c r="E503" s="224" t="s">
        <v>22</v>
      </c>
      <c r="F503" s="225" t="s">
        <v>2888</v>
      </c>
      <c r="G503" s="222"/>
      <c r="H503" s="226">
        <v>780.942</v>
      </c>
      <c r="I503" s="227"/>
      <c r="J503" s="222"/>
      <c r="K503" s="222"/>
      <c r="L503" s="228"/>
      <c r="M503" s="229"/>
      <c r="N503" s="230"/>
      <c r="O503" s="230"/>
      <c r="P503" s="230"/>
      <c r="Q503" s="230"/>
      <c r="R503" s="230"/>
      <c r="S503" s="230"/>
      <c r="T503" s="231"/>
      <c r="AT503" s="232" t="s">
        <v>224</v>
      </c>
      <c r="AU503" s="232" t="s">
        <v>86</v>
      </c>
      <c r="AV503" s="12" t="s">
        <v>86</v>
      </c>
      <c r="AW503" s="12" t="s">
        <v>41</v>
      </c>
      <c r="AX503" s="12" t="s">
        <v>24</v>
      </c>
      <c r="AY503" s="232" t="s">
        <v>214</v>
      </c>
    </row>
    <row r="504" spans="2:65" s="1" customFormat="1" ht="22.5" customHeight="1">
      <c r="B504" s="42"/>
      <c r="C504" s="206" t="s">
        <v>1235</v>
      </c>
      <c r="D504" s="206" t="s">
        <v>216</v>
      </c>
      <c r="E504" s="207" t="s">
        <v>3315</v>
      </c>
      <c r="F504" s="208" t="s">
        <v>3316</v>
      </c>
      <c r="G504" s="209" t="s">
        <v>359</v>
      </c>
      <c r="H504" s="210">
        <v>1743</v>
      </c>
      <c r="I504" s="211"/>
      <c r="J504" s="212">
        <f>ROUND(I504*H504,2)</f>
        <v>0</v>
      </c>
      <c r="K504" s="208" t="s">
        <v>234</v>
      </c>
      <c r="L504" s="62"/>
      <c r="M504" s="213" t="s">
        <v>22</v>
      </c>
      <c r="N504" s="214" t="s">
        <v>49</v>
      </c>
      <c r="O504" s="43"/>
      <c r="P504" s="215">
        <f>O504*H504</f>
        <v>0</v>
      </c>
      <c r="Q504" s="215">
        <v>7E-05</v>
      </c>
      <c r="R504" s="215">
        <f>Q504*H504</f>
        <v>0.12201</v>
      </c>
      <c r="S504" s="215">
        <v>0.128</v>
      </c>
      <c r="T504" s="216">
        <f>S504*H504</f>
        <v>223.104</v>
      </c>
      <c r="AR504" s="25" t="s">
        <v>221</v>
      </c>
      <c r="AT504" s="25" t="s">
        <v>216</v>
      </c>
      <c r="AU504" s="25" t="s">
        <v>86</v>
      </c>
      <c r="AY504" s="25" t="s">
        <v>214</v>
      </c>
      <c r="BE504" s="217">
        <f>IF(N504="základní",J504,0)</f>
        <v>0</v>
      </c>
      <c r="BF504" s="217">
        <f>IF(N504="snížená",J504,0)</f>
        <v>0</v>
      </c>
      <c r="BG504" s="217">
        <f>IF(N504="zákl. přenesená",J504,0)</f>
        <v>0</v>
      </c>
      <c r="BH504" s="217">
        <f>IF(N504="sníž. přenesená",J504,0)</f>
        <v>0</v>
      </c>
      <c r="BI504" s="217">
        <f>IF(N504="nulová",J504,0)</f>
        <v>0</v>
      </c>
      <c r="BJ504" s="25" t="s">
        <v>24</v>
      </c>
      <c r="BK504" s="217">
        <f>ROUND(I504*H504,2)</f>
        <v>0</v>
      </c>
      <c r="BL504" s="25" t="s">
        <v>221</v>
      </c>
      <c r="BM504" s="25" t="s">
        <v>3317</v>
      </c>
    </row>
    <row r="505" spans="2:47" s="1" customFormat="1" ht="27">
      <c r="B505" s="42"/>
      <c r="C505" s="64"/>
      <c r="D505" s="218" t="s">
        <v>223</v>
      </c>
      <c r="E505" s="64"/>
      <c r="F505" s="219" t="s">
        <v>3318</v>
      </c>
      <c r="G505" s="64"/>
      <c r="H505" s="64"/>
      <c r="I505" s="174"/>
      <c r="J505" s="64"/>
      <c r="K505" s="64"/>
      <c r="L505" s="62"/>
      <c r="M505" s="220"/>
      <c r="N505" s="43"/>
      <c r="O505" s="43"/>
      <c r="P505" s="43"/>
      <c r="Q505" s="43"/>
      <c r="R505" s="43"/>
      <c r="S505" s="43"/>
      <c r="T505" s="79"/>
      <c r="AT505" s="25" t="s">
        <v>223</v>
      </c>
      <c r="AU505" s="25" t="s">
        <v>86</v>
      </c>
    </row>
    <row r="506" spans="2:51" s="12" customFormat="1" ht="13.5">
      <c r="B506" s="221"/>
      <c r="C506" s="222"/>
      <c r="D506" s="223" t="s">
        <v>224</v>
      </c>
      <c r="E506" s="224" t="s">
        <v>22</v>
      </c>
      <c r="F506" s="225" t="s">
        <v>3319</v>
      </c>
      <c r="G506" s="222"/>
      <c r="H506" s="226">
        <v>1743</v>
      </c>
      <c r="I506" s="227"/>
      <c r="J506" s="222"/>
      <c r="K506" s="222"/>
      <c r="L506" s="228"/>
      <c r="M506" s="229"/>
      <c r="N506" s="230"/>
      <c r="O506" s="230"/>
      <c r="P506" s="230"/>
      <c r="Q506" s="230"/>
      <c r="R506" s="230"/>
      <c r="S506" s="230"/>
      <c r="T506" s="231"/>
      <c r="AT506" s="232" t="s">
        <v>224</v>
      </c>
      <c r="AU506" s="232" t="s">
        <v>86</v>
      </c>
      <c r="AV506" s="12" t="s">
        <v>86</v>
      </c>
      <c r="AW506" s="12" t="s">
        <v>41</v>
      </c>
      <c r="AX506" s="12" t="s">
        <v>24</v>
      </c>
      <c r="AY506" s="232" t="s">
        <v>214</v>
      </c>
    </row>
    <row r="507" spans="2:65" s="1" customFormat="1" ht="22.5" customHeight="1">
      <c r="B507" s="42"/>
      <c r="C507" s="206" t="s">
        <v>1241</v>
      </c>
      <c r="D507" s="206" t="s">
        <v>216</v>
      </c>
      <c r="E507" s="207" t="s">
        <v>2788</v>
      </c>
      <c r="F507" s="208" t="s">
        <v>2789</v>
      </c>
      <c r="G507" s="209" t="s">
        <v>307</v>
      </c>
      <c r="H507" s="210">
        <v>996</v>
      </c>
      <c r="I507" s="211"/>
      <c r="J507" s="212">
        <f>ROUND(I507*H507,2)</f>
        <v>0</v>
      </c>
      <c r="K507" s="208" t="s">
        <v>234</v>
      </c>
      <c r="L507" s="62"/>
      <c r="M507" s="213" t="s">
        <v>22</v>
      </c>
      <c r="N507" s="214" t="s">
        <v>49</v>
      </c>
      <c r="O507" s="43"/>
      <c r="P507" s="215">
        <f>O507*H507</f>
        <v>0</v>
      </c>
      <c r="Q507" s="215">
        <v>0</v>
      </c>
      <c r="R507" s="215">
        <f>Q507*H507</f>
        <v>0</v>
      </c>
      <c r="S507" s="215">
        <v>0</v>
      </c>
      <c r="T507" s="216">
        <f>S507*H507</f>
        <v>0</v>
      </c>
      <c r="AR507" s="25" t="s">
        <v>221</v>
      </c>
      <c r="AT507" s="25" t="s">
        <v>216</v>
      </c>
      <c r="AU507" s="25" t="s">
        <v>86</v>
      </c>
      <c r="AY507" s="25" t="s">
        <v>214</v>
      </c>
      <c r="BE507" s="217">
        <f>IF(N507="základní",J507,0)</f>
        <v>0</v>
      </c>
      <c r="BF507" s="217">
        <f>IF(N507="snížená",J507,0)</f>
        <v>0</v>
      </c>
      <c r="BG507" s="217">
        <f>IF(N507="zákl. přenesená",J507,0)</f>
        <v>0</v>
      </c>
      <c r="BH507" s="217">
        <f>IF(N507="sníž. přenesená",J507,0)</f>
        <v>0</v>
      </c>
      <c r="BI507" s="217">
        <f>IF(N507="nulová",J507,0)</f>
        <v>0</v>
      </c>
      <c r="BJ507" s="25" t="s">
        <v>24</v>
      </c>
      <c r="BK507" s="217">
        <f>ROUND(I507*H507,2)</f>
        <v>0</v>
      </c>
      <c r="BL507" s="25" t="s">
        <v>221</v>
      </c>
      <c r="BM507" s="25" t="s">
        <v>3320</v>
      </c>
    </row>
    <row r="508" spans="2:47" s="1" customFormat="1" ht="13.5">
      <c r="B508" s="42"/>
      <c r="C508" s="64"/>
      <c r="D508" s="218" t="s">
        <v>223</v>
      </c>
      <c r="E508" s="64"/>
      <c r="F508" s="219" t="s">
        <v>2791</v>
      </c>
      <c r="G508" s="64"/>
      <c r="H508" s="64"/>
      <c r="I508" s="174"/>
      <c r="J508" s="64"/>
      <c r="K508" s="64"/>
      <c r="L508" s="62"/>
      <c r="M508" s="220"/>
      <c r="N508" s="43"/>
      <c r="O508" s="43"/>
      <c r="P508" s="43"/>
      <c r="Q508" s="43"/>
      <c r="R508" s="43"/>
      <c r="S508" s="43"/>
      <c r="T508" s="79"/>
      <c r="AT508" s="25" t="s">
        <v>223</v>
      </c>
      <c r="AU508" s="25" t="s">
        <v>86</v>
      </c>
    </row>
    <row r="509" spans="2:51" s="12" customFormat="1" ht="13.5">
      <c r="B509" s="221"/>
      <c r="C509" s="222"/>
      <c r="D509" s="223" t="s">
        <v>224</v>
      </c>
      <c r="E509" s="224" t="s">
        <v>22</v>
      </c>
      <c r="F509" s="225" t="s">
        <v>3321</v>
      </c>
      <c r="G509" s="222"/>
      <c r="H509" s="226">
        <v>996</v>
      </c>
      <c r="I509" s="227"/>
      <c r="J509" s="222"/>
      <c r="K509" s="222"/>
      <c r="L509" s="228"/>
      <c r="M509" s="229"/>
      <c r="N509" s="230"/>
      <c r="O509" s="230"/>
      <c r="P509" s="230"/>
      <c r="Q509" s="230"/>
      <c r="R509" s="230"/>
      <c r="S509" s="230"/>
      <c r="T509" s="231"/>
      <c r="AT509" s="232" t="s">
        <v>224</v>
      </c>
      <c r="AU509" s="232" t="s">
        <v>86</v>
      </c>
      <c r="AV509" s="12" t="s">
        <v>86</v>
      </c>
      <c r="AW509" s="12" t="s">
        <v>41</v>
      </c>
      <c r="AX509" s="12" t="s">
        <v>24</v>
      </c>
      <c r="AY509" s="232" t="s">
        <v>214</v>
      </c>
    </row>
    <row r="510" spans="2:65" s="1" customFormat="1" ht="22.5" customHeight="1">
      <c r="B510" s="42"/>
      <c r="C510" s="206" t="s">
        <v>1247</v>
      </c>
      <c r="D510" s="206" t="s">
        <v>216</v>
      </c>
      <c r="E510" s="207" t="s">
        <v>3322</v>
      </c>
      <c r="F510" s="208" t="s">
        <v>3323</v>
      </c>
      <c r="G510" s="209" t="s">
        <v>307</v>
      </c>
      <c r="H510" s="210">
        <v>3653.52</v>
      </c>
      <c r="I510" s="211"/>
      <c r="J510" s="212">
        <f>ROUND(I510*H510,2)</f>
        <v>0</v>
      </c>
      <c r="K510" s="208" t="s">
        <v>1813</v>
      </c>
      <c r="L510" s="62"/>
      <c r="M510" s="213" t="s">
        <v>22</v>
      </c>
      <c r="N510" s="214" t="s">
        <v>49</v>
      </c>
      <c r="O510" s="43"/>
      <c r="P510" s="215">
        <f>O510*H510</f>
        <v>0</v>
      </c>
      <c r="Q510" s="215">
        <v>0</v>
      </c>
      <c r="R510" s="215">
        <f>Q510*H510</f>
        <v>0</v>
      </c>
      <c r="S510" s="215">
        <v>0</v>
      </c>
      <c r="T510" s="216">
        <f>S510*H510</f>
        <v>0</v>
      </c>
      <c r="AR510" s="25" t="s">
        <v>221</v>
      </c>
      <c r="AT510" s="25" t="s">
        <v>216</v>
      </c>
      <c r="AU510" s="25" t="s">
        <v>86</v>
      </c>
      <c r="AY510" s="25" t="s">
        <v>214</v>
      </c>
      <c r="BE510" s="217">
        <f>IF(N510="základní",J510,0)</f>
        <v>0</v>
      </c>
      <c r="BF510" s="217">
        <f>IF(N510="snížená",J510,0)</f>
        <v>0</v>
      </c>
      <c r="BG510" s="217">
        <f>IF(N510="zákl. přenesená",J510,0)</f>
        <v>0</v>
      </c>
      <c r="BH510" s="217">
        <f>IF(N510="sníž. přenesená",J510,0)</f>
        <v>0</v>
      </c>
      <c r="BI510" s="217">
        <f>IF(N510="nulová",J510,0)</f>
        <v>0</v>
      </c>
      <c r="BJ510" s="25" t="s">
        <v>24</v>
      </c>
      <c r="BK510" s="217">
        <f>ROUND(I510*H510,2)</f>
        <v>0</v>
      </c>
      <c r="BL510" s="25" t="s">
        <v>221</v>
      </c>
      <c r="BM510" s="25" t="s">
        <v>3324</v>
      </c>
    </row>
    <row r="511" spans="2:47" s="1" customFormat="1" ht="13.5">
      <c r="B511" s="42"/>
      <c r="C511" s="64"/>
      <c r="D511" s="218" t="s">
        <v>223</v>
      </c>
      <c r="E511" s="64"/>
      <c r="F511" s="219" t="s">
        <v>3323</v>
      </c>
      <c r="G511" s="64"/>
      <c r="H511" s="64"/>
      <c r="I511" s="174"/>
      <c r="J511" s="64"/>
      <c r="K511" s="64"/>
      <c r="L511" s="62"/>
      <c r="M511" s="220"/>
      <c r="N511" s="43"/>
      <c r="O511" s="43"/>
      <c r="P511" s="43"/>
      <c r="Q511" s="43"/>
      <c r="R511" s="43"/>
      <c r="S511" s="43"/>
      <c r="T511" s="79"/>
      <c r="AT511" s="25" t="s">
        <v>223</v>
      </c>
      <c r="AU511" s="25" t="s">
        <v>86</v>
      </c>
    </row>
    <row r="512" spans="2:51" s="12" customFormat="1" ht="40.5">
      <c r="B512" s="221"/>
      <c r="C512" s="222"/>
      <c r="D512" s="218" t="s">
        <v>224</v>
      </c>
      <c r="E512" s="233" t="s">
        <v>22</v>
      </c>
      <c r="F512" s="234" t="s">
        <v>3325</v>
      </c>
      <c r="G512" s="222"/>
      <c r="H512" s="235">
        <v>3413.36</v>
      </c>
      <c r="I512" s="227"/>
      <c r="J512" s="222"/>
      <c r="K512" s="222"/>
      <c r="L512" s="228"/>
      <c r="M512" s="229"/>
      <c r="N512" s="230"/>
      <c r="O512" s="230"/>
      <c r="P512" s="230"/>
      <c r="Q512" s="230"/>
      <c r="R512" s="230"/>
      <c r="S512" s="230"/>
      <c r="T512" s="231"/>
      <c r="AT512" s="232" t="s">
        <v>224</v>
      </c>
      <c r="AU512" s="232" t="s">
        <v>86</v>
      </c>
      <c r="AV512" s="12" t="s">
        <v>86</v>
      </c>
      <c r="AW512" s="12" t="s">
        <v>41</v>
      </c>
      <c r="AX512" s="12" t="s">
        <v>78</v>
      </c>
      <c r="AY512" s="232" t="s">
        <v>214</v>
      </c>
    </row>
    <row r="513" spans="2:51" s="12" customFormat="1" ht="13.5">
      <c r="B513" s="221"/>
      <c r="C513" s="222"/>
      <c r="D513" s="218" t="s">
        <v>224</v>
      </c>
      <c r="E513" s="233" t="s">
        <v>22</v>
      </c>
      <c r="F513" s="234" t="s">
        <v>3326</v>
      </c>
      <c r="G513" s="222"/>
      <c r="H513" s="235">
        <v>240.16</v>
      </c>
      <c r="I513" s="227"/>
      <c r="J513" s="222"/>
      <c r="K513" s="222"/>
      <c r="L513" s="228"/>
      <c r="M513" s="229"/>
      <c r="N513" s="230"/>
      <c r="O513" s="230"/>
      <c r="P513" s="230"/>
      <c r="Q513" s="230"/>
      <c r="R513" s="230"/>
      <c r="S513" s="230"/>
      <c r="T513" s="231"/>
      <c r="AT513" s="232" t="s">
        <v>224</v>
      </c>
      <c r="AU513" s="232" t="s">
        <v>86</v>
      </c>
      <c r="AV513" s="12" t="s">
        <v>86</v>
      </c>
      <c r="AW513" s="12" t="s">
        <v>41</v>
      </c>
      <c r="AX513" s="12" t="s">
        <v>78</v>
      </c>
      <c r="AY513" s="232" t="s">
        <v>214</v>
      </c>
    </row>
    <row r="514" spans="2:51" s="14" customFormat="1" ht="13.5">
      <c r="B514" s="258"/>
      <c r="C514" s="259"/>
      <c r="D514" s="218" t="s">
        <v>224</v>
      </c>
      <c r="E514" s="285" t="s">
        <v>2885</v>
      </c>
      <c r="F514" s="286" t="s">
        <v>349</v>
      </c>
      <c r="G514" s="259"/>
      <c r="H514" s="287">
        <v>3653.52</v>
      </c>
      <c r="I514" s="263"/>
      <c r="J514" s="259"/>
      <c r="K514" s="259"/>
      <c r="L514" s="264"/>
      <c r="M514" s="265"/>
      <c r="N514" s="266"/>
      <c r="O514" s="266"/>
      <c r="P514" s="266"/>
      <c r="Q514" s="266"/>
      <c r="R514" s="266"/>
      <c r="S514" s="266"/>
      <c r="T514" s="267"/>
      <c r="AT514" s="268" t="s">
        <v>224</v>
      </c>
      <c r="AU514" s="268" t="s">
        <v>86</v>
      </c>
      <c r="AV514" s="14" t="s">
        <v>221</v>
      </c>
      <c r="AW514" s="14" t="s">
        <v>41</v>
      </c>
      <c r="AX514" s="14" t="s">
        <v>24</v>
      </c>
      <c r="AY514" s="268" t="s">
        <v>214</v>
      </c>
    </row>
    <row r="515" spans="2:63" s="11" customFormat="1" ht="29.85" customHeight="1">
      <c r="B515" s="189"/>
      <c r="C515" s="190"/>
      <c r="D515" s="203" t="s">
        <v>77</v>
      </c>
      <c r="E515" s="204" t="s">
        <v>444</v>
      </c>
      <c r="F515" s="204" t="s">
        <v>445</v>
      </c>
      <c r="G515" s="190"/>
      <c r="H515" s="190"/>
      <c r="I515" s="193"/>
      <c r="J515" s="205">
        <f>BK515</f>
        <v>0</v>
      </c>
      <c r="K515" s="190"/>
      <c r="L515" s="195"/>
      <c r="M515" s="196"/>
      <c r="N515" s="197"/>
      <c r="O515" s="197"/>
      <c r="P515" s="198">
        <f>SUM(P516:P528)</f>
        <v>0</v>
      </c>
      <c r="Q515" s="197"/>
      <c r="R515" s="198">
        <f>SUM(R516:R528)</f>
        <v>0</v>
      </c>
      <c r="S515" s="197"/>
      <c r="T515" s="199">
        <f>SUM(T516:T528)</f>
        <v>0</v>
      </c>
      <c r="AR515" s="200" t="s">
        <v>24</v>
      </c>
      <c r="AT515" s="201" t="s">
        <v>77</v>
      </c>
      <c r="AU515" s="201" t="s">
        <v>24</v>
      </c>
      <c r="AY515" s="200" t="s">
        <v>214</v>
      </c>
      <c r="BK515" s="202">
        <f>SUM(BK516:BK528)</f>
        <v>0</v>
      </c>
    </row>
    <row r="516" spans="2:65" s="1" customFormat="1" ht="22.5" customHeight="1">
      <c r="B516" s="42"/>
      <c r="C516" s="206" t="s">
        <v>1253</v>
      </c>
      <c r="D516" s="206" t="s">
        <v>216</v>
      </c>
      <c r="E516" s="207" t="s">
        <v>2793</v>
      </c>
      <c r="F516" s="208" t="s">
        <v>2794</v>
      </c>
      <c r="G516" s="209" t="s">
        <v>373</v>
      </c>
      <c r="H516" s="210">
        <v>2036.486</v>
      </c>
      <c r="I516" s="211"/>
      <c r="J516" s="212">
        <f>ROUND(I516*H516,2)</f>
        <v>0</v>
      </c>
      <c r="K516" s="208" t="s">
        <v>220</v>
      </c>
      <c r="L516" s="62"/>
      <c r="M516" s="213" t="s">
        <v>22</v>
      </c>
      <c r="N516" s="214" t="s">
        <v>49</v>
      </c>
      <c r="O516" s="43"/>
      <c r="P516" s="215">
        <f>O516*H516</f>
        <v>0</v>
      </c>
      <c r="Q516" s="215">
        <v>0</v>
      </c>
      <c r="R516" s="215">
        <f>Q516*H516</f>
        <v>0</v>
      </c>
      <c r="S516" s="215">
        <v>0</v>
      </c>
      <c r="T516" s="216">
        <f>S516*H516</f>
        <v>0</v>
      </c>
      <c r="AR516" s="25" t="s">
        <v>221</v>
      </c>
      <c r="AT516" s="25" t="s">
        <v>216</v>
      </c>
      <c r="AU516" s="25" t="s">
        <v>86</v>
      </c>
      <c r="AY516" s="25" t="s">
        <v>214</v>
      </c>
      <c r="BE516" s="217">
        <f>IF(N516="základní",J516,0)</f>
        <v>0</v>
      </c>
      <c r="BF516" s="217">
        <f>IF(N516="snížená",J516,0)</f>
        <v>0</v>
      </c>
      <c r="BG516" s="217">
        <f>IF(N516="zákl. přenesená",J516,0)</f>
        <v>0</v>
      </c>
      <c r="BH516" s="217">
        <f>IF(N516="sníž. přenesená",J516,0)</f>
        <v>0</v>
      </c>
      <c r="BI516" s="217">
        <f>IF(N516="nulová",J516,0)</f>
        <v>0</v>
      </c>
      <c r="BJ516" s="25" t="s">
        <v>24</v>
      </c>
      <c r="BK516" s="217">
        <f>ROUND(I516*H516,2)</f>
        <v>0</v>
      </c>
      <c r="BL516" s="25" t="s">
        <v>221</v>
      </c>
      <c r="BM516" s="25" t="s">
        <v>3327</v>
      </c>
    </row>
    <row r="517" spans="2:47" s="1" customFormat="1" ht="27">
      <c r="B517" s="42"/>
      <c r="C517" s="64"/>
      <c r="D517" s="223" t="s">
        <v>223</v>
      </c>
      <c r="E517" s="64"/>
      <c r="F517" s="269" t="s">
        <v>2796</v>
      </c>
      <c r="G517" s="64"/>
      <c r="H517" s="64"/>
      <c r="I517" s="174"/>
      <c r="J517" s="64"/>
      <c r="K517" s="64"/>
      <c r="L517" s="62"/>
      <c r="M517" s="220"/>
      <c r="N517" s="43"/>
      <c r="O517" s="43"/>
      <c r="P517" s="43"/>
      <c r="Q517" s="43"/>
      <c r="R517" s="43"/>
      <c r="S517" s="43"/>
      <c r="T517" s="79"/>
      <c r="AT517" s="25" t="s">
        <v>223</v>
      </c>
      <c r="AU517" s="25" t="s">
        <v>86</v>
      </c>
    </row>
    <row r="518" spans="2:65" s="1" customFormat="1" ht="22.5" customHeight="1">
      <c r="B518" s="42"/>
      <c r="C518" s="206" t="s">
        <v>1257</v>
      </c>
      <c r="D518" s="206" t="s">
        <v>216</v>
      </c>
      <c r="E518" s="207" t="s">
        <v>2797</v>
      </c>
      <c r="F518" s="208" t="s">
        <v>2798</v>
      </c>
      <c r="G518" s="209" t="s">
        <v>373</v>
      </c>
      <c r="H518" s="210">
        <v>40729.72</v>
      </c>
      <c r="I518" s="211"/>
      <c r="J518" s="212">
        <f>ROUND(I518*H518,2)</f>
        <v>0</v>
      </c>
      <c r="K518" s="208" t="s">
        <v>220</v>
      </c>
      <c r="L518" s="62"/>
      <c r="M518" s="213" t="s">
        <v>22</v>
      </c>
      <c r="N518" s="214" t="s">
        <v>49</v>
      </c>
      <c r="O518" s="43"/>
      <c r="P518" s="215">
        <f>O518*H518</f>
        <v>0</v>
      </c>
      <c r="Q518" s="215">
        <v>0</v>
      </c>
      <c r="R518" s="215">
        <f>Q518*H518</f>
        <v>0</v>
      </c>
      <c r="S518" s="215">
        <v>0</v>
      </c>
      <c r="T518" s="216">
        <f>S518*H518</f>
        <v>0</v>
      </c>
      <c r="AR518" s="25" t="s">
        <v>221</v>
      </c>
      <c r="AT518" s="25" t="s">
        <v>216</v>
      </c>
      <c r="AU518" s="25" t="s">
        <v>86</v>
      </c>
      <c r="AY518" s="25" t="s">
        <v>214</v>
      </c>
      <c r="BE518" s="217">
        <f>IF(N518="základní",J518,0)</f>
        <v>0</v>
      </c>
      <c r="BF518" s="217">
        <f>IF(N518="snížená",J518,0)</f>
        <v>0</v>
      </c>
      <c r="BG518" s="217">
        <f>IF(N518="zákl. přenesená",J518,0)</f>
        <v>0</v>
      </c>
      <c r="BH518" s="217">
        <f>IF(N518="sníž. přenesená",J518,0)</f>
        <v>0</v>
      </c>
      <c r="BI518" s="217">
        <f>IF(N518="nulová",J518,0)</f>
        <v>0</v>
      </c>
      <c r="BJ518" s="25" t="s">
        <v>24</v>
      </c>
      <c r="BK518" s="217">
        <f>ROUND(I518*H518,2)</f>
        <v>0</v>
      </c>
      <c r="BL518" s="25" t="s">
        <v>221</v>
      </c>
      <c r="BM518" s="25" t="s">
        <v>3328</v>
      </c>
    </row>
    <row r="519" spans="2:47" s="1" customFormat="1" ht="27">
      <c r="B519" s="42"/>
      <c r="C519" s="64"/>
      <c r="D519" s="218" t="s">
        <v>223</v>
      </c>
      <c r="E519" s="64"/>
      <c r="F519" s="219" t="s">
        <v>2800</v>
      </c>
      <c r="G519" s="64"/>
      <c r="H519" s="64"/>
      <c r="I519" s="174"/>
      <c r="J519" s="64"/>
      <c r="K519" s="64"/>
      <c r="L519" s="62"/>
      <c r="M519" s="220"/>
      <c r="N519" s="43"/>
      <c r="O519" s="43"/>
      <c r="P519" s="43"/>
      <c r="Q519" s="43"/>
      <c r="R519" s="43"/>
      <c r="S519" s="43"/>
      <c r="T519" s="79"/>
      <c r="AT519" s="25" t="s">
        <v>223</v>
      </c>
      <c r="AU519" s="25" t="s">
        <v>86</v>
      </c>
    </row>
    <row r="520" spans="2:47" s="1" customFormat="1" ht="27">
      <c r="B520" s="42"/>
      <c r="C520" s="64"/>
      <c r="D520" s="218" t="s">
        <v>335</v>
      </c>
      <c r="E520" s="64"/>
      <c r="F520" s="270" t="s">
        <v>2801</v>
      </c>
      <c r="G520" s="64"/>
      <c r="H520" s="64"/>
      <c r="I520" s="174"/>
      <c r="J520" s="64"/>
      <c r="K520" s="64"/>
      <c r="L520" s="62"/>
      <c r="M520" s="220"/>
      <c r="N520" s="43"/>
      <c r="O520" s="43"/>
      <c r="P520" s="43"/>
      <c r="Q520" s="43"/>
      <c r="R520" s="43"/>
      <c r="S520" s="43"/>
      <c r="T520" s="79"/>
      <c r="AT520" s="25" t="s">
        <v>335</v>
      </c>
      <c r="AU520" s="25" t="s">
        <v>86</v>
      </c>
    </row>
    <row r="521" spans="2:51" s="12" customFormat="1" ht="13.5">
      <c r="B521" s="221"/>
      <c r="C521" s="222"/>
      <c r="D521" s="223" t="s">
        <v>224</v>
      </c>
      <c r="E521" s="222"/>
      <c r="F521" s="225" t="s">
        <v>3329</v>
      </c>
      <c r="G521" s="222"/>
      <c r="H521" s="226">
        <v>40729.72</v>
      </c>
      <c r="I521" s="227"/>
      <c r="J521" s="222"/>
      <c r="K521" s="222"/>
      <c r="L521" s="228"/>
      <c r="M521" s="229"/>
      <c r="N521" s="230"/>
      <c r="O521" s="230"/>
      <c r="P521" s="230"/>
      <c r="Q521" s="230"/>
      <c r="R521" s="230"/>
      <c r="S521" s="230"/>
      <c r="T521" s="231"/>
      <c r="AT521" s="232" t="s">
        <v>224</v>
      </c>
      <c r="AU521" s="232" t="s">
        <v>86</v>
      </c>
      <c r="AV521" s="12" t="s">
        <v>86</v>
      </c>
      <c r="AW521" s="12" t="s">
        <v>6</v>
      </c>
      <c r="AX521" s="12" t="s">
        <v>24</v>
      </c>
      <c r="AY521" s="232" t="s">
        <v>214</v>
      </c>
    </row>
    <row r="522" spans="2:65" s="1" customFormat="1" ht="22.5" customHeight="1">
      <c r="B522" s="42"/>
      <c r="C522" s="206" t="s">
        <v>1261</v>
      </c>
      <c r="D522" s="206" t="s">
        <v>216</v>
      </c>
      <c r="E522" s="207" t="s">
        <v>2803</v>
      </c>
      <c r="F522" s="208" t="s">
        <v>2804</v>
      </c>
      <c r="G522" s="209" t="s">
        <v>373</v>
      </c>
      <c r="H522" s="210">
        <v>852.108</v>
      </c>
      <c r="I522" s="211"/>
      <c r="J522" s="212">
        <f>ROUND(I522*H522,2)</f>
        <v>0</v>
      </c>
      <c r="K522" s="208" t="s">
        <v>220</v>
      </c>
      <c r="L522" s="62"/>
      <c r="M522" s="213" t="s">
        <v>22</v>
      </c>
      <c r="N522" s="214" t="s">
        <v>49</v>
      </c>
      <c r="O522" s="43"/>
      <c r="P522" s="215">
        <f>O522*H522</f>
        <v>0</v>
      </c>
      <c r="Q522" s="215">
        <v>0</v>
      </c>
      <c r="R522" s="215">
        <f>Q522*H522</f>
        <v>0</v>
      </c>
      <c r="S522" s="215">
        <v>0</v>
      </c>
      <c r="T522" s="216">
        <f>S522*H522</f>
        <v>0</v>
      </c>
      <c r="AR522" s="25" t="s">
        <v>221</v>
      </c>
      <c r="AT522" s="25" t="s">
        <v>216</v>
      </c>
      <c r="AU522" s="25" t="s">
        <v>86</v>
      </c>
      <c r="AY522" s="25" t="s">
        <v>214</v>
      </c>
      <c r="BE522" s="217">
        <f>IF(N522="základní",J522,0)</f>
        <v>0</v>
      </c>
      <c r="BF522" s="217">
        <f>IF(N522="snížená",J522,0)</f>
        <v>0</v>
      </c>
      <c r="BG522" s="217">
        <f>IF(N522="zákl. přenesená",J522,0)</f>
        <v>0</v>
      </c>
      <c r="BH522" s="217">
        <f>IF(N522="sníž. přenesená",J522,0)</f>
        <v>0</v>
      </c>
      <c r="BI522" s="217">
        <f>IF(N522="nulová",J522,0)</f>
        <v>0</v>
      </c>
      <c r="BJ522" s="25" t="s">
        <v>24</v>
      </c>
      <c r="BK522" s="217">
        <f>ROUND(I522*H522,2)</f>
        <v>0</v>
      </c>
      <c r="BL522" s="25" t="s">
        <v>221</v>
      </c>
      <c r="BM522" s="25" t="s">
        <v>3330</v>
      </c>
    </row>
    <row r="523" spans="2:47" s="1" customFormat="1" ht="13.5">
      <c r="B523" s="42"/>
      <c r="C523" s="64"/>
      <c r="D523" s="218" t="s">
        <v>223</v>
      </c>
      <c r="E523" s="64"/>
      <c r="F523" s="219" t="s">
        <v>2804</v>
      </c>
      <c r="G523" s="64"/>
      <c r="H523" s="64"/>
      <c r="I523" s="174"/>
      <c r="J523" s="64"/>
      <c r="K523" s="64"/>
      <c r="L523" s="62"/>
      <c r="M523" s="220"/>
      <c r="N523" s="43"/>
      <c r="O523" s="43"/>
      <c r="P523" s="43"/>
      <c r="Q523" s="43"/>
      <c r="R523" s="43"/>
      <c r="S523" s="43"/>
      <c r="T523" s="79"/>
      <c r="AT523" s="25" t="s">
        <v>223</v>
      </c>
      <c r="AU523" s="25" t="s">
        <v>86</v>
      </c>
    </row>
    <row r="524" spans="2:51" s="12" customFormat="1" ht="13.5">
      <c r="B524" s="221"/>
      <c r="C524" s="222"/>
      <c r="D524" s="223" t="s">
        <v>224</v>
      </c>
      <c r="E524" s="224" t="s">
        <v>22</v>
      </c>
      <c r="F524" s="225" t="s">
        <v>3331</v>
      </c>
      <c r="G524" s="222"/>
      <c r="H524" s="226">
        <v>852.108</v>
      </c>
      <c r="I524" s="227"/>
      <c r="J524" s="222"/>
      <c r="K524" s="222"/>
      <c r="L524" s="228"/>
      <c r="M524" s="229"/>
      <c r="N524" s="230"/>
      <c r="O524" s="230"/>
      <c r="P524" s="230"/>
      <c r="Q524" s="230"/>
      <c r="R524" s="230"/>
      <c r="S524" s="230"/>
      <c r="T524" s="231"/>
      <c r="AT524" s="232" t="s">
        <v>224</v>
      </c>
      <c r="AU524" s="232" t="s">
        <v>86</v>
      </c>
      <c r="AV524" s="12" t="s">
        <v>86</v>
      </c>
      <c r="AW524" s="12" t="s">
        <v>41</v>
      </c>
      <c r="AX524" s="12" t="s">
        <v>24</v>
      </c>
      <c r="AY524" s="232" t="s">
        <v>214</v>
      </c>
    </row>
    <row r="525" spans="2:65" s="1" customFormat="1" ht="22.5" customHeight="1">
      <c r="B525" s="42"/>
      <c r="C525" s="206" t="s">
        <v>1266</v>
      </c>
      <c r="D525" s="206" t="s">
        <v>216</v>
      </c>
      <c r="E525" s="207" t="s">
        <v>2806</v>
      </c>
      <c r="F525" s="208" t="s">
        <v>2807</v>
      </c>
      <c r="G525" s="209" t="s">
        <v>373</v>
      </c>
      <c r="H525" s="210">
        <v>1184.378</v>
      </c>
      <c r="I525" s="211"/>
      <c r="J525" s="212">
        <f>ROUND(I525*H525,2)</f>
        <v>0</v>
      </c>
      <c r="K525" s="208" t="s">
        <v>220</v>
      </c>
      <c r="L525" s="62"/>
      <c r="M525" s="213" t="s">
        <v>22</v>
      </c>
      <c r="N525" s="214" t="s">
        <v>49</v>
      </c>
      <c r="O525" s="43"/>
      <c r="P525" s="215">
        <f>O525*H525</f>
        <v>0</v>
      </c>
      <c r="Q525" s="215">
        <v>0</v>
      </c>
      <c r="R525" s="215">
        <f>Q525*H525</f>
        <v>0</v>
      </c>
      <c r="S525" s="215">
        <v>0</v>
      </c>
      <c r="T525" s="216">
        <f>S525*H525</f>
        <v>0</v>
      </c>
      <c r="AR525" s="25" t="s">
        <v>221</v>
      </c>
      <c r="AT525" s="25" t="s">
        <v>216</v>
      </c>
      <c r="AU525" s="25" t="s">
        <v>86</v>
      </c>
      <c r="AY525" s="25" t="s">
        <v>214</v>
      </c>
      <c r="BE525" s="217">
        <f>IF(N525="základní",J525,0)</f>
        <v>0</v>
      </c>
      <c r="BF525" s="217">
        <f>IF(N525="snížená",J525,0)</f>
        <v>0</v>
      </c>
      <c r="BG525" s="217">
        <f>IF(N525="zákl. přenesená",J525,0)</f>
        <v>0</v>
      </c>
      <c r="BH525" s="217">
        <f>IF(N525="sníž. přenesená",J525,0)</f>
        <v>0</v>
      </c>
      <c r="BI525" s="217">
        <f>IF(N525="nulová",J525,0)</f>
        <v>0</v>
      </c>
      <c r="BJ525" s="25" t="s">
        <v>24</v>
      </c>
      <c r="BK525" s="217">
        <f>ROUND(I525*H525,2)</f>
        <v>0</v>
      </c>
      <c r="BL525" s="25" t="s">
        <v>221</v>
      </c>
      <c r="BM525" s="25" t="s">
        <v>3332</v>
      </c>
    </row>
    <row r="526" spans="2:47" s="1" customFormat="1" ht="13.5">
      <c r="B526" s="42"/>
      <c r="C526" s="64"/>
      <c r="D526" s="223" t="s">
        <v>223</v>
      </c>
      <c r="E526" s="64"/>
      <c r="F526" s="269" t="s">
        <v>2807</v>
      </c>
      <c r="G526" s="64"/>
      <c r="H526" s="64"/>
      <c r="I526" s="174"/>
      <c r="J526" s="64"/>
      <c r="K526" s="64"/>
      <c r="L526" s="62"/>
      <c r="M526" s="220"/>
      <c r="N526" s="43"/>
      <c r="O526" s="43"/>
      <c r="P526" s="43"/>
      <c r="Q526" s="43"/>
      <c r="R526" s="43"/>
      <c r="S526" s="43"/>
      <c r="T526" s="79"/>
      <c r="AT526" s="25" t="s">
        <v>223</v>
      </c>
      <c r="AU526" s="25" t="s">
        <v>86</v>
      </c>
    </row>
    <row r="527" spans="2:65" s="1" customFormat="1" ht="22.5" customHeight="1">
      <c r="B527" s="42"/>
      <c r="C527" s="206" t="s">
        <v>1270</v>
      </c>
      <c r="D527" s="206" t="s">
        <v>216</v>
      </c>
      <c r="E527" s="207" t="s">
        <v>1709</v>
      </c>
      <c r="F527" s="208" t="s">
        <v>1710</v>
      </c>
      <c r="G527" s="209" t="s">
        <v>373</v>
      </c>
      <c r="H527" s="210">
        <v>485.464</v>
      </c>
      <c r="I527" s="211"/>
      <c r="J527" s="212">
        <f>ROUND(I527*H527,2)</f>
        <v>0</v>
      </c>
      <c r="K527" s="208" t="s">
        <v>220</v>
      </c>
      <c r="L527" s="62"/>
      <c r="M527" s="213" t="s">
        <v>22</v>
      </c>
      <c r="N527" s="214" t="s">
        <v>49</v>
      </c>
      <c r="O527" s="43"/>
      <c r="P527" s="215">
        <f>O527*H527</f>
        <v>0</v>
      </c>
      <c r="Q527" s="215">
        <v>0</v>
      </c>
      <c r="R527" s="215">
        <f>Q527*H527</f>
        <v>0</v>
      </c>
      <c r="S527" s="215">
        <v>0</v>
      </c>
      <c r="T527" s="216">
        <f>S527*H527</f>
        <v>0</v>
      </c>
      <c r="AR527" s="25" t="s">
        <v>221</v>
      </c>
      <c r="AT527" s="25" t="s">
        <v>216</v>
      </c>
      <c r="AU527" s="25" t="s">
        <v>86</v>
      </c>
      <c r="AY527" s="25" t="s">
        <v>214</v>
      </c>
      <c r="BE527" s="217">
        <f>IF(N527="základní",J527,0)</f>
        <v>0</v>
      </c>
      <c r="BF527" s="217">
        <f>IF(N527="snížená",J527,0)</f>
        <v>0</v>
      </c>
      <c r="BG527" s="217">
        <f>IF(N527="zákl. přenesená",J527,0)</f>
        <v>0</v>
      </c>
      <c r="BH527" s="217">
        <f>IF(N527="sníž. přenesená",J527,0)</f>
        <v>0</v>
      </c>
      <c r="BI527" s="217">
        <f>IF(N527="nulová",J527,0)</f>
        <v>0</v>
      </c>
      <c r="BJ527" s="25" t="s">
        <v>24</v>
      </c>
      <c r="BK527" s="217">
        <f>ROUND(I527*H527,2)</f>
        <v>0</v>
      </c>
      <c r="BL527" s="25" t="s">
        <v>221</v>
      </c>
      <c r="BM527" s="25" t="s">
        <v>3333</v>
      </c>
    </row>
    <row r="528" spans="2:47" s="1" customFormat="1" ht="13.5">
      <c r="B528" s="42"/>
      <c r="C528" s="64"/>
      <c r="D528" s="218" t="s">
        <v>223</v>
      </c>
      <c r="E528" s="64"/>
      <c r="F528" s="219" t="s">
        <v>1710</v>
      </c>
      <c r="G528" s="64"/>
      <c r="H528" s="64"/>
      <c r="I528" s="174"/>
      <c r="J528" s="64"/>
      <c r="K528" s="64"/>
      <c r="L528" s="62"/>
      <c r="M528" s="271"/>
      <c r="N528" s="272"/>
      <c r="O528" s="272"/>
      <c r="P528" s="272"/>
      <c r="Q528" s="272"/>
      <c r="R528" s="272"/>
      <c r="S528" s="272"/>
      <c r="T528" s="273"/>
      <c r="AT528" s="25" t="s">
        <v>223</v>
      </c>
      <c r="AU528" s="25" t="s">
        <v>86</v>
      </c>
    </row>
    <row r="529" spans="2:12" s="1" customFormat="1" ht="6.95" customHeight="1">
      <c r="B529" s="57"/>
      <c r="C529" s="58"/>
      <c r="D529" s="58"/>
      <c r="E529" s="58"/>
      <c r="F529" s="58"/>
      <c r="G529" s="58"/>
      <c r="H529" s="58"/>
      <c r="I529" s="150"/>
      <c r="J529" s="58"/>
      <c r="K529" s="58"/>
      <c r="L529" s="62"/>
    </row>
  </sheetData>
  <sheetProtection password="CC35" sheet="1" objects="1" scenarios="1" formatCells="0" formatColumns="0" formatRows="0" sort="0" autoFilter="0"/>
  <autoFilter ref="C87:K528"/>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1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91</v>
      </c>
      <c r="AZ2" s="126" t="s">
        <v>162</v>
      </c>
      <c r="BA2" s="126" t="s">
        <v>22</v>
      </c>
      <c r="BB2" s="126" t="s">
        <v>22</v>
      </c>
      <c r="BC2" s="126" t="s">
        <v>163</v>
      </c>
      <c r="BD2" s="126" t="s">
        <v>86</v>
      </c>
    </row>
    <row r="3" spans="2:56" ht="6.95" customHeight="1">
      <c r="B3" s="26"/>
      <c r="C3" s="27"/>
      <c r="D3" s="27"/>
      <c r="E3" s="27"/>
      <c r="F3" s="27"/>
      <c r="G3" s="27"/>
      <c r="H3" s="27"/>
      <c r="I3" s="127"/>
      <c r="J3" s="27"/>
      <c r="K3" s="28"/>
      <c r="AT3" s="25" t="s">
        <v>86</v>
      </c>
      <c r="AZ3" s="126" t="s">
        <v>164</v>
      </c>
      <c r="BA3" s="126" t="s">
        <v>22</v>
      </c>
      <c r="BB3" s="126" t="s">
        <v>22</v>
      </c>
      <c r="BC3" s="126" t="s">
        <v>165</v>
      </c>
      <c r="BD3" s="126" t="s">
        <v>86</v>
      </c>
    </row>
    <row r="4" spans="2:56" ht="36.95" customHeight="1">
      <c r="B4" s="29"/>
      <c r="C4" s="30"/>
      <c r="D4" s="31" t="s">
        <v>166</v>
      </c>
      <c r="E4" s="30"/>
      <c r="F4" s="30"/>
      <c r="G4" s="30"/>
      <c r="H4" s="30"/>
      <c r="I4" s="128"/>
      <c r="J4" s="30"/>
      <c r="K4" s="32"/>
      <c r="M4" s="33" t="s">
        <v>12</v>
      </c>
      <c r="AT4" s="25" t="s">
        <v>6</v>
      </c>
      <c r="AZ4" s="126" t="s">
        <v>167</v>
      </c>
      <c r="BA4" s="126" t="s">
        <v>22</v>
      </c>
      <c r="BB4" s="126" t="s">
        <v>22</v>
      </c>
      <c r="BC4" s="126" t="s">
        <v>168</v>
      </c>
      <c r="BD4" s="126" t="s">
        <v>86</v>
      </c>
    </row>
    <row r="5" spans="2:56" ht="6.95" customHeight="1">
      <c r="B5" s="29"/>
      <c r="C5" s="30"/>
      <c r="D5" s="30"/>
      <c r="E5" s="30"/>
      <c r="F5" s="30"/>
      <c r="G5" s="30"/>
      <c r="H5" s="30"/>
      <c r="I5" s="128"/>
      <c r="J5" s="30"/>
      <c r="K5" s="32"/>
      <c r="AZ5" s="126" t="s">
        <v>169</v>
      </c>
      <c r="BA5" s="126" t="s">
        <v>22</v>
      </c>
      <c r="BB5" s="126" t="s">
        <v>22</v>
      </c>
      <c r="BC5" s="126" t="s">
        <v>170</v>
      </c>
      <c r="BD5" s="126" t="s">
        <v>86</v>
      </c>
    </row>
    <row r="6" spans="2:56" ht="13.5">
      <c r="B6" s="29"/>
      <c r="C6" s="30"/>
      <c r="D6" s="38" t="s">
        <v>18</v>
      </c>
      <c r="E6" s="30"/>
      <c r="F6" s="30"/>
      <c r="G6" s="30"/>
      <c r="H6" s="30"/>
      <c r="I6" s="128"/>
      <c r="J6" s="30"/>
      <c r="K6" s="32"/>
      <c r="AZ6" s="126" t="s">
        <v>171</v>
      </c>
      <c r="BA6" s="126" t="s">
        <v>22</v>
      </c>
      <c r="BB6" s="126" t="s">
        <v>22</v>
      </c>
      <c r="BC6" s="126" t="s">
        <v>172</v>
      </c>
      <c r="BD6" s="126" t="s">
        <v>86</v>
      </c>
    </row>
    <row r="7" spans="2:56" ht="22.5" customHeight="1">
      <c r="B7" s="29"/>
      <c r="C7" s="30"/>
      <c r="D7" s="30"/>
      <c r="E7" s="417" t="str">
        <f>'Rekapitulace stavby'!K6</f>
        <v>Splašková kanalizace a ČOV Drhovy</v>
      </c>
      <c r="F7" s="418"/>
      <c r="G7" s="418"/>
      <c r="H7" s="418"/>
      <c r="I7" s="128"/>
      <c r="J7" s="30"/>
      <c r="K7" s="32"/>
      <c r="AZ7" s="126" t="s">
        <v>173</v>
      </c>
      <c r="BA7" s="126" t="s">
        <v>22</v>
      </c>
      <c r="BB7" s="126" t="s">
        <v>22</v>
      </c>
      <c r="BC7" s="126" t="s">
        <v>174</v>
      </c>
      <c r="BD7" s="126" t="s">
        <v>86</v>
      </c>
    </row>
    <row r="8" spans="2:56" ht="13.5">
      <c r="B8" s="29"/>
      <c r="C8" s="30"/>
      <c r="D8" s="38" t="s">
        <v>175</v>
      </c>
      <c r="E8" s="30"/>
      <c r="F8" s="30"/>
      <c r="G8" s="30"/>
      <c r="H8" s="30"/>
      <c r="I8" s="128"/>
      <c r="J8" s="30"/>
      <c r="K8" s="32"/>
      <c r="AZ8" s="126" t="s">
        <v>176</v>
      </c>
      <c r="BA8" s="126" t="s">
        <v>22</v>
      </c>
      <c r="BB8" s="126" t="s">
        <v>22</v>
      </c>
      <c r="BC8" s="126" t="s">
        <v>177</v>
      </c>
      <c r="BD8" s="126" t="s">
        <v>86</v>
      </c>
    </row>
    <row r="9" spans="2:56" s="1" customFormat="1" ht="22.5" customHeight="1">
      <c r="B9" s="42"/>
      <c r="C9" s="43"/>
      <c r="D9" s="43"/>
      <c r="E9" s="417" t="s">
        <v>178</v>
      </c>
      <c r="F9" s="419"/>
      <c r="G9" s="419"/>
      <c r="H9" s="419"/>
      <c r="I9" s="129"/>
      <c r="J9" s="43"/>
      <c r="K9" s="46"/>
      <c r="AZ9" s="126" t="s">
        <v>179</v>
      </c>
      <c r="BA9" s="126" t="s">
        <v>22</v>
      </c>
      <c r="BB9" s="126" t="s">
        <v>22</v>
      </c>
      <c r="BC9" s="126" t="s">
        <v>180</v>
      </c>
      <c r="BD9" s="126" t="s">
        <v>86</v>
      </c>
    </row>
    <row r="10" spans="2:56" s="1" customFormat="1" ht="13.5">
      <c r="B10" s="42"/>
      <c r="C10" s="43"/>
      <c r="D10" s="38" t="s">
        <v>181</v>
      </c>
      <c r="E10" s="43"/>
      <c r="F10" s="43"/>
      <c r="G10" s="43"/>
      <c r="H10" s="43"/>
      <c r="I10" s="129"/>
      <c r="J10" s="43"/>
      <c r="K10" s="46"/>
      <c r="AZ10" s="126" t="s">
        <v>182</v>
      </c>
      <c r="BA10" s="126" t="s">
        <v>22</v>
      </c>
      <c r="BB10" s="126" t="s">
        <v>22</v>
      </c>
      <c r="BC10" s="126" t="s">
        <v>183</v>
      </c>
      <c r="BD10" s="126" t="s">
        <v>86</v>
      </c>
    </row>
    <row r="11" spans="2:11" s="1" customFormat="1" ht="36.95" customHeight="1">
      <c r="B11" s="42"/>
      <c r="C11" s="43"/>
      <c r="D11" s="43"/>
      <c r="E11" s="420" t="s">
        <v>184</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ROUND(J90,2)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ROUND(SUM(BE90:BE217),2)</f>
        <v>0</v>
      </c>
      <c r="G32" s="43"/>
      <c r="H32" s="43"/>
      <c r="I32" s="142">
        <v>0.21</v>
      </c>
      <c r="J32" s="141">
        <f>ROUND(ROUND((SUM(BE90:BE217)),2)*I32,2)</f>
        <v>0</v>
      </c>
      <c r="K32" s="46"/>
    </row>
    <row r="33" spans="2:11" s="1" customFormat="1" ht="14.45" customHeight="1">
      <c r="B33" s="42"/>
      <c r="C33" s="43"/>
      <c r="D33" s="43"/>
      <c r="E33" s="50" t="s">
        <v>50</v>
      </c>
      <c r="F33" s="141">
        <f>ROUND(SUM(BF90:BF217),2)</f>
        <v>0</v>
      </c>
      <c r="G33" s="43"/>
      <c r="H33" s="43"/>
      <c r="I33" s="142">
        <v>0.15</v>
      </c>
      <c r="J33" s="141">
        <f>ROUND(ROUND((SUM(BF90:BF217)),2)*I33,2)</f>
        <v>0</v>
      </c>
      <c r="K33" s="46"/>
    </row>
    <row r="34" spans="2:11" s="1" customFormat="1" ht="14.45" customHeight="1" hidden="1">
      <c r="B34" s="42"/>
      <c r="C34" s="43"/>
      <c r="D34" s="43"/>
      <c r="E34" s="50" t="s">
        <v>51</v>
      </c>
      <c r="F34" s="141">
        <f>ROUND(SUM(BG90:BG217),2)</f>
        <v>0</v>
      </c>
      <c r="G34" s="43"/>
      <c r="H34" s="43"/>
      <c r="I34" s="142">
        <v>0.21</v>
      </c>
      <c r="J34" s="141">
        <v>0</v>
      </c>
      <c r="K34" s="46"/>
    </row>
    <row r="35" spans="2:11" s="1" customFormat="1" ht="14.45" customHeight="1" hidden="1">
      <c r="B35" s="42"/>
      <c r="C35" s="43"/>
      <c r="D35" s="43"/>
      <c r="E35" s="50" t="s">
        <v>52</v>
      </c>
      <c r="F35" s="141">
        <f>ROUND(SUM(BH90:BH217),2)</f>
        <v>0</v>
      </c>
      <c r="G35" s="43"/>
      <c r="H35" s="43"/>
      <c r="I35" s="142">
        <v>0.15</v>
      </c>
      <c r="J35" s="141">
        <v>0</v>
      </c>
      <c r="K35" s="46"/>
    </row>
    <row r="36" spans="2:11" s="1" customFormat="1" ht="14.45" customHeight="1" hidden="1">
      <c r="B36" s="42"/>
      <c r="C36" s="43"/>
      <c r="D36" s="43"/>
      <c r="E36" s="50" t="s">
        <v>53</v>
      </c>
      <c r="F36" s="141">
        <f>ROUND(SUM(BI90:BI217),2)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SO-01-1 - ČOV - spodní stavba</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J90</f>
        <v>0</v>
      </c>
      <c r="K60" s="46"/>
      <c r="AU60" s="25" t="s">
        <v>189</v>
      </c>
    </row>
    <row r="61" spans="2:11" s="8" customFormat="1" ht="24.95" customHeight="1">
      <c r="B61" s="160"/>
      <c r="C61" s="161"/>
      <c r="D61" s="162" t="s">
        <v>190</v>
      </c>
      <c r="E61" s="163"/>
      <c r="F61" s="163"/>
      <c r="G61" s="163"/>
      <c r="H61" s="163"/>
      <c r="I61" s="164"/>
      <c r="J61" s="165">
        <f>J91</f>
        <v>0</v>
      </c>
      <c r="K61" s="166"/>
    </row>
    <row r="62" spans="2:11" s="9" customFormat="1" ht="19.9" customHeight="1">
      <c r="B62" s="167"/>
      <c r="C62" s="168"/>
      <c r="D62" s="169" t="s">
        <v>191</v>
      </c>
      <c r="E62" s="170"/>
      <c r="F62" s="170"/>
      <c r="G62" s="170"/>
      <c r="H62" s="170"/>
      <c r="I62" s="171"/>
      <c r="J62" s="172">
        <f>J92</f>
        <v>0</v>
      </c>
      <c r="K62" s="173"/>
    </row>
    <row r="63" spans="2:11" s="9" customFormat="1" ht="19.9" customHeight="1">
      <c r="B63" s="167"/>
      <c r="C63" s="168"/>
      <c r="D63" s="169" t="s">
        <v>192</v>
      </c>
      <c r="E63" s="170"/>
      <c r="F63" s="170"/>
      <c r="G63" s="170"/>
      <c r="H63" s="170"/>
      <c r="I63" s="171"/>
      <c r="J63" s="172">
        <f>J140</f>
        <v>0</v>
      </c>
      <c r="K63" s="173"/>
    </row>
    <row r="64" spans="2:11" s="9" customFormat="1" ht="19.9" customHeight="1">
      <c r="B64" s="167"/>
      <c r="C64" s="168"/>
      <c r="D64" s="169" t="s">
        <v>193</v>
      </c>
      <c r="E64" s="170"/>
      <c r="F64" s="170"/>
      <c r="G64" s="170"/>
      <c r="H64" s="170"/>
      <c r="I64" s="171"/>
      <c r="J64" s="172">
        <f>J150</f>
        <v>0</v>
      </c>
      <c r="K64" s="173"/>
    </row>
    <row r="65" spans="2:11" s="9" customFormat="1" ht="19.9" customHeight="1">
      <c r="B65" s="167"/>
      <c r="C65" s="168"/>
      <c r="D65" s="169" t="s">
        <v>194</v>
      </c>
      <c r="E65" s="170"/>
      <c r="F65" s="170"/>
      <c r="G65" s="170"/>
      <c r="H65" s="170"/>
      <c r="I65" s="171"/>
      <c r="J65" s="172">
        <f>J180</f>
        <v>0</v>
      </c>
      <c r="K65" s="173"/>
    </row>
    <row r="66" spans="2:11" s="9" customFormat="1" ht="19.9" customHeight="1">
      <c r="B66" s="167"/>
      <c r="C66" s="168"/>
      <c r="D66" s="169" t="s">
        <v>195</v>
      </c>
      <c r="E66" s="170"/>
      <c r="F66" s="170"/>
      <c r="G66" s="170"/>
      <c r="H66" s="170"/>
      <c r="I66" s="171"/>
      <c r="J66" s="172">
        <f>J191</f>
        <v>0</v>
      </c>
      <c r="K66" s="173"/>
    </row>
    <row r="67" spans="2:11" s="9" customFormat="1" ht="19.9" customHeight="1">
      <c r="B67" s="167"/>
      <c r="C67" s="168"/>
      <c r="D67" s="169" t="s">
        <v>196</v>
      </c>
      <c r="E67" s="170"/>
      <c r="F67" s="170"/>
      <c r="G67" s="170"/>
      <c r="H67" s="170"/>
      <c r="I67" s="171"/>
      <c r="J67" s="172">
        <f>J195</f>
        <v>0</v>
      </c>
      <c r="K67" s="173"/>
    </row>
    <row r="68" spans="2:11" s="9" customFormat="1" ht="19.9" customHeight="1">
      <c r="B68" s="167"/>
      <c r="C68" s="168"/>
      <c r="D68" s="169" t="s">
        <v>197</v>
      </c>
      <c r="E68" s="170"/>
      <c r="F68" s="170"/>
      <c r="G68" s="170"/>
      <c r="H68" s="170"/>
      <c r="I68" s="171"/>
      <c r="J68" s="172">
        <f>J215</f>
        <v>0</v>
      </c>
      <c r="K68" s="173"/>
    </row>
    <row r="69" spans="2:11" s="1" customFormat="1" ht="21.75" customHeight="1">
      <c r="B69" s="42"/>
      <c r="C69" s="43"/>
      <c r="D69" s="43"/>
      <c r="E69" s="43"/>
      <c r="F69" s="43"/>
      <c r="G69" s="43"/>
      <c r="H69" s="43"/>
      <c r="I69" s="129"/>
      <c r="J69" s="43"/>
      <c r="K69" s="46"/>
    </row>
    <row r="70" spans="2:11" s="1" customFormat="1" ht="6.95" customHeight="1">
      <c r="B70" s="57"/>
      <c r="C70" s="58"/>
      <c r="D70" s="58"/>
      <c r="E70" s="58"/>
      <c r="F70" s="58"/>
      <c r="G70" s="58"/>
      <c r="H70" s="58"/>
      <c r="I70" s="150"/>
      <c r="J70" s="58"/>
      <c r="K70" s="59"/>
    </row>
    <row r="74" spans="2:12" s="1" customFormat="1" ht="6.95" customHeight="1">
      <c r="B74" s="60"/>
      <c r="C74" s="61"/>
      <c r="D74" s="61"/>
      <c r="E74" s="61"/>
      <c r="F74" s="61"/>
      <c r="G74" s="61"/>
      <c r="H74" s="61"/>
      <c r="I74" s="153"/>
      <c r="J74" s="61"/>
      <c r="K74" s="61"/>
      <c r="L74" s="62"/>
    </row>
    <row r="75" spans="2:12" s="1" customFormat="1" ht="36.95" customHeight="1">
      <c r="B75" s="42"/>
      <c r="C75" s="63" t="s">
        <v>198</v>
      </c>
      <c r="D75" s="64"/>
      <c r="E75" s="64"/>
      <c r="F75" s="64"/>
      <c r="G75" s="64"/>
      <c r="H75" s="64"/>
      <c r="I75" s="174"/>
      <c r="J75" s="64"/>
      <c r="K75" s="64"/>
      <c r="L75" s="62"/>
    </row>
    <row r="76" spans="2:12" s="1" customFormat="1" ht="6.95" customHeight="1">
      <c r="B76" s="42"/>
      <c r="C76" s="64"/>
      <c r="D76" s="64"/>
      <c r="E76" s="64"/>
      <c r="F76" s="64"/>
      <c r="G76" s="64"/>
      <c r="H76" s="64"/>
      <c r="I76" s="174"/>
      <c r="J76" s="64"/>
      <c r="K76" s="64"/>
      <c r="L76" s="62"/>
    </row>
    <row r="77" spans="2:12" s="1" customFormat="1" ht="14.45" customHeight="1">
      <c r="B77" s="42"/>
      <c r="C77" s="66" t="s">
        <v>18</v>
      </c>
      <c r="D77" s="64"/>
      <c r="E77" s="64"/>
      <c r="F77" s="64"/>
      <c r="G77" s="64"/>
      <c r="H77" s="64"/>
      <c r="I77" s="174"/>
      <c r="J77" s="64"/>
      <c r="K77" s="64"/>
      <c r="L77" s="62"/>
    </row>
    <row r="78" spans="2:12" s="1" customFormat="1" ht="22.5" customHeight="1">
      <c r="B78" s="42"/>
      <c r="C78" s="64"/>
      <c r="D78" s="64"/>
      <c r="E78" s="421" t="str">
        <f>E7</f>
        <v>Splašková kanalizace a ČOV Drhovy</v>
      </c>
      <c r="F78" s="422"/>
      <c r="G78" s="422"/>
      <c r="H78" s="422"/>
      <c r="I78" s="174"/>
      <c r="J78" s="64"/>
      <c r="K78" s="64"/>
      <c r="L78" s="62"/>
    </row>
    <row r="79" spans="2:12" ht="13.5">
      <c r="B79" s="29"/>
      <c r="C79" s="66" t="s">
        <v>175</v>
      </c>
      <c r="D79" s="175"/>
      <c r="E79" s="175"/>
      <c r="F79" s="175"/>
      <c r="G79" s="175"/>
      <c r="H79" s="175"/>
      <c r="J79" s="175"/>
      <c r="K79" s="175"/>
      <c r="L79" s="176"/>
    </row>
    <row r="80" spans="2:12" s="1" customFormat="1" ht="22.5" customHeight="1">
      <c r="B80" s="42"/>
      <c r="C80" s="64"/>
      <c r="D80" s="64"/>
      <c r="E80" s="421" t="s">
        <v>178</v>
      </c>
      <c r="F80" s="423"/>
      <c r="G80" s="423"/>
      <c r="H80" s="423"/>
      <c r="I80" s="174"/>
      <c r="J80" s="64"/>
      <c r="K80" s="64"/>
      <c r="L80" s="62"/>
    </row>
    <row r="81" spans="2:12" s="1" customFormat="1" ht="14.45" customHeight="1">
      <c r="B81" s="42"/>
      <c r="C81" s="66" t="s">
        <v>181</v>
      </c>
      <c r="D81" s="64"/>
      <c r="E81" s="64"/>
      <c r="F81" s="64"/>
      <c r="G81" s="64"/>
      <c r="H81" s="64"/>
      <c r="I81" s="174"/>
      <c r="J81" s="64"/>
      <c r="K81" s="64"/>
      <c r="L81" s="62"/>
    </row>
    <row r="82" spans="2:12" s="1" customFormat="1" ht="23.25" customHeight="1">
      <c r="B82" s="42"/>
      <c r="C82" s="64"/>
      <c r="D82" s="64"/>
      <c r="E82" s="392" t="str">
        <f>E11</f>
        <v>SO-01-1 - ČOV - spodní stavba</v>
      </c>
      <c r="F82" s="423"/>
      <c r="G82" s="423"/>
      <c r="H82" s="423"/>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25</v>
      </c>
      <c r="D84" s="64"/>
      <c r="E84" s="64"/>
      <c r="F84" s="177" t="str">
        <f>F14</f>
        <v>Drhovy</v>
      </c>
      <c r="G84" s="64"/>
      <c r="H84" s="64"/>
      <c r="I84" s="178" t="s">
        <v>27</v>
      </c>
      <c r="J84" s="74" t="str">
        <f>IF(J14="","",J14)</f>
        <v>23.8.2016</v>
      </c>
      <c r="K84" s="64"/>
      <c r="L84" s="62"/>
    </row>
    <row r="85" spans="2:12" s="1" customFormat="1" ht="6.95" customHeight="1">
      <c r="B85" s="42"/>
      <c r="C85" s="64"/>
      <c r="D85" s="64"/>
      <c r="E85" s="64"/>
      <c r="F85" s="64"/>
      <c r="G85" s="64"/>
      <c r="H85" s="64"/>
      <c r="I85" s="174"/>
      <c r="J85" s="64"/>
      <c r="K85" s="64"/>
      <c r="L85" s="62"/>
    </row>
    <row r="86" spans="2:12" s="1" customFormat="1" ht="13.5">
      <c r="B86" s="42"/>
      <c r="C86" s="66" t="s">
        <v>31</v>
      </c>
      <c r="D86" s="64"/>
      <c r="E86" s="64"/>
      <c r="F86" s="177" t="str">
        <f>E17</f>
        <v>Obec Drhovy, Drhovy 65, 263 01 Dobříš</v>
      </c>
      <c r="G86" s="64"/>
      <c r="H86" s="64"/>
      <c r="I86" s="178" t="s">
        <v>37</v>
      </c>
      <c r="J86" s="177" t="str">
        <f>E23</f>
        <v>UREŠ vhprojekt s.r.o.</v>
      </c>
      <c r="K86" s="64"/>
      <c r="L86" s="62"/>
    </row>
    <row r="87" spans="2:12" s="1" customFormat="1" ht="14.45" customHeight="1">
      <c r="B87" s="42"/>
      <c r="C87" s="66" t="s">
        <v>35</v>
      </c>
      <c r="D87" s="64"/>
      <c r="E87" s="64"/>
      <c r="F87" s="177" t="str">
        <f>IF(E20="","",E20)</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199</v>
      </c>
      <c r="D89" s="181" t="s">
        <v>63</v>
      </c>
      <c r="E89" s="181" t="s">
        <v>59</v>
      </c>
      <c r="F89" s="181" t="s">
        <v>200</v>
      </c>
      <c r="G89" s="181" t="s">
        <v>201</v>
      </c>
      <c r="H89" s="181" t="s">
        <v>202</v>
      </c>
      <c r="I89" s="182" t="s">
        <v>203</v>
      </c>
      <c r="J89" s="181" t="s">
        <v>187</v>
      </c>
      <c r="K89" s="183" t="s">
        <v>204</v>
      </c>
      <c r="L89" s="184"/>
      <c r="M89" s="82" t="s">
        <v>205</v>
      </c>
      <c r="N89" s="83" t="s">
        <v>48</v>
      </c>
      <c r="O89" s="83" t="s">
        <v>206</v>
      </c>
      <c r="P89" s="83" t="s">
        <v>207</v>
      </c>
      <c r="Q89" s="83" t="s">
        <v>208</v>
      </c>
      <c r="R89" s="83" t="s">
        <v>209</v>
      </c>
      <c r="S89" s="83" t="s">
        <v>210</v>
      </c>
      <c r="T89" s="84" t="s">
        <v>211</v>
      </c>
    </row>
    <row r="90" spans="2:63" s="1" customFormat="1" ht="29.25" customHeight="1">
      <c r="B90" s="42"/>
      <c r="C90" s="88" t="s">
        <v>188</v>
      </c>
      <c r="D90" s="64"/>
      <c r="E90" s="64"/>
      <c r="F90" s="64"/>
      <c r="G90" s="64"/>
      <c r="H90" s="64"/>
      <c r="I90" s="174"/>
      <c r="J90" s="185">
        <f>BK90</f>
        <v>0</v>
      </c>
      <c r="K90" s="64"/>
      <c r="L90" s="62"/>
      <c r="M90" s="85"/>
      <c r="N90" s="86"/>
      <c r="O90" s="86"/>
      <c r="P90" s="186">
        <f>P91</f>
        <v>0</v>
      </c>
      <c r="Q90" s="86"/>
      <c r="R90" s="186">
        <f>R91</f>
        <v>310.85161731000005</v>
      </c>
      <c r="S90" s="86"/>
      <c r="T90" s="187">
        <f>T91</f>
        <v>0</v>
      </c>
      <c r="AT90" s="25" t="s">
        <v>77</v>
      </c>
      <c r="AU90" s="25" t="s">
        <v>189</v>
      </c>
      <c r="BK90" s="188">
        <f>BK91</f>
        <v>0</v>
      </c>
    </row>
    <row r="91" spans="2:63" s="11" customFormat="1" ht="37.35" customHeight="1">
      <c r="B91" s="189"/>
      <c r="C91" s="190"/>
      <c r="D91" s="191" t="s">
        <v>77</v>
      </c>
      <c r="E91" s="192" t="s">
        <v>212</v>
      </c>
      <c r="F91" s="192" t="s">
        <v>213</v>
      </c>
      <c r="G91" s="190"/>
      <c r="H91" s="190"/>
      <c r="I91" s="193"/>
      <c r="J91" s="194">
        <f>BK91</f>
        <v>0</v>
      </c>
      <c r="K91" s="190"/>
      <c r="L91" s="195"/>
      <c r="M91" s="196"/>
      <c r="N91" s="197"/>
      <c r="O91" s="197"/>
      <c r="P91" s="198">
        <f>P92+P140+P150+P180+P191+P195+P215</f>
        <v>0</v>
      </c>
      <c r="Q91" s="197"/>
      <c r="R91" s="198">
        <f>R92+R140+R150+R180+R191+R195+R215</f>
        <v>310.85161731000005</v>
      </c>
      <c r="S91" s="197"/>
      <c r="T91" s="199">
        <f>T92+T140+T150+T180+T191+T195+T215</f>
        <v>0</v>
      </c>
      <c r="AR91" s="200" t="s">
        <v>24</v>
      </c>
      <c r="AT91" s="201" t="s">
        <v>77</v>
      </c>
      <c r="AU91" s="201" t="s">
        <v>78</v>
      </c>
      <c r="AY91" s="200" t="s">
        <v>214</v>
      </c>
      <c r="BK91" s="202">
        <f>BK92+BK140+BK150+BK180+BK191+BK195+BK215</f>
        <v>0</v>
      </c>
    </row>
    <row r="92" spans="2:63" s="11" customFormat="1" ht="19.9" customHeight="1">
      <c r="B92" s="189"/>
      <c r="C92" s="190"/>
      <c r="D92" s="203" t="s">
        <v>77</v>
      </c>
      <c r="E92" s="204" t="s">
        <v>24</v>
      </c>
      <c r="F92" s="204" t="s">
        <v>215</v>
      </c>
      <c r="G92" s="190"/>
      <c r="H92" s="190"/>
      <c r="I92" s="193"/>
      <c r="J92" s="205">
        <f>BK92</f>
        <v>0</v>
      </c>
      <c r="K92" s="190"/>
      <c r="L92" s="195"/>
      <c r="M92" s="196"/>
      <c r="N92" s="197"/>
      <c r="O92" s="197"/>
      <c r="P92" s="198">
        <f>SUM(P93:P139)</f>
        <v>0</v>
      </c>
      <c r="Q92" s="197"/>
      <c r="R92" s="198">
        <f>SUM(R93:R139)</f>
        <v>0.33989176000000004</v>
      </c>
      <c r="S92" s="197"/>
      <c r="T92" s="199">
        <f>SUM(T93:T139)</f>
        <v>0</v>
      </c>
      <c r="AR92" s="200" t="s">
        <v>24</v>
      </c>
      <c r="AT92" s="201" t="s">
        <v>77</v>
      </c>
      <c r="AU92" s="201" t="s">
        <v>24</v>
      </c>
      <c r="AY92" s="200" t="s">
        <v>214</v>
      </c>
      <c r="BK92" s="202">
        <f>SUM(BK93:BK139)</f>
        <v>0</v>
      </c>
    </row>
    <row r="93" spans="2:65" s="1" customFormat="1" ht="22.5" customHeight="1">
      <c r="B93" s="42"/>
      <c r="C93" s="206" t="s">
        <v>24</v>
      </c>
      <c r="D93" s="206" t="s">
        <v>216</v>
      </c>
      <c r="E93" s="207" t="s">
        <v>217</v>
      </c>
      <c r="F93" s="208" t="s">
        <v>218</v>
      </c>
      <c r="G93" s="209" t="s">
        <v>219</v>
      </c>
      <c r="H93" s="210">
        <v>480</v>
      </c>
      <c r="I93" s="211"/>
      <c r="J93" s="212">
        <f>ROUND(I93*H93,2)</f>
        <v>0</v>
      </c>
      <c r="K93" s="208" t="s">
        <v>220</v>
      </c>
      <c r="L93" s="62"/>
      <c r="M93" s="213" t="s">
        <v>22</v>
      </c>
      <c r="N93" s="214" t="s">
        <v>49</v>
      </c>
      <c r="O93" s="43"/>
      <c r="P93" s="215">
        <f>O93*H93</f>
        <v>0</v>
      </c>
      <c r="Q93" s="215">
        <v>0</v>
      </c>
      <c r="R93" s="215">
        <f>Q93*H93</f>
        <v>0</v>
      </c>
      <c r="S93" s="215">
        <v>0</v>
      </c>
      <c r="T93" s="216">
        <f>S93*H93</f>
        <v>0</v>
      </c>
      <c r="AR93" s="25" t="s">
        <v>221</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221</v>
      </c>
      <c r="BM93" s="25" t="s">
        <v>222</v>
      </c>
    </row>
    <row r="94" spans="2:47" s="1" customFormat="1" ht="13.5">
      <c r="B94" s="42"/>
      <c r="C94" s="64"/>
      <c r="D94" s="218" t="s">
        <v>223</v>
      </c>
      <c r="E94" s="64"/>
      <c r="F94" s="219" t="s">
        <v>218</v>
      </c>
      <c r="G94" s="64"/>
      <c r="H94" s="64"/>
      <c r="I94" s="174"/>
      <c r="J94" s="64"/>
      <c r="K94" s="64"/>
      <c r="L94" s="62"/>
      <c r="M94" s="220"/>
      <c r="N94" s="43"/>
      <c r="O94" s="43"/>
      <c r="P94" s="43"/>
      <c r="Q94" s="43"/>
      <c r="R94" s="43"/>
      <c r="S94" s="43"/>
      <c r="T94" s="79"/>
      <c r="AT94" s="25" t="s">
        <v>223</v>
      </c>
      <c r="AU94" s="25" t="s">
        <v>86</v>
      </c>
    </row>
    <row r="95" spans="2:51" s="12" customFormat="1" ht="13.5">
      <c r="B95" s="221"/>
      <c r="C95" s="222"/>
      <c r="D95" s="223" t="s">
        <v>224</v>
      </c>
      <c r="E95" s="224" t="s">
        <v>22</v>
      </c>
      <c r="F95" s="225" t="s">
        <v>225</v>
      </c>
      <c r="G95" s="222"/>
      <c r="H95" s="226">
        <v>480</v>
      </c>
      <c r="I95" s="227"/>
      <c r="J95" s="222"/>
      <c r="K95" s="222"/>
      <c r="L95" s="228"/>
      <c r="M95" s="229"/>
      <c r="N95" s="230"/>
      <c r="O95" s="230"/>
      <c r="P95" s="230"/>
      <c r="Q95" s="230"/>
      <c r="R95" s="230"/>
      <c r="S95" s="230"/>
      <c r="T95" s="231"/>
      <c r="AT95" s="232" t="s">
        <v>224</v>
      </c>
      <c r="AU95" s="232" t="s">
        <v>86</v>
      </c>
      <c r="AV95" s="12" t="s">
        <v>86</v>
      </c>
      <c r="AW95" s="12" t="s">
        <v>41</v>
      </c>
      <c r="AX95" s="12" t="s">
        <v>24</v>
      </c>
      <c r="AY95" s="232" t="s">
        <v>214</v>
      </c>
    </row>
    <row r="96" spans="2:65" s="1" customFormat="1" ht="22.5" customHeight="1">
      <c r="B96" s="42"/>
      <c r="C96" s="206" t="s">
        <v>86</v>
      </c>
      <c r="D96" s="206" t="s">
        <v>216</v>
      </c>
      <c r="E96" s="207" t="s">
        <v>226</v>
      </c>
      <c r="F96" s="208" t="s">
        <v>227</v>
      </c>
      <c r="G96" s="209" t="s">
        <v>228</v>
      </c>
      <c r="H96" s="210">
        <v>60</v>
      </c>
      <c r="I96" s="211"/>
      <c r="J96" s="212">
        <f>ROUND(I96*H96,2)</f>
        <v>0</v>
      </c>
      <c r="K96" s="208" t="s">
        <v>220</v>
      </c>
      <c r="L96" s="62"/>
      <c r="M96" s="213" t="s">
        <v>22</v>
      </c>
      <c r="N96" s="214" t="s">
        <v>49</v>
      </c>
      <c r="O96" s="43"/>
      <c r="P96" s="215">
        <f>O96*H96</f>
        <v>0</v>
      </c>
      <c r="Q96" s="215">
        <v>0</v>
      </c>
      <c r="R96" s="215">
        <f>Q96*H96</f>
        <v>0</v>
      </c>
      <c r="S96" s="215">
        <v>0</v>
      </c>
      <c r="T96" s="216">
        <f>S96*H96</f>
        <v>0</v>
      </c>
      <c r="AR96" s="25" t="s">
        <v>221</v>
      </c>
      <c r="AT96" s="25" t="s">
        <v>216</v>
      </c>
      <c r="AU96" s="25" t="s">
        <v>86</v>
      </c>
      <c r="AY96" s="25" t="s">
        <v>214</v>
      </c>
      <c r="BE96" s="217">
        <f>IF(N96="základní",J96,0)</f>
        <v>0</v>
      </c>
      <c r="BF96" s="217">
        <f>IF(N96="snížená",J96,0)</f>
        <v>0</v>
      </c>
      <c r="BG96" s="217">
        <f>IF(N96="zákl. přenesená",J96,0)</f>
        <v>0</v>
      </c>
      <c r="BH96" s="217">
        <f>IF(N96="sníž. přenesená",J96,0)</f>
        <v>0</v>
      </c>
      <c r="BI96" s="217">
        <f>IF(N96="nulová",J96,0)</f>
        <v>0</v>
      </c>
      <c r="BJ96" s="25" t="s">
        <v>24</v>
      </c>
      <c r="BK96" s="217">
        <f>ROUND(I96*H96,2)</f>
        <v>0</v>
      </c>
      <c r="BL96" s="25" t="s">
        <v>221</v>
      </c>
      <c r="BM96" s="25" t="s">
        <v>229</v>
      </c>
    </row>
    <row r="97" spans="2:47" s="1" customFormat="1" ht="13.5">
      <c r="B97" s="42"/>
      <c r="C97" s="64"/>
      <c r="D97" s="218" t="s">
        <v>223</v>
      </c>
      <c r="E97" s="64"/>
      <c r="F97" s="219" t="s">
        <v>227</v>
      </c>
      <c r="G97" s="64"/>
      <c r="H97" s="64"/>
      <c r="I97" s="174"/>
      <c r="J97" s="64"/>
      <c r="K97" s="64"/>
      <c r="L97" s="62"/>
      <c r="M97" s="220"/>
      <c r="N97" s="43"/>
      <c r="O97" s="43"/>
      <c r="P97" s="43"/>
      <c r="Q97" s="43"/>
      <c r="R97" s="43"/>
      <c r="S97" s="43"/>
      <c r="T97" s="79"/>
      <c r="AT97" s="25" t="s">
        <v>223</v>
      </c>
      <c r="AU97" s="25" t="s">
        <v>86</v>
      </c>
    </row>
    <row r="98" spans="2:51" s="12" customFormat="1" ht="13.5">
      <c r="B98" s="221"/>
      <c r="C98" s="222"/>
      <c r="D98" s="223" t="s">
        <v>224</v>
      </c>
      <c r="E98" s="224" t="s">
        <v>22</v>
      </c>
      <c r="F98" s="225" t="s">
        <v>230</v>
      </c>
      <c r="G98" s="222"/>
      <c r="H98" s="226">
        <v>60</v>
      </c>
      <c r="I98" s="227"/>
      <c r="J98" s="222"/>
      <c r="K98" s="222"/>
      <c r="L98" s="228"/>
      <c r="M98" s="229"/>
      <c r="N98" s="230"/>
      <c r="O98" s="230"/>
      <c r="P98" s="230"/>
      <c r="Q98" s="230"/>
      <c r="R98" s="230"/>
      <c r="S98" s="230"/>
      <c r="T98" s="231"/>
      <c r="AT98" s="232" t="s">
        <v>224</v>
      </c>
      <c r="AU98" s="232" t="s">
        <v>86</v>
      </c>
      <c r="AV98" s="12" t="s">
        <v>86</v>
      </c>
      <c r="AW98" s="12" t="s">
        <v>41</v>
      </c>
      <c r="AX98" s="12" t="s">
        <v>24</v>
      </c>
      <c r="AY98" s="232" t="s">
        <v>214</v>
      </c>
    </row>
    <row r="99" spans="2:65" s="1" customFormat="1" ht="22.5" customHeight="1">
      <c r="B99" s="42"/>
      <c r="C99" s="206" t="s">
        <v>124</v>
      </c>
      <c r="D99" s="206" t="s">
        <v>216</v>
      </c>
      <c r="E99" s="207" t="s">
        <v>231</v>
      </c>
      <c r="F99" s="208" t="s">
        <v>232</v>
      </c>
      <c r="G99" s="209" t="s">
        <v>233</v>
      </c>
      <c r="H99" s="210">
        <v>164.996</v>
      </c>
      <c r="I99" s="211"/>
      <c r="J99" s="212">
        <f>ROUND(I99*H99,2)</f>
        <v>0</v>
      </c>
      <c r="K99" s="208" t="s">
        <v>234</v>
      </c>
      <c r="L99" s="62"/>
      <c r="M99" s="213" t="s">
        <v>22</v>
      </c>
      <c r="N99" s="214" t="s">
        <v>49</v>
      </c>
      <c r="O99" s="43"/>
      <c r="P99" s="215">
        <f>O99*H99</f>
        <v>0</v>
      </c>
      <c r="Q99" s="215">
        <v>0</v>
      </c>
      <c r="R99" s="215">
        <f>Q99*H99</f>
        <v>0</v>
      </c>
      <c r="S99" s="215">
        <v>0</v>
      </c>
      <c r="T99" s="216">
        <f>S99*H99</f>
        <v>0</v>
      </c>
      <c r="AR99" s="25" t="s">
        <v>221</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221</v>
      </c>
      <c r="BM99" s="25" t="s">
        <v>235</v>
      </c>
    </row>
    <row r="100" spans="2:47" s="1" customFormat="1" ht="27">
      <c r="B100" s="42"/>
      <c r="C100" s="64"/>
      <c r="D100" s="218" t="s">
        <v>223</v>
      </c>
      <c r="E100" s="64"/>
      <c r="F100" s="219" t="s">
        <v>236</v>
      </c>
      <c r="G100" s="64"/>
      <c r="H100" s="64"/>
      <c r="I100" s="174"/>
      <c r="J100" s="64"/>
      <c r="K100" s="64"/>
      <c r="L100" s="62"/>
      <c r="M100" s="220"/>
      <c r="N100" s="43"/>
      <c r="O100" s="43"/>
      <c r="P100" s="43"/>
      <c r="Q100" s="43"/>
      <c r="R100" s="43"/>
      <c r="S100" s="43"/>
      <c r="T100" s="79"/>
      <c r="AT100" s="25" t="s">
        <v>223</v>
      </c>
      <c r="AU100" s="25" t="s">
        <v>86</v>
      </c>
    </row>
    <row r="101" spans="2:51" s="12" customFormat="1" ht="40.5">
      <c r="B101" s="221"/>
      <c r="C101" s="222"/>
      <c r="D101" s="218" t="s">
        <v>224</v>
      </c>
      <c r="E101" s="233" t="s">
        <v>167</v>
      </c>
      <c r="F101" s="234" t="s">
        <v>237</v>
      </c>
      <c r="G101" s="222"/>
      <c r="H101" s="235">
        <v>412.49</v>
      </c>
      <c r="I101" s="227"/>
      <c r="J101" s="222"/>
      <c r="K101" s="222"/>
      <c r="L101" s="228"/>
      <c r="M101" s="229"/>
      <c r="N101" s="230"/>
      <c r="O101" s="230"/>
      <c r="P101" s="230"/>
      <c r="Q101" s="230"/>
      <c r="R101" s="230"/>
      <c r="S101" s="230"/>
      <c r="T101" s="231"/>
      <c r="AT101" s="232" t="s">
        <v>224</v>
      </c>
      <c r="AU101" s="232" t="s">
        <v>86</v>
      </c>
      <c r="AV101" s="12" t="s">
        <v>86</v>
      </c>
      <c r="AW101" s="12" t="s">
        <v>41</v>
      </c>
      <c r="AX101" s="12" t="s">
        <v>78</v>
      </c>
      <c r="AY101" s="232" t="s">
        <v>214</v>
      </c>
    </row>
    <row r="102" spans="2:51" s="12" customFormat="1" ht="13.5">
      <c r="B102" s="221"/>
      <c r="C102" s="222"/>
      <c r="D102" s="223" t="s">
        <v>224</v>
      </c>
      <c r="E102" s="224" t="s">
        <v>169</v>
      </c>
      <c r="F102" s="225" t="s">
        <v>238</v>
      </c>
      <c r="G102" s="222"/>
      <c r="H102" s="226">
        <v>164.996</v>
      </c>
      <c r="I102" s="227"/>
      <c r="J102" s="222"/>
      <c r="K102" s="222"/>
      <c r="L102" s="228"/>
      <c r="M102" s="229"/>
      <c r="N102" s="230"/>
      <c r="O102" s="230"/>
      <c r="P102" s="230"/>
      <c r="Q102" s="230"/>
      <c r="R102" s="230"/>
      <c r="S102" s="230"/>
      <c r="T102" s="231"/>
      <c r="AT102" s="232" t="s">
        <v>224</v>
      </c>
      <c r="AU102" s="232" t="s">
        <v>86</v>
      </c>
      <c r="AV102" s="12" t="s">
        <v>86</v>
      </c>
      <c r="AW102" s="12" t="s">
        <v>41</v>
      </c>
      <c r="AX102" s="12" t="s">
        <v>24</v>
      </c>
      <c r="AY102" s="232" t="s">
        <v>214</v>
      </c>
    </row>
    <row r="103" spans="2:65" s="1" customFormat="1" ht="22.5" customHeight="1">
      <c r="B103" s="42"/>
      <c r="C103" s="206" t="s">
        <v>221</v>
      </c>
      <c r="D103" s="206" t="s">
        <v>216</v>
      </c>
      <c r="E103" s="207" t="s">
        <v>239</v>
      </c>
      <c r="F103" s="208" t="s">
        <v>240</v>
      </c>
      <c r="G103" s="209" t="s">
        <v>233</v>
      </c>
      <c r="H103" s="210">
        <v>82.498</v>
      </c>
      <c r="I103" s="211"/>
      <c r="J103" s="212">
        <f>ROUND(I103*H103,2)</f>
        <v>0</v>
      </c>
      <c r="K103" s="208" t="s">
        <v>220</v>
      </c>
      <c r="L103" s="62"/>
      <c r="M103" s="213" t="s">
        <v>22</v>
      </c>
      <c r="N103" s="214" t="s">
        <v>49</v>
      </c>
      <c r="O103" s="43"/>
      <c r="P103" s="215">
        <f>O103*H103</f>
        <v>0</v>
      </c>
      <c r="Q103" s="215">
        <v>0</v>
      </c>
      <c r="R103" s="215">
        <f>Q103*H103</f>
        <v>0</v>
      </c>
      <c r="S103" s="215">
        <v>0</v>
      </c>
      <c r="T103" s="216">
        <f>S103*H103</f>
        <v>0</v>
      </c>
      <c r="AR103" s="25" t="s">
        <v>221</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221</v>
      </c>
      <c r="BM103" s="25" t="s">
        <v>241</v>
      </c>
    </row>
    <row r="104" spans="2:47" s="1" customFormat="1" ht="27">
      <c r="B104" s="42"/>
      <c r="C104" s="64"/>
      <c r="D104" s="218" t="s">
        <v>223</v>
      </c>
      <c r="E104" s="64"/>
      <c r="F104" s="219" t="s">
        <v>242</v>
      </c>
      <c r="G104" s="64"/>
      <c r="H104" s="64"/>
      <c r="I104" s="174"/>
      <c r="J104" s="64"/>
      <c r="K104" s="64"/>
      <c r="L104" s="62"/>
      <c r="M104" s="220"/>
      <c r="N104" s="43"/>
      <c r="O104" s="43"/>
      <c r="P104" s="43"/>
      <c r="Q104" s="43"/>
      <c r="R104" s="43"/>
      <c r="S104" s="43"/>
      <c r="T104" s="79"/>
      <c r="AT104" s="25" t="s">
        <v>223</v>
      </c>
      <c r="AU104" s="25" t="s">
        <v>86</v>
      </c>
    </row>
    <row r="105" spans="2:51" s="12" customFormat="1" ht="13.5">
      <c r="B105" s="221"/>
      <c r="C105" s="222"/>
      <c r="D105" s="223" t="s">
        <v>224</v>
      </c>
      <c r="E105" s="224" t="s">
        <v>22</v>
      </c>
      <c r="F105" s="225" t="s">
        <v>243</v>
      </c>
      <c r="G105" s="222"/>
      <c r="H105" s="226">
        <v>82.498</v>
      </c>
      <c r="I105" s="227"/>
      <c r="J105" s="222"/>
      <c r="K105" s="222"/>
      <c r="L105" s="228"/>
      <c r="M105" s="229"/>
      <c r="N105" s="230"/>
      <c r="O105" s="230"/>
      <c r="P105" s="230"/>
      <c r="Q105" s="230"/>
      <c r="R105" s="230"/>
      <c r="S105" s="230"/>
      <c r="T105" s="231"/>
      <c r="AT105" s="232" t="s">
        <v>224</v>
      </c>
      <c r="AU105" s="232" t="s">
        <v>86</v>
      </c>
      <c r="AV105" s="12" t="s">
        <v>86</v>
      </c>
      <c r="AW105" s="12" t="s">
        <v>41</v>
      </c>
      <c r="AX105" s="12" t="s">
        <v>24</v>
      </c>
      <c r="AY105" s="232" t="s">
        <v>214</v>
      </c>
    </row>
    <row r="106" spans="2:65" s="1" customFormat="1" ht="22.5" customHeight="1">
      <c r="B106" s="42"/>
      <c r="C106" s="206" t="s">
        <v>244</v>
      </c>
      <c r="D106" s="206" t="s">
        <v>216</v>
      </c>
      <c r="E106" s="207" t="s">
        <v>245</v>
      </c>
      <c r="F106" s="208" t="s">
        <v>246</v>
      </c>
      <c r="G106" s="209" t="s">
        <v>233</v>
      </c>
      <c r="H106" s="210">
        <v>206.245</v>
      </c>
      <c r="I106" s="211"/>
      <c r="J106" s="212">
        <f>ROUND(I106*H106,2)</f>
        <v>0</v>
      </c>
      <c r="K106" s="208" t="s">
        <v>234</v>
      </c>
      <c r="L106" s="62"/>
      <c r="M106" s="213" t="s">
        <v>22</v>
      </c>
      <c r="N106" s="214" t="s">
        <v>49</v>
      </c>
      <c r="O106" s="43"/>
      <c r="P106" s="215">
        <f>O106*H106</f>
        <v>0</v>
      </c>
      <c r="Q106" s="215">
        <v>0</v>
      </c>
      <c r="R106" s="215">
        <f>Q106*H106</f>
        <v>0</v>
      </c>
      <c r="S106" s="215">
        <v>0</v>
      </c>
      <c r="T106" s="216">
        <f>S106*H106</f>
        <v>0</v>
      </c>
      <c r="AR106" s="25" t="s">
        <v>221</v>
      </c>
      <c r="AT106" s="25" t="s">
        <v>216</v>
      </c>
      <c r="AU106" s="25" t="s">
        <v>86</v>
      </c>
      <c r="AY106" s="25" t="s">
        <v>214</v>
      </c>
      <c r="BE106" s="217">
        <f>IF(N106="základní",J106,0)</f>
        <v>0</v>
      </c>
      <c r="BF106" s="217">
        <f>IF(N106="snížená",J106,0)</f>
        <v>0</v>
      </c>
      <c r="BG106" s="217">
        <f>IF(N106="zákl. přenesená",J106,0)</f>
        <v>0</v>
      </c>
      <c r="BH106" s="217">
        <f>IF(N106="sníž. přenesená",J106,0)</f>
        <v>0</v>
      </c>
      <c r="BI106" s="217">
        <f>IF(N106="nulová",J106,0)</f>
        <v>0</v>
      </c>
      <c r="BJ106" s="25" t="s">
        <v>24</v>
      </c>
      <c r="BK106" s="217">
        <f>ROUND(I106*H106,2)</f>
        <v>0</v>
      </c>
      <c r="BL106" s="25" t="s">
        <v>221</v>
      </c>
      <c r="BM106" s="25" t="s">
        <v>247</v>
      </c>
    </row>
    <row r="107" spans="2:47" s="1" customFormat="1" ht="27">
      <c r="B107" s="42"/>
      <c r="C107" s="64"/>
      <c r="D107" s="218" t="s">
        <v>223</v>
      </c>
      <c r="E107" s="64"/>
      <c r="F107" s="219" t="s">
        <v>248</v>
      </c>
      <c r="G107" s="64"/>
      <c r="H107" s="64"/>
      <c r="I107" s="174"/>
      <c r="J107" s="64"/>
      <c r="K107" s="64"/>
      <c r="L107" s="62"/>
      <c r="M107" s="220"/>
      <c r="N107" s="43"/>
      <c r="O107" s="43"/>
      <c r="P107" s="43"/>
      <c r="Q107" s="43"/>
      <c r="R107" s="43"/>
      <c r="S107" s="43"/>
      <c r="T107" s="79"/>
      <c r="AT107" s="25" t="s">
        <v>223</v>
      </c>
      <c r="AU107" s="25" t="s">
        <v>86</v>
      </c>
    </row>
    <row r="108" spans="2:51" s="12" customFormat="1" ht="13.5">
      <c r="B108" s="221"/>
      <c r="C108" s="222"/>
      <c r="D108" s="223" t="s">
        <v>224</v>
      </c>
      <c r="E108" s="224" t="s">
        <v>171</v>
      </c>
      <c r="F108" s="225" t="s">
        <v>249</v>
      </c>
      <c r="G108" s="222"/>
      <c r="H108" s="226">
        <v>206.245</v>
      </c>
      <c r="I108" s="227"/>
      <c r="J108" s="222"/>
      <c r="K108" s="222"/>
      <c r="L108" s="228"/>
      <c r="M108" s="229"/>
      <c r="N108" s="230"/>
      <c r="O108" s="230"/>
      <c r="P108" s="230"/>
      <c r="Q108" s="230"/>
      <c r="R108" s="230"/>
      <c r="S108" s="230"/>
      <c r="T108" s="231"/>
      <c r="AT108" s="232" t="s">
        <v>224</v>
      </c>
      <c r="AU108" s="232" t="s">
        <v>86</v>
      </c>
      <c r="AV108" s="12" t="s">
        <v>86</v>
      </c>
      <c r="AW108" s="12" t="s">
        <v>41</v>
      </c>
      <c r="AX108" s="12" t="s">
        <v>24</v>
      </c>
      <c r="AY108" s="232" t="s">
        <v>214</v>
      </c>
    </row>
    <row r="109" spans="2:65" s="1" customFormat="1" ht="22.5" customHeight="1">
      <c r="B109" s="42"/>
      <c r="C109" s="206" t="s">
        <v>250</v>
      </c>
      <c r="D109" s="206" t="s">
        <v>216</v>
      </c>
      <c r="E109" s="207" t="s">
        <v>251</v>
      </c>
      <c r="F109" s="208" t="s">
        <v>252</v>
      </c>
      <c r="G109" s="209" t="s">
        <v>233</v>
      </c>
      <c r="H109" s="210">
        <v>103.123</v>
      </c>
      <c r="I109" s="211"/>
      <c r="J109" s="212">
        <f>ROUND(I109*H109,2)</f>
        <v>0</v>
      </c>
      <c r="K109" s="208" t="s">
        <v>220</v>
      </c>
      <c r="L109" s="62"/>
      <c r="M109" s="213" t="s">
        <v>22</v>
      </c>
      <c r="N109" s="214" t="s">
        <v>49</v>
      </c>
      <c r="O109" s="43"/>
      <c r="P109" s="215">
        <f>O109*H109</f>
        <v>0</v>
      </c>
      <c r="Q109" s="215">
        <v>0</v>
      </c>
      <c r="R109" s="215">
        <f>Q109*H109</f>
        <v>0</v>
      </c>
      <c r="S109" s="215">
        <v>0</v>
      </c>
      <c r="T109" s="216">
        <f>S109*H109</f>
        <v>0</v>
      </c>
      <c r="AR109" s="25" t="s">
        <v>221</v>
      </c>
      <c r="AT109" s="25" t="s">
        <v>216</v>
      </c>
      <c r="AU109" s="25" t="s">
        <v>86</v>
      </c>
      <c r="AY109" s="25" t="s">
        <v>214</v>
      </c>
      <c r="BE109" s="217">
        <f>IF(N109="základní",J109,0)</f>
        <v>0</v>
      </c>
      <c r="BF109" s="217">
        <f>IF(N109="snížená",J109,0)</f>
        <v>0</v>
      </c>
      <c r="BG109" s="217">
        <f>IF(N109="zákl. přenesená",J109,0)</f>
        <v>0</v>
      </c>
      <c r="BH109" s="217">
        <f>IF(N109="sníž. přenesená",J109,0)</f>
        <v>0</v>
      </c>
      <c r="BI109" s="217">
        <f>IF(N109="nulová",J109,0)</f>
        <v>0</v>
      </c>
      <c r="BJ109" s="25" t="s">
        <v>24</v>
      </c>
      <c r="BK109" s="217">
        <f>ROUND(I109*H109,2)</f>
        <v>0</v>
      </c>
      <c r="BL109" s="25" t="s">
        <v>221</v>
      </c>
      <c r="BM109" s="25" t="s">
        <v>253</v>
      </c>
    </row>
    <row r="110" spans="2:47" s="1" customFormat="1" ht="27">
      <c r="B110" s="42"/>
      <c r="C110" s="64"/>
      <c r="D110" s="218" t="s">
        <v>223</v>
      </c>
      <c r="E110" s="64"/>
      <c r="F110" s="219" t="s">
        <v>254</v>
      </c>
      <c r="G110" s="64"/>
      <c r="H110" s="64"/>
      <c r="I110" s="174"/>
      <c r="J110" s="64"/>
      <c r="K110" s="64"/>
      <c r="L110" s="62"/>
      <c r="M110" s="220"/>
      <c r="N110" s="43"/>
      <c r="O110" s="43"/>
      <c r="P110" s="43"/>
      <c r="Q110" s="43"/>
      <c r="R110" s="43"/>
      <c r="S110" s="43"/>
      <c r="T110" s="79"/>
      <c r="AT110" s="25" t="s">
        <v>223</v>
      </c>
      <c r="AU110" s="25" t="s">
        <v>86</v>
      </c>
    </row>
    <row r="111" spans="2:51" s="12" customFormat="1" ht="13.5">
      <c r="B111" s="221"/>
      <c r="C111" s="222"/>
      <c r="D111" s="223" t="s">
        <v>224</v>
      </c>
      <c r="E111" s="224" t="s">
        <v>22</v>
      </c>
      <c r="F111" s="225" t="s">
        <v>255</v>
      </c>
      <c r="G111" s="222"/>
      <c r="H111" s="226">
        <v>103.123</v>
      </c>
      <c r="I111" s="227"/>
      <c r="J111" s="222"/>
      <c r="K111" s="222"/>
      <c r="L111" s="228"/>
      <c r="M111" s="229"/>
      <c r="N111" s="230"/>
      <c r="O111" s="230"/>
      <c r="P111" s="230"/>
      <c r="Q111" s="230"/>
      <c r="R111" s="230"/>
      <c r="S111" s="230"/>
      <c r="T111" s="231"/>
      <c r="AT111" s="232" t="s">
        <v>224</v>
      </c>
      <c r="AU111" s="232" t="s">
        <v>86</v>
      </c>
      <c r="AV111" s="12" t="s">
        <v>86</v>
      </c>
      <c r="AW111" s="12" t="s">
        <v>41</v>
      </c>
      <c r="AX111" s="12" t="s">
        <v>24</v>
      </c>
      <c r="AY111" s="232" t="s">
        <v>214</v>
      </c>
    </row>
    <row r="112" spans="2:65" s="1" customFormat="1" ht="22.5" customHeight="1">
      <c r="B112" s="42"/>
      <c r="C112" s="206" t="s">
        <v>256</v>
      </c>
      <c r="D112" s="206" t="s">
        <v>216</v>
      </c>
      <c r="E112" s="207" t="s">
        <v>257</v>
      </c>
      <c r="F112" s="208" t="s">
        <v>258</v>
      </c>
      <c r="G112" s="209" t="s">
        <v>233</v>
      </c>
      <c r="H112" s="210">
        <v>41.249</v>
      </c>
      <c r="I112" s="211"/>
      <c r="J112" s="212">
        <f>ROUND(I112*H112,2)</f>
        <v>0</v>
      </c>
      <c r="K112" s="208" t="s">
        <v>234</v>
      </c>
      <c r="L112" s="62"/>
      <c r="M112" s="213" t="s">
        <v>22</v>
      </c>
      <c r="N112" s="214" t="s">
        <v>49</v>
      </c>
      <c r="O112" s="43"/>
      <c r="P112" s="215">
        <f>O112*H112</f>
        <v>0</v>
      </c>
      <c r="Q112" s="215">
        <v>0.00824</v>
      </c>
      <c r="R112" s="215">
        <f>Q112*H112</f>
        <v>0.33989176000000004</v>
      </c>
      <c r="S112" s="215">
        <v>0</v>
      </c>
      <c r="T112" s="216">
        <f>S112*H112</f>
        <v>0</v>
      </c>
      <c r="AR112" s="25" t="s">
        <v>221</v>
      </c>
      <c r="AT112" s="25" t="s">
        <v>216</v>
      </c>
      <c r="AU112" s="25" t="s">
        <v>86</v>
      </c>
      <c r="AY112" s="25" t="s">
        <v>214</v>
      </c>
      <c r="BE112" s="217">
        <f>IF(N112="základní",J112,0)</f>
        <v>0</v>
      </c>
      <c r="BF112" s="217">
        <f>IF(N112="snížená",J112,0)</f>
        <v>0</v>
      </c>
      <c r="BG112" s="217">
        <f>IF(N112="zákl. přenesená",J112,0)</f>
        <v>0</v>
      </c>
      <c r="BH112" s="217">
        <f>IF(N112="sníž. přenesená",J112,0)</f>
        <v>0</v>
      </c>
      <c r="BI112" s="217">
        <f>IF(N112="nulová",J112,0)</f>
        <v>0</v>
      </c>
      <c r="BJ112" s="25" t="s">
        <v>24</v>
      </c>
      <c r="BK112" s="217">
        <f>ROUND(I112*H112,2)</f>
        <v>0</v>
      </c>
      <c r="BL112" s="25" t="s">
        <v>221</v>
      </c>
      <c r="BM112" s="25" t="s">
        <v>259</v>
      </c>
    </row>
    <row r="113" spans="2:47" s="1" customFormat="1" ht="27">
      <c r="B113" s="42"/>
      <c r="C113" s="64"/>
      <c r="D113" s="218" t="s">
        <v>223</v>
      </c>
      <c r="E113" s="64"/>
      <c r="F113" s="219" t="s">
        <v>260</v>
      </c>
      <c r="G113" s="64"/>
      <c r="H113" s="64"/>
      <c r="I113" s="174"/>
      <c r="J113" s="64"/>
      <c r="K113" s="64"/>
      <c r="L113" s="62"/>
      <c r="M113" s="220"/>
      <c r="N113" s="43"/>
      <c r="O113" s="43"/>
      <c r="P113" s="43"/>
      <c r="Q113" s="43"/>
      <c r="R113" s="43"/>
      <c r="S113" s="43"/>
      <c r="T113" s="79"/>
      <c r="AT113" s="25" t="s">
        <v>223</v>
      </c>
      <c r="AU113" s="25" t="s">
        <v>86</v>
      </c>
    </row>
    <row r="114" spans="2:51" s="12" customFormat="1" ht="13.5">
      <c r="B114" s="221"/>
      <c r="C114" s="222"/>
      <c r="D114" s="223" t="s">
        <v>224</v>
      </c>
      <c r="E114" s="224" t="s">
        <v>173</v>
      </c>
      <c r="F114" s="225" t="s">
        <v>261</v>
      </c>
      <c r="G114" s="222"/>
      <c r="H114" s="226">
        <v>41.249</v>
      </c>
      <c r="I114" s="227"/>
      <c r="J114" s="222"/>
      <c r="K114" s="222"/>
      <c r="L114" s="228"/>
      <c r="M114" s="229"/>
      <c r="N114" s="230"/>
      <c r="O114" s="230"/>
      <c r="P114" s="230"/>
      <c r="Q114" s="230"/>
      <c r="R114" s="230"/>
      <c r="S114" s="230"/>
      <c r="T114" s="231"/>
      <c r="AT114" s="232" t="s">
        <v>224</v>
      </c>
      <c r="AU114" s="232" t="s">
        <v>86</v>
      </c>
      <c r="AV114" s="12" t="s">
        <v>86</v>
      </c>
      <c r="AW114" s="12" t="s">
        <v>41</v>
      </c>
      <c r="AX114" s="12" t="s">
        <v>24</v>
      </c>
      <c r="AY114" s="232" t="s">
        <v>214</v>
      </c>
    </row>
    <row r="115" spans="2:65" s="1" customFormat="1" ht="22.5" customHeight="1">
      <c r="B115" s="42"/>
      <c r="C115" s="206" t="s">
        <v>262</v>
      </c>
      <c r="D115" s="206" t="s">
        <v>216</v>
      </c>
      <c r="E115" s="207" t="s">
        <v>263</v>
      </c>
      <c r="F115" s="208" t="s">
        <v>264</v>
      </c>
      <c r="G115" s="209" t="s">
        <v>233</v>
      </c>
      <c r="H115" s="210">
        <v>59.399</v>
      </c>
      <c r="I115" s="211"/>
      <c r="J115" s="212">
        <f>ROUND(I115*H115,2)</f>
        <v>0</v>
      </c>
      <c r="K115" s="208" t="s">
        <v>220</v>
      </c>
      <c r="L115" s="62"/>
      <c r="M115" s="213" t="s">
        <v>22</v>
      </c>
      <c r="N115" s="214" t="s">
        <v>49</v>
      </c>
      <c r="O115" s="43"/>
      <c r="P115" s="215">
        <f>O115*H115</f>
        <v>0</v>
      </c>
      <c r="Q115" s="215">
        <v>0</v>
      </c>
      <c r="R115" s="215">
        <f>Q115*H115</f>
        <v>0</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265</v>
      </c>
    </row>
    <row r="116" spans="2:47" s="1" customFormat="1" ht="40.5">
      <c r="B116" s="42"/>
      <c r="C116" s="64"/>
      <c r="D116" s="218" t="s">
        <v>223</v>
      </c>
      <c r="E116" s="64"/>
      <c r="F116" s="219" t="s">
        <v>266</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18" t="s">
        <v>224</v>
      </c>
      <c r="E117" s="233" t="s">
        <v>22</v>
      </c>
      <c r="F117" s="234" t="s">
        <v>267</v>
      </c>
      <c r="G117" s="222"/>
      <c r="H117" s="235">
        <v>2.033</v>
      </c>
      <c r="I117" s="227"/>
      <c r="J117" s="222"/>
      <c r="K117" s="222"/>
      <c r="L117" s="228"/>
      <c r="M117" s="229"/>
      <c r="N117" s="230"/>
      <c r="O117" s="230"/>
      <c r="P117" s="230"/>
      <c r="Q117" s="230"/>
      <c r="R117" s="230"/>
      <c r="S117" s="230"/>
      <c r="T117" s="231"/>
      <c r="AT117" s="232" t="s">
        <v>224</v>
      </c>
      <c r="AU117" s="232" t="s">
        <v>86</v>
      </c>
      <c r="AV117" s="12" t="s">
        <v>86</v>
      </c>
      <c r="AW117" s="12" t="s">
        <v>41</v>
      </c>
      <c r="AX117" s="12" t="s">
        <v>78</v>
      </c>
      <c r="AY117" s="232" t="s">
        <v>214</v>
      </c>
    </row>
    <row r="118" spans="2:51" s="12" customFormat="1" ht="13.5">
      <c r="B118" s="221"/>
      <c r="C118" s="222"/>
      <c r="D118" s="218" t="s">
        <v>224</v>
      </c>
      <c r="E118" s="233" t="s">
        <v>22</v>
      </c>
      <c r="F118" s="234" t="s">
        <v>268</v>
      </c>
      <c r="G118" s="222"/>
      <c r="H118" s="235">
        <v>2.542</v>
      </c>
      <c r="I118" s="227"/>
      <c r="J118" s="222"/>
      <c r="K118" s="222"/>
      <c r="L118" s="228"/>
      <c r="M118" s="229"/>
      <c r="N118" s="230"/>
      <c r="O118" s="230"/>
      <c r="P118" s="230"/>
      <c r="Q118" s="230"/>
      <c r="R118" s="230"/>
      <c r="S118" s="230"/>
      <c r="T118" s="231"/>
      <c r="AT118" s="232" t="s">
        <v>224</v>
      </c>
      <c r="AU118" s="232" t="s">
        <v>86</v>
      </c>
      <c r="AV118" s="12" t="s">
        <v>86</v>
      </c>
      <c r="AW118" s="12" t="s">
        <v>41</v>
      </c>
      <c r="AX118" s="12" t="s">
        <v>78</v>
      </c>
      <c r="AY118" s="232" t="s">
        <v>214</v>
      </c>
    </row>
    <row r="119" spans="2:51" s="12" customFormat="1" ht="13.5">
      <c r="B119" s="221"/>
      <c r="C119" s="222"/>
      <c r="D119" s="223" t="s">
        <v>224</v>
      </c>
      <c r="E119" s="224" t="s">
        <v>22</v>
      </c>
      <c r="F119" s="225" t="s">
        <v>269</v>
      </c>
      <c r="G119" s="222"/>
      <c r="H119" s="226">
        <v>59.399</v>
      </c>
      <c r="I119" s="227"/>
      <c r="J119" s="222"/>
      <c r="K119" s="222"/>
      <c r="L119" s="228"/>
      <c r="M119" s="229"/>
      <c r="N119" s="230"/>
      <c r="O119" s="230"/>
      <c r="P119" s="230"/>
      <c r="Q119" s="230"/>
      <c r="R119" s="230"/>
      <c r="S119" s="230"/>
      <c r="T119" s="231"/>
      <c r="AT119" s="232" t="s">
        <v>224</v>
      </c>
      <c r="AU119" s="232" t="s">
        <v>86</v>
      </c>
      <c r="AV119" s="12" t="s">
        <v>86</v>
      </c>
      <c r="AW119" s="12" t="s">
        <v>41</v>
      </c>
      <c r="AX119" s="12" t="s">
        <v>24</v>
      </c>
      <c r="AY119" s="232" t="s">
        <v>214</v>
      </c>
    </row>
    <row r="120" spans="2:65" s="1" customFormat="1" ht="22.5" customHeight="1">
      <c r="B120" s="42"/>
      <c r="C120" s="206" t="s">
        <v>270</v>
      </c>
      <c r="D120" s="206" t="s">
        <v>216</v>
      </c>
      <c r="E120" s="207" t="s">
        <v>271</v>
      </c>
      <c r="F120" s="208" t="s">
        <v>272</v>
      </c>
      <c r="G120" s="209" t="s">
        <v>233</v>
      </c>
      <c r="H120" s="210">
        <v>6.6</v>
      </c>
      <c r="I120" s="211"/>
      <c r="J120" s="212">
        <f>ROUND(I120*H120,2)</f>
        <v>0</v>
      </c>
      <c r="K120" s="208" t="s">
        <v>234</v>
      </c>
      <c r="L120" s="62"/>
      <c r="M120" s="213" t="s">
        <v>22</v>
      </c>
      <c r="N120" s="214" t="s">
        <v>49</v>
      </c>
      <c r="O120" s="43"/>
      <c r="P120" s="215">
        <f>O120*H120</f>
        <v>0</v>
      </c>
      <c r="Q120" s="215">
        <v>0</v>
      </c>
      <c r="R120" s="215">
        <f>Q120*H120</f>
        <v>0</v>
      </c>
      <c r="S120" s="215">
        <v>0</v>
      </c>
      <c r="T120" s="216">
        <f>S120*H120</f>
        <v>0</v>
      </c>
      <c r="AR120" s="25" t="s">
        <v>221</v>
      </c>
      <c r="AT120" s="25" t="s">
        <v>216</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221</v>
      </c>
      <c r="BM120" s="25" t="s">
        <v>273</v>
      </c>
    </row>
    <row r="121" spans="2:47" s="1" customFormat="1" ht="40.5">
      <c r="B121" s="42"/>
      <c r="C121" s="64"/>
      <c r="D121" s="218" t="s">
        <v>223</v>
      </c>
      <c r="E121" s="64"/>
      <c r="F121" s="219" t="s">
        <v>274</v>
      </c>
      <c r="G121" s="64"/>
      <c r="H121" s="64"/>
      <c r="I121" s="174"/>
      <c r="J121" s="64"/>
      <c r="K121" s="64"/>
      <c r="L121" s="62"/>
      <c r="M121" s="220"/>
      <c r="N121" s="43"/>
      <c r="O121" s="43"/>
      <c r="P121" s="43"/>
      <c r="Q121" s="43"/>
      <c r="R121" s="43"/>
      <c r="S121" s="43"/>
      <c r="T121" s="79"/>
      <c r="AT121" s="25" t="s">
        <v>223</v>
      </c>
      <c r="AU121" s="25" t="s">
        <v>86</v>
      </c>
    </row>
    <row r="122" spans="2:51" s="12" customFormat="1" ht="13.5">
      <c r="B122" s="221"/>
      <c r="C122" s="222"/>
      <c r="D122" s="223" t="s">
        <v>224</v>
      </c>
      <c r="E122" s="224" t="s">
        <v>22</v>
      </c>
      <c r="F122" s="225" t="s">
        <v>275</v>
      </c>
      <c r="G122" s="222"/>
      <c r="H122" s="226">
        <v>6.6</v>
      </c>
      <c r="I122" s="227"/>
      <c r="J122" s="222"/>
      <c r="K122" s="222"/>
      <c r="L122" s="228"/>
      <c r="M122" s="229"/>
      <c r="N122" s="230"/>
      <c r="O122" s="230"/>
      <c r="P122" s="230"/>
      <c r="Q122" s="230"/>
      <c r="R122" s="230"/>
      <c r="S122" s="230"/>
      <c r="T122" s="231"/>
      <c r="AT122" s="232" t="s">
        <v>224</v>
      </c>
      <c r="AU122" s="232" t="s">
        <v>86</v>
      </c>
      <c r="AV122" s="12" t="s">
        <v>86</v>
      </c>
      <c r="AW122" s="12" t="s">
        <v>41</v>
      </c>
      <c r="AX122" s="12" t="s">
        <v>24</v>
      </c>
      <c r="AY122" s="232" t="s">
        <v>214</v>
      </c>
    </row>
    <row r="123" spans="2:65" s="1" customFormat="1" ht="22.5" customHeight="1">
      <c r="B123" s="42"/>
      <c r="C123" s="206" t="s">
        <v>29</v>
      </c>
      <c r="D123" s="206" t="s">
        <v>216</v>
      </c>
      <c r="E123" s="207" t="s">
        <v>276</v>
      </c>
      <c r="F123" s="208" t="s">
        <v>277</v>
      </c>
      <c r="G123" s="209" t="s">
        <v>233</v>
      </c>
      <c r="H123" s="210">
        <v>561.928</v>
      </c>
      <c r="I123" s="211"/>
      <c r="J123" s="212">
        <f>ROUND(I123*H123,2)</f>
        <v>0</v>
      </c>
      <c r="K123" s="208" t="s">
        <v>234</v>
      </c>
      <c r="L123" s="62"/>
      <c r="M123" s="213" t="s">
        <v>22</v>
      </c>
      <c r="N123" s="214" t="s">
        <v>49</v>
      </c>
      <c r="O123" s="43"/>
      <c r="P123" s="215">
        <f>O123*H123</f>
        <v>0</v>
      </c>
      <c r="Q123" s="215">
        <v>0</v>
      </c>
      <c r="R123" s="215">
        <f>Q123*H123</f>
        <v>0</v>
      </c>
      <c r="S123" s="215">
        <v>0</v>
      </c>
      <c r="T123" s="216">
        <f>S123*H123</f>
        <v>0</v>
      </c>
      <c r="AR123" s="25" t="s">
        <v>221</v>
      </c>
      <c r="AT123" s="25" t="s">
        <v>216</v>
      </c>
      <c r="AU123" s="25" t="s">
        <v>86</v>
      </c>
      <c r="AY123" s="25" t="s">
        <v>214</v>
      </c>
      <c r="BE123" s="217">
        <f>IF(N123="základní",J123,0)</f>
        <v>0</v>
      </c>
      <c r="BF123" s="217">
        <f>IF(N123="snížená",J123,0)</f>
        <v>0</v>
      </c>
      <c r="BG123" s="217">
        <f>IF(N123="zákl. přenesená",J123,0)</f>
        <v>0</v>
      </c>
      <c r="BH123" s="217">
        <f>IF(N123="sníž. přenesená",J123,0)</f>
        <v>0</v>
      </c>
      <c r="BI123" s="217">
        <f>IF(N123="nulová",J123,0)</f>
        <v>0</v>
      </c>
      <c r="BJ123" s="25" t="s">
        <v>24</v>
      </c>
      <c r="BK123" s="217">
        <f>ROUND(I123*H123,2)</f>
        <v>0</v>
      </c>
      <c r="BL123" s="25" t="s">
        <v>221</v>
      </c>
      <c r="BM123" s="25" t="s">
        <v>278</v>
      </c>
    </row>
    <row r="124" spans="2:47" s="1" customFormat="1" ht="40.5">
      <c r="B124" s="42"/>
      <c r="C124" s="64"/>
      <c r="D124" s="218" t="s">
        <v>223</v>
      </c>
      <c r="E124" s="64"/>
      <c r="F124" s="219" t="s">
        <v>279</v>
      </c>
      <c r="G124" s="64"/>
      <c r="H124" s="64"/>
      <c r="I124" s="174"/>
      <c r="J124" s="64"/>
      <c r="K124" s="64"/>
      <c r="L124" s="62"/>
      <c r="M124" s="220"/>
      <c r="N124" s="43"/>
      <c r="O124" s="43"/>
      <c r="P124" s="43"/>
      <c r="Q124" s="43"/>
      <c r="R124" s="43"/>
      <c r="S124" s="43"/>
      <c r="T124" s="79"/>
      <c r="AT124" s="25" t="s">
        <v>223</v>
      </c>
      <c r="AU124" s="25" t="s">
        <v>86</v>
      </c>
    </row>
    <row r="125" spans="2:51" s="12" customFormat="1" ht="13.5">
      <c r="B125" s="221"/>
      <c r="C125" s="222"/>
      <c r="D125" s="218" t="s">
        <v>224</v>
      </c>
      <c r="E125" s="233" t="s">
        <v>22</v>
      </c>
      <c r="F125" s="234" t="s">
        <v>280</v>
      </c>
      <c r="G125" s="222"/>
      <c r="H125" s="235">
        <v>221.803</v>
      </c>
      <c r="I125" s="227"/>
      <c r="J125" s="222"/>
      <c r="K125" s="222"/>
      <c r="L125" s="228"/>
      <c r="M125" s="229"/>
      <c r="N125" s="230"/>
      <c r="O125" s="230"/>
      <c r="P125" s="230"/>
      <c r="Q125" s="230"/>
      <c r="R125" s="230"/>
      <c r="S125" s="230"/>
      <c r="T125" s="231"/>
      <c r="AT125" s="232" t="s">
        <v>224</v>
      </c>
      <c r="AU125" s="232" t="s">
        <v>86</v>
      </c>
      <c r="AV125" s="12" t="s">
        <v>86</v>
      </c>
      <c r="AW125" s="12" t="s">
        <v>41</v>
      </c>
      <c r="AX125" s="12" t="s">
        <v>78</v>
      </c>
      <c r="AY125" s="232" t="s">
        <v>214</v>
      </c>
    </row>
    <row r="126" spans="2:51" s="12" customFormat="1" ht="13.5">
      <c r="B126" s="221"/>
      <c r="C126" s="222"/>
      <c r="D126" s="223" t="s">
        <v>224</v>
      </c>
      <c r="E126" s="224" t="s">
        <v>22</v>
      </c>
      <c r="F126" s="225" t="s">
        <v>281</v>
      </c>
      <c r="G126" s="222"/>
      <c r="H126" s="226">
        <v>561.928</v>
      </c>
      <c r="I126" s="227"/>
      <c r="J126" s="222"/>
      <c r="K126" s="222"/>
      <c r="L126" s="228"/>
      <c r="M126" s="229"/>
      <c r="N126" s="230"/>
      <c r="O126" s="230"/>
      <c r="P126" s="230"/>
      <c r="Q126" s="230"/>
      <c r="R126" s="230"/>
      <c r="S126" s="230"/>
      <c r="T126" s="231"/>
      <c r="AT126" s="232" t="s">
        <v>224</v>
      </c>
      <c r="AU126" s="232" t="s">
        <v>86</v>
      </c>
      <c r="AV126" s="12" t="s">
        <v>86</v>
      </c>
      <c r="AW126" s="12" t="s">
        <v>41</v>
      </c>
      <c r="AX126" s="12" t="s">
        <v>24</v>
      </c>
      <c r="AY126" s="232" t="s">
        <v>214</v>
      </c>
    </row>
    <row r="127" spans="2:65" s="1" customFormat="1" ht="22.5" customHeight="1">
      <c r="B127" s="42"/>
      <c r="C127" s="206" t="s">
        <v>282</v>
      </c>
      <c r="D127" s="206" t="s">
        <v>216</v>
      </c>
      <c r="E127" s="207" t="s">
        <v>283</v>
      </c>
      <c r="F127" s="208" t="s">
        <v>284</v>
      </c>
      <c r="G127" s="209" t="s">
        <v>233</v>
      </c>
      <c r="H127" s="210">
        <v>41.249</v>
      </c>
      <c r="I127" s="211"/>
      <c r="J127" s="212">
        <f>ROUND(I127*H127,2)</f>
        <v>0</v>
      </c>
      <c r="K127" s="208" t="s">
        <v>234</v>
      </c>
      <c r="L127" s="62"/>
      <c r="M127" s="213" t="s">
        <v>22</v>
      </c>
      <c r="N127" s="214" t="s">
        <v>49</v>
      </c>
      <c r="O127" s="43"/>
      <c r="P127" s="215">
        <f>O127*H127</f>
        <v>0</v>
      </c>
      <c r="Q127" s="215">
        <v>0</v>
      </c>
      <c r="R127" s="215">
        <f>Q127*H127</f>
        <v>0</v>
      </c>
      <c r="S127" s="215">
        <v>0</v>
      </c>
      <c r="T127" s="216">
        <f>S127*H127</f>
        <v>0</v>
      </c>
      <c r="AR127" s="25" t="s">
        <v>221</v>
      </c>
      <c r="AT127" s="25" t="s">
        <v>216</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221</v>
      </c>
      <c r="BM127" s="25" t="s">
        <v>285</v>
      </c>
    </row>
    <row r="128" spans="2:47" s="1" customFormat="1" ht="40.5">
      <c r="B128" s="42"/>
      <c r="C128" s="64"/>
      <c r="D128" s="218" t="s">
        <v>223</v>
      </c>
      <c r="E128" s="64"/>
      <c r="F128" s="219" t="s">
        <v>286</v>
      </c>
      <c r="G128" s="64"/>
      <c r="H128" s="64"/>
      <c r="I128" s="174"/>
      <c r="J128" s="64"/>
      <c r="K128" s="64"/>
      <c r="L128" s="62"/>
      <c r="M128" s="220"/>
      <c r="N128" s="43"/>
      <c r="O128" s="43"/>
      <c r="P128" s="43"/>
      <c r="Q128" s="43"/>
      <c r="R128" s="43"/>
      <c r="S128" s="43"/>
      <c r="T128" s="79"/>
      <c r="AT128" s="25" t="s">
        <v>223</v>
      </c>
      <c r="AU128" s="25" t="s">
        <v>86</v>
      </c>
    </row>
    <row r="129" spans="2:51" s="12" customFormat="1" ht="13.5">
      <c r="B129" s="221"/>
      <c r="C129" s="222"/>
      <c r="D129" s="223" t="s">
        <v>224</v>
      </c>
      <c r="E129" s="224" t="s">
        <v>22</v>
      </c>
      <c r="F129" s="225" t="s">
        <v>287</v>
      </c>
      <c r="G129" s="222"/>
      <c r="H129" s="226">
        <v>41.249</v>
      </c>
      <c r="I129" s="227"/>
      <c r="J129" s="222"/>
      <c r="K129" s="222"/>
      <c r="L129" s="228"/>
      <c r="M129" s="229"/>
      <c r="N129" s="230"/>
      <c r="O129" s="230"/>
      <c r="P129" s="230"/>
      <c r="Q129" s="230"/>
      <c r="R129" s="230"/>
      <c r="S129" s="230"/>
      <c r="T129" s="231"/>
      <c r="AT129" s="232" t="s">
        <v>224</v>
      </c>
      <c r="AU129" s="232" t="s">
        <v>86</v>
      </c>
      <c r="AV129" s="12" t="s">
        <v>86</v>
      </c>
      <c r="AW129" s="12" t="s">
        <v>41</v>
      </c>
      <c r="AX129" s="12" t="s">
        <v>24</v>
      </c>
      <c r="AY129" s="232" t="s">
        <v>214</v>
      </c>
    </row>
    <row r="130" spans="2:65" s="1" customFormat="1" ht="22.5" customHeight="1">
      <c r="B130" s="42"/>
      <c r="C130" s="206" t="s">
        <v>288</v>
      </c>
      <c r="D130" s="206" t="s">
        <v>216</v>
      </c>
      <c r="E130" s="207" t="s">
        <v>289</v>
      </c>
      <c r="F130" s="208" t="s">
        <v>290</v>
      </c>
      <c r="G130" s="209" t="s">
        <v>233</v>
      </c>
      <c r="H130" s="210">
        <v>190.687</v>
      </c>
      <c r="I130" s="211"/>
      <c r="J130" s="212">
        <f>ROUND(I130*H130,2)</f>
        <v>0</v>
      </c>
      <c r="K130" s="208" t="s">
        <v>220</v>
      </c>
      <c r="L130" s="62"/>
      <c r="M130" s="213" t="s">
        <v>22</v>
      </c>
      <c r="N130" s="214" t="s">
        <v>49</v>
      </c>
      <c r="O130" s="43"/>
      <c r="P130" s="215">
        <f>O130*H130</f>
        <v>0</v>
      </c>
      <c r="Q130" s="215">
        <v>0</v>
      </c>
      <c r="R130" s="215">
        <f>Q130*H130</f>
        <v>0</v>
      </c>
      <c r="S130" s="215">
        <v>0</v>
      </c>
      <c r="T130" s="216">
        <f>S130*H130</f>
        <v>0</v>
      </c>
      <c r="AR130" s="25" t="s">
        <v>221</v>
      </c>
      <c r="AT130" s="25" t="s">
        <v>216</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221</v>
      </c>
      <c r="BM130" s="25" t="s">
        <v>291</v>
      </c>
    </row>
    <row r="131" spans="2:47" s="1" customFormat="1" ht="13.5">
      <c r="B131" s="42"/>
      <c r="C131" s="64"/>
      <c r="D131" s="218" t="s">
        <v>223</v>
      </c>
      <c r="E131" s="64"/>
      <c r="F131" s="219" t="s">
        <v>290</v>
      </c>
      <c r="G131" s="64"/>
      <c r="H131" s="64"/>
      <c r="I131" s="174"/>
      <c r="J131" s="64"/>
      <c r="K131" s="64"/>
      <c r="L131" s="62"/>
      <c r="M131" s="220"/>
      <c r="N131" s="43"/>
      <c r="O131" s="43"/>
      <c r="P131" s="43"/>
      <c r="Q131" s="43"/>
      <c r="R131" s="43"/>
      <c r="S131" s="43"/>
      <c r="T131" s="79"/>
      <c r="AT131" s="25" t="s">
        <v>223</v>
      </c>
      <c r="AU131" s="25" t="s">
        <v>86</v>
      </c>
    </row>
    <row r="132" spans="2:51" s="12" customFormat="1" ht="13.5">
      <c r="B132" s="221"/>
      <c r="C132" s="222"/>
      <c r="D132" s="223" t="s">
        <v>224</v>
      </c>
      <c r="E132" s="224" t="s">
        <v>22</v>
      </c>
      <c r="F132" s="225" t="s">
        <v>292</v>
      </c>
      <c r="G132" s="222"/>
      <c r="H132" s="226">
        <v>190.687</v>
      </c>
      <c r="I132" s="227"/>
      <c r="J132" s="222"/>
      <c r="K132" s="222"/>
      <c r="L132" s="228"/>
      <c r="M132" s="229"/>
      <c r="N132" s="230"/>
      <c r="O132" s="230"/>
      <c r="P132" s="230"/>
      <c r="Q132" s="230"/>
      <c r="R132" s="230"/>
      <c r="S132" s="230"/>
      <c r="T132" s="231"/>
      <c r="AT132" s="232" t="s">
        <v>224</v>
      </c>
      <c r="AU132" s="232" t="s">
        <v>86</v>
      </c>
      <c r="AV132" s="12" t="s">
        <v>86</v>
      </c>
      <c r="AW132" s="12" t="s">
        <v>41</v>
      </c>
      <c r="AX132" s="12" t="s">
        <v>24</v>
      </c>
      <c r="AY132" s="232" t="s">
        <v>214</v>
      </c>
    </row>
    <row r="133" spans="2:65" s="1" customFormat="1" ht="22.5" customHeight="1">
      <c r="B133" s="42"/>
      <c r="C133" s="206" t="s">
        <v>293</v>
      </c>
      <c r="D133" s="206" t="s">
        <v>216</v>
      </c>
      <c r="E133" s="207" t="s">
        <v>294</v>
      </c>
      <c r="F133" s="208" t="s">
        <v>295</v>
      </c>
      <c r="G133" s="209" t="s">
        <v>233</v>
      </c>
      <c r="H133" s="210">
        <v>412.49</v>
      </c>
      <c r="I133" s="211"/>
      <c r="J133" s="212">
        <f>ROUND(I133*H133,2)</f>
        <v>0</v>
      </c>
      <c r="K133" s="208" t="s">
        <v>220</v>
      </c>
      <c r="L133" s="62"/>
      <c r="M133" s="213" t="s">
        <v>22</v>
      </c>
      <c r="N133" s="214" t="s">
        <v>49</v>
      </c>
      <c r="O133" s="43"/>
      <c r="P133" s="215">
        <f>O133*H133</f>
        <v>0</v>
      </c>
      <c r="Q133" s="215">
        <v>0</v>
      </c>
      <c r="R133" s="215">
        <f>Q133*H133</f>
        <v>0</v>
      </c>
      <c r="S133" s="215">
        <v>0</v>
      </c>
      <c r="T133" s="216">
        <f>S133*H133</f>
        <v>0</v>
      </c>
      <c r="AR133" s="25" t="s">
        <v>221</v>
      </c>
      <c r="AT133" s="25" t="s">
        <v>216</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221</v>
      </c>
      <c r="BM133" s="25" t="s">
        <v>296</v>
      </c>
    </row>
    <row r="134" spans="2:47" s="1" customFormat="1" ht="13.5">
      <c r="B134" s="42"/>
      <c r="C134" s="64"/>
      <c r="D134" s="218" t="s">
        <v>223</v>
      </c>
      <c r="E134" s="64"/>
      <c r="F134" s="219" t="s">
        <v>295</v>
      </c>
      <c r="G134" s="64"/>
      <c r="H134" s="64"/>
      <c r="I134" s="174"/>
      <c r="J134" s="64"/>
      <c r="K134" s="64"/>
      <c r="L134" s="62"/>
      <c r="M134" s="220"/>
      <c r="N134" s="43"/>
      <c r="O134" s="43"/>
      <c r="P134" s="43"/>
      <c r="Q134" s="43"/>
      <c r="R134" s="43"/>
      <c r="S134" s="43"/>
      <c r="T134" s="79"/>
      <c r="AT134" s="25" t="s">
        <v>223</v>
      </c>
      <c r="AU134" s="25" t="s">
        <v>86</v>
      </c>
    </row>
    <row r="135" spans="2:51" s="12" customFormat="1" ht="13.5">
      <c r="B135" s="221"/>
      <c r="C135" s="222"/>
      <c r="D135" s="223" t="s">
        <v>224</v>
      </c>
      <c r="E135" s="224" t="s">
        <v>22</v>
      </c>
      <c r="F135" s="225" t="s">
        <v>297</v>
      </c>
      <c r="G135" s="222"/>
      <c r="H135" s="226">
        <v>412.49</v>
      </c>
      <c r="I135" s="227"/>
      <c r="J135" s="222"/>
      <c r="K135" s="222"/>
      <c r="L135" s="228"/>
      <c r="M135" s="229"/>
      <c r="N135" s="230"/>
      <c r="O135" s="230"/>
      <c r="P135" s="230"/>
      <c r="Q135" s="230"/>
      <c r="R135" s="230"/>
      <c r="S135" s="230"/>
      <c r="T135" s="231"/>
      <c r="AT135" s="232" t="s">
        <v>224</v>
      </c>
      <c r="AU135" s="232" t="s">
        <v>86</v>
      </c>
      <c r="AV135" s="12" t="s">
        <v>86</v>
      </c>
      <c r="AW135" s="12" t="s">
        <v>41</v>
      </c>
      <c r="AX135" s="12" t="s">
        <v>24</v>
      </c>
      <c r="AY135" s="232" t="s">
        <v>214</v>
      </c>
    </row>
    <row r="136" spans="2:65" s="1" customFormat="1" ht="22.5" customHeight="1">
      <c r="B136" s="42"/>
      <c r="C136" s="206" t="s">
        <v>298</v>
      </c>
      <c r="D136" s="206" t="s">
        <v>216</v>
      </c>
      <c r="E136" s="207" t="s">
        <v>299</v>
      </c>
      <c r="F136" s="208" t="s">
        <v>300</v>
      </c>
      <c r="G136" s="209" t="s">
        <v>233</v>
      </c>
      <c r="H136" s="210">
        <v>190.687</v>
      </c>
      <c r="I136" s="211"/>
      <c r="J136" s="212">
        <f>ROUND(I136*H136,2)</f>
        <v>0</v>
      </c>
      <c r="K136" s="208" t="s">
        <v>220</v>
      </c>
      <c r="L136" s="62"/>
      <c r="M136" s="213" t="s">
        <v>22</v>
      </c>
      <c r="N136" s="214" t="s">
        <v>49</v>
      </c>
      <c r="O136" s="43"/>
      <c r="P136" s="215">
        <f>O136*H136</f>
        <v>0</v>
      </c>
      <c r="Q136" s="215">
        <v>0</v>
      </c>
      <c r="R136" s="215">
        <f>Q136*H136</f>
        <v>0</v>
      </c>
      <c r="S136" s="215">
        <v>0</v>
      </c>
      <c r="T136" s="216">
        <f>S136*H136</f>
        <v>0</v>
      </c>
      <c r="AR136" s="25" t="s">
        <v>221</v>
      </c>
      <c r="AT136" s="25" t="s">
        <v>216</v>
      </c>
      <c r="AU136" s="25" t="s">
        <v>86</v>
      </c>
      <c r="AY136" s="25" t="s">
        <v>214</v>
      </c>
      <c r="BE136" s="217">
        <f>IF(N136="základní",J136,0)</f>
        <v>0</v>
      </c>
      <c r="BF136" s="217">
        <f>IF(N136="snížená",J136,0)</f>
        <v>0</v>
      </c>
      <c r="BG136" s="217">
        <f>IF(N136="zákl. přenesená",J136,0)</f>
        <v>0</v>
      </c>
      <c r="BH136" s="217">
        <f>IF(N136="sníž. přenesená",J136,0)</f>
        <v>0</v>
      </c>
      <c r="BI136" s="217">
        <f>IF(N136="nulová",J136,0)</f>
        <v>0</v>
      </c>
      <c r="BJ136" s="25" t="s">
        <v>24</v>
      </c>
      <c r="BK136" s="217">
        <f>ROUND(I136*H136,2)</f>
        <v>0</v>
      </c>
      <c r="BL136" s="25" t="s">
        <v>221</v>
      </c>
      <c r="BM136" s="25" t="s">
        <v>301</v>
      </c>
    </row>
    <row r="137" spans="2:47" s="1" customFormat="1" ht="13.5">
      <c r="B137" s="42"/>
      <c r="C137" s="64"/>
      <c r="D137" s="218" t="s">
        <v>223</v>
      </c>
      <c r="E137" s="64"/>
      <c r="F137" s="219" t="s">
        <v>300</v>
      </c>
      <c r="G137" s="64"/>
      <c r="H137" s="64"/>
      <c r="I137" s="174"/>
      <c r="J137" s="64"/>
      <c r="K137" s="64"/>
      <c r="L137" s="62"/>
      <c r="M137" s="220"/>
      <c r="N137" s="43"/>
      <c r="O137" s="43"/>
      <c r="P137" s="43"/>
      <c r="Q137" s="43"/>
      <c r="R137" s="43"/>
      <c r="S137" s="43"/>
      <c r="T137" s="79"/>
      <c r="AT137" s="25" t="s">
        <v>223</v>
      </c>
      <c r="AU137" s="25" t="s">
        <v>86</v>
      </c>
    </row>
    <row r="138" spans="2:51" s="12" customFormat="1" ht="13.5">
      <c r="B138" s="221"/>
      <c r="C138" s="222"/>
      <c r="D138" s="218" t="s">
        <v>224</v>
      </c>
      <c r="E138" s="233" t="s">
        <v>164</v>
      </c>
      <c r="F138" s="234" t="s">
        <v>302</v>
      </c>
      <c r="G138" s="222"/>
      <c r="H138" s="235">
        <v>197.666</v>
      </c>
      <c r="I138" s="227"/>
      <c r="J138" s="222"/>
      <c r="K138" s="222"/>
      <c r="L138" s="228"/>
      <c r="M138" s="229"/>
      <c r="N138" s="230"/>
      <c r="O138" s="230"/>
      <c r="P138" s="230"/>
      <c r="Q138" s="230"/>
      <c r="R138" s="230"/>
      <c r="S138" s="230"/>
      <c r="T138" s="231"/>
      <c r="AT138" s="232" t="s">
        <v>224</v>
      </c>
      <c r="AU138" s="232" t="s">
        <v>86</v>
      </c>
      <c r="AV138" s="12" t="s">
        <v>86</v>
      </c>
      <c r="AW138" s="12" t="s">
        <v>41</v>
      </c>
      <c r="AX138" s="12" t="s">
        <v>78</v>
      </c>
      <c r="AY138" s="232" t="s">
        <v>214</v>
      </c>
    </row>
    <row r="139" spans="2:51" s="12" customFormat="1" ht="13.5">
      <c r="B139" s="221"/>
      <c r="C139" s="222"/>
      <c r="D139" s="218" t="s">
        <v>224</v>
      </c>
      <c r="E139" s="233" t="s">
        <v>182</v>
      </c>
      <c r="F139" s="234" t="s">
        <v>303</v>
      </c>
      <c r="G139" s="222"/>
      <c r="H139" s="235">
        <v>190.687</v>
      </c>
      <c r="I139" s="227"/>
      <c r="J139" s="222"/>
      <c r="K139" s="222"/>
      <c r="L139" s="228"/>
      <c r="M139" s="229"/>
      <c r="N139" s="230"/>
      <c r="O139" s="230"/>
      <c r="P139" s="230"/>
      <c r="Q139" s="230"/>
      <c r="R139" s="230"/>
      <c r="S139" s="230"/>
      <c r="T139" s="231"/>
      <c r="AT139" s="232" t="s">
        <v>224</v>
      </c>
      <c r="AU139" s="232" t="s">
        <v>86</v>
      </c>
      <c r="AV139" s="12" t="s">
        <v>86</v>
      </c>
      <c r="AW139" s="12" t="s">
        <v>41</v>
      </c>
      <c r="AX139" s="12" t="s">
        <v>24</v>
      </c>
      <c r="AY139" s="232" t="s">
        <v>214</v>
      </c>
    </row>
    <row r="140" spans="2:63" s="11" customFormat="1" ht="29.85" customHeight="1">
      <c r="B140" s="189"/>
      <c r="C140" s="190"/>
      <c r="D140" s="203" t="s">
        <v>77</v>
      </c>
      <c r="E140" s="204" t="s">
        <v>86</v>
      </c>
      <c r="F140" s="204" t="s">
        <v>304</v>
      </c>
      <c r="G140" s="190"/>
      <c r="H140" s="190"/>
      <c r="I140" s="193"/>
      <c r="J140" s="205">
        <f>BK140</f>
        <v>0</v>
      </c>
      <c r="K140" s="190"/>
      <c r="L140" s="195"/>
      <c r="M140" s="196"/>
      <c r="N140" s="197"/>
      <c r="O140" s="197"/>
      <c r="P140" s="198">
        <f>SUM(P141:P149)</f>
        <v>0</v>
      </c>
      <c r="Q140" s="197"/>
      <c r="R140" s="198">
        <f>SUM(R141:R149)</f>
        <v>33.33372</v>
      </c>
      <c r="S140" s="197"/>
      <c r="T140" s="199">
        <f>SUM(T141:T149)</f>
        <v>0</v>
      </c>
      <c r="AR140" s="200" t="s">
        <v>24</v>
      </c>
      <c r="AT140" s="201" t="s">
        <v>77</v>
      </c>
      <c r="AU140" s="201" t="s">
        <v>24</v>
      </c>
      <c r="AY140" s="200" t="s">
        <v>214</v>
      </c>
      <c r="BK140" s="202">
        <f>SUM(BK141:BK149)</f>
        <v>0</v>
      </c>
    </row>
    <row r="141" spans="2:65" s="1" customFormat="1" ht="22.5" customHeight="1">
      <c r="B141" s="42"/>
      <c r="C141" s="206" t="s">
        <v>10</v>
      </c>
      <c r="D141" s="206" t="s">
        <v>216</v>
      </c>
      <c r="E141" s="207" t="s">
        <v>305</v>
      </c>
      <c r="F141" s="208" t="s">
        <v>306</v>
      </c>
      <c r="G141" s="209" t="s">
        <v>307</v>
      </c>
      <c r="H141" s="210">
        <v>3</v>
      </c>
      <c r="I141" s="211"/>
      <c r="J141" s="212">
        <f>ROUND(I141*H141,2)</f>
        <v>0</v>
      </c>
      <c r="K141" s="208" t="s">
        <v>220</v>
      </c>
      <c r="L141" s="62"/>
      <c r="M141" s="213" t="s">
        <v>22</v>
      </c>
      <c r="N141" s="214" t="s">
        <v>49</v>
      </c>
      <c r="O141" s="43"/>
      <c r="P141" s="215">
        <f>O141*H141</f>
        <v>0</v>
      </c>
      <c r="Q141" s="215">
        <v>0.02464</v>
      </c>
      <c r="R141" s="215">
        <f>Q141*H141</f>
        <v>0.07392</v>
      </c>
      <c r="S141" s="215">
        <v>0</v>
      </c>
      <c r="T141" s="216">
        <f>S141*H141</f>
        <v>0</v>
      </c>
      <c r="AR141" s="25" t="s">
        <v>221</v>
      </c>
      <c r="AT141" s="25" t="s">
        <v>216</v>
      </c>
      <c r="AU141" s="25" t="s">
        <v>86</v>
      </c>
      <c r="AY141" s="25" t="s">
        <v>214</v>
      </c>
      <c r="BE141" s="217">
        <f>IF(N141="základní",J141,0)</f>
        <v>0</v>
      </c>
      <c r="BF141" s="217">
        <f>IF(N141="snížená",J141,0)</f>
        <v>0</v>
      </c>
      <c r="BG141" s="217">
        <f>IF(N141="zákl. přenesená",J141,0)</f>
        <v>0</v>
      </c>
      <c r="BH141" s="217">
        <f>IF(N141="sníž. přenesená",J141,0)</f>
        <v>0</v>
      </c>
      <c r="BI141" s="217">
        <f>IF(N141="nulová",J141,0)</f>
        <v>0</v>
      </c>
      <c r="BJ141" s="25" t="s">
        <v>24</v>
      </c>
      <c r="BK141" s="217">
        <f>ROUND(I141*H141,2)</f>
        <v>0</v>
      </c>
      <c r="BL141" s="25" t="s">
        <v>221</v>
      </c>
      <c r="BM141" s="25" t="s">
        <v>308</v>
      </c>
    </row>
    <row r="142" spans="2:47" s="1" customFormat="1" ht="13.5">
      <c r="B142" s="42"/>
      <c r="C142" s="64"/>
      <c r="D142" s="218" t="s">
        <v>223</v>
      </c>
      <c r="E142" s="64"/>
      <c r="F142" s="219" t="s">
        <v>306</v>
      </c>
      <c r="G142" s="64"/>
      <c r="H142" s="64"/>
      <c r="I142" s="174"/>
      <c r="J142" s="64"/>
      <c r="K142" s="64"/>
      <c r="L142" s="62"/>
      <c r="M142" s="220"/>
      <c r="N142" s="43"/>
      <c r="O142" s="43"/>
      <c r="P142" s="43"/>
      <c r="Q142" s="43"/>
      <c r="R142" s="43"/>
      <c r="S142" s="43"/>
      <c r="T142" s="79"/>
      <c r="AT142" s="25" t="s">
        <v>223</v>
      </c>
      <c r="AU142" s="25" t="s">
        <v>86</v>
      </c>
    </row>
    <row r="143" spans="2:51" s="12" customFormat="1" ht="13.5">
      <c r="B143" s="221"/>
      <c r="C143" s="222"/>
      <c r="D143" s="223" t="s">
        <v>224</v>
      </c>
      <c r="E143" s="224" t="s">
        <v>22</v>
      </c>
      <c r="F143" s="225" t="s">
        <v>309</v>
      </c>
      <c r="G143" s="222"/>
      <c r="H143" s="226">
        <v>3</v>
      </c>
      <c r="I143" s="227"/>
      <c r="J143" s="222"/>
      <c r="K143" s="222"/>
      <c r="L143" s="228"/>
      <c r="M143" s="229"/>
      <c r="N143" s="230"/>
      <c r="O143" s="230"/>
      <c r="P143" s="230"/>
      <c r="Q143" s="230"/>
      <c r="R143" s="230"/>
      <c r="S143" s="230"/>
      <c r="T143" s="231"/>
      <c r="AT143" s="232" t="s">
        <v>224</v>
      </c>
      <c r="AU143" s="232" t="s">
        <v>86</v>
      </c>
      <c r="AV143" s="12" t="s">
        <v>86</v>
      </c>
      <c r="AW143" s="12" t="s">
        <v>41</v>
      </c>
      <c r="AX143" s="12" t="s">
        <v>24</v>
      </c>
      <c r="AY143" s="232" t="s">
        <v>214</v>
      </c>
    </row>
    <row r="144" spans="2:65" s="1" customFormat="1" ht="22.5" customHeight="1">
      <c r="B144" s="42"/>
      <c r="C144" s="236" t="s">
        <v>310</v>
      </c>
      <c r="D144" s="236" t="s">
        <v>179</v>
      </c>
      <c r="E144" s="237" t="s">
        <v>311</v>
      </c>
      <c r="F144" s="238" t="s">
        <v>312</v>
      </c>
      <c r="G144" s="239" t="s">
        <v>313</v>
      </c>
      <c r="H144" s="240">
        <v>3.03</v>
      </c>
      <c r="I144" s="241"/>
      <c r="J144" s="242">
        <f>ROUND(I144*H144,2)</f>
        <v>0</v>
      </c>
      <c r="K144" s="238" t="s">
        <v>220</v>
      </c>
      <c r="L144" s="243"/>
      <c r="M144" s="244" t="s">
        <v>22</v>
      </c>
      <c r="N144" s="245" t="s">
        <v>49</v>
      </c>
      <c r="O144" s="43"/>
      <c r="P144" s="215">
        <f>O144*H144</f>
        <v>0</v>
      </c>
      <c r="Q144" s="215">
        <v>0.74</v>
      </c>
      <c r="R144" s="215">
        <f>Q144*H144</f>
        <v>2.2422</v>
      </c>
      <c r="S144" s="215">
        <v>0</v>
      </c>
      <c r="T144" s="216">
        <f>S144*H144</f>
        <v>0</v>
      </c>
      <c r="AR144" s="25" t="s">
        <v>262</v>
      </c>
      <c r="AT144" s="25" t="s">
        <v>179</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221</v>
      </c>
      <c r="BM144" s="25" t="s">
        <v>314</v>
      </c>
    </row>
    <row r="145" spans="2:47" s="1" customFormat="1" ht="27">
      <c r="B145" s="42"/>
      <c r="C145" s="64"/>
      <c r="D145" s="218" t="s">
        <v>223</v>
      </c>
      <c r="E145" s="64"/>
      <c r="F145" s="219" t="s">
        <v>315</v>
      </c>
      <c r="G145" s="64"/>
      <c r="H145" s="64"/>
      <c r="I145" s="174"/>
      <c r="J145" s="64"/>
      <c r="K145" s="64"/>
      <c r="L145" s="62"/>
      <c r="M145" s="220"/>
      <c r="N145" s="43"/>
      <c r="O145" s="43"/>
      <c r="P145" s="43"/>
      <c r="Q145" s="43"/>
      <c r="R145" s="43"/>
      <c r="S145" s="43"/>
      <c r="T145" s="79"/>
      <c r="AT145" s="25" t="s">
        <v>223</v>
      </c>
      <c r="AU145" s="25" t="s">
        <v>86</v>
      </c>
    </row>
    <row r="146" spans="2:51" s="12" customFormat="1" ht="13.5">
      <c r="B146" s="221"/>
      <c r="C146" s="222"/>
      <c r="D146" s="223" t="s">
        <v>224</v>
      </c>
      <c r="E146" s="224" t="s">
        <v>22</v>
      </c>
      <c r="F146" s="225" t="s">
        <v>316</v>
      </c>
      <c r="G146" s="222"/>
      <c r="H146" s="226">
        <v>3.03</v>
      </c>
      <c r="I146" s="227"/>
      <c r="J146" s="222"/>
      <c r="K146" s="222"/>
      <c r="L146" s="228"/>
      <c r="M146" s="229"/>
      <c r="N146" s="230"/>
      <c r="O146" s="230"/>
      <c r="P146" s="230"/>
      <c r="Q146" s="230"/>
      <c r="R146" s="230"/>
      <c r="S146" s="230"/>
      <c r="T146" s="231"/>
      <c r="AT146" s="232" t="s">
        <v>224</v>
      </c>
      <c r="AU146" s="232" t="s">
        <v>86</v>
      </c>
      <c r="AV146" s="12" t="s">
        <v>86</v>
      </c>
      <c r="AW146" s="12" t="s">
        <v>41</v>
      </c>
      <c r="AX146" s="12" t="s">
        <v>24</v>
      </c>
      <c r="AY146" s="232" t="s">
        <v>214</v>
      </c>
    </row>
    <row r="147" spans="2:65" s="1" customFormat="1" ht="22.5" customHeight="1">
      <c r="B147" s="42"/>
      <c r="C147" s="206" t="s">
        <v>317</v>
      </c>
      <c r="D147" s="206" t="s">
        <v>216</v>
      </c>
      <c r="E147" s="207" t="s">
        <v>318</v>
      </c>
      <c r="F147" s="208" t="s">
        <v>319</v>
      </c>
      <c r="G147" s="209" t="s">
        <v>233</v>
      </c>
      <c r="H147" s="210">
        <v>14.36</v>
      </c>
      <c r="I147" s="211"/>
      <c r="J147" s="212">
        <f>ROUND(I147*H147,2)</f>
        <v>0</v>
      </c>
      <c r="K147" s="208" t="s">
        <v>234</v>
      </c>
      <c r="L147" s="62"/>
      <c r="M147" s="213" t="s">
        <v>22</v>
      </c>
      <c r="N147" s="214" t="s">
        <v>49</v>
      </c>
      <c r="O147" s="43"/>
      <c r="P147" s="215">
        <f>O147*H147</f>
        <v>0</v>
      </c>
      <c r="Q147" s="215">
        <v>2.16</v>
      </c>
      <c r="R147" s="215">
        <f>Q147*H147</f>
        <v>31.0176</v>
      </c>
      <c r="S147" s="215">
        <v>0</v>
      </c>
      <c r="T147" s="216">
        <f>S147*H147</f>
        <v>0</v>
      </c>
      <c r="AR147" s="25" t="s">
        <v>221</v>
      </c>
      <c r="AT147" s="25" t="s">
        <v>216</v>
      </c>
      <c r="AU147" s="25" t="s">
        <v>86</v>
      </c>
      <c r="AY147" s="25" t="s">
        <v>214</v>
      </c>
      <c r="BE147" s="217">
        <f>IF(N147="základní",J147,0)</f>
        <v>0</v>
      </c>
      <c r="BF147" s="217">
        <f>IF(N147="snížená",J147,0)</f>
        <v>0</v>
      </c>
      <c r="BG147" s="217">
        <f>IF(N147="zákl. přenesená",J147,0)</f>
        <v>0</v>
      </c>
      <c r="BH147" s="217">
        <f>IF(N147="sníž. přenesená",J147,0)</f>
        <v>0</v>
      </c>
      <c r="BI147" s="217">
        <f>IF(N147="nulová",J147,0)</f>
        <v>0</v>
      </c>
      <c r="BJ147" s="25" t="s">
        <v>24</v>
      </c>
      <c r="BK147" s="217">
        <f>ROUND(I147*H147,2)</f>
        <v>0</v>
      </c>
      <c r="BL147" s="25" t="s">
        <v>221</v>
      </c>
      <c r="BM147" s="25" t="s">
        <v>320</v>
      </c>
    </row>
    <row r="148" spans="2:47" s="1" customFormat="1" ht="27">
      <c r="B148" s="42"/>
      <c r="C148" s="64"/>
      <c r="D148" s="218" t="s">
        <v>223</v>
      </c>
      <c r="E148" s="64"/>
      <c r="F148" s="219" t="s">
        <v>321</v>
      </c>
      <c r="G148" s="64"/>
      <c r="H148" s="64"/>
      <c r="I148" s="174"/>
      <c r="J148" s="64"/>
      <c r="K148" s="64"/>
      <c r="L148" s="62"/>
      <c r="M148" s="220"/>
      <c r="N148" s="43"/>
      <c r="O148" s="43"/>
      <c r="P148" s="43"/>
      <c r="Q148" s="43"/>
      <c r="R148" s="43"/>
      <c r="S148" s="43"/>
      <c r="T148" s="79"/>
      <c r="AT148" s="25" t="s">
        <v>223</v>
      </c>
      <c r="AU148" s="25" t="s">
        <v>86</v>
      </c>
    </row>
    <row r="149" spans="2:51" s="12" customFormat="1" ht="13.5">
      <c r="B149" s="221"/>
      <c r="C149" s="222"/>
      <c r="D149" s="218" t="s">
        <v>224</v>
      </c>
      <c r="E149" s="233" t="s">
        <v>176</v>
      </c>
      <c r="F149" s="234" t="s">
        <v>322</v>
      </c>
      <c r="G149" s="222"/>
      <c r="H149" s="235">
        <v>14.36</v>
      </c>
      <c r="I149" s="227"/>
      <c r="J149" s="222"/>
      <c r="K149" s="222"/>
      <c r="L149" s="228"/>
      <c r="M149" s="229"/>
      <c r="N149" s="230"/>
      <c r="O149" s="230"/>
      <c r="P149" s="230"/>
      <c r="Q149" s="230"/>
      <c r="R149" s="230"/>
      <c r="S149" s="230"/>
      <c r="T149" s="231"/>
      <c r="AT149" s="232" t="s">
        <v>224</v>
      </c>
      <c r="AU149" s="232" t="s">
        <v>86</v>
      </c>
      <c r="AV149" s="12" t="s">
        <v>86</v>
      </c>
      <c r="AW149" s="12" t="s">
        <v>41</v>
      </c>
      <c r="AX149" s="12" t="s">
        <v>24</v>
      </c>
      <c r="AY149" s="232" t="s">
        <v>214</v>
      </c>
    </row>
    <row r="150" spans="2:63" s="11" customFormat="1" ht="29.85" customHeight="1">
      <c r="B150" s="189"/>
      <c r="C150" s="190"/>
      <c r="D150" s="203" t="s">
        <v>77</v>
      </c>
      <c r="E150" s="204" t="s">
        <v>124</v>
      </c>
      <c r="F150" s="204" t="s">
        <v>323</v>
      </c>
      <c r="G150" s="190"/>
      <c r="H150" s="190"/>
      <c r="I150" s="193"/>
      <c r="J150" s="205">
        <f>BK150</f>
        <v>0</v>
      </c>
      <c r="K150" s="190"/>
      <c r="L150" s="195"/>
      <c r="M150" s="196"/>
      <c r="N150" s="197"/>
      <c r="O150" s="197"/>
      <c r="P150" s="198">
        <f>SUM(P151:P179)</f>
        <v>0</v>
      </c>
      <c r="Q150" s="197"/>
      <c r="R150" s="198">
        <f>SUM(R151:R179)</f>
        <v>250.49717287</v>
      </c>
      <c r="S150" s="197"/>
      <c r="T150" s="199">
        <f>SUM(T151:T179)</f>
        <v>0</v>
      </c>
      <c r="AR150" s="200" t="s">
        <v>24</v>
      </c>
      <c r="AT150" s="201" t="s">
        <v>77</v>
      </c>
      <c r="AU150" s="201" t="s">
        <v>24</v>
      </c>
      <c r="AY150" s="200" t="s">
        <v>214</v>
      </c>
      <c r="BK150" s="202">
        <f>SUM(BK151:BK179)</f>
        <v>0</v>
      </c>
    </row>
    <row r="151" spans="2:65" s="1" customFormat="1" ht="22.5" customHeight="1">
      <c r="B151" s="42"/>
      <c r="C151" s="206" t="s">
        <v>324</v>
      </c>
      <c r="D151" s="206" t="s">
        <v>216</v>
      </c>
      <c r="E151" s="207" t="s">
        <v>325</v>
      </c>
      <c r="F151" s="208" t="s">
        <v>326</v>
      </c>
      <c r="G151" s="209" t="s">
        <v>307</v>
      </c>
      <c r="H151" s="210">
        <v>0.6</v>
      </c>
      <c r="I151" s="211"/>
      <c r="J151" s="212">
        <f>ROUND(I151*H151,2)</f>
        <v>0</v>
      </c>
      <c r="K151" s="208" t="s">
        <v>220</v>
      </c>
      <c r="L151" s="62"/>
      <c r="M151" s="213" t="s">
        <v>22</v>
      </c>
      <c r="N151" s="214" t="s">
        <v>49</v>
      </c>
      <c r="O151" s="43"/>
      <c r="P151" s="215">
        <f>O151*H151</f>
        <v>0</v>
      </c>
      <c r="Q151" s="215">
        <v>0</v>
      </c>
      <c r="R151" s="215">
        <f>Q151*H151</f>
        <v>0</v>
      </c>
      <c r="S151" s="215">
        <v>0</v>
      </c>
      <c r="T151" s="216">
        <f>S151*H151</f>
        <v>0</v>
      </c>
      <c r="AR151" s="25" t="s">
        <v>221</v>
      </c>
      <c r="AT151" s="25" t="s">
        <v>216</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221</v>
      </c>
      <c r="BM151" s="25" t="s">
        <v>327</v>
      </c>
    </row>
    <row r="152" spans="2:47" s="1" customFormat="1" ht="54">
      <c r="B152" s="42"/>
      <c r="C152" s="64"/>
      <c r="D152" s="218" t="s">
        <v>223</v>
      </c>
      <c r="E152" s="64"/>
      <c r="F152" s="219" t="s">
        <v>328</v>
      </c>
      <c r="G152" s="64"/>
      <c r="H152" s="64"/>
      <c r="I152" s="174"/>
      <c r="J152" s="64"/>
      <c r="K152" s="64"/>
      <c r="L152" s="62"/>
      <c r="M152" s="220"/>
      <c r="N152" s="43"/>
      <c r="O152" s="43"/>
      <c r="P152" s="43"/>
      <c r="Q152" s="43"/>
      <c r="R152" s="43"/>
      <c r="S152" s="43"/>
      <c r="T152" s="79"/>
      <c r="AT152" s="25" t="s">
        <v>223</v>
      </c>
      <c r="AU152" s="25" t="s">
        <v>86</v>
      </c>
    </row>
    <row r="153" spans="2:51" s="12" customFormat="1" ht="13.5">
      <c r="B153" s="221"/>
      <c r="C153" s="222"/>
      <c r="D153" s="223" t="s">
        <v>224</v>
      </c>
      <c r="E153" s="224" t="s">
        <v>22</v>
      </c>
      <c r="F153" s="225" t="s">
        <v>329</v>
      </c>
      <c r="G153" s="222"/>
      <c r="H153" s="226">
        <v>0.6</v>
      </c>
      <c r="I153" s="227"/>
      <c r="J153" s="222"/>
      <c r="K153" s="222"/>
      <c r="L153" s="228"/>
      <c r="M153" s="229"/>
      <c r="N153" s="230"/>
      <c r="O153" s="230"/>
      <c r="P153" s="230"/>
      <c r="Q153" s="230"/>
      <c r="R153" s="230"/>
      <c r="S153" s="230"/>
      <c r="T153" s="231"/>
      <c r="AT153" s="232" t="s">
        <v>224</v>
      </c>
      <c r="AU153" s="232" t="s">
        <v>86</v>
      </c>
      <c r="AV153" s="12" t="s">
        <v>86</v>
      </c>
      <c r="AW153" s="12" t="s">
        <v>41</v>
      </c>
      <c r="AX153" s="12" t="s">
        <v>24</v>
      </c>
      <c r="AY153" s="232" t="s">
        <v>214</v>
      </c>
    </row>
    <row r="154" spans="2:65" s="1" customFormat="1" ht="22.5" customHeight="1">
      <c r="B154" s="42"/>
      <c r="C154" s="236" t="s">
        <v>330</v>
      </c>
      <c r="D154" s="236" t="s">
        <v>179</v>
      </c>
      <c r="E154" s="237" t="s">
        <v>331</v>
      </c>
      <c r="F154" s="238" t="s">
        <v>332</v>
      </c>
      <c r="G154" s="239" t="s">
        <v>313</v>
      </c>
      <c r="H154" s="240">
        <v>1</v>
      </c>
      <c r="I154" s="241"/>
      <c r="J154" s="242">
        <f>ROUND(I154*H154,2)</f>
        <v>0</v>
      </c>
      <c r="K154" s="238" t="s">
        <v>234</v>
      </c>
      <c r="L154" s="243"/>
      <c r="M154" s="244" t="s">
        <v>22</v>
      </c>
      <c r="N154" s="245" t="s">
        <v>49</v>
      </c>
      <c r="O154" s="43"/>
      <c r="P154" s="215">
        <f>O154*H154</f>
        <v>0</v>
      </c>
      <c r="Q154" s="215">
        <v>0.0013</v>
      </c>
      <c r="R154" s="215">
        <f>Q154*H154</f>
        <v>0.0013</v>
      </c>
      <c r="S154" s="215">
        <v>0</v>
      </c>
      <c r="T154" s="216">
        <f>S154*H154</f>
        <v>0</v>
      </c>
      <c r="AR154" s="25" t="s">
        <v>262</v>
      </c>
      <c r="AT154" s="25" t="s">
        <v>179</v>
      </c>
      <c r="AU154" s="25" t="s">
        <v>86</v>
      </c>
      <c r="AY154" s="25" t="s">
        <v>214</v>
      </c>
      <c r="BE154" s="217">
        <f>IF(N154="základní",J154,0)</f>
        <v>0</v>
      </c>
      <c r="BF154" s="217">
        <f>IF(N154="snížená",J154,0)</f>
        <v>0</v>
      </c>
      <c r="BG154" s="217">
        <f>IF(N154="zákl. přenesená",J154,0)</f>
        <v>0</v>
      </c>
      <c r="BH154" s="217">
        <f>IF(N154="sníž. přenesená",J154,0)</f>
        <v>0</v>
      </c>
      <c r="BI154" s="217">
        <f>IF(N154="nulová",J154,0)</f>
        <v>0</v>
      </c>
      <c r="BJ154" s="25" t="s">
        <v>24</v>
      </c>
      <c r="BK154" s="217">
        <f>ROUND(I154*H154,2)</f>
        <v>0</v>
      </c>
      <c r="BL154" s="25" t="s">
        <v>221</v>
      </c>
      <c r="BM154" s="25" t="s">
        <v>333</v>
      </c>
    </row>
    <row r="155" spans="2:47" s="1" customFormat="1" ht="27">
      <c r="B155" s="42"/>
      <c r="C155" s="64"/>
      <c r="D155" s="218" t="s">
        <v>223</v>
      </c>
      <c r="E155" s="64"/>
      <c r="F155" s="219" t="s">
        <v>334</v>
      </c>
      <c r="G155" s="64"/>
      <c r="H155" s="64"/>
      <c r="I155" s="174"/>
      <c r="J155" s="64"/>
      <c r="K155" s="64"/>
      <c r="L155" s="62"/>
      <c r="M155" s="220"/>
      <c r="N155" s="43"/>
      <c r="O155" s="43"/>
      <c r="P155" s="43"/>
      <c r="Q155" s="43"/>
      <c r="R155" s="43"/>
      <c r="S155" s="43"/>
      <c r="T155" s="79"/>
      <c r="AT155" s="25" t="s">
        <v>223</v>
      </c>
      <c r="AU155" s="25" t="s">
        <v>86</v>
      </c>
    </row>
    <row r="156" spans="2:47" s="1" customFormat="1" ht="27">
      <c r="B156" s="42"/>
      <c r="C156" s="64"/>
      <c r="D156" s="223" t="s">
        <v>335</v>
      </c>
      <c r="E156" s="64"/>
      <c r="F156" s="246" t="s">
        <v>336</v>
      </c>
      <c r="G156" s="64"/>
      <c r="H156" s="64"/>
      <c r="I156" s="174"/>
      <c r="J156" s="64"/>
      <c r="K156" s="64"/>
      <c r="L156" s="62"/>
      <c r="M156" s="220"/>
      <c r="N156" s="43"/>
      <c r="O156" s="43"/>
      <c r="P156" s="43"/>
      <c r="Q156" s="43"/>
      <c r="R156" s="43"/>
      <c r="S156" s="43"/>
      <c r="T156" s="79"/>
      <c r="AT156" s="25" t="s">
        <v>335</v>
      </c>
      <c r="AU156" s="25" t="s">
        <v>86</v>
      </c>
    </row>
    <row r="157" spans="2:65" s="1" customFormat="1" ht="22.5" customHeight="1">
      <c r="B157" s="42"/>
      <c r="C157" s="236" t="s">
        <v>337</v>
      </c>
      <c r="D157" s="236" t="s">
        <v>179</v>
      </c>
      <c r="E157" s="237" t="s">
        <v>338</v>
      </c>
      <c r="F157" s="238" t="s">
        <v>339</v>
      </c>
      <c r="G157" s="239" t="s">
        <v>313</v>
      </c>
      <c r="H157" s="240">
        <v>1</v>
      </c>
      <c r="I157" s="241"/>
      <c r="J157" s="242">
        <f>ROUND(I157*H157,2)</f>
        <v>0</v>
      </c>
      <c r="K157" s="238" t="s">
        <v>234</v>
      </c>
      <c r="L157" s="243"/>
      <c r="M157" s="244" t="s">
        <v>22</v>
      </c>
      <c r="N157" s="245" t="s">
        <v>49</v>
      </c>
      <c r="O157" s="43"/>
      <c r="P157" s="215">
        <f>O157*H157</f>
        <v>0</v>
      </c>
      <c r="Q157" s="215">
        <v>0.0009</v>
      </c>
      <c r="R157" s="215">
        <f>Q157*H157</f>
        <v>0.0009</v>
      </c>
      <c r="S157" s="215">
        <v>0</v>
      </c>
      <c r="T157" s="216">
        <f>S157*H157</f>
        <v>0</v>
      </c>
      <c r="AR157" s="25" t="s">
        <v>262</v>
      </c>
      <c r="AT157" s="25" t="s">
        <v>179</v>
      </c>
      <c r="AU157" s="25" t="s">
        <v>86</v>
      </c>
      <c r="AY157" s="25" t="s">
        <v>214</v>
      </c>
      <c r="BE157" s="217">
        <f>IF(N157="základní",J157,0)</f>
        <v>0</v>
      </c>
      <c r="BF157" s="217">
        <f>IF(N157="snížená",J157,0)</f>
        <v>0</v>
      </c>
      <c r="BG157" s="217">
        <f>IF(N157="zákl. přenesená",J157,0)</f>
        <v>0</v>
      </c>
      <c r="BH157" s="217">
        <f>IF(N157="sníž. přenesená",J157,0)</f>
        <v>0</v>
      </c>
      <c r="BI157" s="217">
        <f>IF(N157="nulová",J157,0)</f>
        <v>0</v>
      </c>
      <c r="BJ157" s="25" t="s">
        <v>24</v>
      </c>
      <c r="BK157" s="217">
        <f>ROUND(I157*H157,2)</f>
        <v>0</v>
      </c>
      <c r="BL157" s="25" t="s">
        <v>221</v>
      </c>
      <c r="BM157" s="25" t="s">
        <v>340</v>
      </c>
    </row>
    <row r="158" spans="2:47" s="1" customFormat="1" ht="27">
      <c r="B158" s="42"/>
      <c r="C158" s="64"/>
      <c r="D158" s="218" t="s">
        <v>223</v>
      </c>
      <c r="E158" s="64"/>
      <c r="F158" s="219" t="s">
        <v>341</v>
      </c>
      <c r="G158" s="64"/>
      <c r="H158" s="64"/>
      <c r="I158" s="174"/>
      <c r="J158" s="64"/>
      <c r="K158" s="64"/>
      <c r="L158" s="62"/>
      <c r="M158" s="220"/>
      <c r="N158" s="43"/>
      <c r="O158" s="43"/>
      <c r="P158" s="43"/>
      <c r="Q158" s="43"/>
      <c r="R158" s="43"/>
      <c r="S158" s="43"/>
      <c r="T158" s="79"/>
      <c r="AT158" s="25" t="s">
        <v>223</v>
      </c>
      <c r="AU158" s="25" t="s">
        <v>86</v>
      </c>
    </row>
    <row r="159" spans="2:47" s="1" customFormat="1" ht="27">
      <c r="B159" s="42"/>
      <c r="C159" s="64"/>
      <c r="D159" s="223" t="s">
        <v>335</v>
      </c>
      <c r="E159" s="64"/>
      <c r="F159" s="246" t="s">
        <v>336</v>
      </c>
      <c r="G159" s="64"/>
      <c r="H159" s="64"/>
      <c r="I159" s="174"/>
      <c r="J159" s="64"/>
      <c r="K159" s="64"/>
      <c r="L159" s="62"/>
      <c r="M159" s="220"/>
      <c r="N159" s="43"/>
      <c r="O159" s="43"/>
      <c r="P159" s="43"/>
      <c r="Q159" s="43"/>
      <c r="R159" s="43"/>
      <c r="S159" s="43"/>
      <c r="T159" s="79"/>
      <c r="AT159" s="25" t="s">
        <v>335</v>
      </c>
      <c r="AU159" s="25" t="s">
        <v>86</v>
      </c>
    </row>
    <row r="160" spans="2:65" s="1" customFormat="1" ht="31.5" customHeight="1">
      <c r="B160" s="42"/>
      <c r="C160" s="206" t="s">
        <v>9</v>
      </c>
      <c r="D160" s="206" t="s">
        <v>216</v>
      </c>
      <c r="E160" s="207" t="s">
        <v>342</v>
      </c>
      <c r="F160" s="208" t="s">
        <v>343</v>
      </c>
      <c r="G160" s="209" t="s">
        <v>233</v>
      </c>
      <c r="H160" s="210">
        <v>68.641</v>
      </c>
      <c r="I160" s="211"/>
      <c r="J160" s="212">
        <f>ROUND(I160*H160,2)</f>
        <v>0</v>
      </c>
      <c r="K160" s="208" t="s">
        <v>220</v>
      </c>
      <c r="L160" s="62"/>
      <c r="M160" s="213" t="s">
        <v>22</v>
      </c>
      <c r="N160" s="214" t="s">
        <v>49</v>
      </c>
      <c r="O160" s="43"/>
      <c r="P160" s="215">
        <f>O160*H160</f>
        <v>0</v>
      </c>
      <c r="Q160" s="215">
        <v>2.5143</v>
      </c>
      <c r="R160" s="215">
        <f>Q160*H160</f>
        <v>172.58406630000002</v>
      </c>
      <c r="S160" s="215">
        <v>0</v>
      </c>
      <c r="T160" s="216">
        <f>S160*H160</f>
        <v>0</v>
      </c>
      <c r="AR160" s="25" t="s">
        <v>221</v>
      </c>
      <c r="AT160" s="25" t="s">
        <v>216</v>
      </c>
      <c r="AU160" s="25" t="s">
        <v>86</v>
      </c>
      <c r="AY160" s="25" t="s">
        <v>214</v>
      </c>
      <c r="BE160" s="217">
        <f>IF(N160="základní",J160,0)</f>
        <v>0</v>
      </c>
      <c r="BF160" s="217">
        <f>IF(N160="snížená",J160,0)</f>
        <v>0</v>
      </c>
      <c r="BG160" s="217">
        <f>IF(N160="zákl. přenesená",J160,0)</f>
        <v>0</v>
      </c>
      <c r="BH160" s="217">
        <f>IF(N160="sníž. přenesená",J160,0)</f>
        <v>0</v>
      </c>
      <c r="BI160" s="217">
        <f>IF(N160="nulová",J160,0)</f>
        <v>0</v>
      </c>
      <c r="BJ160" s="25" t="s">
        <v>24</v>
      </c>
      <c r="BK160" s="217">
        <f>ROUND(I160*H160,2)</f>
        <v>0</v>
      </c>
      <c r="BL160" s="25" t="s">
        <v>221</v>
      </c>
      <c r="BM160" s="25" t="s">
        <v>344</v>
      </c>
    </row>
    <row r="161" spans="2:47" s="1" customFormat="1" ht="27">
      <c r="B161" s="42"/>
      <c r="C161" s="64"/>
      <c r="D161" s="218" t="s">
        <v>223</v>
      </c>
      <c r="E161" s="64"/>
      <c r="F161" s="219" t="s">
        <v>345</v>
      </c>
      <c r="G161" s="64"/>
      <c r="H161" s="64"/>
      <c r="I161" s="174"/>
      <c r="J161" s="64"/>
      <c r="K161" s="64"/>
      <c r="L161" s="62"/>
      <c r="M161" s="220"/>
      <c r="N161" s="43"/>
      <c r="O161" s="43"/>
      <c r="P161" s="43"/>
      <c r="Q161" s="43"/>
      <c r="R161" s="43"/>
      <c r="S161" s="43"/>
      <c r="T161" s="79"/>
      <c r="AT161" s="25" t="s">
        <v>223</v>
      </c>
      <c r="AU161" s="25" t="s">
        <v>86</v>
      </c>
    </row>
    <row r="162" spans="2:51" s="13" customFormat="1" ht="13.5">
      <c r="B162" s="247"/>
      <c r="C162" s="248"/>
      <c r="D162" s="218" t="s">
        <v>224</v>
      </c>
      <c r="E162" s="249" t="s">
        <v>22</v>
      </c>
      <c r="F162" s="250" t="s">
        <v>346</v>
      </c>
      <c r="G162" s="248"/>
      <c r="H162" s="251" t="s">
        <v>22</v>
      </c>
      <c r="I162" s="252"/>
      <c r="J162" s="248"/>
      <c r="K162" s="248"/>
      <c r="L162" s="253"/>
      <c r="M162" s="254"/>
      <c r="N162" s="255"/>
      <c r="O162" s="255"/>
      <c r="P162" s="255"/>
      <c r="Q162" s="255"/>
      <c r="R162" s="255"/>
      <c r="S162" s="255"/>
      <c r="T162" s="256"/>
      <c r="AT162" s="257" t="s">
        <v>224</v>
      </c>
      <c r="AU162" s="257" t="s">
        <v>86</v>
      </c>
      <c r="AV162" s="13" t="s">
        <v>24</v>
      </c>
      <c r="AW162" s="13" t="s">
        <v>41</v>
      </c>
      <c r="AX162" s="13" t="s">
        <v>78</v>
      </c>
      <c r="AY162" s="257" t="s">
        <v>214</v>
      </c>
    </row>
    <row r="163" spans="2:51" s="12" customFormat="1" ht="13.5">
      <c r="B163" s="221"/>
      <c r="C163" s="222"/>
      <c r="D163" s="218" t="s">
        <v>224</v>
      </c>
      <c r="E163" s="233" t="s">
        <v>22</v>
      </c>
      <c r="F163" s="234" t="s">
        <v>347</v>
      </c>
      <c r="G163" s="222"/>
      <c r="H163" s="235">
        <v>62.941</v>
      </c>
      <c r="I163" s="227"/>
      <c r="J163" s="222"/>
      <c r="K163" s="222"/>
      <c r="L163" s="228"/>
      <c r="M163" s="229"/>
      <c r="N163" s="230"/>
      <c r="O163" s="230"/>
      <c r="P163" s="230"/>
      <c r="Q163" s="230"/>
      <c r="R163" s="230"/>
      <c r="S163" s="230"/>
      <c r="T163" s="231"/>
      <c r="AT163" s="232" t="s">
        <v>224</v>
      </c>
      <c r="AU163" s="232" t="s">
        <v>86</v>
      </c>
      <c r="AV163" s="12" t="s">
        <v>86</v>
      </c>
      <c r="AW163" s="12" t="s">
        <v>41</v>
      </c>
      <c r="AX163" s="12" t="s">
        <v>78</v>
      </c>
      <c r="AY163" s="232" t="s">
        <v>214</v>
      </c>
    </row>
    <row r="164" spans="2:51" s="12" customFormat="1" ht="13.5">
      <c r="B164" s="221"/>
      <c r="C164" s="222"/>
      <c r="D164" s="218" t="s">
        <v>224</v>
      </c>
      <c r="E164" s="233" t="s">
        <v>22</v>
      </c>
      <c r="F164" s="234" t="s">
        <v>348</v>
      </c>
      <c r="G164" s="222"/>
      <c r="H164" s="235">
        <v>5.7</v>
      </c>
      <c r="I164" s="227"/>
      <c r="J164" s="222"/>
      <c r="K164" s="222"/>
      <c r="L164" s="228"/>
      <c r="M164" s="229"/>
      <c r="N164" s="230"/>
      <c r="O164" s="230"/>
      <c r="P164" s="230"/>
      <c r="Q164" s="230"/>
      <c r="R164" s="230"/>
      <c r="S164" s="230"/>
      <c r="T164" s="231"/>
      <c r="AT164" s="232" t="s">
        <v>224</v>
      </c>
      <c r="AU164" s="232" t="s">
        <v>86</v>
      </c>
      <c r="AV164" s="12" t="s">
        <v>86</v>
      </c>
      <c r="AW164" s="12" t="s">
        <v>41</v>
      </c>
      <c r="AX164" s="12" t="s">
        <v>78</v>
      </c>
      <c r="AY164" s="232" t="s">
        <v>214</v>
      </c>
    </row>
    <row r="165" spans="2:51" s="14" customFormat="1" ht="13.5">
      <c r="B165" s="258"/>
      <c r="C165" s="259"/>
      <c r="D165" s="223" t="s">
        <v>224</v>
      </c>
      <c r="E165" s="260" t="s">
        <v>22</v>
      </c>
      <c r="F165" s="261" t="s">
        <v>349</v>
      </c>
      <c r="G165" s="259"/>
      <c r="H165" s="262">
        <v>68.641</v>
      </c>
      <c r="I165" s="263"/>
      <c r="J165" s="259"/>
      <c r="K165" s="259"/>
      <c r="L165" s="264"/>
      <c r="M165" s="265"/>
      <c r="N165" s="266"/>
      <c r="O165" s="266"/>
      <c r="P165" s="266"/>
      <c r="Q165" s="266"/>
      <c r="R165" s="266"/>
      <c r="S165" s="266"/>
      <c r="T165" s="267"/>
      <c r="AT165" s="268" t="s">
        <v>224</v>
      </c>
      <c r="AU165" s="268" t="s">
        <v>86</v>
      </c>
      <c r="AV165" s="14" t="s">
        <v>221</v>
      </c>
      <c r="AW165" s="14" t="s">
        <v>41</v>
      </c>
      <c r="AX165" s="14" t="s">
        <v>24</v>
      </c>
      <c r="AY165" s="268" t="s">
        <v>214</v>
      </c>
    </row>
    <row r="166" spans="2:65" s="1" customFormat="1" ht="31.5" customHeight="1">
      <c r="B166" s="42"/>
      <c r="C166" s="206" t="s">
        <v>350</v>
      </c>
      <c r="D166" s="206" t="s">
        <v>216</v>
      </c>
      <c r="E166" s="207" t="s">
        <v>351</v>
      </c>
      <c r="F166" s="208" t="s">
        <v>352</v>
      </c>
      <c r="G166" s="209" t="s">
        <v>233</v>
      </c>
      <c r="H166" s="210">
        <v>25.799</v>
      </c>
      <c r="I166" s="211"/>
      <c r="J166" s="212">
        <f>ROUND(I166*H166,2)</f>
        <v>0</v>
      </c>
      <c r="K166" s="208" t="s">
        <v>220</v>
      </c>
      <c r="L166" s="62"/>
      <c r="M166" s="213" t="s">
        <v>22</v>
      </c>
      <c r="N166" s="214" t="s">
        <v>49</v>
      </c>
      <c r="O166" s="43"/>
      <c r="P166" s="215">
        <f>O166*H166</f>
        <v>0</v>
      </c>
      <c r="Q166" s="215">
        <v>2.50745</v>
      </c>
      <c r="R166" s="215">
        <f>Q166*H166</f>
        <v>64.68970254999999</v>
      </c>
      <c r="S166" s="215">
        <v>0</v>
      </c>
      <c r="T166" s="216">
        <f>S166*H166</f>
        <v>0</v>
      </c>
      <c r="AR166" s="25" t="s">
        <v>221</v>
      </c>
      <c r="AT166" s="25" t="s">
        <v>216</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221</v>
      </c>
      <c r="BM166" s="25" t="s">
        <v>353</v>
      </c>
    </row>
    <row r="167" spans="2:47" s="1" customFormat="1" ht="27">
      <c r="B167" s="42"/>
      <c r="C167" s="64"/>
      <c r="D167" s="218" t="s">
        <v>223</v>
      </c>
      <c r="E167" s="64"/>
      <c r="F167" s="219" t="s">
        <v>354</v>
      </c>
      <c r="G167" s="64"/>
      <c r="H167" s="64"/>
      <c r="I167" s="174"/>
      <c r="J167" s="64"/>
      <c r="K167" s="64"/>
      <c r="L167" s="62"/>
      <c r="M167" s="220"/>
      <c r="N167" s="43"/>
      <c r="O167" s="43"/>
      <c r="P167" s="43"/>
      <c r="Q167" s="43"/>
      <c r="R167" s="43"/>
      <c r="S167" s="43"/>
      <c r="T167" s="79"/>
      <c r="AT167" s="25" t="s">
        <v>223</v>
      </c>
      <c r="AU167" s="25" t="s">
        <v>86</v>
      </c>
    </row>
    <row r="168" spans="2:51" s="12" customFormat="1" ht="13.5">
      <c r="B168" s="221"/>
      <c r="C168" s="222"/>
      <c r="D168" s="223" t="s">
        <v>224</v>
      </c>
      <c r="E168" s="224" t="s">
        <v>22</v>
      </c>
      <c r="F168" s="225" t="s">
        <v>355</v>
      </c>
      <c r="G168" s="222"/>
      <c r="H168" s="226">
        <v>25.799</v>
      </c>
      <c r="I168" s="227"/>
      <c r="J168" s="222"/>
      <c r="K168" s="222"/>
      <c r="L168" s="228"/>
      <c r="M168" s="229"/>
      <c r="N168" s="230"/>
      <c r="O168" s="230"/>
      <c r="P168" s="230"/>
      <c r="Q168" s="230"/>
      <c r="R168" s="230"/>
      <c r="S168" s="230"/>
      <c r="T168" s="231"/>
      <c r="AT168" s="232" t="s">
        <v>224</v>
      </c>
      <c r="AU168" s="232" t="s">
        <v>86</v>
      </c>
      <c r="AV168" s="12" t="s">
        <v>86</v>
      </c>
      <c r="AW168" s="12" t="s">
        <v>41</v>
      </c>
      <c r="AX168" s="12" t="s">
        <v>24</v>
      </c>
      <c r="AY168" s="232" t="s">
        <v>214</v>
      </c>
    </row>
    <row r="169" spans="2:65" s="1" customFormat="1" ht="31.5" customHeight="1">
      <c r="B169" s="42"/>
      <c r="C169" s="206" t="s">
        <v>356</v>
      </c>
      <c r="D169" s="206" t="s">
        <v>216</v>
      </c>
      <c r="E169" s="207" t="s">
        <v>357</v>
      </c>
      <c r="F169" s="208" t="s">
        <v>358</v>
      </c>
      <c r="G169" s="209" t="s">
        <v>359</v>
      </c>
      <c r="H169" s="210">
        <v>407.904</v>
      </c>
      <c r="I169" s="211"/>
      <c r="J169" s="212">
        <f>ROUND(I169*H169,2)</f>
        <v>0</v>
      </c>
      <c r="K169" s="208" t="s">
        <v>220</v>
      </c>
      <c r="L169" s="62"/>
      <c r="M169" s="213" t="s">
        <v>22</v>
      </c>
      <c r="N169" s="214" t="s">
        <v>49</v>
      </c>
      <c r="O169" s="43"/>
      <c r="P169" s="215">
        <f>O169*H169</f>
        <v>0</v>
      </c>
      <c r="Q169" s="215">
        <v>0.00265</v>
      </c>
      <c r="R169" s="215">
        <f>Q169*H169</f>
        <v>1.0809456</v>
      </c>
      <c r="S169" s="215">
        <v>0</v>
      </c>
      <c r="T169" s="216">
        <f>S169*H169</f>
        <v>0</v>
      </c>
      <c r="AR169" s="25" t="s">
        <v>221</v>
      </c>
      <c r="AT169" s="25" t="s">
        <v>216</v>
      </c>
      <c r="AU169" s="25" t="s">
        <v>86</v>
      </c>
      <c r="AY169" s="25" t="s">
        <v>214</v>
      </c>
      <c r="BE169" s="217">
        <f>IF(N169="základní",J169,0)</f>
        <v>0</v>
      </c>
      <c r="BF169" s="217">
        <f>IF(N169="snížená",J169,0)</f>
        <v>0</v>
      </c>
      <c r="BG169" s="217">
        <f>IF(N169="zákl. přenesená",J169,0)</f>
        <v>0</v>
      </c>
      <c r="BH169" s="217">
        <f>IF(N169="sníž. přenesená",J169,0)</f>
        <v>0</v>
      </c>
      <c r="BI169" s="217">
        <f>IF(N169="nulová",J169,0)</f>
        <v>0</v>
      </c>
      <c r="BJ169" s="25" t="s">
        <v>24</v>
      </c>
      <c r="BK169" s="217">
        <f>ROUND(I169*H169,2)</f>
        <v>0</v>
      </c>
      <c r="BL169" s="25" t="s">
        <v>221</v>
      </c>
      <c r="BM169" s="25" t="s">
        <v>360</v>
      </c>
    </row>
    <row r="170" spans="2:47" s="1" customFormat="1" ht="27">
      <c r="B170" s="42"/>
      <c r="C170" s="64"/>
      <c r="D170" s="218" t="s">
        <v>223</v>
      </c>
      <c r="E170" s="64"/>
      <c r="F170" s="219" t="s">
        <v>361</v>
      </c>
      <c r="G170" s="64"/>
      <c r="H170" s="64"/>
      <c r="I170" s="174"/>
      <c r="J170" s="64"/>
      <c r="K170" s="64"/>
      <c r="L170" s="62"/>
      <c r="M170" s="220"/>
      <c r="N170" s="43"/>
      <c r="O170" s="43"/>
      <c r="P170" s="43"/>
      <c r="Q170" s="43"/>
      <c r="R170" s="43"/>
      <c r="S170" s="43"/>
      <c r="T170" s="79"/>
      <c r="AT170" s="25" t="s">
        <v>223</v>
      </c>
      <c r="AU170" s="25" t="s">
        <v>86</v>
      </c>
    </row>
    <row r="171" spans="2:51" s="12" customFormat="1" ht="13.5">
      <c r="B171" s="221"/>
      <c r="C171" s="222"/>
      <c r="D171" s="218" t="s">
        <v>224</v>
      </c>
      <c r="E171" s="233" t="s">
        <v>22</v>
      </c>
      <c r="F171" s="234" t="s">
        <v>362</v>
      </c>
      <c r="G171" s="222"/>
      <c r="H171" s="235">
        <v>13.08</v>
      </c>
      <c r="I171" s="227"/>
      <c r="J171" s="222"/>
      <c r="K171" s="222"/>
      <c r="L171" s="228"/>
      <c r="M171" s="229"/>
      <c r="N171" s="230"/>
      <c r="O171" s="230"/>
      <c r="P171" s="230"/>
      <c r="Q171" s="230"/>
      <c r="R171" s="230"/>
      <c r="S171" s="230"/>
      <c r="T171" s="231"/>
      <c r="AT171" s="232" t="s">
        <v>224</v>
      </c>
      <c r="AU171" s="232" t="s">
        <v>86</v>
      </c>
      <c r="AV171" s="12" t="s">
        <v>86</v>
      </c>
      <c r="AW171" s="12" t="s">
        <v>41</v>
      </c>
      <c r="AX171" s="12" t="s">
        <v>78</v>
      </c>
      <c r="AY171" s="232" t="s">
        <v>214</v>
      </c>
    </row>
    <row r="172" spans="2:51" s="12" customFormat="1" ht="13.5">
      <c r="B172" s="221"/>
      <c r="C172" s="222"/>
      <c r="D172" s="218" t="s">
        <v>224</v>
      </c>
      <c r="E172" s="233" t="s">
        <v>22</v>
      </c>
      <c r="F172" s="234" t="s">
        <v>363</v>
      </c>
      <c r="G172" s="222"/>
      <c r="H172" s="235">
        <v>360.024</v>
      </c>
      <c r="I172" s="227"/>
      <c r="J172" s="222"/>
      <c r="K172" s="222"/>
      <c r="L172" s="228"/>
      <c r="M172" s="229"/>
      <c r="N172" s="230"/>
      <c r="O172" s="230"/>
      <c r="P172" s="230"/>
      <c r="Q172" s="230"/>
      <c r="R172" s="230"/>
      <c r="S172" s="230"/>
      <c r="T172" s="231"/>
      <c r="AT172" s="232" t="s">
        <v>224</v>
      </c>
      <c r="AU172" s="232" t="s">
        <v>86</v>
      </c>
      <c r="AV172" s="12" t="s">
        <v>86</v>
      </c>
      <c r="AW172" s="12" t="s">
        <v>41</v>
      </c>
      <c r="AX172" s="12" t="s">
        <v>78</v>
      </c>
      <c r="AY172" s="232" t="s">
        <v>214</v>
      </c>
    </row>
    <row r="173" spans="2:51" s="12" customFormat="1" ht="13.5">
      <c r="B173" s="221"/>
      <c r="C173" s="222"/>
      <c r="D173" s="218" t="s">
        <v>224</v>
      </c>
      <c r="E173" s="233" t="s">
        <v>22</v>
      </c>
      <c r="F173" s="234" t="s">
        <v>364</v>
      </c>
      <c r="G173" s="222"/>
      <c r="H173" s="235">
        <v>34.8</v>
      </c>
      <c r="I173" s="227"/>
      <c r="J173" s="222"/>
      <c r="K173" s="222"/>
      <c r="L173" s="228"/>
      <c r="M173" s="229"/>
      <c r="N173" s="230"/>
      <c r="O173" s="230"/>
      <c r="P173" s="230"/>
      <c r="Q173" s="230"/>
      <c r="R173" s="230"/>
      <c r="S173" s="230"/>
      <c r="T173" s="231"/>
      <c r="AT173" s="232" t="s">
        <v>224</v>
      </c>
      <c r="AU173" s="232" t="s">
        <v>86</v>
      </c>
      <c r="AV173" s="12" t="s">
        <v>86</v>
      </c>
      <c r="AW173" s="12" t="s">
        <v>41</v>
      </c>
      <c r="AX173" s="12" t="s">
        <v>78</v>
      </c>
      <c r="AY173" s="232" t="s">
        <v>214</v>
      </c>
    </row>
    <row r="174" spans="2:51" s="14" customFormat="1" ht="13.5">
      <c r="B174" s="258"/>
      <c r="C174" s="259"/>
      <c r="D174" s="223" t="s">
        <v>224</v>
      </c>
      <c r="E174" s="260" t="s">
        <v>22</v>
      </c>
      <c r="F174" s="261" t="s">
        <v>349</v>
      </c>
      <c r="G174" s="259"/>
      <c r="H174" s="262">
        <v>407.904</v>
      </c>
      <c r="I174" s="263"/>
      <c r="J174" s="259"/>
      <c r="K174" s="259"/>
      <c r="L174" s="264"/>
      <c r="M174" s="265"/>
      <c r="N174" s="266"/>
      <c r="O174" s="266"/>
      <c r="P174" s="266"/>
      <c r="Q174" s="266"/>
      <c r="R174" s="266"/>
      <c r="S174" s="266"/>
      <c r="T174" s="267"/>
      <c r="AT174" s="268" t="s">
        <v>224</v>
      </c>
      <c r="AU174" s="268" t="s">
        <v>86</v>
      </c>
      <c r="AV174" s="14" t="s">
        <v>221</v>
      </c>
      <c r="AW174" s="14" t="s">
        <v>41</v>
      </c>
      <c r="AX174" s="14" t="s">
        <v>24</v>
      </c>
      <c r="AY174" s="268" t="s">
        <v>214</v>
      </c>
    </row>
    <row r="175" spans="2:65" s="1" customFormat="1" ht="31.5" customHeight="1">
      <c r="B175" s="42"/>
      <c r="C175" s="206" t="s">
        <v>365</v>
      </c>
      <c r="D175" s="206" t="s">
        <v>216</v>
      </c>
      <c r="E175" s="207" t="s">
        <v>366</v>
      </c>
      <c r="F175" s="208" t="s">
        <v>367</v>
      </c>
      <c r="G175" s="209" t="s">
        <v>359</v>
      </c>
      <c r="H175" s="210">
        <v>407.904</v>
      </c>
      <c r="I175" s="211"/>
      <c r="J175" s="212">
        <f>ROUND(I175*H175,2)</f>
        <v>0</v>
      </c>
      <c r="K175" s="208" t="s">
        <v>220</v>
      </c>
      <c r="L175" s="62"/>
      <c r="M175" s="213" t="s">
        <v>22</v>
      </c>
      <c r="N175" s="214" t="s">
        <v>49</v>
      </c>
      <c r="O175" s="43"/>
      <c r="P175" s="215">
        <f>O175*H175</f>
        <v>0</v>
      </c>
      <c r="Q175" s="215">
        <v>0</v>
      </c>
      <c r="R175" s="215">
        <f>Q175*H175</f>
        <v>0</v>
      </c>
      <c r="S175" s="215">
        <v>0</v>
      </c>
      <c r="T175" s="216">
        <f>S175*H175</f>
        <v>0</v>
      </c>
      <c r="AR175" s="25" t="s">
        <v>221</v>
      </c>
      <c r="AT175" s="25" t="s">
        <v>216</v>
      </c>
      <c r="AU175" s="25" t="s">
        <v>86</v>
      </c>
      <c r="AY175" s="25" t="s">
        <v>214</v>
      </c>
      <c r="BE175" s="217">
        <f>IF(N175="základní",J175,0)</f>
        <v>0</v>
      </c>
      <c r="BF175" s="217">
        <f>IF(N175="snížená",J175,0)</f>
        <v>0</v>
      </c>
      <c r="BG175" s="217">
        <f>IF(N175="zákl. přenesená",J175,0)</f>
        <v>0</v>
      </c>
      <c r="BH175" s="217">
        <f>IF(N175="sníž. přenesená",J175,0)</f>
        <v>0</v>
      </c>
      <c r="BI175" s="217">
        <f>IF(N175="nulová",J175,0)</f>
        <v>0</v>
      </c>
      <c r="BJ175" s="25" t="s">
        <v>24</v>
      </c>
      <c r="BK175" s="217">
        <f>ROUND(I175*H175,2)</f>
        <v>0</v>
      </c>
      <c r="BL175" s="25" t="s">
        <v>221</v>
      </c>
      <c r="BM175" s="25" t="s">
        <v>368</v>
      </c>
    </row>
    <row r="176" spans="2:47" s="1" customFormat="1" ht="27">
      <c r="B176" s="42"/>
      <c r="C176" s="64"/>
      <c r="D176" s="223" t="s">
        <v>223</v>
      </c>
      <c r="E176" s="64"/>
      <c r="F176" s="269" t="s">
        <v>369</v>
      </c>
      <c r="G176" s="64"/>
      <c r="H176" s="64"/>
      <c r="I176" s="174"/>
      <c r="J176" s="64"/>
      <c r="K176" s="64"/>
      <c r="L176" s="62"/>
      <c r="M176" s="220"/>
      <c r="N176" s="43"/>
      <c r="O176" s="43"/>
      <c r="P176" s="43"/>
      <c r="Q176" s="43"/>
      <c r="R176" s="43"/>
      <c r="S176" s="43"/>
      <c r="T176" s="79"/>
      <c r="AT176" s="25" t="s">
        <v>223</v>
      </c>
      <c r="AU176" s="25" t="s">
        <v>86</v>
      </c>
    </row>
    <row r="177" spans="2:65" s="1" customFormat="1" ht="22.5" customHeight="1">
      <c r="B177" s="42"/>
      <c r="C177" s="206" t="s">
        <v>370</v>
      </c>
      <c r="D177" s="206" t="s">
        <v>216</v>
      </c>
      <c r="E177" s="207" t="s">
        <v>371</v>
      </c>
      <c r="F177" s="208" t="s">
        <v>372</v>
      </c>
      <c r="G177" s="209" t="s">
        <v>373</v>
      </c>
      <c r="H177" s="210">
        <v>10.942</v>
      </c>
      <c r="I177" s="211"/>
      <c r="J177" s="212">
        <f>ROUND(I177*H177,2)</f>
        <v>0</v>
      </c>
      <c r="K177" s="208" t="s">
        <v>220</v>
      </c>
      <c r="L177" s="62"/>
      <c r="M177" s="213" t="s">
        <v>22</v>
      </c>
      <c r="N177" s="214" t="s">
        <v>49</v>
      </c>
      <c r="O177" s="43"/>
      <c r="P177" s="215">
        <f>O177*H177</f>
        <v>0</v>
      </c>
      <c r="Q177" s="215">
        <v>1.10951</v>
      </c>
      <c r="R177" s="215">
        <f>Q177*H177</f>
        <v>12.14025842</v>
      </c>
      <c r="S177" s="215">
        <v>0</v>
      </c>
      <c r="T177" s="216">
        <f>S177*H177</f>
        <v>0</v>
      </c>
      <c r="AR177" s="25" t="s">
        <v>221</v>
      </c>
      <c r="AT177" s="25" t="s">
        <v>216</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374</v>
      </c>
    </row>
    <row r="178" spans="2:47" s="1" customFormat="1" ht="27">
      <c r="B178" s="42"/>
      <c r="C178" s="64"/>
      <c r="D178" s="218" t="s">
        <v>223</v>
      </c>
      <c r="E178" s="64"/>
      <c r="F178" s="219" t="s">
        <v>375</v>
      </c>
      <c r="G178" s="64"/>
      <c r="H178" s="64"/>
      <c r="I178" s="174"/>
      <c r="J178" s="64"/>
      <c r="K178" s="64"/>
      <c r="L178" s="62"/>
      <c r="M178" s="220"/>
      <c r="N178" s="43"/>
      <c r="O178" s="43"/>
      <c r="P178" s="43"/>
      <c r="Q178" s="43"/>
      <c r="R178" s="43"/>
      <c r="S178" s="43"/>
      <c r="T178" s="79"/>
      <c r="AT178" s="25" t="s">
        <v>223</v>
      </c>
      <c r="AU178" s="25" t="s">
        <v>86</v>
      </c>
    </row>
    <row r="179" spans="2:51" s="12" customFormat="1" ht="13.5">
      <c r="B179" s="221"/>
      <c r="C179" s="222"/>
      <c r="D179" s="218" t="s">
        <v>224</v>
      </c>
      <c r="E179" s="233" t="s">
        <v>22</v>
      </c>
      <c r="F179" s="234" t="s">
        <v>376</v>
      </c>
      <c r="G179" s="222"/>
      <c r="H179" s="235">
        <v>10.942</v>
      </c>
      <c r="I179" s="227"/>
      <c r="J179" s="222"/>
      <c r="K179" s="222"/>
      <c r="L179" s="228"/>
      <c r="M179" s="229"/>
      <c r="N179" s="230"/>
      <c r="O179" s="230"/>
      <c r="P179" s="230"/>
      <c r="Q179" s="230"/>
      <c r="R179" s="230"/>
      <c r="S179" s="230"/>
      <c r="T179" s="231"/>
      <c r="AT179" s="232" t="s">
        <v>224</v>
      </c>
      <c r="AU179" s="232" t="s">
        <v>86</v>
      </c>
      <c r="AV179" s="12" t="s">
        <v>86</v>
      </c>
      <c r="AW179" s="12" t="s">
        <v>41</v>
      </c>
      <c r="AX179" s="12" t="s">
        <v>24</v>
      </c>
      <c r="AY179" s="232" t="s">
        <v>214</v>
      </c>
    </row>
    <row r="180" spans="2:63" s="11" customFormat="1" ht="29.85" customHeight="1">
      <c r="B180" s="189"/>
      <c r="C180" s="190"/>
      <c r="D180" s="203" t="s">
        <v>77</v>
      </c>
      <c r="E180" s="204" t="s">
        <v>221</v>
      </c>
      <c r="F180" s="204" t="s">
        <v>377</v>
      </c>
      <c r="G180" s="190"/>
      <c r="H180" s="190"/>
      <c r="I180" s="193"/>
      <c r="J180" s="205">
        <f>BK180</f>
        <v>0</v>
      </c>
      <c r="K180" s="190"/>
      <c r="L180" s="195"/>
      <c r="M180" s="196"/>
      <c r="N180" s="197"/>
      <c r="O180" s="197"/>
      <c r="P180" s="198">
        <f>SUM(P181:P190)</f>
        <v>0</v>
      </c>
      <c r="Q180" s="197"/>
      <c r="R180" s="198">
        <f>SUM(R181:R190)</f>
        <v>2.5905639</v>
      </c>
      <c r="S180" s="197"/>
      <c r="T180" s="199">
        <f>SUM(T181:T190)</f>
        <v>0</v>
      </c>
      <c r="AR180" s="200" t="s">
        <v>24</v>
      </c>
      <c r="AT180" s="201" t="s">
        <v>77</v>
      </c>
      <c r="AU180" s="201" t="s">
        <v>24</v>
      </c>
      <c r="AY180" s="200" t="s">
        <v>214</v>
      </c>
      <c r="BK180" s="202">
        <f>SUM(BK181:BK190)</f>
        <v>0</v>
      </c>
    </row>
    <row r="181" spans="2:65" s="1" customFormat="1" ht="22.5" customHeight="1">
      <c r="B181" s="42"/>
      <c r="C181" s="206" t="s">
        <v>378</v>
      </c>
      <c r="D181" s="206" t="s">
        <v>216</v>
      </c>
      <c r="E181" s="207" t="s">
        <v>379</v>
      </c>
      <c r="F181" s="208" t="s">
        <v>380</v>
      </c>
      <c r="G181" s="209" t="s">
        <v>373</v>
      </c>
      <c r="H181" s="210">
        <v>0.19</v>
      </c>
      <c r="I181" s="211"/>
      <c r="J181" s="212">
        <f>ROUND(I181*H181,2)</f>
        <v>0</v>
      </c>
      <c r="K181" s="208" t="s">
        <v>234</v>
      </c>
      <c r="L181" s="62"/>
      <c r="M181" s="213" t="s">
        <v>22</v>
      </c>
      <c r="N181" s="214" t="s">
        <v>49</v>
      </c>
      <c r="O181" s="43"/>
      <c r="P181" s="215">
        <f>O181*H181</f>
        <v>0</v>
      </c>
      <c r="Q181" s="215">
        <v>0.01709</v>
      </c>
      <c r="R181" s="215">
        <f>Q181*H181</f>
        <v>0.0032471</v>
      </c>
      <c r="S181" s="215">
        <v>0</v>
      </c>
      <c r="T181" s="216">
        <f>S181*H181</f>
        <v>0</v>
      </c>
      <c r="AR181" s="25" t="s">
        <v>221</v>
      </c>
      <c r="AT181" s="25" t="s">
        <v>216</v>
      </c>
      <c r="AU181" s="25" t="s">
        <v>86</v>
      </c>
      <c r="AY181" s="25" t="s">
        <v>214</v>
      </c>
      <c r="BE181" s="217">
        <f>IF(N181="základní",J181,0)</f>
        <v>0</v>
      </c>
      <c r="BF181" s="217">
        <f>IF(N181="snížená",J181,0)</f>
        <v>0</v>
      </c>
      <c r="BG181" s="217">
        <f>IF(N181="zákl. přenesená",J181,0)</f>
        <v>0</v>
      </c>
      <c r="BH181" s="217">
        <f>IF(N181="sníž. přenesená",J181,0)</f>
        <v>0</v>
      </c>
      <c r="BI181" s="217">
        <f>IF(N181="nulová",J181,0)</f>
        <v>0</v>
      </c>
      <c r="BJ181" s="25" t="s">
        <v>24</v>
      </c>
      <c r="BK181" s="217">
        <f>ROUND(I181*H181,2)</f>
        <v>0</v>
      </c>
      <c r="BL181" s="25" t="s">
        <v>221</v>
      </c>
      <c r="BM181" s="25" t="s">
        <v>381</v>
      </c>
    </row>
    <row r="182" spans="2:47" s="1" customFormat="1" ht="27">
      <c r="B182" s="42"/>
      <c r="C182" s="64"/>
      <c r="D182" s="218" t="s">
        <v>223</v>
      </c>
      <c r="E182" s="64"/>
      <c r="F182" s="219" t="s">
        <v>382</v>
      </c>
      <c r="G182" s="64"/>
      <c r="H182" s="64"/>
      <c r="I182" s="174"/>
      <c r="J182" s="64"/>
      <c r="K182" s="64"/>
      <c r="L182" s="62"/>
      <c r="M182" s="220"/>
      <c r="N182" s="43"/>
      <c r="O182" s="43"/>
      <c r="P182" s="43"/>
      <c r="Q182" s="43"/>
      <c r="R182" s="43"/>
      <c r="S182" s="43"/>
      <c r="T182" s="79"/>
      <c r="AT182" s="25" t="s">
        <v>223</v>
      </c>
      <c r="AU182" s="25" t="s">
        <v>86</v>
      </c>
    </row>
    <row r="183" spans="2:51" s="12" customFormat="1" ht="13.5">
      <c r="B183" s="221"/>
      <c r="C183" s="222"/>
      <c r="D183" s="223" t="s">
        <v>224</v>
      </c>
      <c r="E183" s="224" t="s">
        <v>22</v>
      </c>
      <c r="F183" s="225" t="s">
        <v>383</v>
      </c>
      <c r="G183" s="222"/>
      <c r="H183" s="226">
        <v>0.19</v>
      </c>
      <c r="I183" s="227"/>
      <c r="J183" s="222"/>
      <c r="K183" s="222"/>
      <c r="L183" s="228"/>
      <c r="M183" s="229"/>
      <c r="N183" s="230"/>
      <c r="O183" s="230"/>
      <c r="P183" s="230"/>
      <c r="Q183" s="230"/>
      <c r="R183" s="230"/>
      <c r="S183" s="230"/>
      <c r="T183" s="231"/>
      <c r="AT183" s="232" t="s">
        <v>224</v>
      </c>
      <c r="AU183" s="232" t="s">
        <v>86</v>
      </c>
      <c r="AV183" s="12" t="s">
        <v>86</v>
      </c>
      <c r="AW183" s="12" t="s">
        <v>41</v>
      </c>
      <c r="AX183" s="12" t="s">
        <v>24</v>
      </c>
      <c r="AY183" s="232" t="s">
        <v>214</v>
      </c>
    </row>
    <row r="184" spans="2:65" s="1" customFormat="1" ht="22.5" customHeight="1">
      <c r="B184" s="42"/>
      <c r="C184" s="236" t="s">
        <v>384</v>
      </c>
      <c r="D184" s="236" t="s">
        <v>179</v>
      </c>
      <c r="E184" s="237" t="s">
        <v>385</v>
      </c>
      <c r="F184" s="238" t="s">
        <v>386</v>
      </c>
      <c r="G184" s="239" t="s">
        <v>373</v>
      </c>
      <c r="H184" s="240">
        <v>0.205</v>
      </c>
      <c r="I184" s="241"/>
      <c r="J184" s="242">
        <f>ROUND(I184*H184,2)</f>
        <v>0</v>
      </c>
      <c r="K184" s="238" t="s">
        <v>234</v>
      </c>
      <c r="L184" s="243"/>
      <c r="M184" s="244" t="s">
        <v>22</v>
      </c>
      <c r="N184" s="245" t="s">
        <v>49</v>
      </c>
      <c r="O184" s="43"/>
      <c r="P184" s="215">
        <f>O184*H184</f>
        <v>0</v>
      </c>
      <c r="Q184" s="215">
        <v>1</v>
      </c>
      <c r="R184" s="215">
        <f>Q184*H184</f>
        <v>0.205</v>
      </c>
      <c r="S184" s="215">
        <v>0</v>
      </c>
      <c r="T184" s="216">
        <f>S184*H184</f>
        <v>0</v>
      </c>
      <c r="AR184" s="25" t="s">
        <v>262</v>
      </c>
      <c r="AT184" s="25" t="s">
        <v>179</v>
      </c>
      <c r="AU184" s="25" t="s">
        <v>86</v>
      </c>
      <c r="AY184" s="25" t="s">
        <v>214</v>
      </c>
      <c r="BE184" s="217">
        <f>IF(N184="základní",J184,0)</f>
        <v>0</v>
      </c>
      <c r="BF184" s="217">
        <f>IF(N184="snížená",J184,0)</f>
        <v>0</v>
      </c>
      <c r="BG184" s="217">
        <f>IF(N184="zákl. přenesená",J184,0)</f>
        <v>0</v>
      </c>
      <c r="BH184" s="217">
        <f>IF(N184="sníž. přenesená",J184,0)</f>
        <v>0</v>
      </c>
      <c r="BI184" s="217">
        <f>IF(N184="nulová",J184,0)</f>
        <v>0</v>
      </c>
      <c r="BJ184" s="25" t="s">
        <v>24</v>
      </c>
      <c r="BK184" s="217">
        <f>ROUND(I184*H184,2)</f>
        <v>0</v>
      </c>
      <c r="BL184" s="25" t="s">
        <v>221</v>
      </c>
      <c r="BM184" s="25" t="s">
        <v>387</v>
      </c>
    </row>
    <row r="185" spans="2:47" s="1" customFormat="1" ht="13.5">
      <c r="B185" s="42"/>
      <c r="C185" s="64"/>
      <c r="D185" s="218" t="s">
        <v>223</v>
      </c>
      <c r="E185" s="64"/>
      <c r="F185" s="219" t="s">
        <v>388</v>
      </c>
      <c r="G185" s="64"/>
      <c r="H185" s="64"/>
      <c r="I185" s="174"/>
      <c r="J185" s="64"/>
      <c r="K185" s="64"/>
      <c r="L185" s="62"/>
      <c r="M185" s="220"/>
      <c r="N185" s="43"/>
      <c r="O185" s="43"/>
      <c r="P185" s="43"/>
      <c r="Q185" s="43"/>
      <c r="R185" s="43"/>
      <c r="S185" s="43"/>
      <c r="T185" s="79"/>
      <c r="AT185" s="25" t="s">
        <v>223</v>
      </c>
      <c r="AU185" s="25" t="s">
        <v>86</v>
      </c>
    </row>
    <row r="186" spans="2:47" s="1" customFormat="1" ht="27">
      <c r="B186" s="42"/>
      <c r="C186" s="64"/>
      <c r="D186" s="218" t="s">
        <v>335</v>
      </c>
      <c r="E186" s="64"/>
      <c r="F186" s="270" t="s">
        <v>389</v>
      </c>
      <c r="G186" s="64"/>
      <c r="H186" s="64"/>
      <c r="I186" s="174"/>
      <c r="J186" s="64"/>
      <c r="K186" s="64"/>
      <c r="L186" s="62"/>
      <c r="M186" s="220"/>
      <c r="N186" s="43"/>
      <c r="O186" s="43"/>
      <c r="P186" s="43"/>
      <c r="Q186" s="43"/>
      <c r="R186" s="43"/>
      <c r="S186" s="43"/>
      <c r="T186" s="79"/>
      <c r="AT186" s="25" t="s">
        <v>335</v>
      </c>
      <c r="AU186" s="25" t="s">
        <v>86</v>
      </c>
    </row>
    <row r="187" spans="2:51" s="12" customFormat="1" ht="13.5">
      <c r="B187" s="221"/>
      <c r="C187" s="222"/>
      <c r="D187" s="223" t="s">
        <v>224</v>
      </c>
      <c r="E187" s="224" t="s">
        <v>22</v>
      </c>
      <c r="F187" s="225" t="s">
        <v>390</v>
      </c>
      <c r="G187" s="222"/>
      <c r="H187" s="226">
        <v>0.205</v>
      </c>
      <c r="I187" s="227"/>
      <c r="J187" s="222"/>
      <c r="K187" s="222"/>
      <c r="L187" s="228"/>
      <c r="M187" s="229"/>
      <c r="N187" s="230"/>
      <c r="O187" s="230"/>
      <c r="P187" s="230"/>
      <c r="Q187" s="230"/>
      <c r="R187" s="230"/>
      <c r="S187" s="230"/>
      <c r="T187" s="231"/>
      <c r="AT187" s="232" t="s">
        <v>224</v>
      </c>
      <c r="AU187" s="232" t="s">
        <v>86</v>
      </c>
      <c r="AV187" s="12" t="s">
        <v>86</v>
      </c>
      <c r="AW187" s="12" t="s">
        <v>41</v>
      </c>
      <c r="AX187" s="12" t="s">
        <v>24</v>
      </c>
      <c r="AY187" s="232" t="s">
        <v>214</v>
      </c>
    </row>
    <row r="188" spans="2:65" s="1" customFormat="1" ht="22.5" customHeight="1">
      <c r="B188" s="42"/>
      <c r="C188" s="206" t="s">
        <v>391</v>
      </c>
      <c r="D188" s="206" t="s">
        <v>216</v>
      </c>
      <c r="E188" s="207" t="s">
        <v>392</v>
      </c>
      <c r="F188" s="208" t="s">
        <v>393</v>
      </c>
      <c r="G188" s="209" t="s">
        <v>233</v>
      </c>
      <c r="H188" s="210">
        <v>0.96</v>
      </c>
      <c r="I188" s="211"/>
      <c r="J188" s="212">
        <f>ROUND(I188*H188,2)</f>
        <v>0</v>
      </c>
      <c r="K188" s="208" t="s">
        <v>234</v>
      </c>
      <c r="L188" s="62"/>
      <c r="M188" s="213" t="s">
        <v>22</v>
      </c>
      <c r="N188" s="214" t="s">
        <v>49</v>
      </c>
      <c r="O188" s="43"/>
      <c r="P188" s="215">
        <f>O188*H188</f>
        <v>0</v>
      </c>
      <c r="Q188" s="215">
        <v>2.48158</v>
      </c>
      <c r="R188" s="215">
        <f>Q188*H188</f>
        <v>2.3823168</v>
      </c>
      <c r="S188" s="215">
        <v>0</v>
      </c>
      <c r="T188" s="216">
        <f>S188*H188</f>
        <v>0</v>
      </c>
      <c r="AR188" s="25" t="s">
        <v>221</v>
      </c>
      <c r="AT188" s="25" t="s">
        <v>216</v>
      </c>
      <c r="AU188" s="25" t="s">
        <v>86</v>
      </c>
      <c r="AY188" s="25" t="s">
        <v>214</v>
      </c>
      <c r="BE188" s="217">
        <f>IF(N188="základní",J188,0)</f>
        <v>0</v>
      </c>
      <c r="BF188" s="217">
        <f>IF(N188="snížená",J188,0)</f>
        <v>0</v>
      </c>
      <c r="BG188" s="217">
        <f>IF(N188="zákl. přenesená",J188,0)</f>
        <v>0</v>
      </c>
      <c r="BH188" s="217">
        <f>IF(N188="sníž. přenesená",J188,0)</f>
        <v>0</v>
      </c>
      <c r="BI188" s="217">
        <f>IF(N188="nulová",J188,0)</f>
        <v>0</v>
      </c>
      <c r="BJ188" s="25" t="s">
        <v>24</v>
      </c>
      <c r="BK188" s="217">
        <f>ROUND(I188*H188,2)</f>
        <v>0</v>
      </c>
      <c r="BL188" s="25" t="s">
        <v>221</v>
      </c>
      <c r="BM188" s="25" t="s">
        <v>394</v>
      </c>
    </row>
    <row r="189" spans="2:47" s="1" customFormat="1" ht="13.5">
      <c r="B189" s="42"/>
      <c r="C189" s="64"/>
      <c r="D189" s="218" t="s">
        <v>223</v>
      </c>
      <c r="E189" s="64"/>
      <c r="F189" s="219" t="s">
        <v>395</v>
      </c>
      <c r="G189" s="64"/>
      <c r="H189" s="64"/>
      <c r="I189" s="174"/>
      <c r="J189" s="64"/>
      <c r="K189" s="64"/>
      <c r="L189" s="62"/>
      <c r="M189" s="220"/>
      <c r="N189" s="43"/>
      <c r="O189" s="43"/>
      <c r="P189" s="43"/>
      <c r="Q189" s="43"/>
      <c r="R189" s="43"/>
      <c r="S189" s="43"/>
      <c r="T189" s="79"/>
      <c r="AT189" s="25" t="s">
        <v>223</v>
      </c>
      <c r="AU189" s="25" t="s">
        <v>86</v>
      </c>
    </row>
    <row r="190" spans="2:51" s="12" customFormat="1" ht="13.5">
      <c r="B190" s="221"/>
      <c r="C190" s="222"/>
      <c r="D190" s="218" t="s">
        <v>224</v>
      </c>
      <c r="E190" s="233" t="s">
        <v>22</v>
      </c>
      <c r="F190" s="234" t="s">
        <v>396</v>
      </c>
      <c r="G190" s="222"/>
      <c r="H190" s="235">
        <v>0.96</v>
      </c>
      <c r="I190" s="227"/>
      <c r="J190" s="222"/>
      <c r="K190" s="222"/>
      <c r="L190" s="228"/>
      <c r="M190" s="229"/>
      <c r="N190" s="230"/>
      <c r="O190" s="230"/>
      <c r="P190" s="230"/>
      <c r="Q190" s="230"/>
      <c r="R190" s="230"/>
      <c r="S190" s="230"/>
      <c r="T190" s="231"/>
      <c r="AT190" s="232" t="s">
        <v>224</v>
      </c>
      <c r="AU190" s="232" t="s">
        <v>86</v>
      </c>
      <c r="AV190" s="12" t="s">
        <v>86</v>
      </c>
      <c r="AW190" s="12" t="s">
        <v>41</v>
      </c>
      <c r="AX190" s="12" t="s">
        <v>24</v>
      </c>
      <c r="AY190" s="232" t="s">
        <v>214</v>
      </c>
    </row>
    <row r="191" spans="2:63" s="11" customFormat="1" ht="29.85" customHeight="1">
      <c r="B191" s="189"/>
      <c r="C191" s="190"/>
      <c r="D191" s="203" t="s">
        <v>77</v>
      </c>
      <c r="E191" s="204" t="s">
        <v>250</v>
      </c>
      <c r="F191" s="204" t="s">
        <v>397</v>
      </c>
      <c r="G191" s="190"/>
      <c r="H191" s="190"/>
      <c r="I191" s="193"/>
      <c r="J191" s="205">
        <f>BK191</f>
        <v>0</v>
      </c>
      <c r="K191" s="190"/>
      <c r="L191" s="195"/>
      <c r="M191" s="196"/>
      <c r="N191" s="197"/>
      <c r="O191" s="197"/>
      <c r="P191" s="198">
        <f>SUM(P192:P194)</f>
        <v>0</v>
      </c>
      <c r="Q191" s="197"/>
      <c r="R191" s="198">
        <f>SUM(R192:R194)</f>
        <v>22.060236179999997</v>
      </c>
      <c r="S191" s="197"/>
      <c r="T191" s="199">
        <f>SUM(T192:T194)</f>
        <v>0</v>
      </c>
      <c r="AR191" s="200" t="s">
        <v>24</v>
      </c>
      <c r="AT191" s="201" t="s">
        <v>77</v>
      </c>
      <c r="AU191" s="201" t="s">
        <v>24</v>
      </c>
      <c r="AY191" s="200" t="s">
        <v>214</v>
      </c>
      <c r="BK191" s="202">
        <f>SUM(BK192:BK194)</f>
        <v>0</v>
      </c>
    </row>
    <row r="192" spans="2:65" s="1" customFormat="1" ht="22.5" customHeight="1">
      <c r="B192" s="42"/>
      <c r="C192" s="206" t="s">
        <v>398</v>
      </c>
      <c r="D192" s="206" t="s">
        <v>216</v>
      </c>
      <c r="E192" s="207" t="s">
        <v>399</v>
      </c>
      <c r="F192" s="208" t="s">
        <v>400</v>
      </c>
      <c r="G192" s="209" t="s">
        <v>233</v>
      </c>
      <c r="H192" s="210">
        <v>9.777</v>
      </c>
      <c r="I192" s="211"/>
      <c r="J192" s="212">
        <f>ROUND(I192*H192,2)</f>
        <v>0</v>
      </c>
      <c r="K192" s="208" t="s">
        <v>220</v>
      </c>
      <c r="L192" s="62"/>
      <c r="M192" s="213" t="s">
        <v>22</v>
      </c>
      <c r="N192" s="214" t="s">
        <v>49</v>
      </c>
      <c r="O192" s="43"/>
      <c r="P192" s="215">
        <f>O192*H192</f>
        <v>0</v>
      </c>
      <c r="Q192" s="215">
        <v>2.25634</v>
      </c>
      <c r="R192" s="215">
        <f>Q192*H192</f>
        <v>22.060236179999997</v>
      </c>
      <c r="S192" s="215">
        <v>0</v>
      </c>
      <c r="T192" s="216">
        <f>S192*H192</f>
        <v>0</v>
      </c>
      <c r="AR192" s="25" t="s">
        <v>221</v>
      </c>
      <c r="AT192" s="25" t="s">
        <v>216</v>
      </c>
      <c r="AU192" s="25" t="s">
        <v>86</v>
      </c>
      <c r="AY192" s="25" t="s">
        <v>214</v>
      </c>
      <c r="BE192" s="217">
        <f>IF(N192="základní",J192,0)</f>
        <v>0</v>
      </c>
      <c r="BF192" s="217">
        <f>IF(N192="snížená",J192,0)</f>
        <v>0</v>
      </c>
      <c r="BG192" s="217">
        <f>IF(N192="zákl. přenesená",J192,0)</f>
        <v>0</v>
      </c>
      <c r="BH192" s="217">
        <f>IF(N192="sníž. přenesená",J192,0)</f>
        <v>0</v>
      </c>
      <c r="BI192" s="217">
        <f>IF(N192="nulová",J192,0)</f>
        <v>0</v>
      </c>
      <c r="BJ192" s="25" t="s">
        <v>24</v>
      </c>
      <c r="BK192" s="217">
        <f>ROUND(I192*H192,2)</f>
        <v>0</v>
      </c>
      <c r="BL192" s="25" t="s">
        <v>221</v>
      </c>
      <c r="BM192" s="25" t="s">
        <v>401</v>
      </c>
    </row>
    <row r="193" spans="2:47" s="1" customFormat="1" ht="13.5">
      <c r="B193" s="42"/>
      <c r="C193" s="64"/>
      <c r="D193" s="218" t="s">
        <v>223</v>
      </c>
      <c r="E193" s="64"/>
      <c r="F193" s="219" t="s">
        <v>402</v>
      </c>
      <c r="G193" s="64"/>
      <c r="H193" s="64"/>
      <c r="I193" s="174"/>
      <c r="J193" s="64"/>
      <c r="K193" s="64"/>
      <c r="L193" s="62"/>
      <c r="M193" s="220"/>
      <c r="N193" s="43"/>
      <c r="O193" s="43"/>
      <c r="P193" s="43"/>
      <c r="Q193" s="43"/>
      <c r="R193" s="43"/>
      <c r="S193" s="43"/>
      <c r="T193" s="79"/>
      <c r="AT193" s="25" t="s">
        <v>223</v>
      </c>
      <c r="AU193" s="25" t="s">
        <v>86</v>
      </c>
    </row>
    <row r="194" spans="2:51" s="12" customFormat="1" ht="13.5">
      <c r="B194" s="221"/>
      <c r="C194" s="222"/>
      <c r="D194" s="218" t="s">
        <v>224</v>
      </c>
      <c r="E194" s="233" t="s">
        <v>179</v>
      </c>
      <c r="F194" s="234" t="s">
        <v>403</v>
      </c>
      <c r="G194" s="222"/>
      <c r="H194" s="235">
        <v>9.777</v>
      </c>
      <c r="I194" s="227"/>
      <c r="J194" s="222"/>
      <c r="K194" s="222"/>
      <c r="L194" s="228"/>
      <c r="M194" s="229"/>
      <c r="N194" s="230"/>
      <c r="O194" s="230"/>
      <c r="P194" s="230"/>
      <c r="Q194" s="230"/>
      <c r="R194" s="230"/>
      <c r="S194" s="230"/>
      <c r="T194" s="231"/>
      <c r="AT194" s="232" t="s">
        <v>224</v>
      </c>
      <c r="AU194" s="232" t="s">
        <v>86</v>
      </c>
      <c r="AV194" s="12" t="s">
        <v>86</v>
      </c>
      <c r="AW194" s="12" t="s">
        <v>41</v>
      </c>
      <c r="AX194" s="12" t="s">
        <v>24</v>
      </c>
      <c r="AY194" s="232" t="s">
        <v>214</v>
      </c>
    </row>
    <row r="195" spans="2:63" s="11" customFormat="1" ht="29.85" customHeight="1">
      <c r="B195" s="189"/>
      <c r="C195" s="190"/>
      <c r="D195" s="203" t="s">
        <v>77</v>
      </c>
      <c r="E195" s="204" t="s">
        <v>270</v>
      </c>
      <c r="F195" s="204" t="s">
        <v>404</v>
      </c>
      <c r="G195" s="190"/>
      <c r="H195" s="190"/>
      <c r="I195" s="193"/>
      <c r="J195" s="205">
        <f>BK195</f>
        <v>0</v>
      </c>
      <c r="K195" s="190"/>
      <c r="L195" s="195"/>
      <c r="M195" s="196"/>
      <c r="N195" s="197"/>
      <c r="O195" s="197"/>
      <c r="P195" s="198">
        <f>SUM(P196:P214)</f>
        <v>0</v>
      </c>
      <c r="Q195" s="197"/>
      <c r="R195" s="198">
        <f>SUM(R196:R214)</f>
        <v>2.0300325999999997</v>
      </c>
      <c r="S195" s="197"/>
      <c r="T195" s="199">
        <f>SUM(T196:T214)</f>
        <v>0</v>
      </c>
      <c r="AR195" s="200" t="s">
        <v>24</v>
      </c>
      <c r="AT195" s="201" t="s">
        <v>77</v>
      </c>
      <c r="AU195" s="201" t="s">
        <v>24</v>
      </c>
      <c r="AY195" s="200" t="s">
        <v>214</v>
      </c>
      <c r="BK195" s="202">
        <f>SUM(BK196:BK214)</f>
        <v>0</v>
      </c>
    </row>
    <row r="196" spans="2:65" s="1" customFormat="1" ht="22.5" customHeight="1">
      <c r="B196" s="42"/>
      <c r="C196" s="206" t="s">
        <v>405</v>
      </c>
      <c r="D196" s="206" t="s">
        <v>216</v>
      </c>
      <c r="E196" s="207" t="s">
        <v>406</v>
      </c>
      <c r="F196" s="208" t="s">
        <v>407</v>
      </c>
      <c r="G196" s="209" t="s">
        <v>307</v>
      </c>
      <c r="H196" s="210">
        <v>85.8</v>
      </c>
      <c r="I196" s="211"/>
      <c r="J196" s="212">
        <f>ROUND(I196*H196,2)</f>
        <v>0</v>
      </c>
      <c r="K196" s="208" t="s">
        <v>234</v>
      </c>
      <c r="L196" s="62"/>
      <c r="M196" s="213" t="s">
        <v>22</v>
      </c>
      <c r="N196" s="214" t="s">
        <v>49</v>
      </c>
      <c r="O196" s="43"/>
      <c r="P196" s="215">
        <f>O196*H196</f>
        <v>0</v>
      </c>
      <c r="Q196" s="215">
        <v>0.0235</v>
      </c>
      <c r="R196" s="215">
        <f>Q196*H196</f>
        <v>2.0162999999999998</v>
      </c>
      <c r="S196" s="215">
        <v>0</v>
      </c>
      <c r="T196" s="216">
        <f>S196*H196</f>
        <v>0</v>
      </c>
      <c r="AR196" s="25" t="s">
        <v>221</v>
      </c>
      <c r="AT196" s="25" t="s">
        <v>216</v>
      </c>
      <c r="AU196" s="25" t="s">
        <v>86</v>
      </c>
      <c r="AY196" s="25" t="s">
        <v>214</v>
      </c>
      <c r="BE196" s="217">
        <f>IF(N196="základní",J196,0)</f>
        <v>0</v>
      </c>
      <c r="BF196" s="217">
        <f>IF(N196="snížená",J196,0)</f>
        <v>0</v>
      </c>
      <c r="BG196" s="217">
        <f>IF(N196="zákl. přenesená",J196,0)</f>
        <v>0</v>
      </c>
      <c r="BH196" s="217">
        <f>IF(N196="sníž. přenesená",J196,0)</f>
        <v>0</v>
      </c>
      <c r="BI196" s="217">
        <f>IF(N196="nulová",J196,0)</f>
        <v>0</v>
      </c>
      <c r="BJ196" s="25" t="s">
        <v>24</v>
      </c>
      <c r="BK196" s="217">
        <f>ROUND(I196*H196,2)</f>
        <v>0</v>
      </c>
      <c r="BL196" s="25" t="s">
        <v>221</v>
      </c>
      <c r="BM196" s="25" t="s">
        <v>408</v>
      </c>
    </row>
    <row r="197" spans="2:47" s="1" customFormat="1" ht="13.5">
      <c r="B197" s="42"/>
      <c r="C197" s="64"/>
      <c r="D197" s="218" t="s">
        <v>223</v>
      </c>
      <c r="E197" s="64"/>
      <c r="F197" s="219" t="s">
        <v>409</v>
      </c>
      <c r="G197" s="64"/>
      <c r="H197" s="64"/>
      <c r="I197" s="174"/>
      <c r="J197" s="64"/>
      <c r="K197" s="64"/>
      <c r="L197" s="62"/>
      <c r="M197" s="220"/>
      <c r="N197" s="43"/>
      <c r="O197" s="43"/>
      <c r="P197" s="43"/>
      <c r="Q197" s="43"/>
      <c r="R197" s="43"/>
      <c r="S197" s="43"/>
      <c r="T197" s="79"/>
      <c r="AT197" s="25" t="s">
        <v>223</v>
      </c>
      <c r="AU197" s="25" t="s">
        <v>86</v>
      </c>
    </row>
    <row r="198" spans="2:51" s="12" customFormat="1" ht="13.5">
      <c r="B198" s="221"/>
      <c r="C198" s="222"/>
      <c r="D198" s="223" t="s">
        <v>224</v>
      </c>
      <c r="E198" s="224" t="s">
        <v>22</v>
      </c>
      <c r="F198" s="225" t="s">
        <v>410</v>
      </c>
      <c r="G198" s="222"/>
      <c r="H198" s="226">
        <v>85.8</v>
      </c>
      <c r="I198" s="227"/>
      <c r="J198" s="222"/>
      <c r="K198" s="222"/>
      <c r="L198" s="228"/>
      <c r="M198" s="229"/>
      <c r="N198" s="230"/>
      <c r="O198" s="230"/>
      <c r="P198" s="230"/>
      <c r="Q198" s="230"/>
      <c r="R198" s="230"/>
      <c r="S198" s="230"/>
      <c r="T198" s="231"/>
      <c r="AT198" s="232" t="s">
        <v>224</v>
      </c>
      <c r="AU198" s="232" t="s">
        <v>86</v>
      </c>
      <c r="AV198" s="12" t="s">
        <v>86</v>
      </c>
      <c r="AW198" s="12" t="s">
        <v>41</v>
      </c>
      <c r="AX198" s="12" t="s">
        <v>24</v>
      </c>
      <c r="AY198" s="232" t="s">
        <v>214</v>
      </c>
    </row>
    <row r="199" spans="2:65" s="1" customFormat="1" ht="22.5" customHeight="1">
      <c r="B199" s="42"/>
      <c r="C199" s="236" t="s">
        <v>411</v>
      </c>
      <c r="D199" s="236" t="s">
        <v>179</v>
      </c>
      <c r="E199" s="237" t="s">
        <v>412</v>
      </c>
      <c r="F199" s="238" t="s">
        <v>413</v>
      </c>
      <c r="G199" s="239" t="s">
        <v>307</v>
      </c>
      <c r="H199" s="240">
        <v>85.8</v>
      </c>
      <c r="I199" s="241"/>
      <c r="J199" s="242">
        <f>ROUND(I199*H199,2)</f>
        <v>0</v>
      </c>
      <c r="K199" s="238" t="s">
        <v>22</v>
      </c>
      <c r="L199" s="243"/>
      <c r="M199" s="244" t="s">
        <v>22</v>
      </c>
      <c r="N199" s="245" t="s">
        <v>49</v>
      </c>
      <c r="O199" s="43"/>
      <c r="P199" s="215">
        <f>O199*H199</f>
        <v>0</v>
      </c>
      <c r="Q199" s="215">
        <v>0</v>
      </c>
      <c r="R199" s="215">
        <f>Q199*H199</f>
        <v>0</v>
      </c>
      <c r="S199" s="215">
        <v>0</v>
      </c>
      <c r="T199" s="216">
        <f>S199*H199</f>
        <v>0</v>
      </c>
      <c r="AR199" s="25" t="s">
        <v>262</v>
      </c>
      <c r="AT199" s="25" t="s">
        <v>179</v>
      </c>
      <c r="AU199" s="25" t="s">
        <v>86</v>
      </c>
      <c r="AY199" s="25" t="s">
        <v>214</v>
      </c>
      <c r="BE199" s="217">
        <f>IF(N199="základní",J199,0)</f>
        <v>0</v>
      </c>
      <c r="BF199" s="217">
        <f>IF(N199="snížená",J199,0)</f>
        <v>0</v>
      </c>
      <c r="BG199" s="217">
        <f>IF(N199="zákl. přenesená",J199,0)</f>
        <v>0</v>
      </c>
      <c r="BH199" s="217">
        <f>IF(N199="sníž. přenesená",J199,0)</f>
        <v>0</v>
      </c>
      <c r="BI199" s="217">
        <f>IF(N199="nulová",J199,0)</f>
        <v>0</v>
      </c>
      <c r="BJ199" s="25" t="s">
        <v>24</v>
      </c>
      <c r="BK199" s="217">
        <f>ROUND(I199*H199,2)</f>
        <v>0</v>
      </c>
      <c r="BL199" s="25" t="s">
        <v>221</v>
      </c>
      <c r="BM199" s="25" t="s">
        <v>414</v>
      </c>
    </row>
    <row r="200" spans="2:47" s="1" customFormat="1" ht="27">
      <c r="B200" s="42"/>
      <c r="C200" s="64"/>
      <c r="D200" s="223" t="s">
        <v>223</v>
      </c>
      <c r="E200" s="64"/>
      <c r="F200" s="269" t="s">
        <v>415</v>
      </c>
      <c r="G200" s="64"/>
      <c r="H200" s="64"/>
      <c r="I200" s="174"/>
      <c r="J200" s="64"/>
      <c r="K200" s="64"/>
      <c r="L200" s="62"/>
      <c r="M200" s="220"/>
      <c r="N200" s="43"/>
      <c r="O200" s="43"/>
      <c r="P200" s="43"/>
      <c r="Q200" s="43"/>
      <c r="R200" s="43"/>
      <c r="S200" s="43"/>
      <c r="T200" s="79"/>
      <c r="AT200" s="25" t="s">
        <v>223</v>
      </c>
      <c r="AU200" s="25" t="s">
        <v>86</v>
      </c>
    </row>
    <row r="201" spans="2:65" s="1" customFormat="1" ht="22.5" customHeight="1">
      <c r="B201" s="42"/>
      <c r="C201" s="206" t="s">
        <v>416</v>
      </c>
      <c r="D201" s="206" t="s">
        <v>216</v>
      </c>
      <c r="E201" s="207" t="s">
        <v>417</v>
      </c>
      <c r="F201" s="208" t="s">
        <v>418</v>
      </c>
      <c r="G201" s="209" t="s">
        <v>233</v>
      </c>
      <c r="H201" s="210">
        <v>192.185</v>
      </c>
      <c r="I201" s="211"/>
      <c r="J201" s="212">
        <f>ROUND(I201*H201,2)</f>
        <v>0</v>
      </c>
      <c r="K201" s="208" t="s">
        <v>220</v>
      </c>
      <c r="L201" s="62"/>
      <c r="M201" s="213" t="s">
        <v>22</v>
      </c>
      <c r="N201" s="214" t="s">
        <v>49</v>
      </c>
      <c r="O201" s="43"/>
      <c r="P201" s="215">
        <f>O201*H201</f>
        <v>0</v>
      </c>
      <c r="Q201" s="215">
        <v>0</v>
      </c>
      <c r="R201" s="215">
        <f>Q201*H201</f>
        <v>0</v>
      </c>
      <c r="S201" s="215">
        <v>0</v>
      </c>
      <c r="T201" s="216">
        <f>S201*H201</f>
        <v>0</v>
      </c>
      <c r="AR201" s="25" t="s">
        <v>221</v>
      </c>
      <c r="AT201" s="25" t="s">
        <v>216</v>
      </c>
      <c r="AU201" s="25" t="s">
        <v>86</v>
      </c>
      <c r="AY201" s="25" t="s">
        <v>214</v>
      </c>
      <c r="BE201" s="217">
        <f>IF(N201="základní",J201,0)</f>
        <v>0</v>
      </c>
      <c r="BF201" s="217">
        <f>IF(N201="snížená",J201,0)</f>
        <v>0</v>
      </c>
      <c r="BG201" s="217">
        <f>IF(N201="zákl. přenesená",J201,0)</f>
        <v>0</v>
      </c>
      <c r="BH201" s="217">
        <f>IF(N201="sníž. přenesená",J201,0)</f>
        <v>0</v>
      </c>
      <c r="BI201" s="217">
        <f>IF(N201="nulová",J201,0)</f>
        <v>0</v>
      </c>
      <c r="BJ201" s="25" t="s">
        <v>24</v>
      </c>
      <c r="BK201" s="217">
        <f>ROUND(I201*H201,2)</f>
        <v>0</v>
      </c>
      <c r="BL201" s="25" t="s">
        <v>221</v>
      </c>
      <c r="BM201" s="25" t="s">
        <v>419</v>
      </c>
    </row>
    <row r="202" spans="2:47" s="1" customFormat="1" ht="13.5">
      <c r="B202" s="42"/>
      <c r="C202" s="64"/>
      <c r="D202" s="218" t="s">
        <v>223</v>
      </c>
      <c r="E202" s="64"/>
      <c r="F202" s="219" t="s">
        <v>418</v>
      </c>
      <c r="G202" s="64"/>
      <c r="H202" s="64"/>
      <c r="I202" s="174"/>
      <c r="J202" s="64"/>
      <c r="K202" s="64"/>
      <c r="L202" s="62"/>
      <c r="M202" s="220"/>
      <c r="N202" s="43"/>
      <c r="O202" s="43"/>
      <c r="P202" s="43"/>
      <c r="Q202" s="43"/>
      <c r="R202" s="43"/>
      <c r="S202" s="43"/>
      <c r="T202" s="79"/>
      <c r="AT202" s="25" t="s">
        <v>223</v>
      </c>
      <c r="AU202" s="25" t="s">
        <v>86</v>
      </c>
    </row>
    <row r="203" spans="2:51" s="12" customFormat="1" ht="13.5">
      <c r="B203" s="221"/>
      <c r="C203" s="222"/>
      <c r="D203" s="223" t="s">
        <v>224</v>
      </c>
      <c r="E203" s="224" t="s">
        <v>22</v>
      </c>
      <c r="F203" s="225" t="s">
        <v>420</v>
      </c>
      <c r="G203" s="222"/>
      <c r="H203" s="226">
        <v>192.185</v>
      </c>
      <c r="I203" s="227"/>
      <c r="J203" s="222"/>
      <c r="K203" s="222"/>
      <c r="L203" s="228"/>
      <c r="M203" s="229"/>
      <c r="N203" s="230"/>
      <c r="O203" s="230"/>
      <c r="P203" s="230"/>
      <c r="Q203" s="230"/>
      <c r="R203" s="230"/>
      <c r="S203" s="230"/>
      <c r="T203" s="231"/>
      <c r="AT203" s="232" t="s">
        <v>224</v>
      </c>
      <c r="AU203" s="232" t="s">
        <v>86</v>
      </c>
      <c r="AV203" s="12" t="s">
        <v>86</v>
      </c>
      <c r="AW203" s="12" t="s">
        <v>41</v>
      </c>
      <c r="AX203" s="12" t="s">
        <v>24</v>
      </c>
      <c r="AY203" s="232" t="s">
        <v>214</v>
      </c>
    </row>
    <row r="204" spans="2:65" s="1" customFormat="1" ht="31.5" customHeight="1">
      <c r="B204" s="42"/>
      <c r="C204" s="206" t="s">
        <v>421</v>
      </c>
      <c r="D204" s="206" t="s">
        <v>216</v>
      </c>
      <c r="E204" s="207" t="s">
        <v>422</v>
      </c>
      <c r="F204" s="208" t="s">
        <v>423</v>
      </c>
      <c r="G204" s="209" t="s">
        <v>359</v>
      </c>
      <c r="H204" s="210">
        <v>54.91</v>
      </c>
      <c r="I204" s="211"/>
      <c r="J204" s="212">
        <f>ROUND(I204*H204,2)</f>
        <v>0</v>
      </c>
      <c r="K204" s="208" t="s">
        <v>220</v>
      </c>
      <c r="L204" s="62"/>
      <c r="M204" s="213" t="s">
        <v>22</v>
      </c>
      <c r="N204" s="214" t="s">
        <v>49</v>
      </c>
      <c r="O204" s="43"/>
      <c r="P204" s="215">
        <f>O204*H204</f>
        <v>0</v>
      </c>
      <c r="Q204" s="215">
        <v>0.00021</v>
      </c>
      <c r="R204" s="215">
        <f>Q204*H204</f>
        <v>0.011531099999999999</v>
      </c>
      <c r="S204" s="215">
        <v>0</v>
      </c>
      <c r="T204" s="216">
        <f>S204*H204</f>
        <v>0</v>
      </c>
      <c r="AR204" s="25" t="s">
        <v>221</v>
      </c>
      <c r="AT204" s="25" t="s">
        <v>216</v>
      </c>
      <c r="AU204" s="25" t="s">
        <v>86</v>
      </c>
      <c r="AY204" s="25" t="s">
        <v>214</v>
      </c>
      <c r="BE204" s="217">
        <f>IF(N204="základní",J204,0)</f>
        <v>0</v>
      </c>
      <c r="BF204" s="217">
        <f>IF(N204="snížená",J204,0)</f>
        <v>0</v>
      </c>
      <c r="BG204" s="217">
        <f>IF(N204="zákl. přenesená",J204,0)</f>
        <v>0</v>
      </c>
      <c r="BH204" s="217">
        <f>IF(N204="sníž. přenesená",J204,0)</f>
        <v>0</v>
      </c>
      <c r="BI204" s="217">
        <f>IF(N204="nulová",J204,0)</f>
        <v>0</v>
      </c>
      <c r="BJ204" s="25" t="s">
        <v>24</v>
      </c>
      <c r="BK204" s="217">
        <f>ROUND(I204*H204,2)</f>
        <v>0</v>
      </c>
      <c r="BL204" s="25" t="s">
        <v>221</v>
      </c>
      <c r="BM204" s="25" t="s">
        <v>424</v>
      </c>
    </row>
    <row r="205" spans="2:47" s="1" customFormat="1" ht="27">
      <c r="B205" s="42"/>
      <c r="C205" s="64"/>
      <c r="D205" s="218" t="s">
        <v>223</v>
      </c>
      <c r="E205" s="64"/>
      <c r="F205" s="219" t="s">
        <v>425</v>
      </c>
      <c r="G205" s="64"/>
      <c r="H205" s="64"/>
      <c r="I205" s="174"/>
      <c r="J205" s="64"/>
      <c r="K205" s="64"/>
      <c r="L205" s="62"/>
      <c r="M205" s="220"/>
      <c r="N205" s="43"/>
      <c r="O205" s="43"/>
      <c r="P205" s="43"/>
      <c r="Q205" s="43"/>
      <c r="R205" s="43"/>
      <c r="S205" s="43"/>
      <c r="T205" s="79"/>
      <c r="AT205" s="25" t="s">
        <v>223</v>
      </c>
      <c r="AU205" s="25" t="s">
        <v>86</v>
      </c>
    </row>
    <row r="206" spans="2:51" s="12" customFormat="1" ht="13.5">
      <c r="B206" s="221"/>
      <c r="C206" s="222"/>
      <c r="D206" s="223" t="s">
        <v>224</v>
      </c>
      <c r="E206" s="224" t="s">
        <v>22</v>
      </c>
      <c r="F206" s="225" t="s">
        <v>426</v>
      </c>
      <c r="G206" s="222"/>
      <c r="H206" s="226">
        <v>54.91</v>
      </c>
      <c r="I206" s="227"/>
      <c r="J206" s="222"/>
      <c r="K206" s="222"/>
      <c r="L206" s="228"/>
      <c r="M206" s="229"/>
      <c r="N206" s="230"/>
      <c r="O206" s="230"/>
      <c r="P206" s="230"/>
      <c r="Q206" s="230"/>
      <c r="R206" s="230"/>
      <c r="S206" s="230"/>
      <c r="T206" s="231"/>
      <c r="AT206" s="232" t="s">
        <v>224</v>
      </c>
      <c r="AU206" s="232" t="s">
        <v>86</v>
      </c>
      <c r="AV206" s="12" t="s">
        <v>86</v>
      </c>
      <c r="AW206" s="12" t="s">
        <v>41</v>
      </c>
      <c r="AX206" s="12" t="s">
        <v>24</v>
      </c>
      <c r="AY206" s="232" t="s">
        <v>214</v>
      </c>
    </row>
    <row r="207" spans="2:65" s="1" customFormat="1" ht="22.5" customHeight="1">
      <c r="B207" s="42"/>
      <c r="C207" s="206" t="s">
        <v>427</v>
      </c>
      <c r="D207" s="206" t="s">
        <v>216</v>
      </c>
      <c r="E207" s="207" t="s">
        <v>428</v>
      </c>
      <c r="F207" s="208" t="s">
        <v>429</v>
      </c>
      <c r="G207" s="209" t="s">
        <v>359</v>
      </c>
      <c r="H207" s="210">
        <v>70.15</v>
      </c>
      <c r="I207" s="211"/>
      <c r="J207" s="212">
        <f>ROUND(I207*H207,2)</f>
        <v>0</v>
      </c>
      <c r="K207" s="208" t="s">
        <v>220</v>
      </c>
      <c r="L207" s="62"/>
      <c r="M207" s="213" t="s">
        <v>22</v>
      </c>
      <c r="N207" s="214" t="s">
        <v>49</v>
      </c>
      <c r="O207" s="43"/>
      <c r="P207" s="215">
        <f>O207*H207</f>
        <v>0</v>
      </c>
      <c r="Q207" s="215">
        <v>1E-05</v>
      </c>
      <c r="R207" s="215">
        <f>Q207*H207</f>
        <v>0.0007015000000000001</v>
      </c>
      <c r="S207" s="215">
        <v>0</v>
      </c>
      <c r="T207" s="216">
        <f>S207*H207</f>
        <v>0</v>
      </c>
      <c r="AR207" s="25" t="s">
        <v>221</v>
      </c>
      <c r="AT207" s="25" t="s">
        <v>216</v>
      </c>
      <c r="AU207" s="25" t="s">
        <v>86</v>
      </c>
      <c r="AY207" s="25" t="s">
        <v>214</v>
      </c>
      <c r="BE207" s="217">
        <f>IF(N207="základní",J207,0)</f>
        <v>0</v>
      </c>
      <c r="BF207" s="217">
        <f>IF(N207="snížená",J207,0)</f>
        <v>0</v>
      </c>
      <c r="BG207" s="217">
        <f>IF(N207="zákl. přenesená",J207,0)</f>
        <v>0</v>
      </c>
      <c r="BH207" s="217">
        <f>IF(N207="sníž. přenesená",J207,0)</f>
        <v>0</v>
      </c>
      <c r="BI207" s="217">
        <f>IF(N207="nulová",J207,0)</f>
        <v>0</v>
      </c>
      <c r="BJ207" s="25" t="s">
        <v>24</v>
      </c>
      <c r="BK207" s="217">
        <f>ROUND(I207*H207,2)</f>
        <v>0</v>
      </c>
      <c r="BL207" s="25" t="s">
        <v>221</v>
      </c>
      <c r="BM207" s="25" t="s">
        <v>430</v>
      </c>
    </row>
    <row r="208" spans="2:47" s="1" customFormat="1" ht="13.5">
      <c r="B208" s="42"/>
      <c r="C208" s="64"/>
      <c r="D208" s="218" t="s">
        <v>223</v>
      </c>
      <c r="E208" s="64"/>
      <c r="F208" s="219" t="s">
        <v>431</v>
      </c>
      <c r="G208" s="64"/>
      <c r="H208" s="64"/>
      <c r="I208" s="174"/>
      <c r="J208" s="64"/>
      <c r="K208" s="64"/>
      <c r="L208" s="62"/>
      <c r="M208" s="220"/>
      <c r="N208" s="43"/>
      <c r="O208" s="43"/>
      <c r="P208" s="43"/>
      <c r="Q208" s="43"/>
      <c r="R208" s="43"/>
      <c r="S208" s="43"/>
      <c r="T208" s="79"/>
      <c r="AT208" s="25" t="s">
        <v>223</v>
      </c>
      <c r="AU208" s="25" t="s">
        <v>86</v>
      </c>
    </row>
    <row r="209" spans="2:51" s="12" customFormat="1" ht="13.5">
      <c r="B209" s="221"/>
      <c r="C209" s="222"/>
      <c r="D209" s="223" t="s">
        <v>224</v>
      </c>
      <c r="E209" s="224" t="s">
        <v>22</v>
      </c>
      <c r="F209" s="225" t="s">
        <v>432</v>
      </c>
      <c r="G209" s="222"/>
      <c r="H209" s="226">
        <v>70.15</v>
      </c>
      <c r="I209" s="227"/>
      <c r="J209" s="222"/>
      <c r="K209" s="222"/>
      <c r="L209" s="228"/>
      <c r="M209" s="229"/>
      <c r="N209" s="230"/>
      <c r="O209" s="230"/>
      <c r="P209" s="230"/>
      <c r="Q209" s="230"/>
      <c r="R209" s="230"/>
      <c r="S209" s="230"/>
      <c r="T209" s="231"/>
      <c r="AT209" s="232" t="s">
        <v>224</v>
      </c>
      <c r="AU209" s="232" t="s">
        <v>86</v>
      </c>
      <c r="AV209" s="12" t="s">
        <v>86</v>
      </c>
      <c r="AW209" s="12" t="s">
        <v>41</v>
      </c>
      <c r="AX209" s="12" t="s">
        <v>24</v>
      </c>
      <c r="AY209" s="232" t="s">
        <v>214</v>
      </c>
    </row>
    <row r="210" spans="2:65" s="1" customFormat="1" ht="22.5" customHeight="1">
      <c r="B210" s="42"/>
      <c r="C210" s="206" t="s">
        <v>433</v>
      </c>
      <c r="D210" s="206" t="s">
        <v>216</v>
      </c>
      <c r="E210" s="207" t="s">
        <v>434</v>
      </c>
      <c r="F210" s="208" t="s">
        <v>435</v>
      </c>
      <c r="G210" s="209" t="s">
        <v>359</v>
      </c>
      <c r="H210" s="210">
        <v>70.15</v>
      </c>
      <c r="I210" s="211"/>
      <c r="J210" s="212">
        <f>ROUND(I210*H210,2)</f>
        <v>0</v>
      </c>
      <c r="K210" s="208" t="s">
        <v>220</v>
      </c>
      <c r="L210" s="62"/>
      <c r="M210" s="213" t="s">
        <v>22</v>
      </c>
      <c r="N210" s="214" t="s">
        <v>49</v>
      </c>
      <c r="O210" s="43"/>
      <c r="P210" s="215">
        <f>O210*H210</f>
        <v>0</v>
      </c>
      <c r="Q210" s="215">
        <v>0</v>
      </c>
      <c r="R210" s="215">
        <f>Q210*H210</f>
        <v>0</v>
      </c>
      <c r="S210" s="215">
        <v>0</v>
      </c>
      <c r="T210" s="216">
        <f>S210*H210</f>
        <v>0</v>
      </c>
      <c r="AR210" s="25" t="s">
        <v>221</v>
      </c>
      <c r="AT210" s="25" t="s">
        <v>216</v>
      </c>
      <c r="AU210" s="25" t="s">
        <v>86</v>
      </c>
      <c r="AY210" s="25" t="s">
        <v>214</v>
      </c>
      <c r="BE210" s="217">
        <f>IF(N210="základní",J210,0)</f>
        <v>0</v>
      </c>
      <c r="BF210" s="217">
        <f>IF(N210="snížená",J210,0)</f>
        <v>0</v>
      </c>
      <c r="BG210" s="217">
        <f>IF(N210="zákl. přenesená",J210,0)</f>
        <v>0</v>
      </c>
      <c r="BH210" s="217">
        <f>IF(N210="sníž. přenesená",J210,0)</f>
        <v>0</v>
      </c>
      <c r="BI210" s="217">
        <f>IF(N210="nulová",J210,0)</f>
        <v>0</v>
      </c>
      <c r="BJ210" s="25" t="s">
        <v>24</v>
      </c>
      <c r="BK210" s="217">
        <f>ROUND(I210*H210,2)</f>
        <v>0</v>
      </c>
      <c r="BL210" s="25" t="s">
        <v>221</v>
      </c>
      <c r="BM210" s="25" t="s">
        <v>436</v>
      </c>
    </row>
    <row r="211" spans="2:47" s="1" customFormat="1" ht="27">
      <c r="B211" s="42"/>
      <c r="C211" s="64"/>
      <c r="D211" s="223" t="s">
        <v>223</v>
      </c>
      <c r="E211" s="64"/>
      <c r="F211" s="269" t="s">
        <v>437</v>
      </c>
      <c r="G211" s="64"/>
      <c r="H211" s="64"/>
      <c r="I211" s="174"/>
      <c r="J211" s="64"/>
      <c r="K211" s="64"/>
      <c r="L211" s="62"/>
      <c r="M211" s="220"/>
      <c r="N211" s="43"/>
      <c r="O211" s="43"/>
      <c r="P211" s="43"/>
      <c r="Q211" s="43"/>
      <c r="R211" s="43"/>
      <c r="S211" s="43"/>
      <c r="T211" s="79"/>
      <c r="AT211" s="25" t="s">
        <v>223</v>
      </c>
      <c r="AU211" s="25" t="s">
        <v>86</v>
      </c>
    </row>
    <row r="212" spans="2:65" s="1" customFormat="1" ht="22.5" customHeight="1">
      <c r="B212" s="42"/>
      <c r="C212" s="206" t="s">
        <v>438</v>
      </c>
      <c r="D212" s="206" t="s">
        <v>216</v>
      </c>
      <c r="E212" s="207" t="s">
        <v>439</v>
      </c>
      <c r="F212" s="208" t="s">
        <v>440</v>
      </c>
      <c r="G212" s="209" t="s">
        <v>441</v>
      </c>
      <c r="H212" s="210">
        <v>1</v>
      </c>
      <c r="I212" s="211"/>
      <c r="J212" s="212">
        <f>ROUND(I212*H212,2)</f>
        <v>0</v>
      </c>
      <c r="K212" s="208" t="s">
        <v>22</v>
      </c>
      <c r="L212" s="62"/>
      <c r="M212" s="213" t="s">
        <v>22</v>
      </c>
      <c r="N212" s="214" t="s">
        <v>49</v>
      </c>
      <c r="O212" s="43"/>
      <c r="P212" s="215">
        <f>O212*H212</f>
        <v>0</v>
      </c>
      <c r="Q212" s="215">
        <v>0.0015</v>
      </c>
      <c r="R212" s="215">
        <f>Q212*H212</f>
        <v>0.0015</v>
      </c>
      <c r="S212" s="215">
        <v>0</v>
      </c>
      <c r="T212" s="216">
        <f>S212*H212</f>
        <v>0</v>
      </c>
      <c r="AR212" s="25" t="s">
        <v>221</v>
      </c>
      <c r="AT212" s="25" t="s">
        <v>216</v>
      </c>
      <c r="AU212" s="25" t="s">
        <v>86</v>
      </c>
      <c r="AY212" s="25" t="s">
        <v>214</v>
      </c>
      <c r="BE212" s="217">
        <f>IF(N212="základní",J212,0)</f>
        <v>0</v>
      </c>
      <c r="BF212" s="217">
        <f>IF(N212="snížená",J212,0)</f>
        <v>0</v>
      </c>
      <c r="BG212" s="217">
        <f>IF(N212="zákl. přenesená",J212,0)</f>
        <v>0</v>
      </c>
      <c r="BH212" s="217">
        <f>IF(N212="sníž. přenesená",J212,0)</f>
        <v>0</v>
      </c>
      <c r="BI212" s="217">
        <f>IF(N212="nulová",J212,0)</f>
        <v>0</v>
      </c>
      <c r="BJ212" s="25" t="s">
        <v>24</v>
      </c>
      <c r="BK212" s="217">
        <f>ROUND(I212*H212,2)</f>
        <v>0</v>
      </c>
      <c r="BL212" s="25" t="s">
        <v>221</v>
      </c>
      <c r="BM212" s="25" t="s">
        <v>442</v>
      </c>
    </row>
    <row r="213" spans="2:47" s="1" customFormat="1" ht="13.5">
      <c r="B213" s="42"/>
      <c r="C213" s="64"/>
      <c r="D213" s="218" t="s">
        <v>223</v>
      </c>
      <c r="E213" s="64"/>
      <c r="F213" s="219" t="s">
        <v>440</v>
      </c>
      <c r="G213" s="64"/>
      <c r="H213" s="64"/>
      <c r="I213" s="174"/>
      <c r="J213" s="64"/>
      <c r="K213" s="64"/>
      <c r="L213" s="62"/>
      <c r="M213" s="220"/>
      <c r="N213" s="43"/>
      <c r="O213" s="43"/>
      <c r="P213" s="43"/>
      <c r="Q213" s="43"/>
      <c r="R213" s="43"/>
      <c r="S213" s="43"/>
      <c r="T213" s="79"/>
      <c r="AT213" s="25" t="s">
        <v>223</v>
      </c>
      <c r="AU213" s="25" t="s">
        <v>86</v>
      </c>
    </row>
    <row r="214" spans="2:51" s="12" customFormat="1" ht="13.5">
      <c r="B214" s="221"/>
      <c r="C214" s="222"/>
      <c r="D214" s="218" t="s">
        <v>224</v>
      </c>
      <c r="E214" s="233" t="s">
        <v>22</v>
      </c>
      <c r="F214" s="234" t="s">
        <v>443</v>
      </c>
      <c r="G214" s="222"/>
      <c r="H214" s="235">
        <v>1</v>
      </c>
      <c r="I214" s="227"/>
      <c r="J214" s="222"/>
      <c r="K214" s="222"/>
      <c r="L214" s="228"/>
      <c r="M214" s="229"/>
      <c r="N214" s="230"/>
      <c r="O214" s="230"/>
      <c r="P214" s="230"/>
      <c r="Q214" s="230"/>
      <c r="R214" s="230"/>
      <c r="S214" s="230"/>
      <c r="T214" s="231"/>
      <c r="AT214" s="232" t="s">
        <v>224</v>
      </c>
      <c r="AU214" s="232" t="s">
        <v>86</v>
      </c>
      <c r="AV214" s="12" t="s">
        <v>86</v>
      </c>
      <c r="AW214" s="12" t="s">
        <v>41</v>
      </c>
      <c r="AX214" s="12" t="s">
        <v>24</v>
      </c>
      <c r="AY214" s="232" t="s">
        <v>214</v>
      </c>
    </row>
    <row r="215" spans="2:63" s="11" customFormat="1" ht="29.85" customHeight="1">
      <c r="B215" s="189"/>
      <c r="C215" s="190"/>
      <c r="D215" s="203" t="s">
        <v>77</v>
      </c>
      <c r="E215" s="204" t="s">
        <v>444</v>
      </c>
      <c r="F215" s="204" t="s">
        <v>445</v>
      </c>
      <c r="G215" s="190"/>
      <c r="H215" s="190"/>
      <c r="I215" s="193"/>
      <c r="J215" s="205">
        <f>BK215</f>
        <v>0</v>
      </c>
      <c r="K215" s="190"/>
      <c r="L215" s="195"/>
      <c r="M215" s="196"/>
      <c r="N215" s="197"/>
      <c r="O215" s="197"/>
      <c r="P215" s="198">
        <f>SUM(P216:P217)</f>
        <v>0</v>
      </c>
      <c r="Q215" s="197"/>
      <c r="R215" s="198">
        <f>SUM(R216:R217)</f>
        <v>0</v>
      </c>
      <c r="S215" s="197"/>
      <c r="T215" s="199">
        <f>SUM(T216:T217)</f>
        <v>0</v>
      </c>
      <c r="AR215" s="200" t="s">
        <v>24</v>
      </c>
      <c r="AT215" s="201" t="s">
        <v>77</v>
      </c>
      <c r="AU215" s="201" t="s">
        <v>24</v>
      </c>
      <c r="AY215" s="200" t="s">
        <v>214</v>
      </c>
      <c r="BK215" s="202">
        <f>SUM(BK216:BK217)</f>
        <v>0</v>
      </c>
    </row>
    <row r="216" spans="2:65" s="1" customFormat="1" ht="22.5" customHeight="1">
      <c r="B216" s="42"/>
      <c r="C216" s="206" t="s">
        <v>446</v>
      </c>
      <c r="D216" s="206" t="s">
        <v>216</v>
      </c>
      <c r="E216" s="207" t="s">
        <v>447</v>
      </c>
      <c r="F216" s="208" t="s">
        <v>448</v>
      </c>
      <c r="G216" s="209" t="s">
        <v>373</v>
      </c>
      <c r="H216" s="210">
        <v>310.852</v>
      </c>
      <c r="I216" s="211"/>
      <c r="J216" s="212">
        <f>ROUND(I216*H216,2)</f>
        <v>0</v>
      </c>
      <c r="K216" s="208" t="s">
        <v>220</v>
      </c>
      <c r="L216" s="62"/>
      <c r="M216" s="213" t="s">
        <v>22</v>
      </c>
      <c r="N216" s="214" t="s">
        <v>49</v>
      </c>
      <c r="O216" s="43"/>
      <c r="P216" s="215">
        <f>O216*H216</f>
        <v>0</v>
      </c>
      <c r="Q216" s="215">
        <v>0</v>
      </c>
      <c r="R216" s="215">
        <f>Q216*H216</f>
        <v>0</v>
      </c>
      <c r="S216" s="215">
        <v>0</v>
      </c>
      <c r="T216" s="216">
        <f>S216*H216</f>
        <v>0</v>
      </c>
      <c r="AR216" s="25" t="s">
        <v>221</v>
      </c>
      <c r="AT216" s="25" t="s">
        <v>216</v>
      </c>
      <c r="AU216" s="25" t="s">
        <v>86</v>
      </c>
      <c r="AY216" s="25" t="s">
        <v>214</v>
      </c>
      <c r="BE216" s="217">
        <f>IF(N216="základní",J216,0)</f>
        <v>0</v>
      </c>
      <c r="BF216" s="217">
        <f>IF(N216="snížená",J216,0)</f>
        <v>0</v>
      </c>
      <c r="BG216" s="217">
        <f>IF(N216="zákl. přenesená",J216,0)</f>
        <v>0</v>
      </c>
      <c r="BH216" s="217">
        <f>IF(N216="sníž. přenesená",J216,0)</f>
        <v>0</v>
      </c>
      <c r="BI216" s="217">
        <f>IF(N216="nulová",J216,0)</f>
        <v>0</v>
      </c>
      <c r="BJ216" s="25" t="s">
        <v>24</v>
      </c>
      <c r="BK216" s="217">
        <f>ROUND(I216*H216,2)</f>
        <v>0</v>
      </c>
      <c r="BL216" s="25" t="s">
        <v>221</v>
      </c>
      <c r="BM216" s="25" t="s">
        <v>449</v>
      </c>
    </row>
    <row r="217" spans="2:47" s="1" customFormat="1" ht="13.5">
      <c r="B217" s="42"/>
      <c r="C217" s="64"/>
      <c r="D217" s="218" t="s">
        <v>223</v>
      </c>
      <c r="E217" s="64"/>
      <c r="F217" s="219" t="s">
        <v>448</v>
      </c>
      <c r="G217" s="64"/>
      <c r="H217" s="64"/>
      <c r="I217" s="174"/>
      <c r="J217" s="64"/>
      <c r="K217" s="64"/>
      <c r="L217" s="62"/>
      <c r="M217" s="271"/>
      <c r="N217" s="272"/>
      <c r="O217" s="272"/>
      <c r="P217" s="272"/>
      <c r="Q217" s="272"/>
      <c r="R217" s="272"/>
      <c r="S217" s="272"/>
      <c r="T217" s="273"/>
      <c r="AT217" s="25" t="s">
        <v>223</v>
      </c>
      <c r="AU217" s="25" t="s">
        <v>86</v>
      </c>
    </row>
    <row r="218" spans="2:12" s="1" customFormat="1" ht="6.95" customHeight="1">
      <c r="B218" s="57"/>
      <c r="C218" s="58"/>
      <c r="D218" s="58"/>
      <c r="E218" s="58"/>
      <c r="F218" s="58"/>
      <c r="G218" s="58"/>
      <c r="H218" s="58"/>
      <c r="I218" s="150"/>
      <c r="J218" s="58"/>
      <c r="K218" s="58"/>
      <c r="L218" s="62"/>
    </row>
  </sheetData>
  <sheetProtection password="CC35" sheet="1" objects="1" scenarios="1" formatCells="0" formatColumns="0" formatRows="0" sort="0" autoFilter="0"/>
  <autoFilter ref="C89:K217"/>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11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156</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s="1" customFormat="1" ht="13.5">
      <c r="B8" s="42"/>
      <c r="C8" s="43"/>
      <c r="D8" s="38" t="s">
        <v>175</v>
      </c>
      <c r="E8" s="43"/>
      <c r="F8" s="43"/>
      <c r="G8" s="43"/>
      <c r="H8" s="43"/>
      <c r="I8" s="129"/>
      <c r="J8" s="43"/>
      <c r="K8" s="46"/>
    </row>
    <row r="9" spans="2:11" s="1" customFormat="1" ht="36.95" customHeight="1">
      <c r="B9" s="42"/>
      <c r="C9" s="43"/>
      <c r="D9" s="43"/>
      <c r="E9" s="420" t="s">
        <v>3334</v>
      </c>
      <c r="F9" s="419"/>
      <c r="G9" s="419"/>
      <c r="H9" s="419"/>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21</v>
      </c>
      <c r="E11" s="43"/>
      <c r="F11" s="36" t="s">
        <v>22</v>
      </c>
      <c r="G11" s="43"/>
      <c r="H11" s="43"/>
      <c r="I11" s="130" t="s">
        <v>23</v>
      </c>
      <c r="J11" s="36" t="s">
        <v>22</v>
      </c>
      <c r="K11" s="46"/>
    </row>
    <row r="12" spans="2:11" s="1" customFormat="1" ht="14.45" customHeight="1">
      <c r="B12" s="42"/>
      <c r="C12" s="43"/>
      <c r="D12" s="38" t="s">
        <v>25</v>
      </c>
      <c r="E12" s="43"/>
      <c r="F12" s="36" t="s">
        <v>26</v>
      </c>
      <c r="G12" s="43"/>
      <c r="H12" s="43"/>
      <c r="I12" s="130" t="s">
        <v>27</v>
      </c>
      <c r="J12" s="131" t="str">
        <f>'Rekapitulace stavby'!AN8</f>
        <v>23.8.2016</v>
      </c>
      <c r="K12" s="46"/>
    </row>
    <row r="13" spans="2:11" s="1" customFormat="1" ht="10.9" customHeight="1">
      <c r="B13" s="42"/>
      <c r="C13" s="43"/>
      <c r="D13" s="43"/>
      <c r="E13" s="43"/>
      <c r="F13" s="43"/>
      <c r="G13" s="43"/>
      <c r="H13" s="43"/>
      <c r="I13" s="129"/>
      <c r="J13" s="43"/>
      <c r="K13" s="46"/>
    </row>
    <row r="14" spans="2:11" s="1" customFormat="1" ht="14.45" customHeight="1">
      <c r="B14" s="42"/>
      <c r="C14" s="43"/>
      <c r="D14" s="38" t="s">
        <v>31</v>
      </c>
      <c r="E14" s="43"/>
      <c r="F14" s="43"/>
      <c r="G14" s="43"/>
      <c r="H14" s="43"/>
      <c r="I14" s="130" t="s">
        <v>32</v>
      </c>
      <c r="J14" s="36" t="s">
        <v>22</v>
      </c>
      <c r="K14" s="46"/>
    </row>
    <row r="15" spans="2:11" s="1" customFormat="1" ht="18" customHeight="1">
      <c r="B15" s="42"/>
      <c r="C15" s="43"/>
      <c r="D15" s="43"/>
      <c r="E15" s="36" t="s">
        <v>33</v>
      </c>
      <c r="F15" s="43"/>
      <c r="G15" s="43"/>
      <c r="H15" s="43"/>
      <c r="I15" s="130" t="s">
        <v>34</v>
      </c>
      <c r="J15" s="36" t="s">
        <v>22</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35</v>
      </c>
      <c r="E17" s="43"/>
      <c r="F17" s="43"/>
      <c r="G17" s="43"/>
      <c r="H17" s="43"/>
      <c r="I17" s="130" t="s">
        <v>32</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34</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37</v>
      </c>
      <c r="E20" s="43"/>
      <c r="F20" s="43"/>
      <c r="G20" s="43"/>
      <c r="H20" s="43"/>
      <c r="I20" s="130" t="s">
        <v>32</v>
      </c>
      <c r="J20" s="36" t="s">
        <v>38</v>
      </c>
      <c r="K20" s="46"/>
    </row>
    <row r="21" spans="2:11" s="1" customFormat="1" ht="18" customHeight="1">
      <c r="B21" s="42"/>
      <c r="C21" s="43"/>
      <c r="D21" s="43"/>
      <c r="E21" s="36" t="s">
        <v>39</v>
      </c>
      <c r="F21" s="43"/>
      <c r="G21" s="43"/>
      <c r="H21" s="43"/>
      <c r="I21" s="130" t="s">
        <v>34</v>
      </c>
      <c r="J21" s="36" t="s">
        <v>40</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42</v>
      </c>
      <c r="E23" s="43"/>
      <c r="F23" s="43"/>
      <c r="G23" s="43"/>
      <c r="H23" s="43"/>
      <c r="I23" s="129"/>
      <c r="J23" s="43"/>
      <c r="K23" s="46"/>
    </row>
    <row r="24" spans="2:11" s="7" customFormat="1" ht="22.5" customHeight="1">
      <c r="B24" s="132"/>
      <c r="C24" s="133"/>
      <c r="D24" s="133"/>
      <c r="E24" s="381" t="s">
        <v>22</v>
      </c>
      <c r="F24" s="381"/>
      <c r="G24" s="381"/>
      <c r="H24" s="381"/>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6"/>
      <c r="J26" s="86"/>
      <c r="K26" s="137"/>
    </row>
    <row r="27" spans="2:11" s="1" customFormat="1" ht="25.35" customHeight="1">
      <c r="B27" s="42"/>
      <c r="C27" s="43"/>
      <c r="D27" s="138" t="s">
        <v>44</v>
      </c>
      <c r="E27" s="43"/>
      <c r="F27" s="43"/>
      <c r="G27" s="43"/>
      <c r="H27" s="43"/>
      <c r="I27" s="129"/>
      <c r="J27" s="139">
        <f>ROUND(J77,2)</f>
        <v>0</v>
      </c>
      <c r="K27" s="46"/>
    </row>
    <row r="28" spans="2:11" s="1" customFormat="1" ht="6.95" customHeight="1">
      <c r="B28" s="42"/>
      <c r="C28" s="43"/>
      <c r="D28" s="86"/>
      <c r="E28" s="86"/>
      <c r="F28" s="86"/>
      <c r="G28" s="86"/>
      <c r="H28" s="86"/>
      <c r="I28" s="136"/>
      <c r="J28" s="86"/>
      <c r="K28" s="137"/>
    </row>
    <row r="29" spans="2:11" s="1" customFormat="1" ht="14.45" customHeight="1">
      <c r="B29" s="42"/>
      <c r="C29" s="43"/>
      <c r="D29" s="43"/>
      <c r="E29" s="43"/>
      <c r="F29" s="47" t="s">
        <v>46</v>
      </c>
      <c r="G29" s="43"/>
      <c r="H29" s="43"/>
      <c r="I29" s="140" t="s">
        <v>45</v>
      </c>
      <c r="J29" s="47" t="s">
        <v>47</v>
      </c>
      <c r="K29" s="46"/>
    </row>
    <row r="30" spans="2:11" s="1" customFormat="1" ht="14.45" customHeight="1">
      <c r="B30" s="42"/>
      <c r="C30" s="43"/>
      <c r="D30" s="50" t="s">
        <v>48</v>
      </c>
      <c r="E30" s="50" t="s">
        <v>49</v>
      </c>
      <c r="F30" s="141">
        <f>ROUND(SUM(BE77:BE114),2)</f>
        <v>0</v>
      </c>
      <c r="G30" s="43"/>
      <c r="H30" s="43"/>
      <c r="I30" s="142">
        <v>0.21</v>
      </c>
      <c r="J30" s="141">
        <f>ROUND(ROUND((SUM(BE77:BE114)),2)*I30,2)</f>
        <v>0</v>
      </c>
      <c r="K30" s="46"/>
    </row>
    <row r="31" spans="2:11" s="1" customFormat="1" ht="14.45" customHeight="1">
      <c r="B31" s="42"/>
      <c r="C31" s="43"/>
      <c r="D31" s="43"/>
      <c r="E31" s="50" t="s">
        <v>50</v>
      </c>
      <c r="F31" s="141">
        <f>ROUND(SUM(BF77:BF114),2)</f>
        <v>0</v>
      </c>
      <c r="G31" s="43"/>
      <c r="H31" s="43"/>
      <c r="I31" s="142">
        <v>0.15</v>
      </c>
      <c r="J31" s="141">
        <f>ROUND(ROUND((SUM(BF77:BF114)),2)*I31,2)</f>
        <v>0</v>
      </c>
      <c r="K31" s="46"/>
    </row>
    <row r="32" spans="2:11" s="1" customFormat="1" ht="14.45" customHeight="1" hidden="1">
      <c r="B32" s="42"/>
      <c r="C32" s="43"/>
      <c r="D32" s="43"/>
      <c r="E32" s="50" t="s">
        <v>51</v>
      </c>
      <c r="F32" s="141">
        <f>ROUND(SUM(BG77:BG114),2)</f>
        <v>0</v>
      </c>
      <c r="G32" s="43"/>
      <c r="H32" s="43"/>
      <c r="I32" s="142">
        <v>0.21</v>
      </c>
      <c r="J32" s="141">
        <v>0</v>
      </c>
      <c r="K32" s="46"/>
    </row>
    <row r="33" spans="2:11" s="1" customFormat="1" ht="14.45" customHeight="1" hidden="1">
      <c r="B33" s="42"/>
      <c r="C33" s="43"/>
      <c r="D33" s="43"/>
      <c r="E33" s="50" t="s">
        <v>52</v>
      </c>
      <c r="F33" s="141">
        <f>ROUND(SUM(BH77:BH114),2)</f>
        <v>0</v>
      </c>
      <c r="G33" s="43"/>
      <c r="H33" s="43"/>
      <c r="I33" s="142">
        <v>0.15</v>
      </c>
      <c r="J33" s="141">
        <v>0</v>
      </c>
      <c r="K33" s="46"/>
    </row>
    <row r="34" spans="2:11" s="1" customFormat="1" ht="14.45" customHeight="1" hidden="1">
      <c r="B34" s="42"/>
      <c r="C34" s="43"/>
      <c r="D34" s="43"/>
      <c r="E34" s="50" t="s">
        <v>53</v>
      </c>
      <c r="F34" s="141">
        <f>ROUND(SUM(BI77:BI114),2)</f>
        <v>0</v>
      </c>
      <c r="G34" s="43"/>
      <c r="H34" s="43"/>
      <c r="I34" s="142">
        <v>0</v>
      </c>
      <c r="J34" s="141">
        <v>0</v>
      </c>
      <c r="K34" s="46"/>
    </row>
    <row r="35" spans="2:11" s="1" customFormat="1" ht="6.95" customHeight="1">
      <c r="B35" s="42"/>
      <c r="C35" s="43"/>
      <c r="D35" s="43"/>
      <c r="E35" s="43"/>
      <c r="F35" s="43"/>
      <c r="G35" s="43"/>
      <c r="H35" s="43"/>
      <c r="I35" s="129"/>
      <c r="J35" s="43"/>
      <c r="K35" s="46"/>
    </row>
    <row r="36" spans="2:11" s="1" customFormat="1" ht="25.35" customHeight="1">
      <c r="B36" s="42"/>
      <c r="C36" s="143"/>
      <c r="D36" s="144" t="s">
        <v>54</v>
      </c>
      <c r="E36" s="80"/>
      <c r="F36" s="80"/>
      <c r="G36" s="145" t="s">
        <v>55</v>
      </c>
      <c r="H36" s="146" t="s">
        <v>56</v>
      </c>
      <c r="I36" s="147"/>
      <c r="J36" s="148">
        <f>SUM(J27:J34)</f>
        <v>0</v>
      </c>
      <c r="K36" s="149"/>
    </row>
    <row r="37" spans="2:11" s="1" customFormat="1" ht="14.45" customHeight="1">
      <c r="B37" s="57"/>
      <c r="C37" s="58"/>
      <c r="D37" s="58"/>
      <c r="E37" s="58"/>
      <c r="F37" s="58"/>
      <c r="G37" s="58"/>
      <c r="H37" s="58"/>
      <c r="I37" s="150"/>
      <c r="J37" s="58"/>
      <c r="K37" s="59"/>
    </row>
    <row r="41" spans="2:11" s="1" customFormat="1" ht="6.95" customHeight="1">
      <c r="B41" s="151"/>
      <c r="C41" s="152"/>
      <c r="D41" s="152"/>
      <c r="E41" s="152"/>
      <c r="F41" s="152"/>
      <c r="G41" s="152"/>
      <c r="H41" s="152"/>
      <c r="I41" s="153"/>
      <c r="J41" s="152"/>
      <c r="K41" s="154"/>
    </row>
    <row r="42" spans="2:11" s="1" customFormat="1" ht="36.95" customHeight="1">
      <c r="B42" s="42"/>
      <c r="C42" s="31" t="s">
        <v>185</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22.5" customHeight="1">
      <c r="B45" s="42"/>
      <c r="C45" s="43"/>
      <c r="D45" s="43"/>
      <c r="E45" s="417" t="str">
        <f>E7</f>
        <v>Splašková kanalizace a ČOV Drhovy</v>
      </c>
      <c r="F45" s="418"/>
      <c r="G45" s="418"/>
      <c r="H45" s="418"/>
      <c r="I45" s="129"/>
      <c r="J45" s="43"/>
      <c r="K45" s="46"/>
    </row>
    <row r="46" spans="2:11" s="1" customFormat="1" ht="14.45" customHeight="1">
      <c r="B46" s="42"/>
      <c r="C46" s="38" t="s">
        <v>175</v>
      </c>
      <c r="D46" s="43"/>
      <c r="E46" s="43"/>
      <c r="F46" s="43"/>
      <c r="G46" s="43"/>
      <c r="H46" s="43"/>
      <c r="I46" s="129"/>
      <c r="J46" s="43"/>
      <c r="K46" s="46"/>
    </row>
    <row r="47" spans="2:11" s="1" customFormat="1" ht="23.25" customHeight="1">
      <c r="B47" s="42"/>
      <c r="C47" s="43"/>
      <c r="D47" s="43"/>
      <c r="E47" s="420" t="str">
        <f>E9</f>
        <v>V O N - Vedlejší a ostatní náklady</v>
      </c>
      <c r="F47" s="419"/>
      <c r="G47" s="419"/>
      <c r="H47" s="419"/>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25</v>
      </c>
      <c r="D49" s="43"/>
      <c r="E49" s="43"/>
      <c r="F49" s="36" t="str">
        <f>F12</f>
        <v>Drhovy</v>
      </c>
      <c r="G49" s="43"/>
      <c r="H49" s="43"/>
      <c r="I49" s="130" t="s">
        <v>27</v>
      </c>
      <c r="J49" s="131" t="str">
        <f>IF(J12="","",J12)</f>
        <v>23.8.2016</v>
      </c>
      <c r="K49" s="46"/>
    </row>
    <row r="50" spans="2:11" s="1" customFormat="1" ht="6.95" customHeight="1">
      <c r="B50" s="42"/>
      <c r="C50" s="43"/>
      <c r="D50" s="43"/>
      <c r="E50" s="43"/>
      <c r="F50" s="43"/>
      <c r="G50" s="43"/>
      <c r="H50" s="43"/>
      <c r="I50" s="129"/>
      <c r="J50" s="43"/>
      <c r="K50" s="46"/>
    </row>
    <row r="51" spans="2:11" s="1" customFormat="1" ht="13.5">
      <c r="B51" s="42"/>
      <c r="C51" s="38" t="s">
        <v>31</v>
      </c>
      <c r="D51" s="43"/>
      <c r="E51" s="43"/>
      <c r="F51" s="36" t="str">
        <f>E15</f>
        <v>Obec Drhovy, Drhovy 65, 263 01 Dobříš</v>
      </c>
      <c r="G51" s="43"/>
      <c r="H51" s="43"/>
      <c r="I51" s="130" t="s">
        <v>37</v>
      </c>
      <c r="J51" s="36" t="str">
        <f>E21</f>
        <v>UREŠ vhprojekt s.r.o.</v>
      </c>
      <c r="K51" s="46"/>
    </row>
    <row r="52" spans="2:11" s="1" customFormat="1" ht="14.45" customHeight="1">
      <c r="B52" s="42"/>
      <c r="C52" s="38" t="s">
        <v>35</v>
      </c>
      <c r="D52" s="43"/>
      <c r="E52" s="43"/>
      <c r="F52" s="36" t="str">
        <f>IF(E18="","",E18)</f>
        <v/>
      </c>
      <c r="G52" s="43"/>
      <c r="H52" s="43"/>
      <c r="I52" s="129"/>
      <c r="J52" s="43"/>
      <c r="K52" s="46"/>
    </row>
    <row r="53" spans="2:11" s="1" customFormat="1" ht="10.35" customHeight="1">
      <c r="B53" s="42"/>
      <c r="C53" s="43"/>
      <c r="D53" s="43"/>
      <c r="E53" s="43"/>
      <c r="F53" s="43"/>
      <c r="G53" s="43"/>
      <c r="H53" s="43"/>
      <c r="I53" s="129"/>
      <c r="J53" s="43"/>
      <c r="K53" s="46"/>
    </row>
    <row r="54" spans="2:11" s="1" customFormat="1" ht="29.25" customHeight="1">
      <c r="B54" s="42"/>
      <c r="C54" s="155" t="s">
        <v>186</v>
      </c>
      <c r="D54" s="143"/>
      <c r="E54" s="143"/>
      <c r="F54" s="143"/>
      <c r="G54" s="143"/>
      <c r="H54" s="143"/>
      <c r="I54" s="156"/>
      <c r="J54" s="157" t="s">
        <v>187</v>
      </c>
      <c r="K54" s="158"/>
    </row>
    <row r="55" spans="2:11" s="1" customFormat="1" ht="10.35" customHeight="1">
      <c r="B55" s="42"/>
      <c r="C55" s="43"/>
      <c r="D55" s="43"/>
      <c r="E55" s="43"/>
      <c r="F55" s="43"/>
      <c r="G55" s="43"/>
      <c r="H55" s="43"/>
      <c r="I55" s="129"/>
      <c r="J55" s="43"/>
      <c r="K55" s="46"/>
    </row>
    <row r="56" spans="2:47" s="1" customFormat="1" ht="29.25" customHeight="1">
      <c r="B56" s="42"/>
      <c r="C56" s="159" t="s">
        <v>188</v>
      </c>
      <c r="D56" s="43"/>
      <c r="E56" s="43"/>
      <c r="F56" s="43"/>
      <c r="G56" s="43"/>
      <c r="H56" s="43"/>
      <c r="I56" s="129"/>
      <c r="J56" s="139">
        <f>J77</f>
        <v>0</v>
      </c>
      <c r="K56" s="46"/>
      <c r="AU56" s="25" t="s">
        <v>189</v>
      </c>
    </row>
    <row r="57" spans="2:11" s="8" customFormat="1" ht="24.95" customHeight="1">
      <c r="B57" s="160"/>
      <c r="C57" s="161"/>
      <c r="D57" s="162" t="s">
        <v>3335</v>
      </c>
      <c r="E57" s="163"/>
      <c r="F57" s="163"/>
      <c r="G57" s="163"/>
      <c r="H57" s="163"/>
      <c r="I57" s="164"/>
      <c r="J57" s="165">
        <f>J78</f>
        <v>0</v>
      </c>
      <c r="K57" s="166"/>
    </row>
    <row r="58" spans="2:11" s="1" customFormat="1" ht="21.75" customHeight="1">
      <c r="B58" s="42"/>
      <c r="C58" s="43"/>
      <c r="D58" s="43"/>
      <c r="E58" s="43"/>
      <c r="F58" s="43"/>
      <c r="G58" s="43"/>
      <c r="H58" s="43"/>
      <c r="I58" s="129"/>
      <c r="J58" s="43"/>
      <c r="K58" s="46"/>
    </row>
    <row r="59" spans="2:11" s="1" customFormat="1" ht="6.95" customHeight="1">
      <c r="B59" s="57"/>
      <c r="C59" s="58"/>
      <c r="D59" s="58"/>
      <c r="E59" s="58"/>
      <c r="F59" s="58"/>
      <c r="G59" s="58"/>
      <c r="H59" s="58"/>
      <c r="I59" s="150"/>
      <c r="J59" s="58"/>
      <c r="K59" s="59"/>
    </row>
    <row r="63" spans="2:12" s="1" customFormat="1" ht="6.95" customHeight="1">
      <c r="B63" s="60"/>
      <c r="C63" s="61"/>
      <c r="D63" s="61"/>
      <c r="E63" s="61"/>
      <c r="F63" s="61"/>
      <c r="G63" s="61"/>
      <c r="H63" s="61"/>
      <c r="I63" s="153"/>
      <c r="J63" s="61"/>
      <c r="K63" s="61"/>
      <c r="L63" s="62"/>
    </row>
    <row r="64" spans="2:12" s="1" customFormat="1" ht="36.95" customHeight="1">
      <c r="B64" s="42"/>
      <c r="C64" s="63" t="s">
        <v>198</v>
      </c>
      <c r="D64" s="64"/>
      <c r="E64" s="64"/>
      <c r="F64" s="64"/>
      <c r="G64" s="64"/>
      <c r="H64" s="64"/>
      <c r="I64" s="174"/>
      <c r="J64" s="64"/>
      <c r="K64" s="64"/>
      <c r="L64" s="62"/>
    </row>
    <row r="65" spans="2:12" s="1" customFormat="1" ht="6.95" customHeight="1">
      <c r="B65" s="42"/>
      <c r="C65" s="64"/>
      <c r="D65" s="64"/>
      <c r="E65" s="64"/>
      <c r="F65" s="64"/>
      <c r="G65" s="64"/>
      <c r="H65" s="64"/>
      <c r="I65" s="174"/>
      <c r="J65" s="64"/>
      <c r="K65" s="64"/>
      <c r="L65" s="62"/>
    </row>
    <row r="66" spans="2:12" s="1" customFormat="1" ht="14.45" customHeight="1">
      <c r="B66" s="42"/>
      <c r="C66" s="66" t="s">
        <v>18</v>
      </c>
      <c r="D66" s="64"/>
      <c r="E66" s="64"/>
      <c r="F66" s="64"/>
      <c r="G66" s="64"/>
      <c r="H66" s="64"/>
      <c r="I66" s="174"/>
      <c r="J66" s="64"/>
      <c r="K66" s="64"/>
      <c r="L66" s="62"/>
    </row>
    <row r="67" spans="2:12" s="1" customFormat="1" ht="22.5" customHeight="1">
      <c r="B67" s="42"/>
      <c r="C67" s="64"/>
      <c r="D67" s="64"/>
      <c r="E67" s="421" t="str">
        <f>E7</f>
        <v>Splašková kanalizace a ČOV Drhovy</v>
      </c>
      <c r="F67" s="422"/>
      <c r="G67" s="422"/>
      <c r="H67" s="422"/>
      <c r="I67" s="174"/>
      <c r="J67" s="64"/>
      <c r="K67" s="64"/>
      <c r="L67" s="62"/>
    </row>
    <row r="68" spans="2:12" s="1" customFormat="1" ht="14.45" customHeight="1">
      <c r="B68" s="42"/>
      <c r="C68" s="66" t="s">
        <v>175</v>
      </c>
      <c r="D68" s="64"/>
      <c r="E68" s="64"/>
      <c r="F68" s="64"/>
      <c r="G68" s="64"/>
      <c r="H68" s="64"/>
      <c r="I68" s="174"/>
      <c r="J68" s="64"/>
      <c r="K68" s="64"/>
      <c r="L68" s="62"/>
    </row>
    <row r="69" spans="2:12" s="1" customFormat="1" ht="23.25" customHeight="1">
      <c r="B69" s="42"/>
      <c r="C69" s="64"/>
      <c r="D69" s="64"/>
      <c r="E69" s="392" t="str">
        <f>E9</f>
        <v>V O N - Vedlejší a ostatní náklady</v>
      </c>
      <c r="F69" s="423"/>
      <c r="G69" s="423"/>
      <c r="H69" s="423"/>
      <c r="I69" s="174"/>
      <c r="J69" s="64"/>
      <c r="K69" s="64"/>
      <c r="L69" s="62"/>
    </row>
    <row r="70" spans="2:12" s="1" customFormat="1" ht="6.95" customHeight="1">
      <c r="B70" s="42"/>
      <c r="C70" s="64"/>
      <c r="D70" s="64"/>
      <c r="E70" s="64"/>
      <c r="F70" s="64"/>
      <c r="G70" s="64"/>
      <c r="H70" s="64"/>
      <c r="I70" s="174"/>
      <c r="J70" s="64"/>
      <c r="K70" s="64"/>
      <c r="L70" s="62"/>
    </row>
    <row r="71" spans="2:12" s="1" customFormat="1" ht="18" customHeight="1">
      <c r="B71" s="42"/>
      <c r="C71" s="66" t="s">
        <v>25</v>
      </c>
      <c r="D71" s="64"/>
      <c r="E71" s="64"/>
      <c r="F71" s="177" t="str">
        <f>F12</f>
        <v>Drhovy</v>
      </c>
      <c r="G71" s="64"/>
      <c r="H71" s="64"/>
      <c r="I71" s="178" t="s">
        <v>27</v>
      </c>
      <c r="J71" s="74" t="str">
        <f>IF(J12="","",J12)</f>
        <v>23.8.2016</v>
      </c>
      <c r="K71" s="64"/>
      <c r="L71" s="62"/>
    </row>
    <row r="72" spans="2:12" s="1" customFormat="1" ht="6.95" customHeight="1">
      <c r="B72" s="42"/>
      <c r="C72" s="64"/>
      <c r="D72" s="64"/>
      <c r="E72" s="64"/>
      <c r="F72" s="64"/>
      <c r="G72" s="64"/>
      <c r="H72" s="64"/>
      <c r="I72" s="174"/>
      <c r="J72" s="64"/>
      <c r="K72" s="64"/>
      <c r="L72" s="62"/>
    </row>
    <row r="73" spans="2:12" s="1" customFormat="1" ht="13.5">
      <c r="B73" s="42"/>
      <c r="C73" s="66" t="s">
        <v>31</v>
      </c>
      <c r="D73" s="64"/>
      <c r="E73" s="64"/>
      <c r="F73" s="177" t="str">
        <f>E15</f>
        <v>Obec Drhovy, Drhovy 65, 263 01 Dobříš</v>
      </c>
      <c r="G73" s="64"/>
      <c r="H73" s="64"/>
      <c r="I73" s="178" t="s">
        <v>37</v>
      </c>
      <c r="J73" s="177" t="str">
        <f>E21</f>
        <v>UREŠ vhprojekt s.r.o.</v>
      </c>
      <c r="K73" s="64"/>
      <c r="L73" s="62"/>
    </row>
    <row r="74" spans="2:12" s="1" customFormat="1" ht="14.45" customHeight="1">
      <c r="B74" s="42"/>
      <c r="C74" s="66" t="s">
        <v>35</v>
      </c>
      <c r="D74" s="64"/>
      <c r="E74" s="64"/>
      <c r="F74" s="177" t="str">
        <f>IF(E18="","",E18)</f>
        <v/>
      </c>
      <c r="G74" s="64"/>
      <c r="H74" s="64"/>
      <c r="I74" s="174"/>
      <c r="J74" s="64"/>
      <c r="K74" s="64"/>
      <c r="L74" s="62"/>
    </row>
    <row r="75" spans="2:12" s="1" customFormat="1" ht="10.35" customHeight="1">
      <c r="B75" s="42"/>
      <c r="C75" s="64"/>
      <c r="D75" s="64"/>
      <c r="E75" s="64"/>
      <c r="F75" s="64"/>
      <c r="G75" s="64"/>
      <c r="H75" s="64"/>
      <c r="I75" s="174"/>
      <c r="J75" s="64"/>
      <c r="K75" s="64"/>
      <c r="L75" s="62"/>
    </row>
    <row r="76" spans="2:20" s="10" customFormat="1" ht="29.25" customHeight="1">
      <c r="B76" s="179"/>
      <c r="C76" s="180" t="s">
        <v>199</v>
      </c>
      <c r="D76" s="181" t="s">
        <v>63</v>
      </c>
      <c r="E76" s="181" t="s">
        <v>59</v>
      </c>
      <c r="F76" s="181" t="s">
        <v>200</v>
      </c>
      <c r="G76" s="181" t="s">
        <v>201</v>
      </c>
      <c r="H76" s="181" t="s">
        <v>202</v>
      </c>
      <c r="I76" s="182" t="s">
        <v>203</v>
      </c>
      <c r="J76" s="181" t="s">
        <v>187</v>
      </c>
      <c r="K76" s="183" t="s">
        <v>204</v>
      </c>
      <c r="L76" s="184"/>
      <c r="M76" s="82" t="s">
        <v>205</v>
      </c>
      <c r="N76" s="83" t="s">
        <v>48</v>
      </c>
      <c r="O76" s="83" t="s">
        <v>206</v>
      </c>
      <c r="P76" s="83" t="s">
        <v>207</v>
      </c>
      <c r="Q76" s="83" t="s">
        <v>208</v>
      </c>
      <c r="R76" s="83" t="s">
        <v>209</v>
      </c>
      <c r="S76" s="83" t="s">
        <v>210</v>
      </c>
      <c r="T76" s="84" t="s">
        <v>211</v>
      </c>
    </row>
    <row r="77" spans="2:63" s="1" customFormat="1" ht="29.25" customHeight="1">
      <c r="B77" s="42"/>
      <c r="C77" s="88" t="s">
        <v>188</v>
      </c>
      <c r="D77" s="64"/>
      <c r="E77" s="64"/>
      <c r="F77" s="64"/>
      <c r="G77" s="64"/>
      <c r="H77" s="64"/>
      <c r="I77" s="174"/>
      <c r="J77" s="185">
        <f>BK77</f>
        <v>0</v>
      </c>
      <c r="K77" s="64"/>
      <c r="L77" s="62"/>
      <c r="M77" s="85"/>
      <c r="N77" s="86"/>
      <c r="O77" s="86"/>
      <c r="P77" s="186">
        <f>P78</f>
        <v>0</v>
      </c>
      <c r="Q77" s="86"/>
      <c r="R77" s="186">
        <f>R78</f>
        <v>0</v>
      </c>
      <c r="S77" s="86"/>
      <c r="T77" s="187">
        <f>T78</f>
        <v>0</v>
      </c>
      <c r="AT77" s="25" t="s">
        <v>77</v>
      </c>
      <c r="AU77" s="25" t="s">
        <v>189</v>
      </c>
      <c r="BK77" s="188">
        <f>BK78</f>
        <v>0</v>
      </c>
    </row>
    <row r="78" spans="2:63" s="11" customFormat="1" ht="37.35" customHeight="1">
      <c r="B78" s="189"/>
      <c r="C78" s="190"/>
      <c r="D78" s="203" t="s">
        <v>77</v>
      </c>
      <c r="E78" s="294" t="s">
        <v>3336</v>
      </c>
      <c r="F78" s="294" t="s">
        <v>3337</v>
      </c>
      <c r="G78" s="190"/>
      <c r="H78" s="190"/>
      <c r="I78" s="193"/>
      <c r="J78" s="295">
        <f>BK78</f>
        <v>0</v>
      </c>
      <c r="K78" s="190"/>
      <c r="L78" s="195"/>
      <c r="M78" s="196"/>
      <c r="N78" s="197"/>
      <c r="O78" s="197"/>
      <c r="P78" s="198">
        <f>SUM(P79:P114)</f>
        <v>0</v>
      </c>
      <c r="Q78" s="197"/>
      <c r="R78" s="198">
        <f>SUM(R79:R114)</f>
        <v>0</v>
      </c>
      <c r="S78" s="197"/>
      <c r="T78" s="199">
        <f>SUM(T79:T114)</f>
        <v>0</v>
      </c>
      <c r="AR78" s="200" t="s">
        <v>244</v>
      </c>
      <c r="AT78" s="201" t="s">
        <v>77</v>
      </c>
      <c r="AU78" s="201" t="s">
        <v>78</v>
      </c>
      <c r="AY78" s="200" t="s">
        <v>214</v>
      </c>
      <c r="BK78" s="202">
        <f>SUM(BK79:BK114)</f>
        <v>0</v>
      </c>
    </row>
    <row r="79" spans="2:65" s="1" customFormat="1" ht="22.5" customHeight="1">
      <c r="B79" s="42"/>
      <c r="C79" s="206" t="s">
        <v>24</v>
      </c>
      <c r="D79" s="206" t="s">
        <v>216</v>
      </c>
      <c r="E79" s="207" t="s">
        <v>3338</v>
      </c>
      <c r="F79" s="208" t="s">
        <v>3339</v>
      </c>
      <c r="G79" s="209" t="s">
        <v>441</v>
      </c>
      <c r="H79" s="210">
        <v>1</v>
      </c>
      <c r="I79" s="211"/>
      <c r="J79" s="212">
        <f>ROUND(I79*H79,2)</f>
        <v>0</v>
      </c>
      <c r="K79" s="208" t="s">
        <v>220</v>
      </c>
      <c r="L79" s="62"/>
      <c r="M79" s="213" t="s">
        <v>22</v>
      </c>
      <c r="N79" s="214" t="s">
        <v>49</v>
      </c>
      <c r="O79" s="43"/>
      <c r="P79" s="215">
        <f>O79*H79</f>
        <v>0</v>
      </c>
      <c r="Q79" s="215">
        <v>0</v>
      </c>
      <c r="R79" s="215">
        <f>Q79*H79</f>
        <v>0</v>
      </c>
      <c r="S79" s="215">
        <v>0</v>
      </c>
      <c r="T79" s="216">
        <f>S79*H79</f>
        <v>0</v>
      </c>
      <c r="AR79" s="25" t="s">
        <v>3340</v>
      </c>
      <c r="AT79" s="25" t="s">
        <v>216</v>
      </c>
      <c r="AU79" s="25" t="s">
        <v>24</v>
      </c>
      <c r="AY79" s="25" t="s">
        <v>214</v>
      </c>
      <c r="BE79" s="217">
        <f>IF(N79="základní",J79,0)</f>
        <v>0</v>
      </c>
      <c r="BF79" s="217">
        <f>IF(N79="snížená",J79,0)</f>
        <v>0</v>
      </c>
      <c r="BG79" s="217">
        <f>IF(N79="zákl. přenesená",J79,0)</f>
        <v>0</v>
      </c>
      <c r="BH79" s="217">
        <f>IF(N79="sníž. přenesená",J79,0)</f>
        <v>0</v>
      </c>
      <c r="BI79" s="217">
        <f>IF(N79="nulová",J79,0)</f>
        <v>0</v>
      </c>
      <c r="BJ79" s="25" t="s">
        <v>24</v>
      </c>
      <c r="BK79" s="217">
        <f>ROUND(I79*H79,2)</f>
        <v>0</v>
      </c>
      <c r="BL79" s="25" t="s">
        <v>3340</v>
      </c>
      <c r="BM79" s="25" t="s">
        <v>3341</v>
      </c>
    </row>
    <row r="80" spans="2:47" s="1" customFormat="1" ht="148.5">
      <c r="B80" s="42"/>
      <c r="C80" s="64"/>
      <c r="D80" s="223" t="s">
        <v>223</v>
      </c>
      <c r="E80" s="64"/>
      <c r="F80" s="269" t="s">
        <v>3342</v>
      </c>
      <c r="G80" s="64"/>
      <c r="H80" s="64"/>
      <c r="I80" s="174"/>
      <c r="J80" s="64"/>
      <c r="K80" s="64"/>
      <c r="L80" s="62"/>
      <c r="M80" s="220"/>
      <c r="N80" s="43"/>
      <c r="O80" s="43"/>
      <c r="P80" s="43"/>
      <c r="Q80" s="43"/>
      <c r="R80" s="43"/>
      <c r="S80" s="43"/>
      <c r="T80" s="79"/>
      <c r="AT80" s="25" t="s">
        <v>223</v>
      </c>
      <c r="AU80" s="25" t="s">
        <v>24</v>
      </c>
    </row>
    <row r="81" spans="2:65" s="1" customFormat="1" ht="22.5" customHeight="1">
      <c r="B81" s="42"/>
      <c r="C81" s="206" t="s">
        <v>86</v>
      </c>
      <c r="D81" s="206" t="s">
        <v>216</v>
      </c>
      <c r="E81" s="207" t="s">
        <v>3343</v>
      </c>
      <c r="F81" s="208" t="s">
        <v>3344</v>
      </c>
      <c r="G81" s="209" t="s">
        <v>441</v>
      </c>
      <c r="H81" s="210">
        <v>1</v>
      </c>
      <c r="I81" s="211"/>
      <c r="J81" s="212">
        <f>ROUND(I81*H81,2)</f>
        <v>0</v>
      </c>
      <c r="K81" s="208" t="s">
        <v>220</v>
      </c>
      <c r="L81" s="62"/>
      <c r="M81" s="213" t="s">
        <v>22</v>
      </c>
      <c r="N81" s="214" t="s">
        <v>49</v>
      </c>
      <c r="O81" s="43"/>
      <c r="P81" s="215">
        <f>O81*H81</f>
        <v>0</v>
      </c>
      <c r="Q81" s="215">
        <v>0</v>
      </c>
      <c r="R81" s="215">
        <f>Q81*H81</f>
        <v>0</v>
      </c>
      <c r="S81" s="215">
        <v>0</v>
      </c>
      <c r="T81" s="216">
        <f>S81*H81</f>
        <v>0</v>
      </c>
      <c r="AR81" s="25" t="s">
        <v>3340</v>
      </c>
      <c r="AT81" s="25" t="s">
        <v>216</v>
      </c>
      <c r="AU81" s="25" t="s">
        <v>24</v>
      </c>
      <c r="AY81" s="25" t="s">
        <v>214</v>
      </c>
      <c r="BE81" s="217">
        <f>IF(N81="základní",J81,0)</f>
        <v>0</v>
      </c>
      <c r="BF81" s="217">
        <f>IF(N81="snížená",J81,0)</f>
        <v>0</v>
      </c>
      <c r="BG81" s="217">
        <f>IF(N81="zákl. přenesená",J81,0)</f>
        <v>0</v>
      </c>
      <c r="BH81" s="217">
        <f>IF(N81="sníž. přenesená",J81,0)</f>
        <v>0</v>
      </c>
      <c r="BI81" s="217">
        <f>IF(N81="nulová",J81,0)</f>
        <v>0</v>
      </c>
      <c r="BJ81" s="25" t="s">
        <v>24</v>
      </c>
      <c r="BK81" s="217">
        <f>ROUND(I81*H81,2)</f>
        <v>0</v>
      </c>
      <c r="BL81" s="25" t="s">
        <v>3340</v>
      </c>
      <c r="BM81" s="25" t="s">
        <v>3345</v>
      </c>
    </row>
    <row r="82" spans="2:47" s="1" customFormat="1" ht="81">
      <c r="B82" s="42"/>
      <c r="C82" s="64"/>
      <c r="D82" s="223" t="s">
        <v>223</v>
      </c>
      <c r="E82" s="64"/>
      <c r="F82" s="269" t="s">
        <v>3346</v>
      </c>
      <c r="G82" s="64"/>
      <c r="H82" s="64"/>
      <c r="I82" s="174"/>
      <c r="J82" s="64"/>
      <c r="K82" s="64"/>
      <c r="L82" s="62"/>
      <c r="M82" s="220"/>
      <c r="N82" s="43"/>
      <c r="O82" s="43"/>
      <c r="P82" s="43"/>
      <c r="Q82" s="43"/>
      <c r="R82" s="43"/>
      <c r="S82" s="43"/>
      <c r="T82" s="79"/>
      <c r="AT82" s="25" t="s">
        <v>223</v>
      </c>
      <c r="AU82" s="25" t="s">
        <v>24</v>
      </c>
    </row>
    <row r="83" spans="2:65" s="1" customFormat="1" ht="22.5" customHeight="1">
      <c r="B83" s="42"/>
      <c r="C83" s="206" t="s">
        <v>124</v>
      </c>
      <c r="D83" s="206" t="s">
        <v>216</v>
      </c>
      <c r="E83" s="207" t="s">
        <v>3347</v>
      </c>
      <c r="F83" s="208" t="s">
        <v>3348</v>
      </c>
      <c r="G83" s="209" t="s">
        <v>441</v>
      </c>
      <c r="H83" s="210">
        <v>1</v>
      </c>
      <c r="I83" s="211"/>
      <c r="J83" s="212">
        <f>ROUND(I83*H83,2)</f>
        <v>0</v>
      </c>
      <c r="K83" s="208" t="s">
        <v>22</v>
      </c>
      <c r="L83" s="62"/>
      <c r="M83" s="213" t="s">
        <v>22</v>
      </c>
      <c r="N83" s="214" t="s">
        <v>49</v>
      </c>
      <c r="O83" s="43"/>
      <c r="P83" s="215">
        <f>O83*H83</f>
        <v>0</v>
      </c>
      <c r="Q83" s="215">
        <v>0</v>
      </c>
      <c r="R83" s="215">
        <f>Q83*H83</f>
        <v>0</v>
      </c>
      <c r="S83" s="215">
        <v>0</v>
      </c>
      <c r="T83" s="216">
        <f>S83*H83</f>
        <v>0</v>
      </c>
      <c r="AR83" s="25" t="s">
        <v>3340</v>
      </c>
      <c r="AT83" s="25" t="s">
        <v>216</v>
      </c>
      <c r="AU83" s="25" t="s">
        <v>24</v>
      </c>
      <c r="AY83" s="25" t="s">
        <v>214</v>
      </c>
      <c r="BE83" s="217">
        <f>IF(N83="základní",J83,0)</f>
        <v>0</v>
      </c>
      <c r="BF83" s="217">
        <f>IF(N83="snížená",J83,0)</f>
        <v>0</v>
      </c>
      <c r="BG83" s="217">
        <f>IF(N83="zákl. přenesená",J83,0)</f>
        <v>0</v>
      </c>
      <c r="BH83" s="217">
        <f>IF(N83="sníž. přenesená",J83,0)</f>
        <v>0</v>
      </c>
      <c r="BI83" s="217">
        <f>IF(N83="nulová",J83,0)</f>
        <v>0</v>
      </c>
      <c r="BJ83" s="25" t="s">
        <v>24</v>
      </c>
      <c r="BK83" s="217">
        <f>ROUND(I83*H83,2)</f>
        <v>0</v>
      </c>
      <c r="BL83" s="25" t="s">
        <v>3340</v>
      </c>
      <c r="BM83" s="25" t="s">
        <v>3349</v>
      </c>
    </row>
    <row r="84" spans="2:47" s="1" customFormat="1" ht="27">
      <c r="B84" s="42"/>
      <c r="C84" s="64"/>
      <c r="D84" s="223" t="s">
        <v>223</v>
      </c>
      <c r="E84" s="64"/>
      <c r="F84" s="269" t="s">
        <v>3350</v>
      </c>
      <c r="G84" s="64"/>
      <c r="H84" s="64"/>
      <c r="I84" s="174"/>
      <c r="J84" s="64"/>
      <c r="K84" s="64"/>
      <c r="L84" s="62"/>
      <c r="M84" s="220"/>
      <c r="N84" s="43"/>
      <c r="O84" s="43"/>
      <c r="P84" s="43"/>
      <c r="Q84" s="43"/>
      <c r="R84" s="43"/>
      <c r="S84" s="43"/>
      <c r="T84" s="79"/>
      <c r="AT84" s="25" t="s">
        <v>223</v>
      </c>
      <c r="AU84" s="25" t="s">
        <v>24</v>
      </c>
    </row>
    <row r="85" spans="2:65" s="1" customFormat="1" ht="22.5" customHeight="1">
      <c r="B85" s="42"/>
      <c r="C85" s="206" t="s">
        <v>221</v>
      </c>
      <c r="D85" s="206" t="s">
        <v>216</v>
      </c>
      <c r="E85" s="207" t="s">
        <v>3351</v>
      </c>
      <c r="F85" s="208" t="s">
        <v>3352</v>
      </c>
      <c r="G85" s="209" t="s">
        <v>441</v>
      </c>
      <c r="H85" s="210">
        <v>1</v>
      </c>
      <c r="I85" s="211"/>
      <c r="J85" s="212">
        <f>ROUND(I85*H85,2)</f>
        <v>0</v>
      </c>
      <c r="K85" s="208" t="s">
        <v>220</v>
      </c>
      <c r="L85" s="62"/>
      <c r="M85" s="213" t="s">
        <v>22</v>
      </c>
      <c r="N85" s="214" t="s">
        <v>49</v>
      </c>
      <c r="O85" s="43"/>
      <c r="P85" s="215">
        <f>O85*H85</f>
        <v>0</v>
      </c>
      <c r="Q85" s="215">
        <v>0</v>
      </c>
      <c r="R85" s="215">
        <f>Q85*H85</f>
        <v>0</v>
      </c>
      <c r="S85" s="215">
        <v>0</v>
      </c>
      <c r="T85" s="216">
        <f>S85*H85</f>
        <v>0</v>
      </c>
      <c r="AR85" s="25" t="s">
        <v>3340</v>
      </c>
      <c r="AT85" s="25" t="s">
        <v>216</v>
      </c>
      <c r="AU85" s="25" t="s">
        <v>24</v>
      </c>
      <c r="AY85" s="25" t="s">
        <v>214</v>
      </c>
      <c r="BE85" s="217">
        <f>IF(N85="základní",J85,0)</f>
        <v>0</v>
      </c>
      <c r="BF85" s="217">
        <f>IF(N85="snížená",J85,0)</f>
        <v>0</v>
      </c>
      <c r="BG85" s="217">
        <f>IF(N85="zákl. přenesená",J85,0)</f>
        <v>0</v>
      </c>
      <c r="BH85" s="217">
        <f>IF(N85="sníž. přenesená",J85,0)</f>
        <v>0</v>
      </c>
      <c r="BI85" s="217">
        <f>IF(N85="nulová",J85,0)</f>
        <v>0</v>
      </c>
      <c r="BJ85" s="25" t="s">
        <v>24</v>
      </c>
      <c r="BK85" s="217">
        <f>ROUND(I85*H85,2)</f>
        <v>0</v>
      </c>
      <c r="BL85" s="25" t="s">
        <v>3340</v>
      </c>
      <c r="BM85" s="25" t="s">
        <v>3353</v>
      </c>
    </row>
    <row r="86" spans="2:47" s="1" customFormat="1" ht="13.5">
      <c r="B86" s="42"/>
      <c r="C86" s="64"/>
      <c r="D86" s="223" t="s">
        <v>223</v>
      </c>
      <c r="E86" s="64"/>
      <c r="F86" s="269" t="s">
        <v>3354</v>
      </c>
      <c r="G86" s="64"/>
      <c r="H86" s="64"/>
      <c r="I86" s="174"/>
      <c r="J86" s="64"/>
      <c r="K86" s="64"/>
      <c r="L86" s="62"/>
      <c r="M86" s="220"/>
      <c r="N86" s="43"/>
      <c r="O86" s="43"/>
      <c r="P86" s="43"/>
      <c r="Q86" s="43"/>
      <c r="R86" s="43"/>
      <c r="S86" s="43"/>
      <c r="T86" s="79"/>
      <c r="AT86" s="25" t="s">
        <v>223</v>
      </c>
      <c r="AU86" s="25" t="s">
        <v>24</v>
      </c>
    </row>
    <row r="87" spans="2:65" s="1" customFormat="1" ht="22.5" customHeight="1">
      <c r="B87" s="42"/>
      <c r="C87" s="206" t="s">
        <v>244</v>
      </c>
      <c r="D87" s="206" t="s">
        <v>216</v>
      </c>
      <c r="E87" s="207" t="s">
        <v>3355</v>
      </c>
      <c r="F87" s="208" t="s">
        <v>3356</v>
      </c>
      <c r="G87" s="209" t="s">
        <v>441</v>
      </c>
      <c r="H87" s="210">
        <v>1</v>
      </c>
      <c r="I87" s="211"/>
      <c r="J87" s="212">
        <f>ROUND(I87*H87,2)</f>
        <v>0</v>
      </c>
      <c r="K87" s="208" t="s">
        <v>220</v>
      </c>
      <c r="L87" s="62"/>
      <c r="M87" s="213" t="s">
        <v>22</v>
      </c>
      <c r="N87" s="214" t="s">
        <v>49</v>
      </c>
      <c r="O87" s="43"/>
      <c r="P87" s="215">
        <f>O87*H87</f>
        <v>0</v>
      </c>
      <c r="Q87" s="215">
        <v>0</v>
      </c>
      <c r="R87" s="215">
        <f>Q87*H87</f>
        <v>0</v>
      </c>
      <c r="S87" s="215">
        <v>0</v>
      </c>
      <c r="T87" s="216">
        <f>S87*H87</f>
        <v>0</v>
      </c>
      <c r="AR87" s="25" t="s">
        <v>3340</v>
      </c>
      <c r="AT87" s="25" t="s">
        <v>216</v>
      </c>
      <c r="AU87" s="25" t="s">
        <v>24</v>
      </c>
      <c r="AY87" s="25" t="s">
        <v>214</v>
      </c>
      <c r="BE87" s="217">
        <f>IF(N87="základní",J87,0)</f>
        <v>0</v>
      </c>
      <c r="BF87" s="217">
        <f>IF(N87="snížená",J87,0)</f>
        <v>0</v>
      </c>
      <c r="BG87" s="217">
        <f>IF(N87="zákl. přenesená",J87,0)</f>
        <v>0</v>
      </c>
      <c r="BH87" s="217">
        <f>IF(N87="sníž. přenesená",J87,0)</f>
        <v>0</v>
      </c>
      <c r="BI87" s="217">
        <f>IF(N87="nulová",J87,0)</f>
        <v>0</v>
      </c>
      <c r="BJ87" s="25" t="s">
        <v>24</v>
      </c>
      <c r="BK87" s="217">
        <f>ROUND(I87*H87,2)</f>
        <v>0</v>
      </c>
      <c r="BL87" s="25" t="s">
        <v>3340</v>
      </c>
      <c r="BM87" s="25" t="s">
        <v>3357</v>
      </c>
    </row>
    <row r="88" spans="2:47" s="1" customFormat="1" ht="108">
      <c r="B88" s="42"/>
      <c r="C88" s="64"/>
      <c r="D88" s="223" t="s">
        <v>223</v>
      </c>
      <c r="E88" s="64"/>
      <c r="F88" s="269" t="s">
        <v>3358</v>
      </c>
      <c r="G88" s="64"/>
      <c r="H88" s="64"/>
      <c r="I88" s="174"/>
      <c r="J88" s="64"/>
      <c r="K88" s="64"/>
      <c r="L88" s="62"/>
      <c r="M88" s="220"/>
      <c r="N88" s="43"/>
      <c r="O88" s="43"/>
      <c r="P88" s="43"/>
      <c r="Q88" s="43"/>
      <c r="R88" s="43"/>
      <c r="S88" s="43"/>
      <c r="T88" s="79"/>
      <c r="AT88" s="25" t="s">
        <v>223</v>
      </c>
      <c r="AU88" s="25" t="s">
        <v>24</v>
      </c>
    </row>
    <row r="89" spans="2:65" s="1" customFormat="1" ht="22.5" customHeight="1">
      <c r="B89" s="42"/>
      <c r="C89" s="206" t="s">
        <v>250</v>
      </c>
      <c r="D89" s="206" t="s">
        <v>216</v>
      </c>
      <c r="E89" s="207" t="s">
        <v>3359</v>
      </c>
      <c r="F89" s="208" t="s">
        <v>3360</v>
      </c>
      <c r="G89" s="209" t="s">
        <v>441</v>
      </c>
      <c r="H89" s="210">
        <v>1</v>
      </c>
      <c r="I89" s="211"/>
      <c r="J89" s="212">
        <f>ROUND(I89*H89,2)</f>
        <v>0</v>
      </c>
      <c r="K89" s="208" t="s">
        <v>220</v>
      </c>
      <c r="L89" s="62"/>
      <c r="M89" s="213" t="s">
        <v>22</v>
      </c>
      <c r="N89" s="214" t="s">
        <v>49</v>
      </c>
      <c r="O89" s="43"/>
      <c r="P89" s="215">
        <f>O89*H89</f>
        <v>0</v>
      </c>
      <c r="Q89" s="215">
        <v>0</v>
      </c>
      <c r="R89" s="215">
        <f>Q89*H89</f>
        <v>0</v>
      </c>
      <c r="S89" s="215">
        <v>0</v>
      </c>
      <c r="T89" s="216">
        <f>S89*H89</f>
        <v>0</v>
      </c>
      <c r="AR89" s="25" t="s">
        <v>3340</v>
      </c>
      <c r="AT89" s="25" t="s">
        <v>216</v>
      </c>
      <c r="AU89" s="25" t="s">
        <v>24</v>
      </c>
      <c r="AY89" s="25" t="s">
        <v>214</v>
      </c>
      <c r="BE89" s="217">
        <f>IF(N89="základní",J89,0)</f>
        <v>0</v>
      </c>
      <c r="BF89" s="217">
        <f>IF(N89="snížená",J89,0)</f>
        <v>0</v>
      </c>
      <c r="BG89" s="217">
        <f>IF(N89="zákl. přenesená",J89,0)</f>
        <v>0</v>
      </c>
      <c r="BH89" s="217">
        <f>IF(N89="sníž. přenesená",J89,0)</f>
        <v>0</v>
      </c>
      <c r="BI89" s="217">
        <f>IF(N89="nulová",J89,0)</f>
        <v>0</v>
      </c>
      <c r="BJ89" s="25" t="s">
        <v>24</v>
      </c>
      <c r="BK89" s="217">
        <f>ROUND(I89*H89,2)</f>
        <v>0</v>
      </c>
      <c r="BL89" s="25" t="s">
        <v>3340</v>
      </c>
      <c r="BM89" s="25" t="s">
        <v>3361</v>
      </c>
    </row>
    <row r="90" spans="2:47" s="1" customFormat="1" ht="216">
      <c r="B90" s="42"/>
      <c r="C90" s="64"/>
      <c r="D90" s="223" t="s">
        <v>223</v>
      </c>
      <c r="E90" s="64"/>
      <c r="F90" s="269" t="s">
        <v>3362</v>
      </c>
      <c r="G90" s="64"/>
      <c r="H90" s="64"/>
      <c r="I90" s="174"/>
      <c r="J90" s="64"/>
      <c r="K90" s="64"/>
      <c r="L90" s="62"/>
      <c r="M90" s="220"/>
      <c r="N90" s="43"/>
      <c r="O90" s="43"/>
      <c r="P90" s="43"/>
      <c r="Q90" s="43"/>
      <c r="R90" s="43"/>
      <c r="S90" s="43"/>
      <c r="T90" s="79"/>
      <c r="AT90" s="25" t="s">
        <v>223</v>
      </c>
      <c r="AU90" s="25" t="s">
        <v>24</v>
      </c>
    </row>
    <row r="91" spans="2:65" s="1" customFormat="1" ht="22.5" customHeight="1">
      <c r="B91" s="42"/>
      <c r="C91" s="206" t="s">
        <v>256</v>
      </c>
      <c r="D91" s="206" t="s">
        <v>216</v>
      </c>
      <c r="E91" s="207" t="s">
        <v>3363</v>
      </c>
      <c r="F91" s="208" t="s">
        <v>3364</v>
      </c>
      <c r="G91" s="209" t="s">
        <v>441</v>
      </c>
      <c r="H91" s="210">
        <v>1</v>
      </c>
      <c r="I91" s="211"/>
      <c r="J91" s="212">
        <f>ROUND(I91*H91,2)</f>
        <v>0</v>
      </c>
      <c r="K91" s="208" t="s">
        <v>22</v>
      </c>
      <c r="L91" s="62"/>
      <c r="M91" s="213" t="s">
        <v>22</v>
      </c>
      <c r="N91" s="214" t="s">
        <v>49</v>
      </c>
      <c r="O91" s="43"/>
      <c r="P91" s="215">
        <f>O91*H91</f>
        <v>0</v>
      </c>
      <c r="Q91" s="215">
        <v>0</v>
      </c>
      <c r="R91" s="215">
        <f>Q91*H91</f>
        <v>0</v>
      </c>
      <c r="S91" s="215">
        <v>0</v>
      </c>
      <c r="T91" s="216">
        <f>S91*H91</f>
        <v>0</v>
      </c>
      <c r="AR91" s="25" t="s">
        <v>3340</v>
      </c>
      <c r="AT91" s="25" t="s">
        <v>216</v>
      </c>
      <c r="AU91" s="25" t="s">
        <v>24</v>
      </c>
      <c r="AY91" s="25" t="s">
        <v>214</v>
      </c>
      <c r="BE91" s="217">
        <f>IF(N91="základní",J91,0)</f>
        <v>0</v>
      </c>
      <c r="BF91" s="217">
        <f>IF(N91="snížená",J91,0)</f>
        <v>0</v>
      </c>
      <c r="BG91" s="217">
        <f>IF(N91="zákl. přenesená",J91,0)</f>
        <v>0</v>
      </c>
      <c r="BH91" s="217">
        <f>IF(N91="sníž. přenesená",J91,0)</f>
        <v>0</v>
      </c>
      <c r="BI91" s="217">
        <f>IF(N91="nulová",J91,0)</f>
        <v>0</v>
      </c>
      <c r="BJ91" s="25" t="s">
        <v>24</v>
      </c>
      <c r="BK91" s="217">
        <f>ROUND(I91*H91,2)</f>
        <v>0</v>
      </c>
      <c r="BL91" s="25" t="s">
        <v>3340</v>
      </c>
      <c r="BM91" s="25" t="s">
        <v>3365</v>
      </c>
    </row>
    <row r="92" spans="2:47" s="1" customFormat="1" ht="13.5">
      <c r="B92" s="42"/>
      <c r="C92" s="64"/>
      <c r="D92" s="218" t="s">
        <v>223</v>
      </c>
      <c r="E92" s="64"/>
      <c r="F92" s="219" t="s">
        <v>3366</v>
      </c>
      <c r="G92" s="64"/>
      <c r="H92" s="64"/>
      <c r="I92" s="174"/>
      <c r="J92" s="64"/>
      <c r="K92" s="64"/>
      <c r="L92" s="62"/>
      <c r="M92" s="220"/>
      <c r="N92" s="43"/>
      <c r="O92" s="43"/>
      <c r="P92" s="43"/>
      <c r="Q92" s="43"/>
      <c r="R92" s="43"/>
      <c r="S92" s="43"/>
      <c r="T92" s="79"/>
      <c r="AT92" s="25" t="s">
        <v>223</v>
      </c>
      <c r="AU92" s="25" t="s">
        <v>24</v>
      </c>
    </row>
    <row r="93" spans="2:47" s="1" customFormat="1" ht="27">
      <c r="B93" s="42"/>
      <c r="C93" s="64"/>
      <c r="D93" s="223" t="s">
        <v>335</v>
      </c>
      <c r="E93" s="64"/>
      <c r="F93" s="246" t="s">
        <v>3367</v>
      </c>
      <c r="G93" s="64"/>
      <c r="H93" s="64"/>
      <c r="I93" s="174"/>
      <c r="J93" s="64"/>
      <c r="K93" s="64"/>
      <c r="L93" s="62"/>
      <c r="M93" s="220"/>
      <c r="N93" s="43"/>
      <c r="O93" s="43"/>
      <c r="P93" s="43"/>
      <c r="Q93" s="43"/>
      <c r="R93" s="43"/>
      <c r="S93" s="43"/>
      <c r="T93" s="79"/>
      <c r="AT93" s="25" t="s">
        <v>335</v>
      </c>
      <c r="AU93" s="25" t="s">
        <v>24</v>
      </c>
    </row>
    <row r="94" spans="2:65" s="1" customFormat="1" ht="22.5" customHeight="1">
      <c r="B94" s="42"/>
      <c r="C94" s="206" t="s">
        <v>262</v>
      </c>
      <c r="D94" s="206" t="s">
        <v>216</v>
      </c>
      <c r="E94" s="207" t="s">
        <v>3368</v>
      </c>
      <c r="F94" s="208" t="s">
        <v>3369</v>
      </c>
      <c r="G94" s="209" t="s">
        <v>441</v>
      </c>
      <c r="H94" s="210">
        <v>1</v>
      </c>
      <c r="I94" s="211"/>
      <c r="J94" s="212">
        <f>ROUND(I94*H94,2)</f>
        <v>0</v>
      </c>
      <c r="K94" s="208" t="s">
        <v>22</v>
      </c>
      <c r="L94" s="62"/>
      <c r="M94" s="213" t="s">
        <v>22</v>
      </c>
      <c r="N94" s="214" t="s">
        <v>49</v>
      </c>
      <c r="O94" s="43"/>
      <c r="P94" s="215">
        <f>O94*H94</f>
        <v>0</v>
      </c>
      <c r="Q94" s="215">
        <v>0</v>
      </c>
      <c r="R94" s="215">
        <f>Q94*H94</f>
        <v>0</v>
      </c>
      <c r="S94" s="215">
        <v>0</v>
      </c>
      <c r="T94" s="216">
        <f>S94*H94</f>
        <v>0</v>
      </c>
      <c r="AR94" s="25" t="s">
        <v>3340</v>
      </c>
      <c r="AT94" s="25" t="s">
        <v>216</v>
      </c>
      <c r="AU94" s="25" t="s">
        <v>24</v>
      </c>
      <c r="AY94" s="25" t="s">
        <v>214</v>
      </c>
      <c r="BE94" s="217">
        <f>IF(N94="základní",J94,0)</f>
        <v>0</v>
      </c>
      <c r="BF94" s="217">
        <f>IF(N94="snížená",J94,0)</f>
        <v>0</v>
      </c>
      <c r="BG94" s="217">
        <f>IF(N94="zákl. přenesená",J94,0)</f>
        <v>0</v>
      </c>
      <c r="BH94" s="217">
        <f>IF(N94="sníž. přenesená",J94,0)</f>
        <v>0</v>
      </c>
      <c r="BI94" s="217">
        <f>IF(N94="nulová",J94,0)</f>
        <v>0</v>
      </c>
      <c r="BJ94" s="25" t="s">
        <v>24</v>
      </c>
      <c r="BK94" s="217">
        <f>ROUND(I94*H94,2)</f>
        <v>0</v>
      </c>
      <c r="BL94" s="25" t="s">
        <v>3340</v>
      </c>
      <c r="BM94" s="25" t="s">
        <v>3370</v>
      </c>
    </row>
    <row r="95" spans="2:47" s="1" customFormat="1" ht="13.5">
      <c r="B95" s="42"/>
      <c r="C95" s="64"/>
      <c r="D95" s="223" t="s">
        <v>223</v>
      </c>
      <c r="E95" s="64"/>
      <c r="F95" s="269" t="s">
        <v>3366</v>
      </c>
      <c r="G95" s="64"/>
      <c r="H95" s="64"/>
      <c r="I95" s="174"/>
      <c r="J95" s="64"/>
      <c r="K95" s="64"/>
      <c r="L95" s="62"/>
      <c r="M95" s="220"/>
      <c r="N95" s="43"/>
      <c r="O95" s="43"/>
      <c r="P95" s="43"/>
      <c r="Q95" s="43"/>
      <c r="R95" s="43"/>
      <c r="S95" s="43"/>
      <c r="T95" s="79"/>
      <c r="AT95" s="25" t="s">
        <v>223</v>
      </c>
      <c r="AU95" s="25" t="s">
        <v>24</v>
      </c>
    </row>
    <row r="96" spans="2:65" s="1" customFormat="1" ht="22.5" customHeight="1">
      <c r="B96" s="42"/>
      <c r="C96" s="206" t="s">
        <v>270</v>
      </c>
      <c r="D96" s="206" t="s">
        <v>216</v>
      </c>
      <c r="E96" s="207" t="s">
        <v>3371</v>
      </c>
      <c r="F96" s="208" t="s">
        <v>3372</v>
      </c>
      <c r="G96" s="209" t="s">
        <v>441</v>
      </c>
      <c r="H96" s="210">
        <v>1</v>
      </c>
      <c r="I96" s="211"/>
      <c r="J96" s="212">
        <f>ROUND(I96*H96,2)</f>
        <v>0</v>
      </c>
      <c r="K96" s="208" t="s">
        <v>220</v>
      </c>
      <c r="L96" s="62"/>
      <c r="M96" s="213" t="s">
        <v>22</v>
      </c>
      <c r="N96" s="214" t="s">
        <v>49</v>
      </c>
      <c r="O96" s="43"/>
      <c r="P96" s="215">
        <f>O96*H96</f>
        <v>0</v>
      </c>
      <c r="Q96" s="215">
        <v>0</v>
      </c>
      <c r="R96" s="215">
        <f>Q96*H96</f>
        <v>0</v>
      </c>
      <c r="S96" s="215">
        <v>0</v>
      </c>
      <c r="T96" s="216">
        <f>S96*H96</f>
        <v>0</v>
      </c>
      <c r="AR96" s="25" t="s">
        <v>3340</v>
      </c>
      <c r="AT96" s="25" t="s">
        <v>216</v>
      </c>
      <c r="AU96" s="25" t="s">
        <v>24</v>
      </c>
      <c r="AY96" s="25" t="s">
        <v>214</v>
      </c>
      <c r="BE96" s="217">
        <f>IF(N96="základní",J96,0)</f>
        <v>0</v>
      </c>
      <c r="BF96" s="217">
        <f>IF(N96="snížená",J96,0)</f>
        <v>0</v>
      </c>
      <c r="BG96" s="217">
        <f>IF(N96="zákl. přenesená",J96,0)</f>
        <v>0</v>
      </c>
      <c r="BH96" s="217">
        <f>IF(N96="sníž. přenesená",J96,0)</f>
        <v>0</v>
      </c>
      <c r="BI96" s="217">
        <f>IF(N96="nulová",J96,0)</f>
        <v>0</v>
      </c>
      <c r="BJ96" s="25" t="s">
        <v>24</v>
      </c>
      <c r="BK96" s="217">
        <f>ROUND(I96*H96,2)</f>
        <v>0</v>
      </c>
      <c r="BL96" s="25" t="s">
        <v>3340</v>
      </c>
      <c r="BM96" s="25" t="s">
        <v>3373</v>
      </c>
    </row>
    <row r="97" spans="2:47" s="1" customFormat="1" ht="13.5">
      <c r="B97" s="42"/>
      <c r="C97" s="64"/>
      <c r="D97" s="218" t="s">
        <v>223</v>
      </c>
      <c r="E97" s="64"/>
      <c r="F97" s="219" t="s">
        <v>3374</v>
      </c>
      <c r="G97" s="64"/>
      <c r="H97" s="64"/>
      <c r="I97" s="174"/>
      <c r="J97" s="64"/>
      <c r="K97" s="64"/>
      <c r="L97" s="62"/>
      <c r="M97" s="220"/>
      <c r="N97" s="43"/>
      <c r="O97" s="43"/>
      <c r="P97" s="43"/>
      <c r="Q97" s="43"/>
      <c r="R97" s="43"/>
      <c r="S97" s="43"/>
      <c r="T97" s="79"/>
      <c r="AT97" s="25" t="s">
        <v>223</v>
      </c>
      <c r="AU97" s="25" t="s">
        <v>24</v>
      </c>
    </row>
    <row r="98" spans="2:47" s="1" customFormat="1" ht="27">
      <c r="B98" s="42"/>
      <c r="C98" s="64"/>
      <c r="D98" s="223" t="s">
        <v>335</v>
      </c>
      <c r="E98" s="64"/>
      <c r="F98" s="246" t="s">
        <v>3375</v>
      </c>
      <c r="G98" s="64"/>
      <c r="H98" s="64"/>
      <c r="I98" s="174"/>
      <c r="J98" s="64"/>
      <c r="K98" s="64"/>
      <c r="L98" s="62"/>
      <c r="M98" s="220"/>
      <c r="N98" s="43"/>
      <c r="O98" s="43"/>
      <c r="P98" s="43"/>
      <c r="Q98" s="43"/>
      <c r="R98" s="43"/>
      <c r="S98" s="43"/>
      <c r="T98" s="79"/>
      <c r="AT98" s="25" t="s">
        <v>335</v>
      </c>
      <c r="AU98" s="25" t="s">
        <v>24</v>
      </c>
    </row>
    <row r="99" spans="2:65" s="1" customFormat="1" ht="22.5" customHeight="1">
      <c r="B99" s="42"/>
      <c r="C99" s="206" t="s">
        <v>29</v>
      </c>
      <c r="D99" s="206" t="s">
        <v>216</v>
      </c>
      <c r="E99" s="207" t="s">
        <v>3376</v>
      </c>
      <c r="F99" s="208" t="s">
        <v>3377</v>
      </c>
      <c r="G99" s="209" t="s">
        <v>441</v>
      </c>
      <c r="H99" s="210">
        <v>1</v>
      </c>
      <c r="I99" s="211"/>
      <c r="J99" s="212">
        <f>ROUND(I99*H99,2)</f>
        <v>0</v>
      </c>
      <c r="K99" s="208" t="s">
        <v>220</v>
      </c>
      <c r="L99" s="62"/>
      <c r="M99" s="213" t="s">
        <v>22</v>
      </c>
      <c r="N99" s="214" t="s">
        <v>49</v>
      </c>
      <c r="O99" s="43"/>
      <c r="P99" s="215">
        <f>O99*H99</f>
        <v>0</v>
      </c>
      <c r="Q99" s="215">
        <v>0</v>
      </c>
      <c r="R99" s="215">
        <f>Q99*H99</f>
        <v>0</v>
      </c>
      <c r="S99" s="215">
        <v>0</v>
      </c>
      <c r="T99" s="216">
        <f>S99*H99</f>
        <v>0</v>
      </c>
      <c r="AR99" s="25" t="s">
        <v>3340</v>
      </c>
      <c r="AT99" s="25" t="s">
        <v>216</v>
      </c>
      <c r="AU99" s="25" t="s">
        <v>24</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3340</v>
      </c>
      <c r="BM99" s="25" t="s">
        <v>3378</v>
      </c>
    </row>
    <row r="100" spans="2:47" s="1" customFormat="1" ht="27">
      <c r="B100" s="42"/>
      <c r="C100" s="64"/>
      <c r="D100" s="223" t="s">
        <v>223</v>
      </c>
      <c r="E100" s="64"/>
      <c r="F100" s="269" t="s">
        <v>3379</v>
      </c>
      <c r="G100" s="64"/>
      <c r="H100" s="64"/>
      <c r="I100" s="174"/>
      <c r="J100" s="64"/>
      <c r="K100" s="64"/>
      <c r="L100" s="62"/>
      <c r="M100" s="220"/>
      <c r="N100" s="43"/>
      <c r="O100" s="43"/>
      <c r="P100" s="43"/>
      <c r="Q100" s="43"/>
      <c r="R100" s="43"/>
      <c r="S100" s="43"/>
      <c r="T100" s="79"/>
      <c r="AT100" s="25" t="s">
        <v>223</v>
      </c>
      <c r="AU100" s="25" t="s">
        <v>24</v>
      </c>
    </row>
    <row r="101" spans="2:65" s="1" customFormat="1" ht="22.5" customHeight="1">
      <c r="B101" s="42"/>
      <c r="C101" s="206" t="s">
        <v>282</v>
      </c>
      <c r="D101" s="206" t="s">
        <v>216</v>
      </c>
      <c r="E101" s="207" t="s">
        <v>3380</v>
      </c>
      <c r="F101" s="208" t="s">
        <v>3381</v>
      </c>
      <c r="G101" s="209" t="s">
        <v>441</v>
      </c>
      <c r="H101" s="210">
        <v>1</v>
      </c>
      <c r="I101" s="211"/>
      <c r="J101" s="212">
        <f>ROUND(I101*H101,2)</f>
        <v>0</v>
      </c>
      <c r="K101" s="208" t="s">
        <v>22</v>
      </c>
      <c r="L101" s="62"/>
      <c r="M101" s="213" t="s">
        <v>22</v>
      </c>
      <c r="N101" s="214" t="s">
        <v>49</v>
      </c>
      <c r="O101" s="43"/>
      <c r="P101" s="215">
        <f>O101*H101</f>
        <v>0</v>
      </c>
      <c r="Q101" s="215">
        <v>0</v>
      </c>
      <c r="R101" s="215">
        <f>Q101*H101</f>
        <v>0</v>
      </c>
      <c r="S101" s="215">
        <v>0</v>
      </c>
      <c r="T101" s="216">
        <f>S101*H101</f>
        <v>0</v>
      </c>
      <c r="AR101" s="25" t="s">
        <v>3340</v>
      </c>
      <c r="AT101" s="25" t="s">
        <v>216</v>
      </c>
      <c r="AU101" s="25" t="s">
        <v>24</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3340</v>
      </c>
      <c r="BM101" s="25" t="s">
        <v>3382</v>
      </c>
    </row>
    <row r="102" spans="2:47" s="1" customFormat="1" ht="27">
      <c r="B102" s="42"/>
      <c r="C102" s="64"/>
      <c r="D102" s="223" t="s">
        <v>223</v>
      </c>
      <c r="E102" s="64"/>
      <c r="F102" s="269" t="s">
        <v>3379</v>
      </c>
      <c r="G102" s="64"/>
      <c r="H102" s="64"/>
      <c r="I102" s="174"/>
      <c r="J102" s="64"/>
      <c r="K102" s="64"/>
      <c r="L102" s="62"/>
      <c r="M102" s="220"/>
      <c r="N102" s="43"/>
      <c r="O102" s="43"/>
      <c r="P102" s="43"/>
      <c r="Q102" s="43"/>
      <c r="R102" s="43"/>
      <c r="S102" s="43"/>
      <c r="T102" s="79"/>
      <c r="AT102" s="25" t="s">
        <v>223</v>
      </c>
      <c r="AU102" s="25" t="s">
        <v>24</v>
      </c>
    </row>
    <row r="103" spans="2:65" s="1" customFormat="1" ht="22.5" customHeight="1">
      <c r="B103" s="42"/>
      <c r="C103" s="206" t="s">
        <v>288</v>
      </c>
      <c r="D103" s="206" t="s">
        <v>216</v>
      </c>
      <c r="E103" s="207" t="s">
        <v>3383</v>
      </c>
      <c r="F103" s="208" t="s">
        <v>3384</v>
      </c>
      <c r="G103" s="209" t="s">
        <v>441</v>
      </c>
      <c r="H103" s="210">
        <v>1</v>
      </c>
      <c r="I103" s="211"/>
      <c r="J103" s="212">
        <f>ROUND(I103*H103,2)</f>
        <v>0</v>
      </c>
      <c r="K103" s="208" t="s">
        <v>22</v>
      </c>
      <c r="L103" s="62"/>
      <c r="M103" s="213" t="s">
        <v>22</v>
      </c>
      <c r="N103" s="214" t="s">
        <v>49</v>
      </c>
      <c r="O103" s="43"/>
      <c r="P103" s="215">
        <f>O103*H103</f>
        <v>0</v>
      </c>
      <c r="Q103" s="215">
        <v>0</v>
      </c>
      <c r="R103" s="215">
        <f>Q103*H103</f>
        <v>0</v>
      </c>
      <c r="S103" s="215">
        <v>0</v>
      </c>
      <c r="T103" s="216">
        <f>S103*H103</f>
        <v>0</v>
      </c>
      <c r="AR103" s="25" t="s">
        <v>3340</v>
      </c>
      <c r="AT103" s="25" t="s">
        <v>216</v>
      </c>
      <c r="AU103" s="25" t="s">
        <v>24</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3340</v>
      </c>
      <c r="BM103" s="25" t="s">
        <v>3385</v>
      </c>
    </row>
    <row r="104" spans="2:47" s="1" customFormat="1" ht="27">
      <c r="B104" s="42"/>
      <c r="C104" s="64"/>
      <c r="D104" s="223" t="s">
        <v>223</v>
      </c>
      <c r="E104" s="64"/>
      <c r="F104" s="269" t="s">
        <v>3379</v>
      </c>
      <c r="G104" s="64"/>
      <c r="H104" s="64"/>
      <c r="I104" s="174"/>
      <c r="J104" s="64"/>
      <c r="K104" s="64"/>
      <c r="L104" s="62"/>
      <c r="M104" s="220"/>
      <c r="N104" s="43"/>
      <c r="O104" s="43"/>
      <c r="P104" s="43"/>
      <c r="Q104" s="43"/>
      <c r="R104" s="43"/>
      <c r="S104" s="43"/>
      <c r="T104" s="79"/>
      <c r="AT104" s="25" t="s">
        <v>223</v>
      </c>
      <c r="AU104" s="25" t="s">
        <v>24</v>
      </c>
    </row>
    <row r="105" spans="2:65" s="1" customFormat="1" ht="22.5" customHeight="1">
      <c r="B105" s="42"/>
      <c r="C105" s="206" t="s">
        <v>293</v>
      </c>
      <c r="D105" s="206" t="s">
        <v>216</v>
      </c>
      <c r="E105" s="207" t="s">
        <v>3386</v>
      </c>
      <c r="F105" s="208" t="s">
        <v>3387</v>
      </c>
      <c r="G105" s="209" t="s">
        <v>441</v>
      </c>
      <c r="H105" s="210">
        <v>1</v>
      </c>
      <c r="I105" s="211"/>
      <c r="J105" s="212">
        <f>ROUND(I105*H105,2)</f>
        <v>0</v>
      </c>
      <c r="K105" s="208" t="s">
        <v>22</v>
      </c>
      <c r="L105" s="62"/>
      <c r="M105" s="213" t="s">
        <v>22</v>
      </c>
      <c r="N105" s="214" t="s">
        <v>49</v>
      </c>
      <c r="O105" s="43"/>
      <c r="P105" s="215">
        <f>O105*H105</f>
        <v>0</v>
      </c>
      <c r="Q105" s="215">
        <v>0</v>
      </c>
      <c r="R105" s="215">
        <f>Q105*H105</f>
        <v>0</v>
      </c>
      <c r="S105" s="215">
        <v>0</v>
      </c>
      <c r="T105" s="216">
        <f>S105*H105</f>
        <v>0</v>
      </c>
      <c r="AR105" s="25" t="s">
        <v>3340</v>
      </c>
      <c r="AT105" s="25" t="s">
        <v>216</v>
      </c>
      <c r="AU105" s="25" t="s">
        <v>24</v>
      </c>
      <c r="AY105" s="25" t="s">
        <v>214</v>
      </c>
      <c r="BE105" s="217">
        <f>IF(N105="základní",J105,0)</f>
        <v>0</v>
      </c>
      <c r="BF105" s="217">
        <f>IF(N105="snížená",J105,0)</f>
        <v>0</v>
      </c>
      <c r="BG105" s="217">
        <f>IF(N105="zákl. přenesená",J105,0)</f>
        <v>0</v>
      </c>
      <c r="BH105" s="217">
        <f>IF(N105="sníž. přenesená",J105,0)</f>
        <v>0</v>
      </c>
      <c r="BI105" s="217">
        <f>IF(N105="nulová",J105,0)</f>
        <v>0</v>
      </c>
      <c r="BJ105" s="25" t="s">
        <v>24</v>
      </c>
      <c r="BK105" s="217">
        <f>ROUND(I105*H105,2)</f>
        <v>0</v>
      </c>
      <c r="BL105" s="25" t="s">
        <v>3340</v>
      </c>
      <c r="BM105" s="25" t="s">
        <v>3388</v>
      </c>
    </row>
    <row r="106" spans="2:47" s="1" customFormat="1" ht="27">
      <c r="B106" s="42"/>
      <c r="C106" s="64"/>
      <c r="D106" s="223" t="s">
        <v>223</v>
      </c>
      <c r="E106" s="64"/>
      <c r="F106" s="269" t="s">
        <v>3379</v>
      </c>
      <c r="G106" s="64"/>
      <c r="H106" s="64"/>
      <c r="I106" s="174"/>
      <c r="J106" s="64"/>
      <c r="K106" s="64"/>
      <c r="L106" s="62"/>
      <c r="M106" s="220"/>
      <c r="N106" s="43"/>
      <c r="O106" s="43"/>
      <c r="P106" s="43"/>
      <c r="Q106" s="43"/>
      <c r="R106" s="43"/>
      <c r="S106" s="43"/>
      <c r="T106" s="79"/>
      <c r="AT106" s="25" t="s">
        <v>223</v>
      </c>
      <c r="AU106" s="25" t="s">
        <v>24</v>
      </c>
    </row>
    <row r="107" spans="2:65" s="1" customFormat="1" ht="22.5" customHeight="1">
      <c r="B107" s="42"/>
      <c r="C107" s="206" t="s">
        <v>298</v>
      </c>
      <c r="D107" s="206" t="s">
        <v>216</v>
      </c>
      <c r="E107" s="207" t="s">
        <v>3389</v>
      </c>
      <c r="F107" s="208" t="s">
        <v>3390</v>
      </c>
      <c r="G107" s="209" t="s">
        <v>441</v>
      </c>
      <c r="H107" s="210">
        <v>1</v>
      </c>
      <c r="I107" s="211"/>
      <c r="J107" s="212">
        <f>ROUND(I107*H107,2)</f>
        <v>0</v>
      </c>
      <c r="K107" s="208" t="s">
        <v>22</v>
      </c>
      <c r="L107" s="62"/>
      <c r="M107" s="213" t="s">
        <v>22</v>
      </c>
      <c r="N107" s="214" t="s">
        <v>49</v>
      </c>
      <c r="O107" s="43"/>
      <c r="P107" s="215">
        <f>O107*H107</f>
        <v>0</v>
      </c>
      <c r="Q107" s="215">
        <v>0</v>
      </c>
      <c r="R107" s="215">
        <f>Q107*H107</f>
        <v>0</v>
      </c>
      <c r="S107" s="215">
        <v>0</v>
      </c>
      <c r="T107" s="216">
        <f>S107*H107</f>
        <v>0</v>
      </c>
      <c r="AR107" s="25" t="s">
        <v>3340</v>
      </c>
      <c r="AT107" s="25" t="s">
        <v>216</v>
      </c>
      <c r="AU107" s="25" t="s">
        <v>24</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3340</v>
      </c>
      <c r="BM107" s="25" t="s">
        <v>3391</v>
      </c>
    </row>
    <row r="108" spans="2:47" s="1" customFormat="1" ht="27">
      <c r="B108" s="42"/>
      <c r="C108" s="64"/>
      <c r="D108" s="223" t="s">
        <v>223</v>
      </c>
      <c r="E108" s="64"/>
      <c r="F108" s="269" t="s">
        <v>3379</v>
      </c>
      <c r="G108" s="64"/>
      <c r="H108" s="64"/>
      <c r="I108" s="174"/>
      <c r="J108" s="64"/>
      <c r="K108" s="64"/>
      <c r="L108" s="62"/>
      <c r="M108" s="220"/>
      <c r="N108" s="43"/>
      <c r="O108" s="43"/>
      <c r="P108" s="43"/>
      <c r="Q108" s="43"/>
      <c r="R108" s="43"/>
      <c r="S108" s="43"/>
      <c r="T108" s="79"/>
      <c r="AT108" s="25" t="s">
        <v>223</v>
      </c>
      <c r="AU108" s="25" t="s">
        <v>24</v>
      </c>
    </row>
    <row r="109" spans="2:65" s="1" customFormat="1" ht="22.5" customHeight="1">
      <c r="B109" s="42"/>
      <c r="C109" s="206" t="s">
        <v>10</v>
      </c>
      <c r="D109" s="206" t="s">
        <v>216</v>
      </c>
      <c r="E109" s="207" t="s">
        <v>3392</v>
      </c>
      <c r="F109" s="208" t="s">
        <v>3393</v>
      </c>
      <c r="G109" s="209" t="s">
        <v>441</v>
      </c>
      <c r="H109" s="210">
        <v>1</v>
      </c>
      <c r="I109" s="211"/>
      <c r="J109" s="212">
        <f>ROUND(I109*H109,2)</f>
        <v>0</v>
      </c>
      <c r="K109" s="208" t="s">
        <v>220</v>
      </c>
      <c r="L109" s="62"/>
      <c r="M109" s="213" t="s">
        <v>22</v>
      </c>
      <c r="N109" s="214" t="s">
        <v>49</v>
      </c>
      <c r="O109" s="43"/>
      <c r="P109" s="215">
        <f>O109*H109</f>
        <v>0</v>
      </c>
      <c r="Q109" s="215">
        <v>0</v>
      </c>
      <c r="R109" s="215">
        <f>Q109*H109</f>
        <v>0</v>
      </c>
      <c r="S109" s="215">
        <v>0</v>
      </c>
      <c r="T109" s="216">
        <f>S109*H109</f>
        <v>0</v>
      </c>
      <c r="AR109" s="25" t="s">
        <v>3340</v>
      </c>
      <c r="AT109" s="25" t="s">
        <v>216</v>
      </c>
      <c r="AU109" s="25" t="s">
        <v>24</v>
      </c>
      <c r="AY109" s="25" t="s">
        <v>214</v>
      </c>
      <c r="BE109" s="217">
        <f>IF(N109="základní",J109,0)</f>
        <v>0</v>
      </c>
      <c r="BF109" s="217">
        <f>IF(N109="snížená",J109,0)</f>
        <v>0</v>
      </c>
      <c r="BG109" s="217">
        <f>IF(N109="zákl. přenesená",J109,0)</f>
        <v>0</v>
      </c>
      <c r="BH109" s="217">
        <f>IF(N109="sníž. přenesená",J109,0)</f>
        <v>0</v>
      </c>
      <c r="BI109" s="217">
        <f>IF(N109="nulová",J109,0)</f>
        <v>0</v>
      </c>
      <c r="BJ109" s="25" t="s">
        <v>24</v>
      </c>
      <c r="BK109" s="217">
        <f>ROUND(I109*H109,2)</f>
        <v>0</v>
      </c>
      <c r="BL109" s="25" t="s">
        <v>3340</v>
      </c>
      <c r="BM109" s="25" t="s">
        <v>3394</v>
      </c>
    </row>
    <row r="110" spans="2:47" s="1" customFormat="1" ht="13.5">
      <c r="B110" s="42"/>
      <c r="C110" s="64"/>
      <c r="D110" s="223" t="s">
        <v>223</v>
      </c>
      <c r="E110" s="64"/>
      <c r="F110" s="269" t="s">
        <v>3395</v>
      </c>
      <c r="G110" s="64"/>
      <c r="H110" s="64"/>
      <c r="I110" s="174"/>
      <c r="J110" s="64"/>
      <c r="K110" s="64"/>
      <c r="L110" s="62"/>
      <c r="M110" s="220"/>
      <c r="N110" s="43"/>
      <c r="O110" s="43"/>
      <c r="P110" s="43"/>
      <c r="Q110" s="43"/>
      <c r="R110" s="43"/>
      <c r="S110" s="43"/>
      <c r="T110" s="79"/>
      <c r="AT110" s="25" t="s">
        <v>223</v>
      </c>
      <c r="AU110" s="25" t="s">
        <v>24</v>
      </c>
    </row>
    <row r="111" spans="2:65" s="1" customFormat="1" ht="22.5" customHeight="1">
      <c r="B111" s="42"/>
      <c r="C111" s="206" t="s">
        <v>310</v>
      </c>
      <c r="D111" s="206" t="s">
        <v>216</v>
      </c>
      <c r="E111" s="207" t="s">
        <v>3396</v>
      </c>
      <c r="F111" s="208" t="s">
        <v>3397</v>
      </c>
      <c r="G111" s="209" t="s">
        <v>441</v>
      </c>
      <c r="H111" s="210">
        <v>1</v>
      </c>
      <c r="I111" s="211"/>
      <c r="J111" s="212">
        <f>ROUND(I111*H111,2)</f>
        <v>0</v>
      </c>
      <c r="K111" s="208" t="s">
        <v>234</v>
      </c>
      <c r="L111" s="62"/>
      <c r="M111" s="213" t="s">
        <v>22</v>
      </c>
      <c r="N111" s="214" t="s">
        <v>49</v>
      </c>
      <c r="O111" s="43"/>
      <c r="P111" s="215">
        <f>O111*H111</f>
        <v>0</v>
      </c>
      <c r="Q111" s="215">
        <v>0</v>
      </c>
      <c r="R111" s="215">
        <f>Q111*H111</f>
        <v>0</v>
      </c>
      <c r="S111" s="215">
        <v>0</v>
      </c>
      <c r="T111" s="216">
        <f>S111*H111</f>
        <v>0</v>
      </c>
      <c r="AR111" s="25" t="s">
        <v>3340</v>
      </c>
      <c r="AT111" s="25" t="s">
        <v>216</v>
      </c>
      <c r="AU111" s="25" t="s">
        <v>24</v>
      </c>
      <c r="AY111" s="25" t="s">
        <v>214</v>
      </c>
      <c r="BE111" s="217">
        <f>IF(N111="základní",J111,0)</f>
        <v>0</v>
      </c>
      <c r="BF111" s="217">
        <f>IF(N111="snížená",J111,0)</f>
        <v>0</v>
      </c>
      <c r="BG111" s="217">
        <f>IF(N111="zákl. přenesená",J111,0)</f>
        <v>0</v>
      </c>
      <c r="BH111" s="217">
        <f>IF(N111="sníž. přenesená",J111,0)</f>
        <v>0</v>
      </c>
      <c r="BI111" s="217">
        <f>IF(N111="nulová",J111,0)</f>
        <v>0</v>
      </c>
      <c r="BJ111" s="25" t="s">
        <v>24</v>
      </c>
      <c r="BK111" s="217">
        <f>ROUND(I111*H111,2)</f>
        <v>0</v>
      </c>
      <c r="BL111" s="25" t="s">
        <v>3340</v>
      </c>
      <c r="BM111" s="25" t="s">
        <v>3398</v>
      </c>
    </row>
    <row r="112" spans="2:47" s="1" customFormat="1" ht="13.5">
      <c r="B112" s="42"/>
      <c r="C112" s="64"/>
      <c r="D112" s="223" t="s">
        <v>223</v>
      </c>
      <c r="E112" s="64"/>
      <c r="F112" s="269" t="s">
        <v>3399</v>
      </c>
      <c r="G112" s="64"/>
      <c r="H112" s="64"/>
      <c r="I112" s="174"/>
      <c r="J112" s="64"/>
      <c r="K112" s="64"/>
      <c r="L112" s="62"/>
      <c r="M112" s="220"/>
      <c r="N112" s="43"/>
      <c r="O112" s="43"/>
      <c r="P112" s="43"/>
      <c r="Q112" s="43"/>
      <c r="R112" s="43"/>
      <c r="S112" s="43"/>
      <c r="T112" s="79"/>
      <c r="AT112" s="25" t="s">
        <v>223</v>
      </c>
      <c r="AU112" s="25" t="s">
        <v>24</v>
      </c>
    </row>
    <row r="113" spans="2:65" s="1" customFormat="1" ht="22.5" customHeight="1">
      <c r="B113" s="42"/>
      <c r="C113" s="206" t="s">
        <v>317</v>
      </c>
      <c r="D113" s="206" t="s">
        <v>216</v>
      </c>
      <c r="E113" s="207" t="s">
        <v>3400</v>
      </c>
      <c r="F113" s="208" t="s">
        <v>3401</v>
      </c>
      <c r="G113" s="209" t="s">
        <v>441</v>
      </c>
      <c r="H113" s="210">
        <v>1</v>
      </c>
      <c r="I113" s="211"/>
      <c r="J113" s="212">
        <f>ROUND(I113*H113,2)</f>
        <v>0</v>
      </c>
      <c r="K113" s="208" t="s">
        <v>220</v>
      </c>
      <c r="L113" s="62"/>
      <c r="M113" s="213" t="s">
        <v>22</v>
      </c>
      <c r="N113" s="214" t="s">
        <v>49</v>
      </c>
      <c r="O113" s="43"/>
      <c r="P113" s="215">
        <f>O113*H113</f>
        <v>0</v>
      </c>
      <c r="Q113" s="215">
        <v>0</v>
      </c>
      <c r="R113" s="215">
        <f>Q113*H113</f>
        <v>0</v>
      </c>
      <c r="S113" s="215">
        <v>0</v>
      </c>
      <c r="T113" s="216">
        <f>S113*H113</f>
        <v>0</v>
      </c>
      <c r="AR113" s="25" t="s">
        <v>3402</v>
      </c>
      <c r="AT113" s="25" t="s">
        <v>216</v>
      </c>
      <c r="AU113" s="25" t="s">
        <v>24</v>
      </c>
      <c r="AY113" s="25" t="s">
        <v>214</v>
      </c>
      <c r="BE113" s="217">
        <f>IF(N113="základní",J113,0)</f>
        <v>0</v>
      </c>
      <c r="BF113" s="217">
        <f>IF(N113="snížená",J113,0)</f>
        <v>0</v>
      </c>
      <c r="BG113" s="217">
        <f>IF(N113="zákl. přenesená",J113,0)</f>
        <v>0</v>
      </c>
      <c r="BH113" s="217">
        <f>IF(N113="sníž. přenesená",J113,0)</f>
        <v>0</v>
      </c>
      <c r="BI113" s="217">
        <f>IF(N113="nulová",J113,0)</f>
        <v>0</v>
      </c>
      <c r="BJ113" s="25" t="s">
        <v>24</v>
      </c>
      <c r="BK113" s="217">
        <f>ROUND(I113*H113,2)</f>
        <v>0</v>
      </c>
      <c r="BL113" s="25" t="s">
        <v>3402</v>
      </c>
      <c r="BM113" s="25" t="s">
        <v>3403</v>
      </c>
    </row>
    <row r="114" spans="2:47" s="1" customFormat="1" ht="27">
      <c r="B114" s="42"/>
      <c r="C114" s="64"/>
      <c r="D114" s="218" t="s">
        <v>223</v>
      </c>
      <c r="E114" s="64"/>
      <c r="F114" s="219" t="s">
        <v>3404</v>
      </c>
      <c r="G114" s="64"/>
      <c r="H114" s="64"/>
      <c r="I114" s="174"/>
      <c r="J114" s="64"/>
      <c r="K114" s="64"/>
      <c r="L114" s="62"/>
      <c r="M114" s="271"/>
      <c r="N114" s="272"/>
      <c r="O114" s="272"/>
      <c r="P114" s="272"/>
      <c r="Q114" s="272"/>
      <c r="R114" s="272"/>
      <c r="S114" s="272"/>
      <c r="T114" s="273"/>
      <c r="AT114" s="25" t="s">
        <v>223</v>
      </c>
      <c r="AU114" s="25" t="s">
        <v>24</v>
      </c>
    </row>
    <row r="115" spans="2:12" s="1" customFormat="1" ht="6.95" customHeight="1">
      <c r="B115" s="57"/>
      <c r="C115" s="58"/>
      <c r="D115" s="58"/>
      <c r="E115" s="58"/>
      <c r="F115" s="58"/>
      <c r="G115" s="58"/>
      <c r="H115" s="58"/>
      <c r="I115" s="150"/>
      <c r="J115" s="58"/>
      <c r="K115" s="58"/>
      <c r="L115" s="62"/>
    </row>
  </sheetData>
  <sheetProtection password="CC35" sheet="1" objects="1" scenarios="1" formatCells="0" formatColumns="0" formatRows="0" sort="0" autoFilter="0"/>
  <autoFilter ref="C76:K114"/>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6" customWidth="1"/>
    <col min="2" max="2" width="1.66796875" style="296" customWidth="1"/>
    <col min="3" max="4" width="5" style="296" customWidth="1"/>
    <col min="5" max="5" width="11.66015625" style="296" customWidth="1"/>
    <col min="6" max="6" width="9.16015625" style="296" customWidth="1"/>
    <col min="7" max="7" width="5" style="296" customWidth="1"/>
    <col min="8" max="8" width="77.83203125" style="296" customWidth="1"/>
    <col min="9" max="10" width="20" style="296" customWidth="1"/>
    <col min="11" max="11" width="1.66796875" style="296" customWidth="1"/>
  </cols>
  <sheetData>
    <row r="1" ht="37.5" customHeight="1"/>
    <row r="2" spans="2:11" ht="7.5" customHeight="1">
      <c r="B2" s="297"/>
      <c r="C2" s="298"/>
      <c r="D2" s="298"/>
      <c r="E2" s="298"/>
      <c r="F2" s="298"/>
      <c r="G2" s="298"/>
      <c r="H2" s="298"/>
      <c r="I2" s="298"/>
      <c r="J2" s="298"/>
      <c r="K2" s="299"/>
    </row>
    <row r="3" spans="2:11" s="16" customFormat="1" ht="45" customHeight="1">
      <c r="B3" s="300"/>
      <c r="C3" s="430" t="s">
        <v>3405</v>
      </c>
      <c r="D3" s="430"/>
      <c r="E3" s="430"/>
      <c r="F3" s="430"/>
      <c r="G3" s="430"/>
      <c r="H3" s="430"/>
      <c r="I3" s="430"/>
      <c r="J3" s="430"/>
      <c r="K3" s="301"/>
    </row>
    <row r="4" spans="2:11" ht="25.5" customHeight="1">
      <c r="B4" s="302"/>
      <c r="C4" s="434" t="s">
        <v>3406</v>
      </c>
      <c r="D4" s="434"/>
      <c r="E4" s="434"/>
      <c r="F4" s="434"/>
      <c r="G4" s="434"/>
      <c r="H4" s="434"/>
      <c r="I4" s="434"/>
      <c r="J4" s="434"/>
      <c r="K4" s="303"/>
    </row>
    <row r="5" spans="2:11" ht="5.25" customHeight="1">
      <c r="B5" s="302"/>
      <c r="C5" s="304"/>
      <c r="D5" s="304"/>
      <c r="E5" s="304"/>
      <c r="F5" s="304"/>
      <c r="G5" s="304"/>
      <c r="H5" s="304"/>
      <c r="I5" s="304"/>
      <c r="J5" s="304"/>
      <c r="K5" s="303"/>
    </row>
    <row r="6" spans="2:11" ht="15" customHeight="1">
      <c r="B6" s="302"/>
      <c r="C6" s="433" t="s">
        <v>3407</v>
      </c>
      <c r="D6" s="433"/>
      <c r="E6" s="433"/>
      <c r="F6" s="433"/>
      <c r="G6" s="433"/>
      <c r="H6" s="433"/>
      <c r="I6" s="433"/>
      <c r="J6" s="433"/>
      <c r="K6" s="303"/>
    </row>
    <row r="7" spans="2:11" ht="15" customHeight="1">
      <c r="B7" s="306"/>
      <c r="C7" s="433" t="s">
        <v>3408</v>
      </c>
      <c r="D7" s="433"/>
      <c r="E7" s="433"/>
      <c r="F7" s="433"/>
      <c r="G7" s="433"/>
      <c r="H7" s="433"/>
      <c r="I7" s="433"/>
      <c r="J7" s="433"/>
      <c r="K7" s="303"/>
    </row>
    <row r="8" spans="2:11" ht="12.75" customHeight="1">
      <c r="B8" s="306"/>
      <c r="C8" s="305"/>
      <c r="D8" s="305"/>
      <c r="E8" s="305"/>
      <c r="F8" s="305"/>
      <c r="G8" s="305"/>
      <c r="H8" s="305"/>
      <c r="I8" s="305"/>
      <c r="J8" s="305"/>
      <c r="K8" s="303"/>
    </row>
    <row r="9" spans="2:11" ht="15" customHeight="1">
      <c r="B9" s="306"/>
      <c r="C9" s="433" t="s">
        <v>3409</v>
      </c>
      <c r="D9" s="433"/>
      <c r="E9" s="433"/>
      <c r="F9" s="433"/>
      <c r="G9" s="433"/>
      <c r="H9" s="433"/>
      <c r="I9" s="433"/>
      <c r="J9" s="433"/>
      <c r="K9" s="303"/>
    </row>
    <row r="10" spans="2:11" ht="15" customHeight="1">
      <c r="B10" s="306"/>
      <c r="C10" s="305"/>
      <c r="D10" s="433" t="s">
        <v>3410</v>
      </c>
      <c r="E10" s="433"/>
      <c r="F10" s="433"/>
      <c r="G10" s="433"/>
      <c r="H10" s="433"/>
      <c r="I10" s="433"/>
      <c r="J10" s="433"/>
      <c r="K10" s="303"/>
    </row>
    <row r="11" spans="2:11" ht="15" customHeight="1">
      <c r="B11" s="306"/>
      <c r="C11" s="307"/>
      <c r="D11" s="433" t="s">
        <v>3411</v>
      </c>
      <c r="E11" s="433"/>
      <c r="F11" s="433"/>
      <c r="G11" s="433"/>
      <c r="H11" s="433"/>
      <c r="I11" s="433"/>
      <c r="J11" s="433"/>
      <c r="K11" s="303"/>
    </row>
    <row r="12" spans="2:11" ht="12.75" customHeight="1">
      <c r="B12" s="306"/>
      <c r="C12" s="307"/>
      <c r="D12" s="307"/>
      <c r="E12" s="307"/>
      <c r="F12" s="307"/>
      <c r="G12" s="307"/>
      <c r="H12" s="307"/>
      <c r="I12" s="307"/>
      <c r="J12" s="307"/>
      <c r="K12" s="303"/>
    </row>
    <row r="13" spans="2:11" ht="15" customHeight="1">
      <c r="B13" s="306"/>
      <c r="C13" s="307"/>
      <c r="D13" s="433" t="s">
        <v>3412</v>
      </c>
      <c r="E13" s="433"/>
      <c r="F13" s="433"/>
      <c r="G13" s="433"/>
      <c r="H13" s="433"/>
      <c r="I13" s="433"/>
      <c r="J13" s="433"/>
      <c r="K13" s="303"/>
    </row>
    <row r="14" spans="2:11" ht="15" customHeight="1">
      <c r="B14" s="306"/>
      <c r="C14" s="307"/>
      <c r="D14" s="433" t="s">
        <v>3413</v>
      </c>
      <c r="E14" s="433"/>
      <c r="F14" s="433"/>
      <c r="G14" s="433"/>
      <c r="H14" s="433"/>
      <c r="I14" s="433"/>
      <c r="J14" s="433"/>
      <c r="K14" s="303"/>
    </row>
    <row r="15" spans="2:11" ht="15" customHeight="1">
      <c r="B15" s="306"/>
      <c r="C15" s="307"/>
      <c r="D15" s="433" t="s">
        <v>3414</v>
      </c>
      <c r="E15" s="433"/>
      <c r="F15" s="433"/>
      <c r="G15" s="433"/>
      <c r="H15" s="433"/>
      <c r="I15" s="433"/>
      <c r="J15" s="433"/>
      <c r="K15" s="303"/>
    </row>
    <row r="16" spans="2:11" ht="15" customHeight="1">
      <c r="B16" s="306"/>
      <c r="C16" s="307"/>
      <c r="D16" s="307"/>
      <c r="E16" s="308" t="s">
        <v>155</v>
      </c>
      <c r="F16" s="433" t="s">
        <v>3415</v>
      </c>
      <c r="G16" s="433"/>
      <c r="H16" s="433"/>
      <c r="I16" s="433"/>
      <c r="J16" s="433"/>
      <c r="K16" s="303"/>
    </row>
    <row r="17" spans="2:11" ht="15" customHeight="1">
      <c r="B17" s="306"/>
      <c r="C17" s="307"/>
      <c r="D17" s="307"/>
      <c r="E17" s="308" t="s">
        <v>84</v>
      </c>
      <c r="F17" s="433" t="s">
        <v>3416</v>
      </c>
      <c r="G17" s="433"/>
      <c r="H17" s="433"/>
      <c r="I17" s="433"/>
      <c r="J17" s="433"/>
      <c r="K17" s="303"/>
    </row>
    <row r="18" spans="2:11" ht="15" customHeight="1">
      <c r="B18" s="306"/>
      <c r="C18" s="307"/>
      <c r="D18" s="307"/>
      <c r="E18" s="308" t="s">
        <v>3417</v>
      </c>
      <c r="F18" s="433" t="s">
        <v>3418</v>
      </c>
      <c r="G18" s="433"/>
      <c r="H18" s="433"/>
      <c r="I18" s="433"/>
      <c r="J18" s="433"/>
      <c r="K18" s="303"/>
    </row>
    <row r="19" spans="2:11" ht="15" customHeight="1">
      <c r="B19" s="306"/>
      <c r="C19" s="307"/>
      <c r="D19" s="307"/>
      <c r="E19" s="308" t="s">
        <v>3419</v>
      </c>
      <c r="F19" s="433" t="s">
        <v>154</v>
      </c>
      <c r="G19" s="433"/>
      <c r="H19" s="433"/>
      <c r="I19" s="433"/>
      <c r="J19" s="433"/>
      <c r="K19" s="303"/>
    </row>
    <row r="20" spans="2:11" ht="15" customHeight="1">
      <c r="B20" s="306"/>
      <c r="C20" s="307"/>
      <c r="D20" s="307"/>
      <c r="E20" s="308" t="s">
        <v>3420</v>
      </c>
      <c r="F20" s="433" t="s">
        <v>2160</v>
      </c>
      <c r="G20" s="433"/>
      <c r="H20" s="433"/>
      <c r="I20" s="433"/>
      <c r="J20" s="433"/>
      <c r="K20" s="303"/>
    </row>
    <row r="21" spans="2:11" ht="15" customHeight="1">
      <c r="B21" s="306"/>
      <c r="C21" s="307"/>
      <c r="D21" s="307"/>
      <c r="E21" s="308" t="s">
        <v>90</v>
      </c>
      <c r="F21" s="433" t="s">
        <v>3421</v>
      </c>
      <c r="G21" s="433"/>
      <c r="H21" s="433"/>
      <c r="I21" s="433"/>
      <c r="J21" s="433"/>
      <c r="K21" s="303"/>
    </row>
    <row r="22" spans="2:11" ht="12.75" customHeight="1">
      <c r="B22" s="306"/>
      <c r="C22" s="307"/>
      <c r="D22" s="307"/>
      <c r="E22" s="307"/>
      <c r="F22" s="307"/>
      <c r="G22" s="307"/>
      <c r="H22" s="307"/>
      <c r="I22" s="307"/>
      <c r="J22" s="307"/>
      <c r="K22" s="303"/>
    </row>
    <row r="23" spans="2:11" ht="15" customHeight="1">
      <c r="B23" s="306"/>
      <c r="C23" s="433" t="s">
        <v>3422</v>
      </c>
      <c r="D23" s="433"/>
      <c r="E23" s="433"/>
      <c r="F23" s="433"/>
      <c r="G23" s="433"/>
      <c r="H23" s="433"/>
      <c r="I23" s="433"/>
      <c r="J23" s="433"/>
      <c r="K23" s="303"/>
    </row>
    <row r="24" spans="2:11" ht="15" customHeight="1">
      <c r="B24" s="306"/>
      <c r="C24" s="433" t="s">
        <v>3423</v>
      </c>
      <c r="D24" s="433"/>
      <c r="E24" s="433"/>
      <c r="F24" s="433"/>
      <c r="G24" s="433"/>
      <c r="H24" s="433"/>
      <c r="I24" s="433"/>
      <c r="J24" s="433"/>
      <c r="K24" s="303"/>
    </row>
    <row r="25" spans="2:11" ht="15" customHeight="1">
      <c r="B25" s="306"/>
      <c r="C25" s="305"/>
      <c r="D25" s="433" t="s">
        <v>3424</v>
      </c>
      <c r="E25" s="433"/>
      <c r="F25" s="433"/>
      <c r="G25" s="433"/>
      <c r="H25" s="433"/>
      <c r="I25" s="433"/>
      <c r="J25" s="433"/>
      <c r="K25" s="303"/>
    </row>
    <row r="26" spans="2:11" ht="15" customHeight="1">
      <c r="B26" s="306"/>
      <c r="C26" s="307"/>
      <c r="D26" s="433" t="s">
        <v>3425</v>
      </c>
      <c r="E26" s="433"/>
      <c r="F26" s="433"/>
      <c r="G26" s="433"/>
      <c r="H26" s="433"/>
      <c r="I26" s="433"/>
      <c r="J26" s="433"/>
      <c r="K26" s="303"/>
    </row>
    <row r="27" spans="2:11" ht="12.75" customHeight="1">
      <c r="B27" s="306"/>
      <c r="C27" s="307"/>
      <c r="D27" s="307"/>
      <c r="E27" s="307"/>
      <c r="F27" s="307"/>
      <c r="G27" s="307"/>
      <c r="H27" s="307"/>
      <c r="I27" s="307"/>
      <c r="J27" s="307"/>
      <c r="K27" s="303"/>
    </row>
    <row r="28" spans="2:11" ht="15" customHeight="1">
      <c r="B28" s="306"/>
      <c r="C28" s="307"/>
      <c r="D28" s="433" t="s">
        <v>3426</v>
      </c>
      <c r="E28" s="433"/>
      <c r="F28" s="433"/>
      <c r="G28" s="433"/>
      <c r="H28" s="433"/>
      <c r="I28" s="433"/>
      <c r="J28" s="433"/>
      <c r="K28" s="303"/>
    </row>
    <row r="29" spans="2:11" ht="15" customHeight="1">
      <c r="B29" s="306"/>
      <c r="C29" s="307"/>
      <c r="D29" s="433" t="s">
        <v>3427</v>
      </c>
      <c r="E29" s="433"/>
      <c r="F29" s="433"/>
      <c r="G29" s="433"/>
      <c r="H29" s="433"/>
      <c r="I29" s="433"/>
      <c r="J29" s="433"/>
      <c r="K29" s="303"/>
    </row>
    <row r="30" spans="2:11" ht="12.75" customHeight="1">
      <c r="B30" s="306"/>
      <c r="C30" s="307"/>
      <c r="D30" s="307"/>
      <c r="E30" s="307"/>
      <c r="F30" s="307"/>
      <c r="G30" s="307"/>
      <c r="H30" s="307"/>
      <c r="I30" s="307"/>
      <c r="J30" s="307"/>
      <c r="K30" s="303"/>
    </row>
    <row r="31" spans="2:11" ht="15" customHeight="1">
      <c r="B31" s="306"/>
      <c r="C31" s="307"/>
      <c r="D31" s="433" t="s">
        <v>3428</v>
      </c>
      <c r="E31" s="433"/>
      <c r="F31" s="433"/>
      <c r="G31" s="433"/>
      <c r="H31" s="433"/>
      <c r="I31" s="433"/>
      <c r="J31" s="433"/>
      <c r="K31" s="303"/>
    </row>
    <row r="32" spans="2:11" ht="15" customHeight="1">
      <c r="B32" s="306"/>
      <c r="C32" s="307"/>
      <c r="D32" s="433" t="s">
        <v>3429</v>
      </c>
      <c r="E32" s="433"/>
      <c r="F32" s="433"/>
      <c r="G32" s="433"/>
      <c r="H32" s="433"/>
      <c r="I32" s="433"/>
      <c r="J32" s="433"/>
      <c r="K32" s="303"/>
    </row>
    <row r="33" spans="2:11" ht="15" customHeight="1">
      <c r="B33" s="306"/>
      <c r="C33" s="307"/>
      <c r="D33" s="433" t="s">
        <v>3430</v>
      </c>
      <c r="E33" s="433"/>
      <c r="F33" s="433"/>
      <c r="G33" s="433"/>
      <c r="H33" s="433"/>
      <c r="I33" s="433"/>
      <c r="J33" s="433"/>
      <c r="K33" s="303"/>
    </row>
    <row r="34" spans="2:11" ht="15" customHeight="1">
      <c r="B34" s="306"/>
      <c r="C34" s="307"/>
      <c r="D34" s="305"/>
      <c r="E34" s="309" t="s">
        <v>199</v>
      </c>
      <c r="F34" s="305"/>
      <c r="G34" s="433" t="s">
        <v>3431</v>
      </c>
      <c r="H34" s="433"/>
      <c r="I34" s="433"/>
      <c r="J34" s="433"/>
      <c r="K34" s="303"/>
    </row>
    <row r="35" spans="2:11" ht="30.75" customHeight="1">
      <c r="B35" s="306"/>
      <c r="C35" s="307"/>
      <c r="D35" s="305"/>
      <c r="E35" s="309" t="s">
        <v>3432</v>
      </c>
      <c r="F35" s="305"/>
      <c r="G35" s="433" t="s">
        <v>3433</v>
      </c>
      <c r="H35" s="433"/>
      <c r="I35" s="433"/>
      <c r="J35" s="433"/>
      <c r="K35" s="303"/>
    </row>
    <row r="36" spans="2:11" ht="15" customHeight="1">
      <c r="B36" s="306"/>
      <c r="C36" s="307"/>
      <c r="D36" s="305"/>
      <c r="E36" s="309" t="s">
        <v>59</v>
      </c>
      <c r="F36" s="305"/>
      <c r="G36" s="433" t="s">
        <v>3434</v>
      </c>
      <c r="H36" s="433"/>
      <c r="I36" s="433"/>
      <c r="J36" s="433"/>
      <c r="K36" s="303"/>
    </row>
    <row r="37" spans="2:11" ht="15" customHeight="1">
      <c r="B37" s="306"/>
      <c r="C37" s="307"/>
      <c r="D37" s="305"/>
      <c r="E37" s="309" t="s">
        <v>200</v>
      </c>
      <c r="F37" s="305"/>
      <c r="G37" s="433" t="s">
        <v>3435</v>
      </c>
      <c r="H37" s="433"/>
      <c r="I37" s="433"/>
      <c r="J37" s="433"/>
      <c r="K37" s="303"/>
    </row>
    <row r="38" spans="2:11" ht="15" customHeight="1">
      <c r="B38" s="306"/>
      <c r="C38" s="307"/>
      <c r="D38" s="305"/>
      <c r="E38" s="309" t="s">
        <v>201</v>
      </c>
      <c r="F38" s="305"/>
      <c r="G38" s="433" t="s">
        <v>3436</v>
      </c>
      <c r="H38" s="433"/>
      <c r="I38" s="433"/>
      <c r="J38" s="433"/>
      <c r="K38" s="303"/>
    </row>
    <row r="39" spans="2:11" ht="15" customHeight="1">
      <c r="B39" s="306"/>
      <c r="C39" s="307"/>
      <c r="D39" s="305"/>
      <c r="E39" s="309" t="s">
        <v>202</v>
      </c>
      <c r="F39" s="305"/>
      <c r="G39" s="433" t="s">
        <v>3437</v>
      </c>
      <c r="H39" s="433"/>
      <c r="I39" s="433"/>
      <c r="J39" s="433"/>
      <c r="K39" s="303"/>
    </row>
    <row r="40" spans="2:11" ht="15" customHeight="1">
      <c r="B40" s="306"/>
      <c r="C40" s="307"/>
      <c r="D40" s="305"/>
      <c r="E40" s="309" t="s">
        <v>3438</v>
      </c>
      <c r="F40" s="305"/>
      <c r="G40" s="433" t="s">
        <v>3439</v>
      </c>
      <c r="H40" s="433"/>
      <c r="I40" s="433"/>
      <c r="J40" s="433"/>
      <c r="K40" s="303"/>
    </row>
    <row r="41" spans="2:11" ht="15" customHeight="1">
      <c r="B41" s="306"/>
      <c r="C41" s="307"/>
      <c r="D41" s="305"/>
      <c r="E41" s="309"/>
      <c r="F41" s="305"/>
      <c r="G41" s="433" t="s">
        <v>3440</v>
      </c>
      <c r="H41" s="433"/>
      <c r="I41" s="433"/>
      <c r="J41" s="433"/>
      <c r="K41" s="303"/>
    </row>
    <row r="42" spans="2:11" ht="15" customHeight="1">
      <c r="B42" s="306"/>
      <c r="C42" s="307"/>
      <c r="D42" s="305"/>
      <c r="E42" s="309" t="s">
        <v>3441</v>
      </c>
      <c r="F42" s="305"/>
      <c r="G42" s="433" t="s">
        <v>3442</v>
      </c>
      <c r="H42" s="433"/>
      <c r="I42" s="433"/>
      <c r="J42" s="433"/>
      <c r="K42" s="303"/>
    </row>
    <row r="43" spans="2:11" ht="15" customHeight="1">
      <c r="B43" s="306"/>
      <c r="C43" s="307"/>
      <c r="D43" s="305"/>
      <c r="E43" s="309" t="s">
        <v>204</v>
      </c>
      <c r="F43" s="305"/>
      <c r="G43" s="433" t="s">
        <v>3443</v>
      </c>
      <c r="H43" s="433"/>
      <c r="I43" s="433"/>
      <c r="J43" s="433"/>
      <c r="K43" s="303"/>
    </row>
    <row r="44" spans="2:11" ht="12.75" customHeight="1">
      <c r="B44" s="306"/>
      <c r="C44" s="307"/>
      <c r="D44" s="305"/>
      <c r="E44" s="305"/>
      <c r="F44" s="305"/>
      <c r="G44" s="305"/>
      <c r="H44" s="305"/>
      <c r="I44" s="305"/>
      <c r="J44" s="305"/>
      <c r="K44" s="303"/>
    </row>
    <row r="45" spans="2:11" ht="15" customHeight="1">
      <c r="B45" s="306"/>
      <c r="C45" s="307"/>
      <c r="D45" s="433" t="s">
        <v>3444</v>
      </c>
      <c r="E45" s="433"/>
      <c r="F45" s="433"/>
      <c r="G45" s="433"/>
      <c r="H45" s="433"/>
      <c r="I45" s="433"/>
      <c r="J45" s="433"/>
      <c r="K45" s="303"/>
    </row>
    <row r="46" spans="2:11" ht="15" customHeight="1">
      <c r="B46" s="306"/>
      <c r="C46" s="307"/>
      <c r="D46" s="307"/>
      <c r="E46" s="433" t="s">
        <v>3445</v>
      </c>
      <c r="F46" s="433"/>
      <c r="G46" s="433"/>
      <c r="H46" s="433"/>
      <c r="I46" s="433"/>
      <c r="J46" s="433"/>
      <c r="K46" s="303"/>
    </row>
    <row r="47" spans="2:11" ht="15" customHeight="1">
      <c r="B47" s="306"/>
      <c r="C47" s="307"/>
      <c r="D47" s="307"/>
      <c r="E47" s="433" t="s">
        <v>3446</v>
      </c>
      <c r="F47" s="433"/>
      <c r="G47" s="433"/>
      <c r="H47" s="433"/>
      <c r="I47" s="433"/>
      <c r="J47" s="433"/>
      <c r="K47" s="303"/>
    </row>
    <row r="48" spans="2:11" ht="15" customHeight="1">
      <c r="B48" s="306"/>
      <c r="C48" s="307"/>
      <c r="D48" s="307"/>
      <c r="E48" s="433" t="s">
        <v>3447</v>
      </c>
      <c r="F48" s="433"/>
      <c r="G48" s="433"/>
      <c r="H48" s="433"/>
      <c r="I48" s="433"/>
      <c r="J48" s="433"/>
      <c r="K48" s="303"/>
    </row>
    <row r="49" spans="2:11" ht="15" customHeight="1">
      <c r="B49" s="306"/>
      <c r="C49" s="307"/>
      <c r="D49" s="433" t="s">
        <v>3448</v>
      </c>
      <c r="E49" s="433"/>
      <c r="F49" s="433"/>
      <c r="G49" s="433"/>
      <c r="H49" s="433"/>
      <c r="I49" s="433"/>
      <c r="J49" s="433"/>
      <c r="K49" s="303"/>
    </row>
    <row r="50" spans="2:11" ht="25.5" customHeight="1">
      <c r="B50" s="302"/>
      <c r="C50" s="434" t="s">
        <v>3449</v>
      </c>
      <c r="D50" s="434"/>
      <c r="E50" s="434"/>
      <c r="F50" s="434"/>
      <c r="G50" s="434"/>
      <c r="H50" s="434"/>
      <c r="I50" s="434"/>
      <c r="J50" s="434"/>
      <c r="K50" s="303"/>
    </row>
    <row r="51" spans="2:11" ht="5.25" customHeight="1">
      <c r="B51" s="302"/>
      <c r="C51" s="304"/>
      <c r="D51" s="304"/>
      <c r="E51" s="304"/>
      <c r="F51" s="304"/>
      <c r="G51" s="304"/>
      <c r="H51" s="304"/>
      <c r="I51" s="304"/>
      <c r="J51" s="304"/>
      <c r="K51" s="303"/>
    </row>
    <row r="52" spans="2:11" ht="15" customHeight="1">
      <c r="B52" s="302"/>
      <c r="C52" s="433" t="s">
        <v>3450</v>
      </c>
      <c r="D52" s="433"/>
      <c r="E52" s="433"/>
      <c r="F52" s="433"/>
      <c r="G52" s="433"/>
      <c r="H52" s="433"/>
      <c r="I52" s="433"/>
      <c r="J52" s="433"/>
      <c r="K52" s="303"/>
    </row>
    <row r="53" spans="2:11" ht="15" customHeight="1">
      <c r="B53" s="302"/>
      <c r="C53" s="433" t="s">
        <v>3451</v>
      </c>
      <c r="D53" s="433"/>
      <c r="E53" s="433"/>
      <c r="F53" s="433"/>
      <c r="G53" s="433"/>
      <c r="H53" s="433"/>
      <c r="I53" s="433"/>
      <c r="J53" s="433"/>
      <c r="K53" s="303"/>
    </row>
    <row r="54" spans="2:11" ht="12.75" customHeight="1">
      <c r="B54" s="302"/>
      <c r="C54" s="305"/>
      <c r="D54" s="305"/>
      <c r="E54" s="305"/>
      <c r="F54" s="305"/>
      <c r="G54" s="305"/>
      <c r="H54" s="305"/>
      <c r="I54" s="305"/>
      <c r="J54" s="305"/>
      <c r="K54" s="303"/>
    </row>
    <row r="55" spans="2:11" ht="15" customHeight="1">
      <c r="B55" s="302"/>
      <c r="C55" s="433" t="s">
        <v>3452</v>
      </c>
      <c r="D55" s="433"/>
      <c r="E55" s="433"/>
      <c r="F55" s="433"/>
      <c r="G55" s="433"/>
      <c r="H55" s="433"/>
      <c r="I55" s="433"/>
      <c r="J55" s="433"/>
      <c r="K55" s="303"/>
    </row>
    <row r="56" spans="2:11" ht="15" customHeight="1">
      <c r="B56" s="302"/>
      <c r="C56" s="307"/>
      <c r="D56" s="433" t="s">
        <v>3453</v>
      </c>
      <c r="E56" s="433"/>
      <c r="F56" s="433"/>
      <c r="G56" s="433"/>
      <c r="H56" s="433"/>
      <c r="I56" s="433"/>
      <c r="J56" s="433"/>
      <c r="K56" s="303"/>
    </row>
    <row r="57" spans="2:11" ht="15" customHeight="1">
      <c r="B57" s="302"/>
      <c r="C57" s="307"/>
      <c r="D57" s="433" t="s">
        <v>3454</v>
      </c>
      <c r="E57" s="433"/>
      <c r="F57" s="433"/>
      <c r="G57" s="433"/>
      <c r="H57" s="433"/>
      <c r="I57" s="433"/>
      <c r="J57" s="433"/>
      <c r="K57" s="303"/>
    </row>
    <row r="58" spans="2:11" ht="15" customHeight="1">
      <c r="B58" s="302"/>
      <c r="C58" s="307"/>
      <c r="D58" s="433" t="s">
        <v>3455</v>
      </c>
      <c r="E58" s="433"/>
      <c r="F58" s="433"/>
      <c r="G58" s="433"/>
      <c r="H58" s="433"/>
      <c r="I58" s="433"/>
      <c r="J58" s="433"/>
      <c r="K58" s="303"/>
    </row>
    <row r="59" spans="2:11" ht="15" customHeight="1">
      <c r="B59" s="302"/>
      <c r="C59" s="307"/>
      <c r="D59" s="433" t="s">
        <v>3456</v>
      </c>
      <c r="E59" s="433"/>
      <c r="F59" s="433"/>
      <c r="G59" s="433"/>
      <c r="H59" s="433"/>
      <c r="I59" s="433"/>
      <c r="J59" s="433"/>
      <c r="K59" s="303"/>
    </row>
    <row r="60" spans="2:11" ht="15" customHeight="1">
      <c r="B60" s="302"/>
      <c r="C60" s="307"/>
      <c r="D60" s="432" t="s">
        <v>3457</v>
      </c>
      <c r="E60" s="432"/>
      <c r="F60" s="432"/>
      <c r="G60" s="432"/>
      <c r="H60" s="432"/>
      <c r="I60" s="432"/>
      <c r="J60" s="432"/>
      <c r="K60" s="303"/>
    </row>
    <row r="61" spans="2:11" ht="15" customHeight="1">
      <c r="B61" s="302"/>
      <c r="C61" s="307"/>
      <c r="D61" s="433" t="s">
        <v>3458</v>
      </c>
      <c r="E61" s="433"/>
      <c r="F61" s="433"/>
      <c r="G61" s="433"/>
      <c r="H61" s="433"/>
      <c r="I61" s="433"/>
      <c r="J61" s="433"/>
      <c r="K61" s="303"/>
    </row>
    <row r="62" spans="2:11" ht="12.75" customHeight="1">
      <c r="B62" s="302"/>
      <c r="C62" s="307"/>
      <c r="D62" s="307"/>
      <c r="E62" s="310"/>
      <c r="F62" s="307"/>
      <c r="G62" s="307"/>
      <c r="H62" s="307"/>
      <c r="I62" s="307"/>
      <c r="J62" s="307"/>
      <c r="K62" s="303"/>
    </row>
    <row r="63" spans="2:11" ht="15" customHeight="1">
      <c r="B63" s="302"/>
      <c r="C63" s="307"/>
      <c r="D63" s="433" t="s">
        <v>3459</v>
      </c>
      <c r="E63" s="433"/>
      <c r="F63" s="433"/>
      <c r="G63" s="433"/>
      <c r="H63" s="433"/>
      <c r="I63" s="433"/>
      <c r="J63" s="433"/>
      <c r="K63" s="303"/>
    </row>
    <row r="64" spans="2:11" ht="15" customHeight="1">
      <c r="B64" s="302"/>
      <c r="C64" s="307"/>
      <c r="D64" s="432" t="s">
        <v>3460</v>
      </c>
      <c r="E64" s="432"/>
      <c r="F64" s="432"/>
      <c r="G64" s="432"/>
      <c r="H64" s="432"/>
      <c r="I64" s="432"/>
      <c r="J64" s="432"/>
      <c r="K64" s="303"/>
    </row>
    <row r="65" spans="2:11" ht="15" customHeight="1">
      <c r="B65" s="302"/>
      <c r="C65" s="307"/>
      <c r="D65" s="433" t="s">
        <v>3461</v>
      </c>
      <c r="E65" s="433"/>
      <c r="F65" s="433"/>
      <c r="G65" s="433"/>
      <c r="H65" s="433"/>
      <c r="I65" s="433"/>
      <c r="J65" s="433"/>
      <c r="K65" s="303"/>
    </row>
    <row r="66" spans="2:11" ht="15" customHeight="1">
      <c r="B66" s="302"/>
      <c r="C66" s="307"/>
      <c r="D66" s="433" t="s">
        <v>3462</v>
      </c>
      <c r="E66" s="433"/>
      <c r="F66" s="433"/>
      <c r="G66" s="433"/>
      <c r="H66" s="433"/>
      <c r="I66" s="433"/>
      <c r="J66" s="433"/>
      <c r="K66" s="303"/>
    </row>
    <row r="67" spans="2:11" ht="15" customHeight="1">
      <c r="B67" s="302"/>
      <c r="C67" s="307"/>
      <c r="D67" s="433" t="s">
        <v>3463</v>
      </c>
      <c r="E67" s="433"/>
      <c r="F67" s="433"/>
      <c r="G67" s="433"/>
      <c r="H67" s="433"/>
      <c r="I67" s="433"/>
      <c r="J67" s="433"/>
      <c r="K67" s="303"/>
    </row>
    <row r="68" spans="2:11" ht="15" customHeight="1">
      <c r="B68" s="302"/>
      <c r="C68" s="307"/>
      <c r="D68" s="433" t="s">
        <v>3464</v>
      </c>
      <c r="E68" s="433"/>
      <c r="F68" s="433"/>
      <c r="G68" s="433"/>
      <c r="H68" s="433"/>
      <c r="I68" s="433"/>
      <c r="J68" s="433"/>
      <c r="K68" s="303"/>
    </row>
    <row r="69" spans="2:11" ht="12.75" customHeight="1">
      <c r="B69" s="311"/>
      <c r="C69" s="312"/>
      <c r="D69" s="312"/>
      <c r="E69" s="312"/>
      <c r="F69" s="312"/>
      <c r="G69" s="312"/>
      <c r="H69" s="312"/>
      <c r="I69" s="312"/>
      <c r="J69" s="312"/>
      <c r="K69" s="313"/>
    </row>
    <row r="70" spans="2:11" ht="18.75" customHeight="1">
      <c r="B70" s="314"/>
      <c r="C70" s="314"/>
      <c r="D70" s="314"/>
      <c r="E70" s="314"/>
      <c r="F70" s="314"/>
      <c r="G70" s="314"/>
      <c r="H70" s="314"/>
      <c r="I70" s="314"/>
      <c r="J70" s="314"/>
      <c r="K70" s="315"/>
    </row>
    <row r="71" spans="2:11" ht="18.75" customHeight="1">
      <c r="B71" s="315"/>
      <c r="C71" s="315"/>
      <c r="D71" s="315"/>
      <c r="E71" s="315"/>
      <c r="F71" s="315"/>
      <c r="G71" s="315"/>
      <c r="H71" s="315"/>
      <c r="I71" s="315"/>
      <c r="J71" s="315"/>
      <c r="K71" s="315"/>
    </row>
    <row r="72" spans="2:11" ht="7.5" customHeight="1">
      <c r="B72" s="316"/>
      <c r="C72" s="317"/>
      <c r="D72" s="317"/>
      <c r="E72" s="317"/>
      <c r="F72" s="317"/>
      <c r="G72" s="317"/>
      <c r="H72" s="317"/>
      <c r="I72" s="317"/>
      <c r="J72" s="317"/>
      <c r="K72" s="318"/>
    </row>
    <row r="73" spans="2:11" ht="45" customHeight="1">
      <c r="B73" s="319"/>
      <c r="C73" s="431" t="s">
        <v>161</v>
      </c>
      <c r="D73" s="431"/>
      <c r="E73" s="431"/>
      <c r="F73" s="431"/>
      <c r="G73" s="431"/>
      <c r="H73" s="431"/>
      <c r="I73" s="431"/>
      <c r="J73" s="431"/>
      <c r="K73" s="320"/>
    </row>
    <row r="74" spans="2:11" ht="17.25" customHeight="1">
      <c r="B74" s="319"/>
      <c r="C74" s="321" t="s">
        <v>3465</v>
      </c>
      <c r="D74" s="321"/>
      <c r="E74" s="321"/>
      <c r="F74" s="321" t="s">
        <v>3466</v>
      </c>
      <c r="G74" s="322"/>
      <c r="H74" s="321" t="s">
        <v>200</v>
      </c>
      <c r="I74" s="321" t="s">
        <v>63</v>
      </c>
      <c r="J74" s="321" t="s">
        <v>3467</v>
      </c>
      <c r="K74" s="320"/>
    </row>
    <row r="75" spans="2:11" ht="17.25" customHeight="1">
      <c r="B75" s="319"/>
      <c r="C75" s="323" t="s">
        <v>3468</v>
      </c>
      <c r="D75" s="323"/>
      <c r="E75" s="323"/>
      <c r="F75" s="324" t="s">
        <v>3469</v>
      </c>
      <c r="G75" s="325"/>
      <c r="H75" s="323"/>
      <c r="I75" s="323"/>
      <c r="J75" s="323" t="s">
        <v>3470</v>
      </c>
      <c r="K75" s="320"/>
    </row>
    <row r="76" spans="2:11" ht="5.25" customHeight="1">
      <c r="B76" s="319"/>
      <c r="C76" s="326"/>
      <c r="D76" s="326"/>
      <c r="E76" s="326"/>
      <c r="F76" s="326"/>
      <c r="G76" s="327"/>
      <c r="H76" s="326"/>
      <c r="I76" s="326"/>
      <c r="J76" s="326"/>
      <c r="K76" s="320"/>
    </row>
    <row r="77" spans="2:11" ht="15" customHeight="1">
      <c r="B77" s="319"/>
      <c r="C77" s="309" t="s">
        <v>59</v>
      </c>
      <c r="D77" s="326"/>
      <c r="E77" s="326"/>
      <c r="F77" s="328" t="s">
        <v>3471</v>
      </c>
      <c r="G77" s="327"/>
      <c r="H77" s="309" t="s">
        <v>3472</v>
      </c>
      <c r="I77" s="309" t="s">
        <v>3473</v>
      </c>
      <c r="J77" s="309">
        <v>20</v>
      </c>
      <c r="K77" s="320"/>
    </row>
    <row r="78" spans="2:11" ht="15" customHeight="1">
      <c r="B78" s="319"/>
      <c r="C78" s="309" t="s">
        <v>3474</v>
      </c>
      <c r="D78" s="309"/>
      <c r="E78" s="309"/>
      <c r="F78" s="328" t="s">
        <v>3471</v>
      </c>
      <c r="G78" s="327"/>
      <c r="H78" s="309" t="s">
        <v>3475</v>
      </c>
      <c r="I78" s="309" t="s">
        <v>3473</v>
      </c>
      <c r="J78" s="309">
        <v>120</v>
      </c>
      <c r="K78" s="320"/>
    </row>
    <row r="79" spans="2:11" ht="15" customHeight="1">
      <c r="B79" s="329"/>
      <c r="C79" s="309" t="s">
        <v>3476</v>
      </c>
      <c r="D79" s="309"/>
      <c r="E79" s="309"/>
      <c r="F79" s="328" t="s">
        <v>3477</v>
      </c>
      <c r="G79" s="327"/>
      <c r="H79" s="309" t="s">
        <v>3478</v>
      </c>
      <c r="I79" s="309" t="s">
        <v>3473</v>
      </c>
      <c r="J79" s="309">
        <v>50</v>
      </c>
      <c r="K79" s="320"/>
    </row>
    <row r="80" spans="2:11" ht="15" customHeight="1">
      <c r="B80" s="329"/>
      <c r="C80" s="309" t="s">
        <v>3479</v>
      </c>
      <c r="D80" s="309"/>
      <c r="E80" s="309"/>
      <c r="F80" s="328" t="s">
        <v>3471</v>
      </c>
      <c r="G80" s="327"/>
      <c r="H80" s="309" t="s">
        <v>3480</v>
      </c>
      <c r="I80" s="309" t="s">
        <v>3481</v>
      </c>
      <c r="J80" s="309"/>
      <c r="K80" s="320"/>
    </row>
    <row r="81" spans="2:11" ht="15" customHeight="1">
      <c r="B81" s="329"/>
      <c r="C81" s="330" t="s">
        <v>3482</v>
      </c>
      <c r="D81" s="330"/>
      <c r="E81" s="330"/>
      <c r="F81" s="331" t="s">
        <v>3477</v>
      </c>
      <c r="G81" s="330"/>
      <c r="H81" s="330" t="s">
        <v>3483</v>
      </c>
      <c r="I81" s="330" t="s">
        <v>3473</v>
      </c>
      <c r="J81" s="330">
        <v>15</v>
      </c>
      <c r="K81" s="320"/>
    </row>
    <row r="82" spans="2:11" ht="15" customHeight="1">
      <c r="B82" s="329"/>
      <c r="C82" s="330" t="s">
        <v>3484</v>
      </c>
      <c r="D82" s="330"/>
      <c r="E82" s="330"/>
      <c r="F82" s="331" t="s">
        <v>3477</v>
      </c>
      <c r="G82" s="330"/>
      <c r="H82" s="330" t="s">
        <v>3485</v>
      </c>
      <c r="I82" s="330" t="s">
        <v>3473</v>
      </c>
      <c r="J82" s="330">
        <v>15</v>
      </c>
      <c r="K82" s="320"/>
    </row>
    <row r="83" spans="2:11" ht="15" customHeight="1">
      <c r="B83" s="329"/>
      <c r="C83" s="330" t="s">
        <v>3486</v>
      </c>
      <c r="D83" s="330"/>
      <c r="E83" s="330"/>
      <c r="F83" s="331" t="s">
        <v>3477</v>
      </c>
      <c r="G83" s="330"/>
      <c r="H83" s="330" t="s">
        <v>3487</v>
      </c>
      <c r="I83" s="330" t="s">
        <v>3473</v>
      </c>
      <c r="J83" s="330">
        <v>20</v>
      </c>
      <c r="K83" s="320"/>
    </row>
    <row r="84" spans="2:11" ht="15" customHeight="1">
      <c r="B84" s="329"/>
      <c r="C84" s="330" t="s">
        <v>3488</v>
      </c>
      <c r="D84" s="330"/>
      <c r="E84" s="330"/>
      <c r="F84" s="331" t="s">
        <v>3477</v>
      </c>
      <c r="G84" s="330"/>
      <c r="H84" s="330" t="s">
        <v>3489</v>
      </c>
      <c r="I84" s="330" t="s">
        <v>3473</v>
      </c>
      <c r="J84" s="330">
        <v>20</v>
      </c>
      <c r="K84" s="320"/>
    </row>
    <row r="85" spans="2:11" ht="15" customHeight="1">
      <c r="B85" s="329"/>
      <c r="C85" s="309" t="s">
        <v>3490</v>
      </c>
      <c r="D85" s="309"/>
      <c r="E85" s="309"/>
      <c r="F85" s="328" t="s">
        <v>3477</v>
      </c>
      <c r="G85" s="327"/>
      <c r="H85" s="309" t="s">
        <v>3491</v>
      </c>
      <c r="I85" s="309" t="s">
        <v>3473</v>
      </c>
      <c r="J85" s="309">
        <v>50</v>
      </c>
      <c r="K85" s="320"/>
    </row>
    <row r="86" spans="2:11" ht="15" customHeight="1">
      <c r="B86" s="329"/>
      <c r="C86" s="309" t="s">
        <v>3492</v>
      </c>
      <c r="D86" s="309"/>
      <c r="E86" s="309"/>
      <c r="F86" s="328" t="s">
        <v>3477</v>
      </c>
      <c r="G86" s="327"/>
      <c r="H86" s="309" t="s">
        <v>3493</v>
      </c>
      <c r="I86" s="309" t="s">
        <v>3473</v>
      </c>
      <c r="J86" s="309">
        <v>20</v>
      </c>
      <c r="K86" s="320"/>
    </row>
    <row r="87" spans="2:11" ht="15" customHeight="1">
      <c r="B87" s="329"/>
      <c r="C87" s="309" t="s">
        <v>3494</v>
      </c>
      <c r="D87" s="309"/>
      <c r="E87" s="309"/>
      <c r="F87" s="328" t="s">
        <v>3477</v>
      </c>
      <c r="G87" s="327"/>
      <c r="H87" s="309" t="s">
        <v>3495</v>
      </c>
      <c r="I87" s="309" t="s">
        <v>3473</v>
      </c>
      <c r="J87" s="309">
        <v>20</v>
      </c>
      <c r="K87" s="320"/>
    </row>
    <row r="88" spans="2:11" ht="15" customHeight="1">
      <c r="B88" s="329"/>
      <c r="C88" s="309" t="s">
        <v>3496</v>
      </c>
      <c r="D88" s="309"/>
      <c r="E88" s="309"/>
      <c r="F88" s="328" t="s">
        <v>3477</v>
      </c>
      <c r="G88" s="327"/>
      <c r="H88" s="309" t="s">
        <v>3497</v>
      </c>
      <c r="I88" s="309" t="s">
        <v>3473</v>
      </c>
      <c r="J88" s="309">
        <v>50</v>
      </c>
      <c r="K88" s="320"/>
    </row>
    <row r="89" spans="2:11" ht="15" customHeight="1">
      <c r="B89" s="329"/>
      <c r="C89" s="309" t="s">
        <v>3498</v>
      </c>
      <c r="D89" s="309"/>
      <c r="E89" s="309"/>
      <c r="F89" s="328" t="s">
        <v>3477</v>
      </c>
      <c r="G89" s="327"/>
      <c r="H89" s="309" t="s">
        <v>3498</v>
      </c>
      <c r="I89" s="309" t="s">
        <v>3473</v>
      </c>
      <c r="J89" s="309">
        <v>50</v>
      </c>
      <c r="K89" s="320"/>
    </row>
    <row r="90" spans="2:11" ht="15" customHeight="1">
      <c r="B90" s="329"/>
      <c r="C90" s="309" t="s">
        <v>205</v>
      </c>
      <c r="D90" s="309"/>
      <c r="E90" s="309"/>
      <c r="F90" s="328" t="s">
        <v>3477</v>
      </c>
      <c r="G90" s="327"/>
      <c r="H90" s="309" t="s">
        <v>3499</v>
      </c>
      <c r="I90" s="309" t="s">
        <v>3473</v>
      </c>
      <c r="J90" s="309">
        <v>255</v>
      </c>
      <c r="K90" s="320"/>
    </row>
    <row r="91" spans="2:11" ht="15" customHeight="1">
      <c r="B91" s="329"/>
      <c r="C91" s="309" t="s">
        <v>3500</v>
      </c>
      <c r="D91" s="309"/>
      <c r="E91" s="309"/>
      <c r="F91" s="328" t="s">
        <v>3471</v>
      </c>
      <c r="G91" s="327"/>
      <c r="H91" s="309" t="s">
        <v>3501</v>
      </c>
      <c r="I91" s="309" t="s">
        <v>3502</v>
      </c>
      <c r="J91" s="309"/>
      <c r="K91" s="320"/>
    </row>
    <row r="92" spans="2:11" ht="15" customHeight="1">
      <c r="B92" s="329"/>
      <c r="C92" s="309" t="s">
        <v>3503</v>
      </c>
      <c r="D92" s="309"/>
      <c r="E92" s="309"/>
      <c r="F92" s="328" t="s">
        <v>3471</v>
      </c>
      <c r="G92" s="327"/>
      <c r="H92" s="309" t="s">
        <v>3504</v>
      </c>
      <c r="I92" s="309" t="s">
        <v>3505</v>
      </c>
      <c r="J92" s="309"/>
      <c r="K92" s="320"/>
    </row>
    <row r="93" spans="2:11" ht="15" customHeight="1">
      <c r="B93" s="329"/>
      <c r="C93" s="309" t="s">
        <v>3506</v>
      </c>
      <c r="D93" s="309"/>
      <c r="E93" s="309"/>
      <c r="F93" s="328" t="s">
        <v>3471</v>
      </c>
      <c r="G93" s="327"/>
      <c r="H93" s="309" t="s">
        <v>3506</v>
      </c>
      <c r="I93" s="309" t="s">
        <v>3505</v>
      </c>
      <c r="J93" s="309"/>
      <c r="K93" s="320"/>
    </row>
    <row r="94" spans="2:11" ht="15" customHeight="1">
      <c r="B94" s="329"/>
      <c r="C94" s="309" t="s">
        <v>44</v>
      </c>
      <c r="D94" s="309"/>
      <c r="E94" s="309"/>
      <c r="F94" s="328" t="s">
        <v>3471</v>
      </c>
      <c r="G94" s="327"/>
      <c r="H94" s="309" t="s">
        <v>3507</v>
      </c>
      <c r="I94" s="309" t="s">
        <v>3505</v>
      </c>
      <c r="J94" s="309"/>
      <c r="K94" s="320"/>
    </row>
    <row r="95" spans="2:11" ht="15" customHeight="1">
      <c r="B95" s="329"/>
      <c r="C95" s="309" t="s">
        <v>54</v>
      </c>
      <c r="D95" s="309"/>
      <c r="E95" s="309"/>
      <c r="F95" s="328" t="s">
        <v>3471</v>
      </c>
      <c r="G95" s="327"/>
      <c r="H95" s="309" t="s">
        <v>3508</v>
      </c>
      <c r="I95" s="309" t="s">
        <v>3505</v>
      </c>
      <c r="J95" s="309"/>
      <c r="K95" s="320"/>
    </row>
    <row r="96" spans="2:11" ht="15" customHeight="1">
      <c r="B96" s="332"/>
      <c r="C96" s="333"/>
      <c r="D96" s="333"/>
      <c r="E96" s="333"/>
      <c r="F96" s="333"/>
      <c r="G96" s="333"/>
      <c r="H96" s="333"/>
      <c r="I96" s="333"/>
      <c r="J96" s="333"/>
      <c r="K96" s="334"/>
    </row>
    <row r="97" spans="2:11" ht="18.75" customHeight="1">
      <c r="B97" s="335"/>
      <c r="C97" s="336"/>
      <c r="D97" s="336"/>
      <c r="E97" s="336"/>
      <c r="F97" s="336"/>
      <c r="G97" s="336"/>
      <c r="H97" s="336"/>
      <c r="I97" s="336"/>
      <c r="J97" s="336"/>
      <c r="K97" s="335"/>
    </row>
    <row r="98" spans="2:11" ht="18.75" customHeight="1">
      <c r="B98" s="315"/>
      <c r="C98" s="315"/>
      <c r="D98" s="315"/>
      <c r="E98" s="315"/>
      <c r="F98" s="315"/>
      <c r="G98" s="315"/>
      <c r="H98" s="315"/>
      <c r="I98" s="315"/>
      <c r="J98" s="315"/>
      <c r="K98" s="315"/>
    </row>
    <row r="99" spans="2:11" ht="7.5" customHeight="1">
      <c r="B99" s="316"/>
      <c r="C99" s="317"/>
      <c r="D99" s="317"/>
      <c r="E99" s="317"/>
      <c r="F99" s="317"/>
      <c r="G99" s="317"/>
      <c r="H99" s="317"/>
      <c r="I99" s="317"/>
      <c r="J99" s="317"/>
      <c r="K99" s="318"/>
    </row>
    <row r="100" spans="2:11" ht="45" customHeight="1">
      <c r="B100" s="319"/>
      <c r="C100" s="431" t="s">
        <v>3509</v>
      </c>
      <c r="D100" s="431"/>
      <c r="E100" s="431"/>
      <c r="F100" s="431"/>
      <c r="G100" s="431"/>
      <c r="H100" s="431"/>
      <c r="I100" s="431"/>
      <c r="J100" s="431"/>
      <c r="K100" s="320"/>
    </row>
    <row r="101" spans="2:11" ht="17.25" customHeight="1">
      <c r="B101" s="319"/>
      <c r="C101" s="321" t="s">
        <v>3465</v>
      </c>
      <c r="D101" s="321"/>
      <c r="E101" s="321"/>
      <c r="F101" s="321" t="s">
        <v>3466</v>
      </c>
      <c r="G101" s="322"/>
      <c r="H101" s="321" t="s">
        <v>200</v>
      </c>
      <c r="I101" s="321" t="s">
        <v>63</v>
      </c>
      <c r="J101" s="321" t="s">
        <v>3467</v>
      </c>
      <c r="K101" s="320"/>
    </row>
    <row r="102" spans="2:11" ht="17.25" customHeight="1">
      <c r="B102" s="319"/>
      <c r="C102" s="323" t="s">
        <v>3468</v>
      </c>
      <c r="D102" s="323"/>
      <c r="E102" s="323"/>
      <c r="F102" s="324" t="s">
        <v>3469</v>
      </c>
      <c r="G102" s="325"/>
      <c r="H102" s="323"/>
      <c r="I102" s="323"/>
      <c r="J102" s="323" t="s">
        <v>3470</v>
      </c>
      <c r="K102" s="320"/>
    </row>
    <row r="103" spans="2:11" ht="5.25" customHeight="1">
      <c r="B103" s="319"/>
      <c r="C103" s="321"/>
      <c r="D103" s="321"/>
      <c r="E103" s="321"/>
      <c r="F103" s="321"/>
      <c r="G103" s="337"/>
      <c r="H103" s="321"/>
      <c r="I103" s="321"/>
      <c r="J103" s="321"/>
      <c r="K103" s="320"/>
    </row>
    <row r="104" spans="2:11" ht="15" customHeight="1">
      <c r="B104" s="319"/>
      <c r="C104" s="309" t="s">
        <v>59</v>
      </c>
      <c r="D104" s="326"/>
      <c r="E104" s="326"/>
      <c r="F104" s="328" t="s">
        <v>3471</v>
      </c>
      <c r="G104" s="337"/>
      <c r="H104" s="309" t="s">
        <v>3510</v>
      </c>
      <c r="I104" s="309" t="s">
        <v>3473</v>
      </c>
      <c r="J104" s="309">
        <v>20</v>
      </c>
      <c r="K104" s="320"/>
    </row>
    <row r="105" spans="2:11" ht="15" customHeight="1">
      <c r="B105" s="319"/>
      <c r="C105" s="309" t="s">
        <v>3474</v>
      </c>
      <c r="D105" s="309"/>
      <c r="E105" s="309"/>
      <c r="F105" s="328" t="s">
        <v>3471</v>
      </c>
      <c r="G105" s="309"/>
      <c r="H105" s="309" t="s">
        <v>3510</v>
      </c>
      <c r="I105" s="309" t="s">
        <v>3473</v>
      </c>
      <c r="J105" s="309">
        <v>120</v>
      </c>
      <c r="K105" s="320"/>
    </row>
    <row r="106" spans="2:11" ht="15" customHeight="1">
      <c r="B106" s="329"/>
      <c r="C106" s="309" t="s">
        <v>3476</v>
      </c>
      <c r="D106" s="309"/>
      <c r="E106" s="309"/>
      <c r="F106" s="328" t="s">
        <v>3477</v>
      </c>
      <c r="G106" s="309"/>
      <c r="H106" s="309" t="s">
        <v>3510</v>
      </c>
      <c r="I106" s="309" t="s">
        <v>3473</v>
      </c>
      <c r="J106" s="309">
        <v>50</v>
      </c>
      <c r="K106" s="320"/>
    </row>
    <row r="107" spans="2:11" ht="15" customHeight="1">
      <c r="B107" s="329"/>
      <c r="C107" s="309" t="s">
        <v>3479</v>
      </c>
      <c r="D107" s="309"/>
      <c r="E107" s="309"/>
      <c r="F107" s="328" t="s">
        <v>3471</v>
      </c>
      <c r="G107" s="309"/>
      <c r="H107" s="309" t="s">
        <v>3510</v>
      </c>
      <c r="I107" s="309" t="s">
        <v>3481</v>
      </c>
      <c r="J107" s="309"/>
      <c r="K107" s="320"/>
    </row>
    <row r="108" spans="2:11" ht="15" customHeight="1">
      <c r="B108" s="329"/>
      <c r="C108" s="309" t="s">
        <v>3490</v>
      </c>
      <c r="D108" s="309"/>
      <c r="E108" s="309"/>
      <c r="F108" s="328" t="s">
        <v>3477</v>
      </c>
      <c r="G108" s="309"/>
      <c r="H108" s="309" t="s">
        <v>3510</v>
      </c>
      <c r="I108" s="309" t="s">
        <v>3473</v>
      </c>
      <c r="J108" s="309">
        <v>50</v>
      </c>
      <c r="K108" s="320"/>
    </row>
    <row r="109" spans="2:11" ht="15" customHeight="1">
      <c r="B109" s="329"/>
      <c r="C109" s="309" t="s">
        <v>3498</v>
      </c>
      <c r="D109" s="309"/>
      <c r="E109" s="309"/>
      <c r="F109" s="328" t="s">
        <v>3477</v>
      </c>
      <c r="G109" s="309"/>
      <c r="H109" s="309" t="s">
        <v>3510</v>
      </c>
      <c r="I109" s="309" t="s">
        <v>3473</v>
      </c>
      <c r="J109" s="309">
        <v>50</v>
      </c>
      <c r="K109" s="320"/>
    </row>
    <row r="110" spans="2:11" ht="15" customHeight="1">
      <c r="B110" s="329"/>
      <c r="C110" s="309" t="s">
        <v>3496</v>
      </c>
      <c r="D110" s="309"/>
      <c r="E110" s="309"/>
      <c r="F110" s="328" t="s">
        <v>3477</v>
      </c>
      <c r="G110" s="309"/>
      <c r="H110" s="309" t="s">
        <v>3510</v>
      </c>
      <c r="I110" s="309" t="s">
        <v>3473</v>
      </c>
      <c r="J110" s="309">
        <v>50</v>
      </c>
      <c r="K110" s="320"/>
    </row>
    <row r="111" spans="2:11" ht="15" customHeight="1">
      <c r="B111" s="329"/>
      <c r="C111" s="309" t="s">
        <v>59</v>
      </c>
      <c r="D111" s="309"/>
      <c r="E111" s="309"/>
      <c r="F111" s="328" t="s">
        <v>3471</v>
      </c>
      <c r="G111" s="309"/>
      <c r="H111" s="309" t="s">
        <v>3511</v>
      </c>
      <c r="I111" s="309" t="s">
        <v>3473</v>
      </c>
      <c r="J111" s="309">
        <v>20</v>
      </c>
      <c r="K111" s="320"/>
    </row>
    <row r="112" spans="2:11" ht="15" customHeight="1">
      <c r="B112" s="329"/>
      <c r="C112" s="309" t="s">
        <v>3512</v>
      </c>
      <c r="D112" s="309"/>
      <c r="E112" s="309"/>
      <c r="F112" s="328" t="s">
        <v>3471</v>
      </c>
      <c r="G112" s="309"/>
      <c r="H112" s="309" t="s">
        <v>3513</v>
      </c>
      <c r="I112" s="309" t="s">
        <v>3473</v>
      </c>
      <c r="J112" s="309">
        <v>120</v>
      </c>
      <c r="K112" s="320"/>
    </row>
    <row r="113" spans="2:11" ht="15" customHeight="1">
      <c r="B113" s="329"/>
      <c r="C113" s="309" t="s">
        <v>44</v>
      </c>
      <c r="D113" s="309"/>
      <c r="E113" s="309"/>
      <c r="F113" s="328" t="s">
        <v>3471</v>
      </c>
      <c r="G113" s="309"/>
      <c r="H113" s="309" t="s">
        <v>3514</v>
      </c>
      <c r="I113" s="309" t="s">
        <v>3505</v>
      </c>
      <c r="J113" s="309"/>
      <c r="K113" s="320"/>
    </row>
    <row r="114" spans="2:11" ht="15" customHeight="1">
      <c r="B114" s="329"/>
      <c r="C114" s="309" t="s">
        <v>54</v>
      </c>
      <c r="D114" s="309"/>
      <c r="E114" s="309"/>
      <c r="F114" s="328" t="s">
        <v>3471</v>
      </c>
      <c r="G114" s="309"/>
      <c r="H114" s="309" t="s">
        <v>3515</v>
      </c>
      <c r="I114" s="309" t="s">
        <v>3505</v>
      </c>
      <c r="J114" s="309"/>
      <c r="K114" s="320"/>
    </row>
    <row r="115" spans="2:11" ht="15" customHeight="1">
      <c r="B115" s="329"/>
      <c r="C115" s="309" t="s">
        <v>63</v>
      </c>
      <c r="D115" s="309"/>
      <c r="E115" s="309"/>
      <c r="F115" s="328" t="s">
        <v>3471</v>
      </c>
      <c r="G115" s="309"/>
      <c r="H115" s="309" t="s">
        <v>3516</v>
      </c>
      <c r="I115" s="309" t="s">
        <v>3517</v>
      </c>
      <c r="J115" s="309"/>
      <c r="K115" s="320"/>
    </row>
    <row r="116" spans="2:11" ht="15" customHeight="1">
      <c r="B116" s="332"/>
      <c r="C116" s="338"/>
      <c r="D116" s="338"/>
      <c r="E116" s="338"/>
      <c r="F116" s="338"/>
      <c r="G116" s="338"/>
      <c r="H116" s="338"/>
      <c r="I116" s="338"/>
      <c r="J116" s="338"/>
      <c r="K116" s="334"/>
    </row>
    <row r="117" spans="2:11" ht="18.75" customHeight="1">
      <c r="B117" s="339"/>
      <c r="C117" s="305"/>
      <c r="D117" s="305"/>
      <c r="E117" s="305"/>
      <c r="F117" s="340"/>
      <c r="G117" s="305"/>
      <c r="H117" s="305"/>
      <c r="I117" s="305"/>
      <c r="J117" s="305"/>
      <c r="K117" s="339"/>
    </row>
    <row r="118" spans="2:11" ht="18.75" customHeight="1">
      <c r="B118" s="315"/>
      <c r="C118" s="315"/>
      <c r="D118" s="315"/>
      <c r="E118" s="315"/>
      <c r="F118" s="315"/>
      <c r="G118" s="315"/>
      <c r="H118" s="315"/>
      <c r="I118" s="315"/>
      <c r="J118" s="315"/>
      <c r="K118" s="315"/>
    </row>
    <row r="119" spans="2:11" ht="7.5" customHeight="1">
      <c r="B119" s="341"/>
      <c r="C119" s="342"/>
      <c r="D119" s="342"/>
      <c r="E119" s="342"/>
      <c r="F119" s="342"/>
      <c r="G119" s="342"/>
      <c r="H119" s="342"/>
      <c r="I119" s="342"/>
      <c r="J119" s="342"/>
      <c r="K119" s="343"/>
    </row>
    <row r="120" spans="2:11" ht="45" customHeight="1">
      <c r="B120" s="344"/>
      <c r="C120" s="430" t="s">
        <v>3518</v>
      </c>
      <c r="D120" s="430"/>
      <c r="E120" s="430"/>
      <c r="F120" s="430"/>
      <c r="G120" s="430"/>
      <c r="H120" s="430"/>
      <c r="I120" s="430"/>
      <c r="J120" s="430"/>
      <c r="K120" s="345"/>
    </row>
    <row r="121" spans="2:11" ht="17.25" customHeight="1">
      <c r="B121" s="346"/>
      <c r="C121" s="321" t="s">
        <v>3465</v>
      </c>
      <c r="D121" s="321"/>
      <c r="E121" s="321"/>
      <c r="F121" s="321" t="s">
        <v>3466</v>
      </c>
      <c r="G121" s="322"/>
      <c r="H121" s="321" t="s">
        <v>200</v>
      </c>
      <c r="I121" s="321" t="s">
        <v>63</v>
      </c>
      <c r="J121" s="321" t="s">
        <v>3467</v>
      </c>
      <c r="K121" s="347"/>
    </row>
    <row r="122" spans="2:11" ht="17.25" customHeight="1">
      <c r="B122" s="346"/>
      <c r="C122" s="323" t="s">
        <v>3468</v>
      </c>
      <c r="D122" s="323"/>
      <c r="E122" s="323"/>
      <c r="F122" s="324" t="s">
        <v>3469</v>
      </c>
      <c r="G122" s="325"/>
      <c r="H122" s="323"/>
      <c r="I122" s="323"/>
      <c r="J122" s="323" t="s">
        <v>3470</v>
      </c>
      <c r="K122" s="347"/>
    </row>
    <row r="123" spans="2:11" ht="5.25" customHeight="1">
      <c r="B123" s="348"/>
      <c r="C123" s="326"/>
      <c r="D123" s="326"/>
      <c r="E123" s="326"/>
      <c r="F123" s="326"/>
      <c r="G123" s="309"/>
      <c r="H123" s="326"/>
      <c r="I123" s="326"/>
      <c r="J123" s="326"/>
      <c r="K123" s="349"/>
    </row>
    <row r="124" spans="2:11" ht="15" customHeight="1">
      <c r="B124" s="348"/>
      <c r="C124" s="309" t="s">
        <v>3474</v>
      </c>
      <c r="D124" s="326"/>
      <c r="E124" s="326"/>
      <c r="F124" s="328" t="s">
        <v>3471</v>
      </c>
      <c r="G124" s="309"/>
      <c r="H124" s="309" t="s">
        <v>3510</v>
      </c>
      <c r="I124" s="309" t="s">
        <v>3473</v>
      </c>
      <c r="J124" s="309">
        <v>120</v>
      </c>
      <c r="K124" s="350"/>
    </row>
    <row r="125" spans="2:11" ht="15" customHeight="1">
      <c r="B125" s="348"/>
      <c r="C125" s="309" t="s">
        <v>3519</v>
      </c>
      <c r="D125" s="309"/>
      <c r="E125" s="309"/>
      <c r="F125" s="328" t="s">
        <v>3471</v>
      </c>
      <c r="G125" s="309"/>
      <c r="H125" s="309" t="s">
        <v>3520</v>
      </c>
      <c r="I125" s="309" t="s">
        <v>3473</v>
      </c>
      <c r="J125" s="309" t="s">
        <v>3521</v>
      </c>
      <c r="K125" s="350"/>
    </row>
    <row r="126" spans="2:11" ht="15" customHeight="1">
      <c r="B126" s="348"/>
      <c r="C126" s="309" t="s">
        <v>90</v>
      </c>
      <c r="D126" s="309"/>
      <c r="E126" s="309"/>
      <c r="F126" s="328" t="s">
        <v>3471</v>
      </c>
      <c r="G126" s="309"/>
      <c r="H126" s="309" t="s">
        <v>3522</v>
      </c>
      <c r="I126" s="309" t="s">
        <v>3473</v>
      </c>
      <c r="J126" s="309" t="s">
        <v>3521</v>
      </c>
      <c r="K126" s="350"/>
    </row>
    <row r="127" spans="2:11" ht="15" customHeight="1">
      <c r="B127" s="348"/>
      <c r="C127" s="309" t="s">
        <v>3482</v>
      </c>
      <c r="D127" s="309"/>
      <c r="E127" s="309"/>
      <c r="F127" s="328" t="s">
        <v>3477</v>
      </c>
      <c r="G127" s="309"/>
      <c r="H127" s="309" t="s">
        <v>3483</v>
      </c>
      <c r="I127" s="309" t="s">
        <v>3473</v>
      </c>
      <c r="J127" s="309">
        <v>15</v>
      </c>
      <c r="K127" s="350"/>
    </row>
    <row r="128" spans="2:11" ht="15" customHeight="1">
      <c r="B128" s="348"/>
      <c r="C128" s="330" t="s">
        <v>3484</v>
      </c>
      <c r="D128" s="330"/>
      <c r="E128" s="330"/>
      <c r="F128" s="331" t="s">
        <v>3477</v>
      </c>
      <c r="G128" s="330"/>
      <c r="H128" s="330" t="s">
        <v>3485</v>
      </c>
      <c r="I128" s="330" t="s">
        <v>3473</v>
      </c>
      <c r="J128" s="330">
        <v>15</v>
      </c>
      <c r="K128" s="350"/>
    </row>
    <row r="129" spans="2:11" ht="15" customHeight="1">
      <c r="B129" s="348"/>
      <c r="C129" s="330" t="s">
        <v>3486</v>
      </c>
      <c r="D129" s="330"/>
      <c r="E129" s="330"/>
      <c r="F129" s="331" t="s">
        <v>3477</v>
      </c>
      <c r="G129" s="330"/>
      <c r="H129" s="330" t="s">
        <v>3487</v>
      </c>
      <c r="I129" s="330" t="s">
        <v>3473</v>
      </c>
      <c r="J129" s="330">
        <v>20</v>
      </c>
      <c r="K129" s="350"/>
    </row>
    <row r="130" spans="2:11" ht="15" customHeight="1">
      <c r="B130" s="348"/>
      <c r="C130" s="330" t="s">
        <v>3488</v>
      </c>
      <c r="D130" s="330"/>
      <c r="E130" s="330"/>
      <c r="F130" s="331" t="s">
        <v>3477</v>
      </c>
      <c r="G130" s="330"/>
      <c r="H130" s="330" t="s">
        <v>3489</v>
      </c>
      <c r="I130" s="330" t="s">
        <v>3473</v>
      </c>
      <c r="J130" s="330">
        <v>20</v>
      </c>
      <c r="K130" s="350"/>
    </row>
    <row r="131" spans="2:11" ht="15" customHeight="1">
      <c r="B131" s="348"/>
      <c r="C131" s="309" t="s">
        <v>3476</v>
      </c>
      <c r="D131" s="309"/>
      <c r="E131" s="309"/>
      <c r="F131" s="328" t="s">
        <v>3477</v>
      </c>
      <c r="G131" s="309"/>
      <c r="H131" s="309" t="s">
        <v>3510</v>
      </c>
      <c r="I131" s="309" t="s">
        <v>3473</v>
      </c>
      <c r="J131" s="309">
        <v>50</v>
      </c>
      <c r="K131" s="350"/>
    </row>
    <row r="132" spans="2:11" ht="15" customHeight="1">
      <c r="B132" s="348"/>
      <c r="C132" s="309" t="s">
        <v>3490</v>
      </c>
      <c r="D132" s="309"/>
      <c r="E132" s="309"/>
      <c r="F132" s="328" t="s">
        <v>3477</v>
      </c>
      <c r="G132" s="309"/>
      <c r="H132" s="309" t="s">
        <v>3510</v>
      </c>
      <c r="I132" s="309" t="s">
        <v>3473</v>
      </c>
      <c r="J132" s="309">
        <v>50</v>
      </c>
      <c r="K132" s="350"/>
    </row>
    <row r="133" spans="2:11" ht="15" customHeight="1">
      <c r="B133" s="348"/>
      <c r="C133" s="309" t="s">
        <v>3496</v>
      </c>
      <c r="D133" s="309"/>
      <c r="E133" s="309"/>
      <c r="F133" s="328" t="s">
        <v>3477</v>
      </c>
      <c r="G133" s="309"/>
      <c r="H133" s="309" t="s">
        <v>3510</v>
      </c>
      <c r="I133" s="309" t="s">
        <v>3473</v>
      </c>
      <c r="J133" s="309">
        <v>50</v>
      </c>
      <c r="K133" s="350"/>
    </row>
    <row r="134" spans="2:11" ht="15" customHeight="1">
      <c r="B134" s="348"/>
      <c r="C134" s="309" t="s">
        <v>3498</v>
      </c>
      <c r="D134" s="309"/>
      <c r="E134" s="309"/>
      <c r="F134" s="328" t="s">
        <v>3477</v>
      </c>
      <c r="G134" s="309"/>
      <c r="H134" s="309" t="s">
        <v>3510</v>
      </c>
      <c r="I134" s="309" t="s">
        <v>3473</v>
      </c>
      <c r="J134" s="309">
        <v>50</v>
      </c>
      <c r="K134" s="350"/>
    </row>
    <row r="135" spans="2:11" ht="15" customHeight="1">
      <c r="B135" s="348"/>
      <c r="C135" s="309" t="s">
        <v>205</v>
      </c>
      <c r="D135" s="309"/>
      <c r="E135" s="309"/>
      <c r="F135" s="328" t="s">
        <v>3477</v>
      </c>
      <c r="G135" s="309"/>
      <c r="H135" s="309" t="s">
        <v>3523</v>
      </c>
      <c r="I135" s="309" t="s">
        <v>3473</v>
      </c>
      <c r="J135" s="309">
        <v>255</v>
      </c>
      <c r="K135" s="350"/>
    </row>
    <row r="136" spans="2:11" ht="15" customHeight="1">
      <c r="B136" s="348"/>
      <c r="C136" s="309" t="s">
        <v>3500</v>
      </c>
      <c r="D136" s="309"/>
      <c r="E136" s="309"/>
      <c r="F136" s="328" t="s">
        <v>3471</v>
      </c>
      <c r="G136" s="309"/>
      <c r="H136" s="309" t="s">
        <v>3524</v>
      </c>
      <c r="I136" s="309" t="s">
        <v>3502</v>
      </c>
      <c r="J136" s="309"/>
      <c r="K136" s="350"/>
    </row>
    <row r="137" spans="2:11" ht="15" customHeight="1">
      <c r="B137" s="348"/>
      <c r="C137" s="309" t="s">
        <v>3503</v>
      </c>
      <c r="D137" s="309"/>
      <c r="E137" s="309"/>
      <c r="F137" s="328" t="s">
        <v>3471</v>
      </c>
      <c r="G137" s="309"/>
      <c r="H137" s="309" t="s">
        <v>3525</v>
      </c>
      <c r="I137" s="309" t="s">
        <v>3505</v>
      </c>
      <c r="J137" s="309"/>
      <c r="K137" s="350"/>
    </row>
    <row r="138" spans="2:11" ht="15" customHeight="1">
      <c r="B138" s="348"/>
      <c r="C138" s="309" t="s">
        <v>3506</v>
      </c>
      <c r="D138" s="309"/>
      <c r="E138" s="309"/>
      <c r="F138" s="328" t="s">
        <v>3471</v>
      </c>
      <c r="G138" s="309"/>
      <c r="H138" s="309" t="s">
        <v>3506</v>
      </c>
      <c r="I138" s="309" t="s">
        <v>3505</v>
      </c>
      <c r="J138" s="309"/>
      <c r="K138" s="350"/>
    </row>
    <row r="139" spans="2:11" ht="15" customHeight="1">
      <c r="B139" s="348"/>
      <c r="C139" s="309" t="s">
        <v>44</v>
      </c>
      <c r="D139" s="309"/>
      <c r="E139" s="309"/>
      <c r="F139" s="328" t="s">
        <v>3471</v>
      </c>
      <c r="G139" s="309"/>
      <c r="H139" s="309" t="s">
        <v>3526</v>
      </c>
      <c r="I139" s="309" t="s">
        <v>3505</v>
      </c>
      <c r="J139" s="309"/>
      <c r="K139" s="350"/>
    </row>
    <row r="140" spans="2:11" ht="15" customHeight="1">
      <c r="B140" s="348"/>
      <c r="C140" s="309" t="s">
        <v>3527</v>
      </c>
      <c r="D140" s="309"/>
      <c r="E140" s="309"/>
      <c r="F140" s="328" t="s">
        <v>3471</v>
      </c>
      <c r="G140" s="309"/>
      <c r="H140" s="309" t="s">
        <v>3528</v>
      </c>
      <c r="I140" s="309" t="s">
        <v>3505</v>
      </c>
      <c r="J140" s="309"/>
      <c r="K140" s="350"/>
    </row>
    <row r="141" spans="2:11" ht="15" customHeight="1">
      <c r="B141" s="351"/>
      <c r="C141" s="352"/>
      <c r="D141" s="352"/>
      <c r="E141" s="352"/>
      <c r="F141" s="352"/>
      <c r="G141" s="352"/>
      <c r="H141" s="352"/>
      <c r="I141" s="352"/>
      <c r="J141" s="352"/>
      <c r="K141" s="353"/>
    </row>
    <row r="142" spans="2:11" ht="18.75" customHeight="1">
      <c r="B142" s="305"/>
      <c r="C142" s="305"/>
      <c r="D142" s="305"/>
      <c r="E142" s="305"/>
      <c r="F142" s="340"/>
      <c r="G142" s="305"/>
      <c r="H142" s="305"/>
      <c r="I142" s="305"/>
      <c r="J142" s="305"/>
      <c r="K142" s="305"/>
    </row>
    <row r="143" spans="2:11" ht="18.75" customHeight="1">
      <c r="B143" s="315"/>
      <c r="C143" s="315"/>
      <c r="D143" s="315"/>
      <c r="E143" s="315"/>
      <c r="F143" s="315"/>
      <c r="G143" s="315"/>
      <c r="H143" s="315"/>
      <c r="I143" s="315"/>
      <c r="J143" s="315"/>
      <c r="K143" s="315"/>
    </row>
    <row r="144" spans="2:11" ht="7.5" customHeight="1">
      <c r="B144" s="316"/>
      <c r="C144" s="317"/>
      <c r="D144" s="317"/>
      <c r="E144" s="317"/>
      <c r="F144" s="317"/>
      <c r="G144" s="317"/>
      <c r="H144" s="317"/>
      <c r="I144" s="317"/>
      <c r="J144" s="317"/>
      <c r="K144" s="318"/>
    </row>
    <row r="145" spans="2:11" ht="45" customHeight="1">
      <c r="B145" s="319"/>
      <c r="C145" s="431" t="s">
        <v>3529</v>
      </c>
      <c r="D145" s="431"/>
      <c r="E145" s="431"/>
      <c r="F145" s="431"/>
      <c r="G145" s="431"/>
      <c r="H145" s="431"/>
      <c r="I145" s="431"/>
      <c r="J145" s="431"/>
      <c r="K145" s="320"/>
    </row>
    <row r="146" spans="2:11" ht="17.25" customHeight="1">
      <c r="B146" s="319"/>
      <c r="C146" s="321" t="s">
        <v>3465</v>
      </c>
      <c r="D146" s="321"/>
      <c r="E146" s="321"/>
      <c r="F146" s="321" t="s">
        <v>3466</v>
      </c>
      <c r="G146" s="322"/>
      <c r="H146" s="321" t="s">
        <v>200</v>
      </c>
      <c r="I146" s="321" t="s">
        <v>63</v>
      </c>
      <c r="J146" s="321" t="s">
        <v>3467</v>
      </c>
      <c r="K146" s="320"/>
    </row>
    <row r="147" spans="2:11" ht="17.25" customHeight="1">
      <c r="B147" s="319"/>
      <c r="C147" s="323" t="s">
        <v>3468</v>
      </c>
      <c r="D147" s="323"/>
      <c r="E147" s="323"/>
      <c r="F147" s="324" t="s">
        <v>3469</v>
      </c>
      <c r="G147" s="325"/>
      <c r="H147" s="323"/>
      <c r="I147" s="323"/>
      <c r="J147" s="323" t="s">
        <v>3470</v>
      </c>
      <c r="K147" s="320"/>
    </row>
    <row r="148" spans="2:11" ht="5.25" customHeight="1">
      <c r="B148" s="329"/>
      <c r="C148" s="326"/>
      <c r="D148" s="326"/>
      <c r="E148" s="326"/>
      <c r="F148" s="326"/>
      <c r="G148" s="327"/>
      <c r="H148" s="326"/>
      <c r="I148" s="326"/>
      <c r="J148" s="326"/>
      <c r="K148" s="350"/>
    </row>
    <row r="149" spans="2:11" ht="15" customHeight="1">
      <c r="B149" s="329"/>
      <c r="C149" s="354" t="s">
        <v>3474</v>
      </c>
      <c r="D149" s="309"/>
      <c r="E149" s="309"/>
      <c r="F149" s="355" t="s">
        <v>3471</v>
      </c>
      <c r="G149" s="309"/>
      <c r="H149" s="354" t="s">
        <v>3510</v>
      </c>
      <c r="I149" s="354" t="s">
        <v>3473</v>
      </c>
      <c r="J149" s="354">
        <v>120</v>
      </c>
      <c r="K149" s="350"/>
    </row>
    <row r="150" spans="2:11" ht="15" customHeight="1">
      <c r="B150" s="329"/>
      <c r="C150" s="354" t="s">
        <v>3519</v>
      </c>
      <c r="D150" s="309"/>
      <c r="E150" s="309"/>
      <c r="F150" s="355" t="s">
        <v>3471</v>
      </c>
      <c r="G150" s="309"/>
      <c r="H150" s="354" t="s">
        <v>3530</v>
      </c>
      <c r="I150" s="354" t="s">
        <v>3473</v>
      </c>
      <c r="J150" s="354" t="s">
        <v>3521</v>
      </c>
      <c r="K150" s="350"/>
    </row>
    <row r="151" spans="2:11" ht="15" customHeight="1">
      <c r="B151" s="329"/>
      <c r="C151" s="354" t="s">
        <v>90</v>
      </c>
      <c r="D151" s="309"/>
      <c r="E151" s="309"/>
      <c r="F151" s="355" t="s">
        <v>3471</v>
      </c>
      <c r="G151" s="309"/>
      <c r="H151" s="354" t="s">
        <v>3531</v>
      </c>
      <c r="I151" s="354" t="s">
        <v>3473</v>
      </c>
      <c r="J151" s="354" t="s">
        <v>3521</v>
      </c>
      <c r="K151" s="350"/>
    </row>
    <row r="152" spans="2:11" ht="15" customHeight="1">
      <c r="B152" s="329"/>
      <c r="C152" s="354" t="s">
        <v>3476</v>
      </c>
      <c r="D152" s="309"/>
      <c r="E152" s="309"/>
      <c r="F152" s="355" t="s">
        <v>3477</v>
      </c>
      <c r="G152" s="309"/>
      <c r="H152" s="354" t="s">
        <v>3510</v>
      </c>
      <c r="I152" s="354" t="s">
        <v>3473</v>
      </c>
      <c r="J152" s="354">
        <v>50</v>
      </c>
      <c r="K152" s="350"/>
    </row>
    <row r="153" spans="2:11" ht="15" customHeight="1">
      <c r="B153" s="329"/>
      <c r="C153" s="354" t="s">
        <v>3479</v>
      </c>
      <c r="D153" s="309"/>
      <c r="E153" s="309"/>
      <c r="F153" s="355" t="s">
        <v>3471</v>
      </c>
      <c r="G153" s="309"/>
      <c r="H153" s="354" t="s">
        <v>3510</v>
      </c>
      <c r="I153" s="354" t="s">
        <v>3481</v>
      </c>
      <c r="J153" s="354"/>
      <c r="K153" s="350"/>
    </row>
    <row r="154" spans="2:11" ht="15" customHeight="1">
      <c r="B154" s="329"/>
      <c r="C154" s="354" t="s">
        <v>3490</v>
      </c>
      <c r="D154" s="309"/>
      <c r="E154" s="309"/>
      <c r="F154" s="355" t="s">
        <v>3477</v>
      </c>
      <c r="G154" s="309"/>
      <c r="H154" s="354" t="s">
        <v>3510</v>
      </c>
      <c r="I154" s="354" t="s">
        <v>3473</v>
      </c>
      <c r="J154" s="354">
        <v>50</v>
      </c>
      <c r="K154" s="350"/>
    </row>
    <row r="155" spans="2:11" ht="15" customHeight="1">
      <c r="B155" s="329"/>
      <c r="C155" s="354" t="s">
        <v>3498</v>
      </c>
      <c r="D155" s="309"/>
      <c r="E155" s="309"/>
      <c r="F155" s="355" t="s">
        <v>3477</v>
      </c>
      <c r="G155" s="309"/>
      <c r="H155" s="354" t="s">
        <v>3510</v>
      </c>
      <c r="I155" s="354" t="s">
        <v>3473</v>
      </c>
      <c r="J155" s="354">
        <v>50</v>
      </c>
      <c r="K155" s="350"/>
    </row>
    <row r="156" spans="2:11" ht="15" customHeight="1">
      <c r="B156" s="329"/>
      <c r="C156" s="354" t="s">
        <v>3496</v>
      </c>
      <c r="D156" s="309"/>
      <c r="E156" s="309"/>
      <c r="F156" s="355" t="s">
        <v>3477</v>
      </c>
      <c r="G156" s="309"/>
      <c r="H156" s="354" t="s">
        <v>3510</v>
      </c>
      <c r="I156" s="354" t="s">
        <v>3473</v>
      </c>
      <c r="J156" s="354">
        <v>50</v>
      </c>
      <c r="K156" s="350"/>
    </row>
    <row r="157" spans="2:11" ht="15" customHeight="1">
      <c r="B157" s="329"/>
      <c r="C157" s="354" t="s">
        <v>186</v>
      </c>
      <c r="D157" s="309"/>
      <c r="E157" s="309"/>
      <c r="F157" s="355" t="s">
        <v>3471</v>
      </c>
      <c r="G157" s="309"/>
      <c r="H157" s="354" t="s">
        <v>3532</v>
      </c>
      <c r="I157" s="354" t="s">
        <v>3473</v>
      </c>
      <c r="J157" s="354" t="s">
        <v>3533</v>
      </c>
      <c r="K157" s="350"/>
    </row>
    <row r="158" spans="2:11" ht="15" customHeight="1">
      <c r="B158" s="329"/>
      <c r="C158" s="354" t="s">
        <v>3534</v>
      </c>
      <c r="D158" s="309"/>
      <c r="E158" s="309"/>
      <c r="F158" s="355" t="s">
        <v>3471</v>
      </c>
      <c r="G158" s="309"/>
      <c r="H158" s="354" t="s">
        <v>3535</v>
      </c>
      <c r="I158" s="354" t="s">
        <v>3505</v>
      </c>
      <c r="J158" s="354"/>
      <c r="K158" s="350"/>
    </row>
    <row r="159" spans="2:11" ht="15" customHeight="1">
      <c r="B159" s="356"/>
      <c r="C159" s="338"/>
      <c r="D159" s="338"/>
      <c r="E159" s="338"/>
      <c r="F159" s="338"/>
      <c r="G159" s="338"/>
      <c r="H159" s="338"/>
      <c r="I159" s="338"/>
      <c r="J159" s="338"/>
      <c r="K159" s="357"/>
    </row>
    <row r="160" spans="2:11" ht="18.75" customHeight="1">
      <c r="B160" s="305"/>
      <c r="C160" s="309"/>
      <c r="D160" s="309"/>
      <c r="E160" s="309"/>
      <c r="F160" s="328"/>
      <c r="G160" s="309"/>
      <c r="H160" s="309"/>
      <c r="I160" s="309"/>
      <c r="J160" s="309"/>
      <c r="K160" s="305"/>
    </row>
    <row r="161" spans="2:11" ht="18.75" customHeight="1">
      <c r="B161" s="315"/>
      <c r="C161" s="315"/>
      <c r="D161" s="315"/>
      <c r="E161" s="315"/>
      <c r="F161" s="315"/>
      <c r="G161" s="315"/>
      <c r="H161" s="315"/>
      <c r="I161" s="315"/>
      <c r="J161" s="315"/>
      <c r="K161" s="315"/>
    </row>
    <row r="162" spans="2:11" ht="7.5" customHeight="1">
      <c r="B162" s="297"/>
      <c r="C162" s="298"/>
      <c r="D162" s="298"/>
      <c r="E162" s="298"/>
      <c r="F162" s="298"/>
      <c r="G162" s="298"/>
      <c r="H162" s="298"/>
      <c r="I162" s="298"/>
      <c r="J162" s="298"/>
      <c r="K162" s="299"/>
    </row>
    <row r="163" spans="2:11" ht="45" customHeight="1">
      <c r="B163" s="300"/>
      <c r="C163" s="430" t="s">
        <v>3536</v>
      </c>
      <c r="D163" s="430"/>
      <c r="E163" s="430"/>
      <c r="F163" s="430"/>
      <c r="G163" s="430"/>
      <c r="H163" s="430"/>
      <c r="I163" s="430"/>
      <c r="J163" s="430"/>
      <c r="K163" s="301"/>
    </row>
    <row r="164" spans="2:11" ht="17.25" customHeight="1">
      <c r="B164" s="300"/>
      <c r="C164" s="321" t="s">
        <v>3465</v>
      </c>
      <c r="D164" s="321"/>
      <c r="E164" s="321"/>
      <c r="F164" s="321" t="s">
        <v>3466</v>
      </c>
      <c r="G164" s="358"/>
      <c r="H164" s="359" t="s">
        <v>200</v>
      </c>
      <c r="I164" s="359" t="s">
        <v>63</v>
      </c>
      <c r="J164" s="321" t="s">
        <v>3467</v>
      </c>
      <c r="K164" s="301"/>
    </row>
    <row r="165" spans="2:11" ht="17.25" customHeight="1">
      <c r="B165" s="302"/>
      <c r="C165" s="323" t="s">
        <v>3468</v>
      </c>
      <c r="D165" s="323"/>
      <c r="E165" s="323"/>
      <c r="F165" s="324" t="s">
        <v>3469</v>
      </c>
      <c r="G165" s="360"/>
      <c r="H165" s="361"/>
      <c r="I165" s="361"/>
      <c r="J165" s="323" t="s">
        <v>3470</v>
      </c>
      <c r="K165" s="303"/>
    </row>
    <row r="166" spans="2:11" ht="5.25" customHeight="1">
      <c r="B166" s="329"/>
      <c r="C166" s="326"/>
      <c r="D166" s="326"/>
      <c r="E166" s="326"/>
      <c r="F166" s="326"/>
      <c r="G166" s="327"/>
      <c r="H166" s="326"/>
      <c r="I166" s="326"/>
      <c r="J166" s="326"/>
      <c r="K166" s="350"/>
    </row>
    <row r="167" spans="2:11" ht="15" customHeight="1">
      <c r="B167" s="329"/>
      <c r="C167" s="309" t="s">
        <v>3474</v>
      </c>
      <c r="D167" s="309"/>
      <c r="E167" s="309"/>
      <c r="F167" s="328" t="s">
        <v>3471</v>
      </c>
      <c r="G167" s="309"/>
      <c r="H167" s="309" t="s">
        <v>3510</v>
      </c>
      <c r="I167" s="309" t="s">
        <v>3473</v>
      </c>
      <c r="J167" s="309">
        <v>120</v>
      </c>
      <c r="K167" s="350"/>
    </row>
    <row r="168" spans="2:11" ht="15" customHeight="1">
      <c r="B168" s="329"/>
      <c r="C168" s="309" t="s">
        <v>3519</v>
      </c>
      <c r="D168" s="309"/>
      <c r="E168" s="309"/>
      <c r="F168" s="328" t="s">
        <v>3471</v>
      </c>
      <c r="G168" s="309"/>
      <c r="H168" s="309" t="s">
        <v>3520</v>
      </c>
      <c r="I168" s="309" t="s">
        <v>3473</v>
      </c>
      <c r="J168" s="309" t="s">
        <v>3521</v>
      </c>
      <c r="K168" s="350"/>
    </row>
    <row r="169" spans="2:11" ht="15" customHeight="1">
      <c r="B169" s="329"/>
      <c r="C169" s="309" t="s">
        <v>90</v>
      </c>
      <c r="D169" s="309"/>
      <c r="E169" s="309"/>
      <c r="F169" s="328" t="s">
        <v>3471</v>
      </c>
      <c r="G169" s="309"/>
      <c r="H169" s="309" t="s">
        <v>3537</v>
      </c>
      <c r="I169" s="309" t="s">
        <v>3473</v>
      </c>
      <c r="J169" s="309" t="s">
        <v>3521</v>
      </c>
      <c r="K169" s="350"/>
    </row>
    <row r="170" spans="2:11" ht="15" customHeight="1">
      <c r="B170" s="329"/>
      <c r="C170" s="309" t="s">
        <v>3476</v>
      </c>
      <c r="D170" s="309"/>
      <c r="E170" s="309"/>
      <c r="F170" s="328" t="s">
        <v>3477</v>
      </c>
      <c r="G170" s="309"/>
      <c r="H170" s="309" t="s">
        <v>3537</v>
      </c>
      <c r="I170" s="309" t="s">
        <v>3473</v>
      </c>
      <c r="J170" s="309">
        <v>50</v>
      </c>
      <c r="K170" s="350"/>
    </row>
    <row r="171" spans="2:11" ht="15" customHeight="1">
      <c r="B171" s="329"/>
      <c r="C171" s="309" t="s">
        <v>3479</v>
      </c>
      <c r="D171" s="309"/>
      <c r="E171" s="309"/>
      <c r="F171" s="328" t="s">
        <v>3471</v>
      </c>
      <c r="G171" s="309"/>
      <c r="H171" s="309" t="s">
        <v>3537</v>
      </c>
      <c r="I171" s="309" t="s">
        <v>3481</v>
      </c>
      <c r="J171" s="309"/>
      <c r="K171" s="350"/>
    </row>
    <row r="172" spans="2:11" ht="15" customHeight="1">
      <c r="B172" s="329"/>
      <c r="C172" s="309" t="s">
        <v>3490</v>
      </c>
      <c r="D172" s="309"/>
      <c r="E172" s="309"/>
      <c r="F172" s="328" t="s">
        <v>3477</v>
      </c>
      <c r="G172" s="309"/>
      <c r="H172" s="309" t="s">
        <v>3537</v>
      </c>
      <c r="I172" s="309" t="s">
        <v>3473</v>
      </c>
      <c r="J172" s="309">
        <v>50</v>
      </c>
      <c r="K172" s="350"/>
    </row>
    <row r="173" spans="2:11" ht="15" customHeight="1">
      <c r="B173" s="329"/>
      <c r="C173" s="309" t="s">
        <v>3498</v>
      </c>
      <c r="D173" s="309"/>
      <c r="E173" s="309"/>
      <c r="F173" s="328" t="s">
        <v>3477</v>
      </c>
      <c r="G173" s="309"/>
      <c r="H173" s="309" t="s">
        <v>3537</v>
      </c>
      <c r="I173" s="309" t="s">
        <v>3473</v>
      </c>
      <c r="J173" s="309">
        <v>50</v>
      </c>
      <c r="K173" s="350"/>
    </row>
    <row r="174" spans="2:11" ht="15" customHeight="1">
      <c r="B174" s="329"/>
      <c r="C174" s="309" t="s">
        <v>3496</v>
      </c>
      <c r="D174" s="309"/>
      <c r="E174" s="309"/>
      <c r="F174" s="328" t="s">
        <v>3477</v>
      </c>
      <c r="G174" s="309"/>
      <c r="H174" s="309" t="s">
        <v>3537</v>
      </c>
      <c r="I174" s="309" t="s">
        <v>3473</v>
      </c>
      <c r="J174" s="309">
        <v>50</v>
      </c>
      <c r="K174" s="350"/>
    </row>
    <row r="175" spans="2:11" ht="15" customHeight="1">
      <c r="B175" s="329"/>
      <c r="C175" s="309" t="s">
        <v>199</v>
      </c>
      <c r="D175" s="309"/>
      <c r="E175" s="309"/>
      <c r="F175" s="328" t="s">
        <v>3471</v>
      </c>
      <c r="G175" s="309"/>
      <c r="H175" s="309" t="s">
        <v>3538</v>
      </c>
      <c r="I175" s="309" t="s">
        <v>3539</v>
      </c>
      <c r="J175" s="309"/>
      <c r="K175" s="350"/>
    </row>
    <row r="176" spans="2:11" ht="15" customHeight="1">
      <c r="B176" s="329"/>
      <c r="C176" s="309" t="s">
        <v>63</v>
      </c>
      <c r="D176" s="309"/>
      <c r="E176" s="309"/>
      <c r="F176" s="328" t="s">
        <v>3471</v>
      </c>
      <c r="G176" s="309"/>
      <c r="H176" s="309" t="s">
        <v>3540</v>
      </c>
      <c r="I176" s="309" t="s">
        <v>3541</v>
      </c>
      <c r="J176" s="309">
        <v>1</v>
      </c>
      <c r="K176" s="350"/>
    </row>
    <row r="177" spans="2:11" ht="15" customHeight="1">
      <c r="B177" s="329"/>
      <c r="C177" s="309" t="s">
        <v>59</v>
      </c>
      <c r="D177" s="309"/>
      <c r="E177" s="309"/>
      <c r="F177" s="328" t="s">
        <v>3471</v>
      </c>
      <c r="G177" s="309"/>
      <c r="H177" s="309" t="s">
        <v>3542</v>
      </c>
      <c r="I177" s="309" t="s">
        <v>3473</v>
      </c>
      <c r="J177" s="309">
        <v>20</v>
      </c>
      <c r="K177" s="350"/>
    </row>
    <row r="178" spans="2:11" ht="15" customHeight="1">
      <c r="B178" s="329"/>
      <c r="C178" s="309" t="s">
        <v>200</v>
      </c>
      <c r="D178" s="309"/>
      <c r="E178" s="309"/>
      <c r="F178" s="328" t="s">
        <v>3471</v>
      </c>
      <c r="G178" s="309"/>
      <c r="H178" s="309" t="s">
        <v>3543</v>
      </c>
      <c r="I178" s="309" t="s">
        <v>3473</v>
      </c>
      <c r="J178" s="309">
        <v>255</v>
      </c>
      <c r="K178" s="350"/>
    </row>
    <row r="179" spans="2:11" ht="15" customHeight="1">
      <c r="B179" s="329"/>
      <c r="C179" s="309" t="s">
        <v>201</v>
      </c>
      <c r="D179" s="309"/>
      <c r="E179" s="309"/>
      <c r="F179" s="328" t="s">
        <v>3471</v>
      </c>
      <c r="G179" s="309"/>
      <c r="H179" s="309" t="s">
        <v>3436</v>
      </c>
      <c r="I179" s="309" t="s">
        <v>3473</v>
      </c>
      <c r="J179" s="309">
        <v>10</v>
      </c>
      <c r="K179" s="350"/>
    </row>
    <row r="180" spans="2:11" ht="15" customHeight="1">
      <c r="B180" s="329"/>
      <c r="C180" s="309" t="s">
        <v>202</v>
      </c>
      <c r="D180" s="309"/>
      <c r="E180" s="309"/>
      <c r="F180" s="328" t="s">
        <v>3471</v>
      </c>
      <c r="G180" s="309"/>
      <c r="H180" s="309" t="s">
        <v>3544</v>
      </c>
      <c r="I180" s="309" t="s">
        <v>3505</v>
      </c>
      <c r="J180" s="309"/>
      <c r="K180" s="350"/>
    </row>
    <row r="181" spans="2:11" ht="15" customHeight="1">
      <c r="B181" s="329"/>
      <c r="C181" s="309" t="s">
        <v>3545</v>
      </c>
      <c r="D181" s="309"/>
      <c r="E181" s="309"/>
      <c r="F181" s="328" t="s">
        <v>3471</v>
      </c>
      <c r="G181" s="309"/>
      <c r="H181" s="309" t="s">
        <v>3546</v>
      </c>
      <c r="I181" s="309" t="s">
        <v>3505</v>
      </c>
      <c r="J181" s="309"/>
      <c r="K181" s="350"/>
    </row>
    <row r="182" spans="2:11" ht="15" customHeight="1">
      <c r="B182" s="329"/>
      <c r="C182" s="309" t="s">
        <v>3534</v>
      </c>
      <c r="D182" s="309"/>
      <c r="E182" s="309"/>
      <c r="F182" s="328" t="s">
        <v>3471</v>
      </c>
      <c r="G182" s="309"/>
      <c r="H182" s="309" t="s">
        <v>3547</v>
      </c>
      <c r="I182" s="309" t="s">
        <v>3505</v>
      </c>
      <c r="J182" s="309"/>
      <c r="K182" s="350"/>
    </row>
    <row r="183" spans="2:11" ht="15" customHeight="1">
      <c r="B183" s="329"/>
      <c r="C183" s="309" t="s">
        <v>204</v>
      </c>
      <c r="D183" s="309"/>
      <c r="E183" s="309"/>
      <c r="F183" s="328" t="s">
        <v>3477</v>
      </c>
      <c r="G183" s="309"/>
      <c r="H183" s="309" t="s">
        <v>3548</v>
      </c>
      <c r="I183" s="309" t="s">
        <v>3473</v>
      </c>
      <c r="J183" s="309">
        <v>50</v>
      </c>
      <c r="K183" s="350"/>
    </row>
    <row r="184" spans="2:11" ht="15" customHeight="1">
      <c r="B184" s="329"/>
      <c r="C184" s="309" t="s">
        <v>3549</v>
      </c>
      <c r="D184" s="309"/>
      <c r="E184" s="309"/>
      <c r="F184" s="328" t="s">
        <v>3477</v>
      </c>
      <c r="G184" s="309"/>
      <c r="H184" s="309" t="s">
        <v>3550</v>
      </c>
      <c r="I184" s="309" t="s">
        <v>3551</v>
      </c>
      <c r="J184" s="309"/>
      <c r="K184" s="350"/>
    </row>
    <row r="185" spans="2:11" ht="15" customHeight="1">
      <c r="B185" s="329"/>
      <c r="C185" s="309" t="s">
        <v>3552</v>
      </c>
      <c r="D185" s="309"/>
      <c r="E185" s="309"/>
      <c r="F185" s="328" t="s">
        <v>3477</v>
      </c>
      <c r="G185" s="309"/>
      <c r="H185" s="309" t="s">
        <v>3553</v>
      </c>
      <c r="I185" s="309" t="s">
        <v>3551</v>
      </c>
      <c r="J185" s="309"/>
      <c r="K185" s="350"/>
    </row>
    <row r="186" spans="2:11" ht="15" customHeight="1">
      <c r="B186" s="329"/>
      <c r="C186" s="309" t="s">
        <v>3554</v>
      </c>
      <c r="D186" s="309"/>
      <c r="E186" s="309"/>
      <c r="F186" s="328" t="s">
        <v>3477</v>
      </c>
      <c r="G186" s="309"/>
      <c r="H186" s="309" t="s">
        <v>3555</v>
      </c>
      <c r="I186" s="309" t="s">
        <v>3551</v>
      </c>
      <c r="J186" s="309"/>
      <c r="K186" s="350"/>
    </row>
    <row r="187" spans="2:11" ht="15" customHeight="1">
      <c r="B187" s="329"/>
      <c r="C187" s="362" t="s">
        <v>3556</v>
      </c>
      <c r="D187" s="309"/>
      <c r="E187" s="309"/>
      <c r="F187" s="328" t="s">
        <v>3477</v>
      </c>
      <c r="G187" s="309"/>
      <c r="H187" s="309" t="s">
        <v>3557</v>
      </c>
      <c r="I187" s="309" t="s">
        <v>3558</v>
      </c>
      <c r="J187" s="363" t="s">
        <v>3559</v>
      </c>
      <c r="K187" s="350"/>
    </row>
    <row r="188" spans="2:11" ht="15" customHeight="1">
      <c r="B188" s="329"/>
      <c r="C188" s="314" t="s">
        <v>48</v>
      </c>
      <c r="D188" s="309"/>
      <c r="E188" s="309"/>
      <c r="F188" s="328" t="s">
        <v>3471</v>
      </c>
      <c r="G188" s="309"/>
      <c r="H188" s="305" t="s">
        <v>3560</v>
      </c>
      <c r="I188" s="309" t="s">
        <v>3561</v>
      </c>
      <c r="J188" s="309"/>
      <c r="K188" s="350"/>
    </row>
    <row r="189" spans="2:11" ht="15" customHeight="1">
      <c r="B189" s="329"/>
      <c r="C189" s="314" t="s">
        <v>3562</v>
      </c>
      <c r="D189" s="309"/>
      <c r="E189" s="309"/>
      <c r="F189" s="328" t="s">
        <v>3471</v>
      </c>
      <c r="G189" s="309"/>
      <c r="H189" s="309" t="s">
        <v>3563</v>
      </c>
      <c r="I189" s="309" t="s">
        <v>3505</v>
      </c>
      <c r="J189" s="309"/>
      <c r="K189" s="350"/>
    </row>
    <row r="190" spans="2:11" ht="15" customHeight="1">
      <c r="B190" s="329"/>
      <c r="C190" s="314" t="s">
        <v>3564</v>
      </c>
      <c r="D190" s="309"/>
      <c r="E190" s="309"/>
      <c r="F190" s="328" t="s">
        <v>3471</v>
      </c>
      <c r="G190" s="309"/>
      <c r="H190" s="309" t="s">
        <v>3565</v>
      </c>
      <c r="I190" s="309" t="s">
        <v>3505</v>
      </c>
      <c r="J190" s="309"/>
      <c r="K190" s="350"/>
    </row>
    <row r="191" spans="2:11" ht="15" customHeight="1">
      <c r="B191" s="329"/>
      <c r="C191" s="314" t="s">
        <v>3566</v>
      </c>
      <c r="D191" s="309"/>
      <c r="E191" s="309"/>
      <c r="F191" s="328" t="s">
        <v>3477</v>
      </c>
      <c r="G191" s="309"/>
      <c r="H191" s="309" t="s">
        <v>3567</v>
      </c>
      <c r="I191" s="309" t="s">
        <v>3505</v>
      </c>
      <c r="J191" s="309"/>
      <c r="K191" s="350"/>
    </row>
    <row r="192" spans="2:11" ht="15" customHeight="1">
      <c r="B192" s="356"/>
      <c r="C192" s="364"/>
      <c r="D192" s="338"/>
      <c r="E192" s="338"/>
      <c r="F192" s="338"/>
      <c r="G192" s="338"/>
      <c r="H192" s="338"/>
      <c r="I192" s="338"/>
      <c r="J192" s="338"/>
      <c r="K192" s="357"/>
    </row>
    <row r="193" spans="2:11" ht="18.75" customHeight="1">
      <c r="B193" s="305"/>
      <c r="C193" s="309"/>
      <c r="D193" s="309"/>
      <c r="E193" s="309"/>
      <c r="F193" s="328"/>
      <c r="G193" s="309"/>
      <c r="H193" s="309"/>
      <c r="I193" s="309"/>
      <c r="J193" s="309"/>
      <c r="K193" s="305"/>
    </row>
    <row r="194" spans="2:11" ht="18.75" customHeight="1">
      <c r="B194" s="305"/>
      <c r="C194" s="309"/>
      <c r="D194" s="309"/>
      <c r="E194" s="309"/>
      <c r="F194" s="328"/>
      <c r="G194" s="309"/>
      <c r="H194" s="309"/>
      <c r="I194" s="309"/>
      <c r="J194" s="309"/>
      <c r="K194" s="305"/>
    </row>
    <row r="195" spans="2:11" ht="18.75" customHeight="1">
      <c r="B195" s="315"/>
      <c r="C195" s="315"/>
      <c r="D195" s="315"/>
      <c r="E195" s="315"/>
      <c r="F195" s="315"/>
      <c r="G195" s="315"/>
      <c r="H195" s="315"/>
      <c r="I195" s="315"/>
      <c r="J195" s="315"/>
      <c r="K195" s="315"/>
    </row>
    <row r="196" spans="2:11" ht="13.5">
      <c r="B196" s="297"/>
      <c r="C196" s="298"/>
      <c r="D196" s="298"/>
      <c r="E196" s="298"/>
      <c r="F196" s="298"/>
      <c r="G196" s="298"/>
      <c r="H196" s="298"/>
      <c r="I196" s="298"/>
      <c r="J196" s="298"/>
      <c r="K196" s="299"/>
    </row>
    <row r="197" spans="2:11" ht="21">
      <c r="B197" s="300"/>
      <c r="C197" s="430" t="s">
        <v>3568</v>
      </c>
      <c r="D197" s="430"/>
      <c r="E197" s="430"/>
      <c r="F197" s="430"/>
      <c r="G197" s="430"/>
      <c r="H197" s="430"/>
      <c r="I197" s="430"/>
      <c r="J197" s="430"/>
      <c r="K197" s="301"/>
    </row>
    <row r="198" spans="2:11" ht="25.5" customHeight="1">
      <c r="B198" s="300"/>
      <c r="C198" s="365" t="s">
        <v>3569</v>
      </c>
      <c r="D198" s="365"/>
      <c r="E198" s="365"/>
      <c r="F198" s="365" t="s">
        <v>3570</v>
      </c>
      <c r="G198" s="366"/>
      <c r="H198" s="429" t="s">
        <v>3571</v>
      </c>
      <c r="I198" s="429"/>
      <c r="J198" s="429"/>
      <c r="K198" s="301"/>
    </row>
    <row r="199" spans="2:11" ht="5.25" customHeight="1">
      <c r="B199" s="329"/>
      <c r="C199" s="326"/>
      <c r="D199" s="326"/>
      <c r="E199" s="326"/>
      <c r="F199" s="326"/>
      <c r="G199" s="309"/>
      <c r="H199" s="326"/>
      <c r="I199" s="326"/>
      <c r="J199" s="326"/>
      <c r="K199" s="350"/>
    </row>
    <row r="200" spans="2:11" ht="15" customHeight="1">
      <c r="B200" s="329"/>
      <c r="C200" s="309" t="s">
        <v>3561</v>
      </c>
      <c r="D200" s="309"/>
      <c r="E200" s="309"/>
      <c r="F200" s="328" t="s">
        <v>49</v>
      </c>
      <c r="G200" s="309"/>
      <c r="H200" s="427" t="s">
        <v>3572</v>
      </c>
      <c r="I200" s="427"/>
      <c r="J200" s="427"/>
      <c r="K200" s="350"/>
    </row>
    <row r="201" spans="2:11" ht="15" customHeight="1">
      <c r="B201" s="329"/>
      <c r="C201" s="335"/>
      <c r="D201" s="309"/>
      <c r="E201" s="309"/>
      <c r="F201" s="328" t="s">
        <v>50</v>
      </c>
      <c r="G201" s="309"/>
      <c r="H201" s="427" t="s">
        <v>3573</v>
      </c>
      <c r="I201" s="427"/>
      <c r="J201" s="427"/>
      <c r="K201" s="350"/>
    </row>
    <row r="202" spans="2:11" ht="15" customHeight="1">
      <c r="B202" s="329"/>
      <c r="C202" s="335"/>
      <c r="D202" s="309"/>
      <c r="E202" s="309"/>
      <c r="F202" s="328" t="s">
        <v>53</v>
      </c>
      <c r="G202" s="309"/>
      <c r="H202" s="427" t="s">
        <v>3574</v>
      </c>
      <c r="I202" s="427"/>
      <c r="J202" s="427"/>
      <c r="K202" s="350"/>
    </row>
    <row r="203" spans="2:11" ht="15" customHeight="1">
      <c r="B203" s="329"/>
      <c r="C203" s="309"/>
      <c r="D203" s="309"/>
      <c r="E203" s="309"/>
      <c r="F203" s="328" t="s">
        <v>51</v>
      </c>
      <c r="G203" s="309"/>
      <c r="H203" s="427" t="s">
        <v>3575</v>
      </c>
      <c r="I203" s="427"/>
      <c r="J203" s="427"/>
      <c r="K203" s="350"/>
    </row>
    <row r="204" spans="2:11" ht="15" customHeight="1">
      <c r="B204" s="329"/>
      <c r="C204" s="309"/>
      <c r="D204" s="309"/>
      <c r="E204" s="309"/>
      <c r="F204" s="328" t="s">
        <v>52</v>
      </c>
      <c r="G204" s="309"/>
      <c r="H204" s="427" t="s">
        <v>3576</v>
      </c>
      <c r="I204" s="427"/>
      <c r="J204" s="427"/>
      <c r="K204" s="350"/>
    </row>
    <row r="205" spans="2:11" ht="15" customHeight="1">
      <c r="B205" s="329"/>
      <c r="C205" s="309"/>
      <c r="D205" s="309"/>
      <c r="E205" s="309"/>
      <c r="F205" s="328"/>
      <c r="G205" s="309"/>
      <c r="H205" s="309"/>
      <c r="I205" s="309"/>
      <c r="J205" s="309"/>
      <c r="K205" s="350"/>
    </row>
    <row r="206" spans="2:11" ht="15" customHeight="1">
      <c r="B206" s="329"/>
      <c r="C206" s="309" t="s">
        <v>3517</v>
      </c>
      <c r="D206" s="309"/>
      <c r="E206" s="309"/>
      <c r="F206" s="328" t="s">
        <v>155</v>
      </c>
      <c r="G206" s="309"/>
      <c r="H206" s="427" t="s">
        <v>3577</v>
      </c>
      <c r="I206" s="427"/>
      <c r="J206" s="427"/>
      <c r="K206" s="350"/>
    </row>
    <row r="207" spans="2:11" ht="15" customHeight="1">
      <c r="B207" s="329"/>
      <c r="C207" s="335"/>
      <c r="D207" s="309"/>
      <c r="E207" s="309"/>
      <c r="F207" s="328" t="s">
        <v>3417</v>
      </c>
      <c r="G207" s="309"/>
      <c r="H207" s="427" t="s">
        <v>3418</v>
      </c>
      <c r="I207" s="427"/>
      <c r="J207" s="427"/>
      <c r="K207" s="350"/>
    </row>
    <row r="208" spans="2:11" ht="15" customHeight="1">
      <c r="B208" s="329"/>
      <c r="C208" s="309"/>
      <c r="D208" s="309"/>
      <c r="E208" s="309"/>
      <c r="F208" s="328" t="s">
        <v>84</v>
      </c>
      <c r="G208" s="309"/>
      <c r="H208" s="427" t="s">
        <v>3578</v>
      </c>
      <c r="I208" s="427"/>
      <c r="J208" s="427"/>
      <c r="K208" s="350"/>
    </row>
    <row r="209" spans="2:11" ht="15" customHeight="1">
      <c r="B209" s="367"/>
      <c r="C209" s="335"/>
      <c r="D209" s="335"/>
      <c r="E209" s="335"/>
      <c r="F209" s="328" t="s">
        <v>3419</v>
      </c>
      <c r="G209" s="314"/>
      <c r="H209" s="428" t="s">
        <v>154</v>
      </c>
      <c r="I209" s="428"/>
      <c r="J209" s="428"/>
      <c r="K209" s="368"/>
    </row>
    <row r="210" spans="2:11" ht="15" customHeight="1">
      <c r="B210" s="367"/>
      <c r="C210" s="335"/>
      <c r="D210" s="335"/>
      <c r="E210" s="335"/>
      <c r="F210" s="328" t="s">
        <v>3420</v>
      </c>
      <c r="G210" s="314"/>
      <c r="H210" s="428" t="s">
        <v>3579</v>
      </c>
      <c r="I210" s="428"/>
      <c r="J210" s="428"/>
      <c r="K210" s="368"/>
    </row>
    <row r="211" spans="2:11" ht="15" customHeight="1">
      <c r="B211" s="367"/>
      <c r="C211" s="335"/>
      <c r="D211" s="335"/>
      <c r="E211" s="335"/>
      <c r="F211" s="369"/>
      <c r="G211" s="314"/>
      <c r="H211" s="370"/>
      <c r="I211" s="370"/>
      <c r="J211" s="370"/>
      <c r="K211" s="368"/>
    </row>
    <row r="212" spans="2:11" ht="15" customHeight="1">
      <c r="B212" s="367"/>
      <c r="C212" s="309" t="s">
        <v>3541</v>
      </c>
      <c r="D212" s="335"/>
      <c r="E212" s="335"/>
      <c r="F212" s="328">
        <v>1</v>
      </c>
      <c r="G212" s="314"/>
      <c r="H212" s="428" t="s">
        <v>3580</v>
      </c>
      <c r="I212" s="428"/>
      <c r="J212" s="428"/>
      <c r="K212" s="368"/>
    </row>
    <row r="213" spans="2:11" ht="15" customHeight="1">
      <c r="B213" s="367"/>
      <c r="C213" s="335"/>
      <c r="D213" s="335"/>
      <c r="E213" s="335"/>
      <c r="F213" s="328">
        <v>2</v>
      </c>
      <c r="G213" s="314"/>
      <c r="H213" s="428" t="s">
        <v>3581</v>
      </c>
      <c r="I213" s="428"/>
      <c r="J213" s="428"/>
      <c r="K213" s="368"/>
    </row>
    <row r="214" spans="2:11" ht="15" customHeight="1">
      <c r="B214" s="367"/>
      <c r="C214" s="335"/>
      <c r="D214" s="335"/>
      <c r="E214" s="335"/>
      <c r="F214" s="328">
        <v>3</v>
      </c>
      <c r="G214" s="314"/>
      <c r="H214" s="428" t="s">
        <v>3582</v>
      </c>
      <c r="I214" s="428"/>
      <c r="J214" s="428"/>
      <c r="K214" s="368"/>
    </row>
    <row r="215" spans="2:11" ht="15" customHeight="1">
      <c r="B215" s="367"/>
      <c r="C215" s="335"/>
      <c r="D215" s="335"/>
      <c r="E215" s="335"/>
      <c r="F215" s="328">
        <v>4</v>
      </c>
      <c r="G215" s="314"/>
      <c r="H215" s="428" t="s">
        <v>3583</v>
      </c>
      <c r="I215" s="428"/>
      <c r="J215" s="428"/>
      <c r="K215" s="368"/>
    </row>
    <row r="216" spans="2:11" ht="12.75" customHeight="1">
      <c r="B216" s="371"/>
      <c r="C216" s="372"/>
      <c r="D216" s="372"/>
      <c r="E216" s="372"/>
      <c r="F216" s="372"/>
      <c r="G216" s="372"/>
      <c r="H216" s="372"/>
      <c r="I216" s="372"/>
      <c r="J216" s="372"/>
      <c r="K216" s="373"/>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BR63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94</v>
      </c>
      <c r="AZ2" s="126" t="s">
        <v>162</v>
      </c>
      <c r="BA2" s="126" t="s">
        <v>22</v>
      </c>
      <c r="BB2" s="126" t="s">
        <v>22</v>
      </c>
      <c r="BC2" s="126" t="s">
        <v>450</v>
      </c>
      <c r="BD2" s="126" t="s">
        <v>86</v>
      </c>
    </row>
    <row r="3" spans="2:56" ht="6.95" customHeight="1">
      <c r="B3" s="26"/>
      <c r="C3" s="27"/>
      <c r="D3" s="27"/>
      <c r="E3" s="27"/>
      <c r="F3" s="27"/>
      <c r="G3" s="27"/>
      <c r="H3" s="27"/>
      <c r="I3" s="127"/>
      <c r="J3" s="27"/>
      <c r="K3" s="28"/>
      <c r="AT3" s="25" t="s">
        <v>86</v>
      </c>
      <c r="AZ3" s="126" t="s">
        <v>451</v>
      </c>
      <c r="BA3" s="126" t="s">
        <v>22</v>
      </c>
      <c r="BB3" s="126" t="s">
        <v>22</v>
      </c>
      <c r="BC3" s="126" t="s">
        <v>405</v>
      </c>
      <c r="BD3" s="126" t="s">
        <v>86</v>
      </c>
    </row>
    <row r="4" spans="2:56" ht="36.95" customHeight="1">
      <c r="B4" s="29"/>
      <c r="C4" s="30"/>
      <c r="D4" s="31" t="s">
        <v>166</v>
      </c>
      <c r="E4" s="30"/>
      <c r="F4" s="30"/>
      <c r="G4" s="30"/>
      <c r="H4" s="30"/>
      <c r="I4" s="128"/>
      <c r="J4" s="30"/>
      <c r="K4" s="32"/>
      <c r="M4" s="33" t="s">
        <v>12</v>
      </c>
      <c r="AT4" s="25" t="s">
        <v>6</v>
      </c>
      <c r="AZ4" s="126" t="s">
        <v>452</v>
      </c>
      <c r="BA4" s="126" t="s">
        <v>22</v>
      </c>
      <c r="BB4" s="126" t="s">
        <v>22</v>
      </c>
      <c r="BC4" s="126" t="s">
        <v>453</v>
      </c>
      <c r="BD4" s="126" t="s">
        <v>86</v>
      </c>
    </row>
    <row r="5" spans="2:56" ht="6.95" customHeight="1">
      <c r="B5" s="29"/>
      <c r="C5" s="30"/>
      <c r="D5" s="30"/>
      <c r="E5" s="30"/>
      <c r="F5" s="30"/>
      <c r="G5" s="30"/>
      <c r="H5" s="30"/>
      <c r="I5" s="128"/>
      <c r="J5" s="30"/>
      <c r="K5" s="32"/>
      <c r="AZ5" s="126" t="s">
        <v>454</v>
      </c>
      <c r="BA5" s="126" t="s">
        <v>22</v>
      </c>
      <c r="BB5" s="126" t="s">
        <v>22</v>
      </c>
      <c r="BC5" s="126" t="s">
        <v>455</v>
      </c>
      <c r="BD5" s="126" t="s">
        <v>86</v>
      </c>
    </row>
    <row r="6" spans="2:56" ht="13.5">
      <c r="B6" s="29"/>
      <c r="C6" s="30"/>
      <c r="D6" s="38" t="s">
        <v>18</v>
      </c>
      <c r="E6" s="30"/>
      <c r="F6" s="30"/>
      <c r="G6" s="30"/>
      <c r="H6" s="30"/>
      <c r="I6" s="128"/>
      <c r="J6" s="30"/>
      <c r="K6" s="32"/>
      <c r="AZ6" s="126" t="s">
        <v>456</v>
      </c>
      <c r="BA6" s="126" t="s">
        <v>22</v>
      </c>
      <c r="BB6" s="126" t="s">
        <v>22</v>
      </c>
      <c r="BC6" s="126" t="s">
        <v>457</v>
      </c>
      <c r="BD6" s="126" t="s">
        <v>86</v>
      </c>
    </row>
    <row r="7" spans="2:56" ht="22.5" customHeight="1">
      <c r="B7" s="29"/>
      <c r="C7" s="30"/>
      <c r="D7" s="30"/>
      <c r="E7" s="417" t="str">
        <f>'Rekapitulace stavby'!K6</f>
        <v>Splašková kanalizace a ČOV Drhovy</v>
      </c>
      <c r="F7" s="418"/>
      <c r="G7" s="418"/>
      <c r="H7" s="418"/>
      <c r="I7" s="128"/>
      <c r="J7" s="30"/>
      <c r="K7" s="32"/>
      <c r="AZ7" s="126" t="s">
        <v>458</v>
      </c>
      <c r="BA7" s="126" t="s">
        <v>22</v>
      </c>
      <c r="BB7" s="126" t="s">
        <v>22</v>
      </c>
      <c r="BC7" s="126" t="s">
        <v>459</v>
      </c>
      <c r="BD7" s="126" t="s">
        <v>86</v>
      </c>
    </row>
    <row r="8" spans="2:56" ht="13.5">
      <c r="B8" s="29"/>
      <c r="C8" s="30"/>
      <c r="D8" s="38" t="s">
        <v>175</v>
      </c>
      <c r="E8" s="30"/>
      <c r="F8" s="30"/>
      <c r="G8" s="30"/>
      <c r="H8" s="30"/>
      <c r="I8" s="128"/>
      <c r="J8" s="30"/>
      <c r="K8" s="32"/>
      <c r="AZ8" s="126" t="s">
        <v>460</v>
      </c>
      <c r="BA8" s="126" t="s">
        <v>22</v>
      </c>
      <c r="BB8" s="126" t="s">
        <v>22</v>
      </c>
      <c r="BC8" s="126" t="s">
        <v>461</v>
      </c>
      <c r="BD8" s="126" t="s">
        <v>86</v>
      </c>
    </row>
    <row r="9" spans="2:56" s="1" customFormat="1" ht="22.5" customHeight="1">
      <c r="B9" s="42"/>
      <c r="C9" s="43"/>
      <c r="D9" s="43"/>
      <c r="E9" s="417" t="s">
        <v>178</v>
      </c>
      <c r="F9" s="419"/>
      <c r="G9" s="419"/>
      <c r="H9" s="419"/>
      <c r="I9" s="129"/>
      <c r="J9" s="43"/>
      <c r="K9" s="46"/>
      <c r="AZ9" s="126" t="s">
        <v>462</v>
      </c>
      <c r="BA9" s="126" t="s">
        <v>22</v>
      </c>
      <c r="BB9" s="126" t="s">
        <v>22</v>
      </c>
      <c r="BC9" s="126" t="s">
        <v>463</v>
      </c>
      <c r="BD9" s="126" t="s">
        <v>86</v>
      </c>
    </row>
    <row r="10" spans="2:56" s="1" customFormat="1" ht="13.5">
      <c r="B10" s="42"/>
      <c r="C10" s="43"/>
      <c r="D10" s="38" t="s">
        <v>181</v>
      </c>
      <c r="E10" s="43"/>
      <c r="F10" s="43"/>
      <c r="G10" s="43"/>
      <c r="H10" s="43"/>
      <c r="I10" s="129"/>
      <c r="J10" s="43"/>
      <c r="K10" s="46"/>
      <c r="AZ10" s="126" t="s">
        <v>464</v>
      </c>
      <c r="BA10" s="126" t="s">
        <v>22</v>
      </c>
      <c r="BB10" s="126" t="s">
        <v>22</v>
      </c>
      <c r="BC10" s="126" t="s">
        <v>465</v>
      </c>
      <c r="BD10" s="126" t="s">
        <v>86</v>
      </c>
    </row>
    <row r="11" spans="2:56" s="1" customFormat="1" ht="36.95" customHeight="1">
      <c r="B11" s="42"/>
      <c r="C11" s="43"/>
      <c r="D11" s="43"/>
      <c r="E11" s="420" t="s">
        <v>466</v>
      </c>
      <c r="F11" s="419"/>
      <c r="G11" s="419"/>
      <c r="H11" s="419"/>
      <c r="I11" s="129"/>
      <c r="J11" s="43"/>
      <c r="K11" s="46"/>
      <c r="AZ11" s="126" t="s">
        <v>467</v>
      </c>
      <c r="BA11" s="126" t="s">
        <v>22</v>
      </c>
      <c r="BB11" s="126" t="s">
        <v>22</v>
      </c>
      <c r="BC11" s="126" t="s">
        <v>468</v>
      </c>
      <c r="BD11" s="126" t="s">
        <v>86</v>
      </c>
    </row>
    <row r="12" spans="2:56" s="1" customFormat="1" ht="13.5">
      <c r="B12" s="42"/>
      <c r="C12" s="43"/>
      <c r="D12" s="43"/>
      <c r="E12" s="43"/>
      <c r="F12" s="43"/>
      <c r="G12" s="43"/>
      <c r="H12" s="43"/>
      <c r="I12" s="129"/>
      <c r="J12" s="43"/>
      <c r="K12" s="46"/>
      <c r="AZ12" s="126" t="s">
        <v>469</v>
      </c>
      <c r="BA12" s="126" t="s">
        <v>22</v>
      </c>
      <c r="BB12" s="126" t="s">
        <v>22</v>
      </c>
      <c r="BC12" s="126" t="s">
        <v>470</v>
      </c>
      <c r="BD12" s="126" t="s">
        <v>86</v>
      </c>
    </row>
    <row r="13" spans="2:56" s="1" customFormat="1" ht="14.45" customHeight="1">
      <c r="B13" s="42"/>
      <c r="C13" s="43"/>
      <c r="D13" s="38" t="s">
        <v>21</v>
      </c>
      <c r="E13" s="43"/>
      <c r="F13" s="36" t="s">
        <v>22</v>
      </c>
      <c r="G13" s="43"/>
      <c r="H13" s="43"/>
      <c r="I13" s="130" t="s">
        <v>23</v>
      </c>
      <c r="J13" s="36" t="s">
        <v>22</v>
      </c>
      <c r="K13" s="46"/>
      <c r="AZ13" s="126" t="s">
        <v>471</v>
      </c>
      <c r="BA13" s="126" t="s">
        <v>22</v>
      </c>
      <c r="BB13" s="126" t="s">
        <v>22</v>
      </c>
      <c r="BC13" s="126" t="s">
        <v>472</v>
      </c>
      <c r="BD13" s="126" t="s">
        <v>86</v>
      </c>
    </row>
    <row r="14" spans="2:56" s="1" customFormat="1" ht="14.45" customHeight="1">
      <c r="B14" s="42"/>
      <c r="C14" s="43"/>
      <c r="D14" s="38" t="s">
        <v>25</v>
      </c>
      <c r="E14" s="43"/>
      <c r="F14" s="36" t="s">
        <v>26</v>
      </c>
      <c r="G14" s="43"/>
      <c r="H14" s="43"/>
      <c r="I14" s="130" t="s">
        <v>27</v>
      </c>
      <c r="J14" s="131" t="str">
        <f>'Rekapitulace stavby'!AN8</f>
        <v>23.8.2016</v>
      </c>
      <c r="K14" s="46"/>
      <c r="AZ14" s="126" t="s">
        <v>473</v>
      </c>
      <c r="BA14" s="126" t="s">
        <v>22</v>
      </c>
      <c r="BB14" s="126" t="s">
        <v>22</v>
      </c>
      <c r="BC14" s="126" t="s">
        <v>474</v>
      </c>
      <c r="BD14" s="126" t="s">
        <v>86</v>
      </c>
    </row>
    <row r="15" spans="2:56" s="1" customFormat="1" ht="10.9" customHeight="1">
      <c r="B15" s="42"/>
      <c r="C15" s="43"/>
      <c r="D15" s="43"/>
      <c r="E15" s="43"/>
      <c r="F15" s="43"/>
      <c r="G15" s="43"/>
      <c r="H15" s="43"/>
      <c r="I15" s="129"/>
      <c r="J15" s="43"/>
      <c r="K15" s="46"/>
      <c r="AZ15" s="126" t="s">
        <v>475</v>
      </c>
      <c r="BA15" s="126" t="s">
        <v>22</v>
      </c>
      <c r="BB15" s="126" t="s">
        <v>22</v>
      </c>
      <c r="BC15" s="126" t="s">
        <v>476</v>
      </c>
      <c r="BD15" s="126" t="s">
        <v>86</v>
      </c>
    </row>
    <row r="16" spans="2:56" s="1" customFormat="1" ht="14.45" customHeight="1">
      <c r="B16" s="42"/>
      <c r="C16" s="43"/>
      <c r="D16" s="38" t="s">
        <v>31</v>
      </c>
      <c r="E16" s="43"/>
      <c r="F16" s="43"/>
      <c r="G16" s="43"/>
      <c r="H16" s="43"/>
      <c r="I16" s="130" t="s">
        <v>32</v>
      </c>
      <c r="J16" s="36" t="s">
        <v>22</v>
      </c>
      <c r="K16" s="46"/>
      <c r="AZ16" s="126" t="s">
        <v>477</v>
      </c>
      <c r="BA16" s="126" t="s">
        <v>22</v>
      </c>
      <c r="BB16" s="126" t="s">
        <v>22</v>
      </c>
      <c r="BC16" s="126" t="s">
        <v>478</v>
      </c>
      <c r="BD16" s="126" t="s">
        <v>86</v>
      </c>
    </row>
    <row r="17" spans="2:56" s="1" customFormat="1" ht="18" customHeight="1">
      <c r="B17" s="42"/>
      <c r="C17" s="43"/>
      <c r="D17" s="43"/>
      <c r="E17" s="36" t="s">
        <v>33</v>
      </c>
      <c r="F17" s="43"/>
      <c r="G17" s="43"/>
      <c r="H17" s="43"/>
      <c r="I17" s="130" t="s">
        <v>34</v>
      </c>
      <c r="J17" s="36" t="s">
        <v>22</v>
      </c>
      <c r="K17" s="46"/>
      <c r="AZ17" s="126" t="s">
        <v>479</v>
      </c>
      <c r="BA17" s="126" t="s">
        <v>22</v>
      </c>
      <c r="BB17" s="126" t="s">
        <v>22</v>
      </c>
      <c r="BC17" s="126" t="s">
        <v>480</v>
      </c>
      <c r="BD17" s="126" t="s">
        <v>86</v>
      </c>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ROUND(J107,2)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ROUND(SUM(BE107:BE636),2)</f>
        <v>0</v>
      </c>
      <c r="G32" s="43"/>
      <c r="H32" s="43"/>
      <c r="I32" s="142">
        <v>0.21</v>
      </c>
      <c r="J32" s="141">
        <f>ROUND(ROUND((SUM(BE107:BE636)),2)*I32,2)</f>
        <v>0</v>
      </c>
      <c r="K32" s="46"/>
    </row>
    <row r="33" spans="2:11" s="1" customFormat="1" ht="14.45" customHeight="1">
      <c r="B33" s="42"/>
      <c r="C33" s="43"/>
      <c r="D33" s="43"/>
      <c r="E33" s="50" t="s">
        <v>50</v>
      </c>
      <c r="F33" s="141">
        <f>ROUND(SUM(BF107:BF636),2)</f>
        <v>0</v>
      </c>
      <c r="G33" s="43"/>
      <c r="H33" s="43"/>
      <c r="I33" s="142">
        <v>0.15</v>
      </c>
      <c r="J33" s="141">
        <f>ROUND(ROUND((SUM(BF107:BF636)),2)*I33,2)</f>
        <v>0</v>
      </c>
      <c r="K33" s="46"/>
    </row>
    <row r="34" spans="2:11" s="1" customFormat="1" ht="14.45" customHeight="1" hidden="1">
      <c r="B34" s="42"/>
      <c r="C34" s="43"/>
      <c r="D34" s="43"/>
      <c r="E34" s="50" t="s">
        <v>51</v>
      </c>
      <c r="F34" s="141">
        <f>ROUND(SUM(BG107:BG636),2)</f>
        <v>0</v>
      </c>
      <c r="G34" s="43"/>
      <c r="H34" s="43"/>
      <c r="I34" s="142">
        <v>0.21</v>
      </c>
      <c r="J34" s="141">
        <v>0</v>
      </c>
      <c r="K34" s="46"/>
    </row>
    <row r="35" spans="2:11" s="1" customFormat="1" ht="14.45" customHeight="1" hidden="1">
      <c r="B35" s="42"/>
      <c r="C35" s="43"/>
      <c r="D35" s="43"/>
      <c r="E35" s="50" t="s">
        <v>52</v>
      </c>
      <c r="F35" s="141">
        <f>ROUND(SUM(BH107:BH636),2)</f>
        <v>0</v>
      </c>
      <c r="G35" s="43"/>
      <c r="H35" s="43"/>
      <c r="I35" s="142">
        <v>0.15</v>
      </c>
      <c r="J35" s="141">
        <v>0</v>
      </c>
      <c r="K35" s="46"/>
    </row>
    <row r="36" spans="2:11" s="1" customFormat="1" ht="14.45" customHeight="1" hidden="1">
      <c r="B36" s="42"/>
      <c r="C36" s="43"/>
      <c r="D36" s="43"/>
      <c r="E36" s="50" t="s">
        <v>53</v>
      </c>
      <c r="F36" s="141">
        <f>ROUND(SUM(BI107:BI636),2)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SO-01-2 - ČOV - vrchní stavba</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J107</f>
        <v>0</v>
      </c>
      <c r="K60" s="46"/>
      <c r="AU60" s="25" t="s">
        <v>189</v>
      </c>
    </row>
    <row r="61" spans="2:11" s="8" customFormat="1" ht="24.95" customHeight="1">
      <c r="B61" s="160"/>
      <c r="C61" s="161"/>
      <c r="D61" s="162" t="s">
        <v>190</v>
      </c>
      <c r="E61" s="163"/>
      <c r="F61" s="163"/>
      <c r="G61" s="163"/>
      <c r="H61" s="163"/>
      <c r="I61" s="164"/>
      <c r="J61" s="165">
        <f>J108</f>
        <v>0</v>
      </c>
      <c r="K61" s="166"/>
    </row>
    <row r="62" spans="2:11" s="9" customFormat="1" ht="19.9" customHeight="1">
      <c r="B62" s="167"/>
      <c r="C62" s="168"/>
      <c r="D62" s="169" t="s">
        <v>193</v>
      </c>
      <c r="E62" s="170"/>
      <c r="F62" s="170"/>
      <c r="G62" s="170"/>
      <c r="H62" s="170"/>
      <c r="I62" s="171"/>
      <c r="J62" s="172">
        <f>J109</f>
        <v>0</v>
      </c>
      <c r="K62" s="173"/>
    </row>
    <row r="63" spans="2:11" s="9" customFormat="1" ht="19.9" customHeight="1">
      <c r="B63" s="167"/>
      <c r="C63" s="168"/>
      <c r="D63" s="169" t="s">
        <v>194</v>
      </c>
      <c r="E63" s="170"/>
      <c r="F63" s="170"/>
      <c r="G63" s="170"/>
      <c r="H63" s="170"/>
      <c r="I63" s="171"/>
      <c r="J63" s="172">
        <f>J158</f>
        <v>0</v>
      </c>
      <c r="K63" s="173"/>
    </row>
    <row r="64" spans="2:11" s="9" customFormat="1" ht="19.9" customHeight="1">
      <c r="B64" s="167"/>
      <c r="C64" s="168"/>
      <c r="D64" s="169" t="s">
        <v>195</v>
      </c>
      <c r="E64" s="170"/>
      <c r="F64" s="170"/>
      <c r="G64" s="170"/>
      <c r="H64" s="170"/>
      <c r="I64" s="171"/>
      <c r="J64" s="172">
        <f>J181</f>
        <v>0</v>
      </c>
      <c r="K64" s="173"/>
    </row>
    <row r="65" spans="2:11" s="9" customFormat="1" ht="19.9" customHeight="1">
      <c r="B65" s="167"/>
      <c r="C65" s="168"/>
      <c r="D65" s="169" t="s">
        <v>196</v>
      </c>
      <c r="E65" s="170"/>
      <c r="F65" s="170"/>
      <c r="G65" s="170"/>
      <c r="H65" s="170"/>
      <c r="I65" s="171"/>
      <c r="J65" s="172">
        <f>J224</f>
        <v>0</v>
      </c>
      <c r="K65" s="173"/>
    </row>
    <row r="66" spans="2:11" s="9" customFormat="1" ht="19.9" customHeight="1">
      <c r="B66" s="167"/>
      <c r="C66" s="168"/>
      <c r="D66" s="169" t="s">
        <v>481</v>
      </c>
      <c r="E66" s="170"/>
      <c r="F66" s="170"/>
      <c r="G66" s="170"/>
      <c r="H66" s="170"/>
      <c r="I66" s="171"/>
      <c r="J66" s="172">
        <f>J248</f>
        <v>0</v>
      </c>
      <c r="K66" s="173"/>
    </row>
    <row r="67" spans="2:11" s="9" customFormat="1" ht="19.9" customHeight="1">
      <c r="B67" s="167"/>
      <c r="C67" s="168"/>
      <c r="D67" s="169" t="s">
        <v>197</v>
      </c>
      <c r="E67" s="170"/>
      <c r="F67" s="170"/>
      <c r="G67" s="170"/>
      <c r="H67" s="170"/>
      <c r="I67" s="171"/>
      <c r="J67" s="172">
        <f>J262</f>
        <v>0</v>
      </c>
      <c r="K67" s="173"/>
    </row>
    <row r="68" spans="2:11" s="8" customFormat="1" ht="24.95" customHeight="1">
      <c r="B68" s="160"/>
      <c r="C68" s="161"/>
      <c r="D68" s="162" t="s">
        <v>482</v>
      </c>
      <c r="E68" s="163"/>
      <c r="F68" s="163"/>
      <c r="G68" s="163"/>
      <c r="H68" s="163"/>
      <c r="I68" s="164"/>
      <c r="J68" s="165">
        <f>J265</f>
        <v>0</v>
      </c>
      <c r="K68" s="166"/>
    </row>
    <row r="69" spans="2:11" s="9" customFormat="1" ht="19.9" customHeight="1">
      <c r="B69" s="167"/>
      <c r="C69" s="168"/>
      <c r="D69" s="169" t="s">
        <v>483</v>
      </c>
      <c r="E69" s="170"/>
      <c r="F69" s="170"/>
      <c r="G69" s="170"/>
      <c r="H69" s="170"/>
      <c r="I69" s="171"/>
      <c r="J69" s="172">
        <f>J266</f>
        <v>0</v>
      </c>
      <c r="K69" s="173"/>
    </row>
    <row r="70" spans="2:11" s="9" customFormat="1" ht="19.9" customHeight="1">
      <c r="B70" s="167"/>
      <c r="C70" s="168"/>
      <c r="D70" s="169" t="s">
        <v>484</v>
      </c>
      <c r="E70" s="170"/>
      <c r="F70" s="170"/>
      <c r="G70" s="170"/>
      <c r="H70" s="170"/>
      <c r="I70" s="171"/>
      <c r="J70" s="172">
        <f>J282</f>
        <v>0</v>
      </c>
      <c r="K70" s="173"/>
    </row>
    <row r="71" spans="2:11" s="9" customFormat="1" ht="19.9" customHeight="1">
      <c r="B71" s="167"/>
      <c r="C71" s="168"/>
      <c r="D71" s="169" t="s">
        <v>485</v>
      </c>
      <c r="E71" s="170"/>
      <c r="F71" s="170"/>
      <c r="G71" s="170"/>
      <c r="H71" s="170"/>
      <c r="I71" s="171"/>
      <c r="J71" s="172">
        <f>J297</f>
        <v>0</v>
      </c>
      <c r="K71" s="173"/>
    </row>
    <row r="72" spans="2:11" s="9" customFormat="1" ht="19.9" customHeight="1">
      <c r="B72" s="167"/>
      <c r="C72" s="168"/>
      <c r="D72" s="169" t="s">
        <v>486</v>
      </c>
      <c r="E72" s="170"/>
      <c r="F72" s="170"/>
      <c r="G72" s="170"/>
      <c r="H72" s="170"/>
      <c r="I72" s="171"/>
      <c r="J72" s="172">
        <f>J315</f>
        <v>0</v>
      </c>
      <c r="K72" s="173"/>
    </row>
    <row r="73" spans="2:11" s="9" customFormat="1" ht="19.9" customHeight="1">
      <c r="B73" s="167"/>
      <c r="C73" s="168"/>
      <c r="D73" s="169" t="s">
        <v>487</v>
      </c>
      <c r="E73" s="170"/>
      <c r="F73" s="170"/>
      <c r="G73" s="170"/>
      <c r="H73" s="170"/>
      <c r="I73" s="171"/>
      <c r="J73" s="172">
        <f>J355</f>
        <v>0</v>
      </c>
      <c r="K73" s="173"/>
    </row>
    <row r="74" spans="2:11" s="9" customFormat="1" ht="19.9" customHeight="1">
      <c r="B74" s="167"/>
      <c r="C74" s="168"/>
      <c r="D74" s="169" t="s">
        <v>488</v>
      </c>
      <c r="E74" s="170"/>
      <c r="F74" s="170"/>
      <c r="G74" s="170"/>
      <c r="H74" s="170"/>
      <c r="I74" s="171"/>
      <c r="J74" s="172">
        <f>J364</f>
        <v>0</v>
      </c>
      <c r="K74" s="173"/>
    </row>
    <row r="75" spans="2:11" s="9" customFormat="1" ht="19.9" customHeight="1">
      <c r="B75" s="167"/>
      <c r="C75" s="168"/>
      <c r="D75" s="169" t="s">
        <v>489</v>
      </c>
      <c r="E75" s="170"/>
      <c r="F75" s="170"/>
      <c r="G75" s="170"/>
      <c r="H75" s="170"/>
      <c r="I75" s="171"/>
      <c r="J75" s="172">
        <f>J377</f>
        <v>0</v>
      </c>
      <c r="K75" s="173"/>
    </row>
    <row r="76" spans="2:11" s="9" customFormat="1" ht="19.9" customHeight="1">
      <c r="B76" s="167"/>
      <c r="C76" s="168"/>
      <c r="D76" s="169" t="s">
        <v>490</v>
      </c>
      <c r="E76" s="170"/>
      <c r="F76" s="170"/>
      <c r="G76" s="170"/>
      <c r="H76" s="170"/>
      <c r="I76" s="171"/>
      <c r="J76" s="172">
        <f>J442</f>
        <v>0</v>
      </c>
      <c r="K76" s="173"/>
    </row>
    <row r="77" spans="2:11" s="9" customFormat="1" ht="19.9" customHeight="1">
      <c r="B77" s="167"/>
      <c r="C77" s="168"/>
      <c r="D77" s="169" t="s">
        <v>491</v>
      </c>
      <c r="E77" s="170"/>
      <c r="F77" s="170"/>
      <c r="G77" s="170"/>
      <c r="H77" s="170"/>
      <c r="I77" s="171"/>
      <c r="J77" s="172">
        <f>J457</f>
        <v>0</v>
      </c>
      <c r="K77" s="173"/>
    </row>
    <row r="78" spans="2:11" s="9" customFormat="1" ht="19.9" customHeight="1">
      <c r="B78" s="167"/>
      <c r="C78" s="168"/>
      <c r="D78" s="169" t="s">
        <v>492</v>
      </c>
      <c r="E78" s="170"/>
      <c r="F78" s="170"/>
      <c r="G78" s="170"/>
      <c r="H78" s="170"/>
      <c r="I78" s="171"/>
      <c r="J78" s="172">
        <f>J516</f>
        <v>0</v>
      </c>
      <c r="K78" s="173"/>
    </row>
    <row r="79" spans="2:11" s="9" customFormat="1" ht="19.9" customHeight="1">
      <c r="B79" s="167"/>
      <c r="C79" s="168"/>
      <c r="D79" s="169" t="s">
        <v>493</v>
      </c>
      <c r="E79" s="170"/>
      <c r="F79" s="170"/>
      <c r="G79" s="170"/>
      <c r="H79" s="170"/>
      <c r="I79" s="171"/>
      <c r="J79" s="172">
        <f>J547</f>
        <v>0</v>
      </c>
      <c r="K79" s="173"/>
    </row>
    <row r="80" spans="2:11" s="9" customFormat="1" ht="19.9" customHeight="1">
      <c r="B80" s="167"/>
      <c r="C80" s="168"/>
      <c r="D80" s="169" t="s">
        <v>494</v>
      </c>
      <c r="E80" s="170"/>
      <c r="F80" s="170"/>
      <c r="G80" s="170"/>
      <c r="H80" s="170"/>
      <c r="I80" s="171"/>
      <c r="J80" s="172">
        <f>J561</f>
        <v>0</v>
      </c>
      <c r="K80" s="173"/>
    </row>
    <row r="81" spans="2:11" s="9" customFormat="1" ht="19.9" customHeight="1">
      <c r="B81" s="167"/>
      <c r="C81" s="168"/>
      <c r="D81" s="169" t="s">
        <v>495</v>
      </c>
      <c r="E81" s="170"/>
      <c r="F81" s="170"/>
      <c r="G81" s="170"/>
      <c r="H81" s="170"/>
      <c r="I81" s="171"/>
      <c r="J81" s="172">
        <f>J574</f>
        <v>0</v>
      </c>
      <c r="K81" s="173"/>
    </row>
    <row r="82" spans="2:11" s="9" customFormat="1" ht="19.9" customHeight="1">
      <c r="B82" s="167"/>
      <c r="C82" s="168"/>
      <c r="D82" s="169" t="s">
        <v>496</v>
      </c>
      <c r="E82" s="170"/>
      <c r="F82" s="170"/>
      <c r="G82" s="170"/>
      <c r="H82" s="170"/>
      <c r="I82" s="171"/>
      <c r="J82" s="172">
        <f>J588</f>
        <v>0</v>
      </c>
      <c r="K82" s="173"/>
    </row>
    <row r="83" spans="2:11" s="8" customFormat="1" ht="24.95" customHeight="1">
      <c r="B83" s="160"/>
      <c r="C83" s="161"/>
      <c r="D83" s="162" t="s">
        <v>497</v>
      </c>
      <c r="E83" s="163"/>
      <c r="F83" s="163"/>
      <c r="G83" s="163"/>
      <c r="H83" s="163"/>
      <c r="I83" s="164"/>
      <c r="J83" s="165">
        <f>J596</f>
        <v>0</v>
      </c>
      <c r="K83" s="166"/>
    </row>
    <row r="84" spans="2:11" s="9" customFormat="1" ht="19.9" customHeight="1">
      <c r="B84" s="167"/>
      <c r="C84" s="168"/>
      <c r="D84" s="169" t="s">
        <v>498</v>
      </c>
      <c r="E84" s="170"/>
      <c r="F84" s="170"/>
      <c r="G84" s="170"/>
      <c r="H84" s="170"/>
      <c r="I84" s="171"/>
      <c r="J84" s="172">
        <f>J597</f>
        <v>0</v>
      </c>
      <c r="K84" s="173"/>
    </row>
    <row r="85" spans="2:11" s="9" customFormat="1" ht="19.9" customHeight="1">
      <c r="B85" s="167"/>
      <c r="C85" s="168"/>
      <c r="D85" s="169" t="s">
        <v>499</v>
      </c>
      <c r="E85" s="170"/>
      <c r="F85" s="170"/>
      <c r="G85" s="170"/>
      <c r="H85" s="170"/>
      <c r="I85" s="171"/>
      <c r="J85" s="172">
        <f>J614</f>
        <v>0</v>
      </c>
      <c r="K85" s="173"/>
    </row>
    <row r="86" spans="2:11" s="1" customFormat="1" ht="21.75" customHeight="1">
      <c r="B86" s="42"/>
      <c r="C86" s="43"/>
      <c r="D86" s="43"/>
      <c r="E86" s="43"/>
      <c r="F86" s="43"/>
      <c r="G86" s="43"/>
      <c r="H86" s="43"/>
      <c r="I86" s="129"/>
      <c r="J86" s="43"/>
      <c r="K86" s="46"/>
    </row>
    <row r="87" spans="2:11" s="1" customFormat="1" ht="6.95" customHeight="1">
      <c r="B87" s="57"/>
      <c r="C87" s="58"/>
      <c r="D87" s="58"/>
      <c r="E87" s="58"/>
      <c r="F87" s="58"/>
      <c r="G87" s="58"/>
      <c r="H87" s="58"/>
      <c r="I87" s="150"/>
      <c r="J87" s="58"/>
      <c r="K87" s="59"/>
    </row>
    <row r="91" spans="2:12" s="1" customFormat="1" ht="6.95" customHeight="1">
      <c r="B91" s="60"/>
      <c r="C91" s="61"/>
      <c r="D91" s="61"/>
      <c r="E91" s="61"/>
      <c r="F91" s="61"/>
      <c r="G91" s="61"/>
      <c r="H91" s="61"/>
      <c r="I91" s="153"/>
      <c r="J91" s="61"/>
      <c r="K91" s="61"/>
      <c r="L91" s="62"/>
    </row>
    <row r="92" spans="2:12" s="1" customFormat="1" ht="36.95" customHeight="1">
      <c r="B92" s="42"/>
      <c r="C92" s="63" t="s">
        <v>198</v>
      </c>
      <c r="D92" s="64"/>
      <c r="E92" s="64"/>
      <c r="F92" s="64"/>
      <c r="G92" s="64"/>
      <c r="H92" s="64"/>
      <c r="I92" s="174"/>
      <c r="J92" s="64"/>
      <c r="K92" s="64"/>
      <c r="L92" s="62"/>
    </row>
    <row r="93" spans="2:12" s="1" customFormat="1" ht="6.95" customHeight="1">
      <c r="B93" s="42"/>
      <c r="C93" s="64"/>
      <c r="D93" s="64"/>
      <c r="E93" s="64"/>
      <c r="F93" s="64"/>
      <c r="G93" s="64"/>
      <c r="H93" s="64"/>
      <c r="I93" s="174"/>
      <c r="J93" s="64"/>
      <c r="K93" s="64"/>
      <c r="L93" s="62"/>
    </row>
    <row r="94" spans="2:12" s="1" customFormat="1" ht="14.45" customHeight="1">
      <c r="B94" s="42"/>
      <c r="C94" s="66" t="s">
        <v>18</v>
      </c>
      <c r="D94" s="64"/>
      <c r="E94" s="64"/>
      <c r="F94" s="64"/>
      <c r="G94" s="64"/>
      <c r="H94" s="64"/>
      <c r="I94" s="174"/>
      <c r="J94" s="64"/>
      <c r="K94" s="64"/>
      <c r="L94" s="62"/>
    </row>
    <row r="95" spans="2:12" s="1" customFormat="1" ht="22.5" customHeight="1">
      <c r="B95" s="42"/>
      <c r="C95" s="64"/>
      <c r="D95" s="64"/>
      <c r="E95" s="421" t="str">
        <f>E7</f>
        <v>Splašková kanalizace a ČOV Drhovy</v>
      </c>
      <c r="F95" s="422"/>
      <c r="G95" s="422"/>
      <c r="H95" s="422"/>
      <c r="I95" s="174"/>
      <c r="J95" s="64"/>
      <c r="K95" s="64"/>
      <c r="L95" s="62"/>
    </row>
    <row r="96" spans="2:12" ht="13.5">
      <c r="B96" s="29"/>
      <c r="C96" s="66" t="s">
        <v>175</v>
      </c>
      <c r="D96" s="175"/>
      <c r="E96" s="175"/>
      <c r="F96" s="175"/>
      <c r="G96" s="175"/>
      <c r="H96" s="175"/>
      <c r="J96" s="175"/>
      <c r="K96" s="175"/>
      <c r="L96" s="176"/>
    </row>
    <row r="97" spans="2:12" s="1" customFormat="1" ht="22.5" customHeight="1">
      <c r="B97" s="42"/>
      <c r="C97" s="64"/>
      <c r="D97" s="64"/>
      <c r="E97" s="421" t="s">
        <v>178</v>
      </c>
      <c r="F97" s="423"/>
      <c r="G97" s="423"/>
      <c r="H97" s="423"/>
      <c r="I97" s="174"/>
      <c r="J97" s="64"/>
      <c r="K97" s="64"/>
      <c r="L97" s="62"/>
    </row>
    <row r="98" spans="2:12" s="1" customFormat="1" ht="14.45" customHeight="1">
      <c r="B98" s="42"/>
      <c r="C98" s="66" t="s">
        <v>181</v>
      </c>
      <c r="D98" s="64"/>
      <c r="E98" s="64"/>
      <c r="F98" s="64"/>
      <c r="G98" s="64"/>
      <c r="H98" s="64"/>
      <c r="I98" s="174"/>
      <c r="J98" s="64"/>
      <c r="K98" s="64"/>
      <c r="L98" s="62"/>
    </row>
    <row r="99" spans="2:12" s="1" customFormat="1" ht="23.25" customHeight="1">
      <c r="B99" s="42"/>
      <c r="C99" s="64"/>
      <c r="D99" s="64"/>
      <c r="E99" s="392" t="str">
        <f>E11</f>
        <v>SO-01-2 - ČOV - vrchní stavba</v>
      </c>
      <c r="F99" s="423"/>
      <c r="G99" s="423"/>
      <c r="H99" s="423"/>
      <c r="I99" s="174"/>
      <c r="J99" s="64"/>
      <c r="K99" s="64"/>
      <c r="L99" s="62"/>
    </row>
    <row r="100" spans="2:12" s="1" customFormat="1" ht="6.95" customHeight="1">
      <c r="B100" s="42"/>
      <c r="C100" s="64"/>
      <c r="D100" s="64"/>
      <c r="E100" s="64"/>
      <c r="F100" s="64"/>
      <c r="G100" s="64"/>
      <c r="H100" s="64"/>
      <c r="I100" s="174"/>
      <c r="J100" s="64"/>
      <c r="K100" s="64"/>
      <c r="L100" s="62"/>
    </row>
    <row r="101" spans="2:12" s="1" customFormat="1" ht="18" customHeight="1">
      <c r="B101" s="42"/>
      <c r="C101" s="66" t="s">
        <v>25</v>
      </c>
      <c r="D101" s="64"/>
      <c r="E101" s="64"/>
      <c r="F101" s="177" t="str">
        <f>F14</f>
        <v>Drhovy</v>
      </c>
      <c r="G101" s="64"/>
      <c r="H101" s="64"/>
      <c r="I101" s="178" t="s">
        <v>27</v>
      </c>
      <c r="J101" s="74" t="str">
        <f>IF(J14="","",J14)</f>
        <v>23.8.2016</v>
      </c>
      <c r="K101" s="64"/>
      <c r="L101" s="62"/>
    </row>
    <row r="102" spans="2:12" s="1" customFormat="1" ht="6.95" customHeight="1">
      <c r="B102" s="42"/>
      <c r="C102" s="64"/>
      <c r="D102" s="64"/>
      <c r="E102" s="64"/>
      <c r="F102" s="64"/>
      <c r="G102" s="64"/>
      <c r="H102" s="64"/>
      <c r="I102" s="174"/>
      <c r="J102" s="64"/>
      <c r="K102" s="64"/>
      <c r="L102" s="62"/>
    </row>
    <row r="103" spans="2:12" s="1" customFormat="1" ht="13.5">
      <c r="B103" s="42"/>
      <c r="C103" s="66" t="s">
        <v>31</v>
      </c>
      <c r="D103" s="64"/>
      <c r="E103" s="64"/>
      <c r="F103" s="177" t="str">
        <f>E17</f>
        <v>Obec Drhovy, Drhovy 65, 263 01 Dobříš</v>
      </c>
      <c r="G103" s="64"/>
      <c r="H103" s="64"/>
      <c r="I103" s="178" t="s">
        <v>37</v>
      </c>
      <c r="J103" s="177" t="str">
        <f>E23</f>
        <v>UREŠ vhprojekt s.r.o.</v>
      </c>
      <c r="K103" s="64"/>
      <c r="L103" s="62"/>
    </row>
    <row r="104" spans="2:12" s="1" customFormat="1" ht="14.45" customHeight="1">
      <c r="B104" s="42"/>
      <c r="C104" s="66" t="s">
        <v>35</v>
      </c>
      <c r="D104" s="64"/>
      <c r="E104" s="64"/>
      <c r="F104" s="177" t="str">
        <f>IF(E20="","",E20)</f>
        <v/>
      </c>
      <c r="G104" s="64"/>
      <c r="H104" s="64"/>
      <c r="I104" s="174"/>
      <c r="J104" s="64"/>
      <c r="K104" s="64"/>
      <c r="L104" s="62"/>
    </row>
    <row r="105" spans="2:12" s="1" customFormat="1" ht="10.35" customHeight="1">
      <c r="B105" s="42"/>
      <c r="C105" s="64"/>
      <c r="D105" s="64"/>
      <c r="E105" s="64"/>
      <c r="F105" s="64"/>
      <c r="G105" s="64"/>
      <c r="H105" s="64"/>
      <c r="I105" s="174"/>
      <c r="J105" s="64"/>
      <c r="K105" s="64"/>
      <c r="L105" s="62"/>
    </row>
    <row r="106" spans="2:20" s="10" customFormat="1" ht="29.25" customHeight="1">
      <c r="B106" s="179"/>
      <c r="C106" s="180" t="s">
        <v>199</v>
      </c>
      <c r="D106" s="181" t="s">
        <v>63</v>
      </c>
      <c r="E106" s="181" t="s">
        <v>59</v>
      </c>
      <c r="F106" s="181" t="s">
        <v>200</v>
      </c>
      <c r="G106" s="181" t="s">
        <v>201</v>
      </c>
      <c r="H106" s="181" t="s">
        <v>202</v>
      </c>
      <c r="I106" s="182" t="s">
        <v>203</v>
      </c>
      <c r="J106" s="181" t="s">
        <v>187</v>
      </c>
      <c r="K106" s="183" t="s">
        <v>204</v>
      </c>
      <c r="L106" s="184"/>
      <c r="M106" s="82" t="s">
        <v>205</v>
      </c>
      <c r="N106" s="83" t="s">
        <v>48</v>
      </c>
      <c r="O106" s="83" t="s">
        <v>206</v>
      </c>
      <c r="P106" s="83" t="s">
        <v>207</v>
      </c>
      <c r="Q106" s="83" t="s">
        <v>208</v>
      </c>
      <c r="R106" s="83" t="s">
        <v>209</v>
      </c>
      <c r="S106" s="83" t="s">
        <v>210</v>
      </c>
      <c r="T106" s="84" t="s">
        <v>211</v>
      </c>
    </row>
    <row r="107" spans="2:63" s="1" customFormat="1" ht="29.25" customHeight="1">
      <c r="B107" s="42"/>
      <c r="C107" s="88" t="s">
        <v>188</v>
      </c>
      <c r="D107" s="64"/>
      <c r="E107" s="64"/>
      <c r="F107" s="64"/>
      <c r="G107" s="64"/>
      <c r="H107" s="64"/>
      <c r="I107" s="174"/>
      <c r="J107" s="185">
        <f>BK107</f>
        <v>0</v>
      </c>
      <c r="K107" s="64"/>
      <c r="L107" s="62"/>
      <c r="M107" s="85"/>
      <c r="N107" s="86"/>
      <c r="O107" s="86"/>
      <c r="P107" s="186">
        <f>P108+P265+P596</f>
        <v>0</v>
      </c>
      <c r="Q107" s="86"/>
      <c r="R107" s="186">
        <f>R108+R265+R596</f>
        <v>105.13938474</v>
      </c>
      <c r="S107" s="86"/>
      <c r="T107" s="187">
        <f>T108+T265+T596</f>
        <v>0</v>
      </c>
      <c r="AT107" s="25" t="s">
        <v>77</v>
      </c>
      <c r="AU107" s="25" t="s">
        <v>189</v>
      </c>
      <c r="BK107" s="188">
        <f>BK108+BK265+BK596</f>
        <v>0</v>
      </c>
    </row>
    <row r="108" spans="2:63" s="11" customFormat="1" ht="37.35" customHeight="1">
      <c r="B108" s="189"/>
      <c r="C108" s="190"/>
      <c r="D108" s="191" t="s">
        <v>77</v>
      </c>
      <c r="E108" s="192" t="s">
        <v>212</v>
      </c>
      <c r="F108" s="192" t="s">
        <v>213</v>
      </c>
      <c r="G108" s="190"/>
      <c r="H108" s="190"/>
      <c r="I108" s="193"/>
      <c r="J108" s="194">
        <f>BK108</f>
        <v>0</v>
      </c>
      <c r="K108" s="190"/>
      <c r="L108" s="195"/>
      <c r="M108" s="196"/>
      <c r="N108" s="197"/>
      <c r="O108" s="197"/>
      <c r="P108" s="198">
        <f>P109+P158+P181+P224+P248+P262</f>
        <v>0</v>
      </c>
      <c r="Q108" s="197"/>
      <c r="R108" s="198">
        <f>R109+R158+R181+R224+R248+R262</f>
        <v>93.11197572</v>
      </c>
      <c r="S108" s="197"/>
      <c r="T108" s="199">
        <f>T109+T158+T181+T224+T248+T262</f>
        <v>0</v>
      </c>
      <c r="AR108" s="200" t="s">
        <v>24</v>
      </c>
      <c r="AT108" s="201" t="s">
        <v>77</v>
      </c>
      <c r="AU108" s="201" t="s">
        <v>78</v>
      </c>
      <c r="AY108" s="200" t="s">
        <v>214</v>
      </c>
      <c r="BK108" s="202">
        <f>BK109+BK158+BK181+BK224+BK248+BK262</f>
        <v>0</v>
      </c>
    </row>
    <row r="109" spans="2:63" s="11" customFormat="1" ht="19.9" customHeight="1">
      <c r="B109" s="189"/>
      <c r="C109" s="190"/>
      <c r="D109" s="203" t="s">
        <v>77</v>
      </c>
      <c r="E109" s="204" t="s">
        <v>124</v>
      </c>
      <c r="F109" s="204" t="s">
        <v>323</v>
      </c>
      <c r="G109" s="190"/>
      <c r="H109" s="190"/>
      <c r="I109" s="193"/>
      <c r="J109" s="205">
        <f>BK109</f>
        <v>0</v>
      </c>
      <c r="K109" s="190"/>
      <c r="L109" s="195"/>
      <c r="M109" s="196"/>
      <c r="N109" s="197"/>
      <c r="O109" s="197"/>
      <c r="P109" s="198">
        <f>SUM(P110:P157)</f>
        <v>0</v>
      </c>
      <c r="Q109" s="197"/>
      <c r="R109" s="198">
        <f>SUM(R110:R157)</f>
        <v>36.03997933</v>
      </c>
      <c r="S109" s="197"/>
      <c r="T109" s="199">
        <f>SUM(T110:T157)</f>
        <v>0</v>
      </c>
      <c r="AR109" s="200" t="s">
        <v>24</v>
      </c>
      <c r="AT109" s="201" t="s">
        <v>77</v>
      </c>
      <c r="AU109" s="201" t="s">
        <v>24</v>
      </c>
      <c r="AY109" s="200" t="s">
        <v>214</v>
      </c>
      <c r="BK109" s="202">
        <f>SUM(BK110:BK157)</f>
        <v>0</v>
      </c>
    </row>
    <row r="110" spans="2:65" s="1" customFormat="1" ht="31.5" customHeight="1">
      <c r="B110" s="42"/>
      <c r="C110" s="206" t="s">
        <v>24</v>
      </c>
      <c r="D110" s="206" t="s">
        <v>216</v>
      </c>
      <c r="E110" s="207" t="s">
        <v>500</v>
      </c>
      <c r="F110" s="208" t="s">
        <v>501</v>
      </c>
      <c r="G110" s="209" t="s">
        <v>359</v>
      </c>
      <c r="H110" s="210">
        <v>49.204</v>
      </c>
      <c r="I110" s="211"/>
      <c r="J110" s="212">
        <f>ROUND(I110*H110,2)</f>
        <v>0</v>
      </c>
      <c r="K110" s="208" t="s">
        <v>234</v>
      </c>
      <c r="L110" s="62"/>
      <c r="M110" s="213" t="s">
        <v>22</v>
      </c>
      <c r="N110" s="214" t="s">
        <v>49</v>
      </c>
      <c r="O110" s="43"/>
      <c r="P110" s="215">
        <f>O110*H110</f>
        <v>0</v>
      </c>
      <c r="Q110" s="215">
        <v>0.26119</v>
      </c>
      <c r="R110" s="215">
        <f>Q110*H110</f>
        <v>12.851592759999999</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502</v>
      </c>
    </row>
    <row r="111" spans="2:47" s="1" customFormat="1" ht="27">
      <c r="B111" s="42"/>
      <c r="C111" s="64"/>
      <c r="D111" s="218" t="s">
        <v>223</v>
      </c>
      <c r="E111" s="64"/>
      <c r="F111" s="219" t="s">
        <v>503</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18" t="s">
        <v>224</v>
      </c>
      <c r="E112" s="233" t="s">
        <v>22</v>
      </c>
      <c r="F112" s="234" t="s">
        <v>504</v>
      </c>
      <c r="G112" s="222"/>
      <c r="H112" s="235">
        <v>54.122</v>
      </c>
      <c r="I112" s="227"/>
      <c r="J112" s="222"/>
      <c r="K112" s="222"/>
      <c r="L112" s="228"/>
      <c r="M112" s="229"/>
      <c r="N112" s="230"/>
      <c r="O112" s="230"/>
      <c r="P112" s="230"/>
      <c r="Q112" s="230"/>
      <c r="R112" s="230"/>
      <c r="S112" s="230"/>
      <c r="T112" s="231"/>
      <c r="AT112" s="232" t="s">
        <v>224</v>
      </c>
      <c r="AU112" s="232" t="s">
        <v>86</v>
      </c>
      <c r="AV112" s="12" t="s">
        <v>86</v>
      </c>
      <c r="AW112" s="12" t="s">
        <v>41</v>
      </c>
      <c r="AX112" s="12" t="s">
        <v>78</v>
      </c>
      <c r="AY112" s="232" t="s">
        <v>214</v>
      </c>
    </row>
    <row r="113" spans="2:51" s="12" customFormat="1" ht="13.5">
      <c r="B113" s="221"/>
      <c r="C113" s="222"/>
      <c r="D113" s="218" t="s">
        <v>224</v>
      </c>
      <c r="E113" s="233" t="s">
        <v>22</v>
      </c>
      <c r="F113" s="234" t="s">
        <v>505</v>
      </c>
      <c r="G113" s="222"/>
      <c r="H113" s="235">
        <v>-4.918</v>
      </c>
      <c r="I113" s="227"/>
      <c r="J113" s="222"/>
      <c r="K113" s="222"/>
      <c r="L113" s="228"/>
      <c r="M113" s="229"/>
      <c r="N113" s="230"/>
      <c r="O113" s="230"/>
      <c r="P113" s="230"/>
      <c r="Q113" s="230"/>
      <c r="R113" s="230"/>
      <c r="S113" s="230"/>
      <c r="T113" s="231"/>
      <c r="AT113" s="232" t="s">
        <v>224</v>
      </c>
      <c r="AU113" s="232" t="s">
        <v>86</v>
      </c>
      <c r="AV113" s="12" t="s">
        <v>86</v>
      </c>
      <c r="AW113" s="12" t="s">
        <v>41</v>
      </c>
      <c r="AX113" s="12" t="s">
        <v>78</v>
      </c>
      <c r="AY113" s="232" t="s">
        <v>214</v>
      </c>
    </row>
    <row r="114" spans="2:51" s="14" customFormat="1" ht="13.5">
      <c r="B114" s="258"/>
      <c r="C114" s="259"/>
      <c r="D114" s="223" t="s">
        <v>224</v>
      </c>
      <c r="E114" s="260" t="s">
        <v>22</v>
      </c>
      <c r="F114" s="261" t="s">
        <v>349</v>
      </c>
      <c r="G114" s="259"/>
      <c r="H114" s="262">
        <v>49.204</v>
      </c>
      <c r="I114" s="263"/>
      <c r="J114" s="259"/>
      <c r="K114" s="259"/>
      <c r="L114" s="264"/>
      <c r="M114" s="265"/>
      <c r="N114" s="266"/>
      <c r="O114" s="266"/>
      <c r="P114" s="266"/>
      <c r="Q114" s="266"/>
      <c r="R114" s="266"/>
      <c r="S114" s="266"/>
      <c r="T114" s="267"/>
      <c r="AT114" s="268" t="s">
        <v>224</v>
      </c>
      <c r="AU114" s="268" t="s">
        <v>86</v>
      </c>
      <c r="AV114" s="14" t="s">
        <v>221</v>
      </c>
      <c r="AW114" s="14" t="s">
        <v>41</v>
      </c>
      <c r="AX114" s="14" t="s">
        <v>24</v>
      </c>
      <c r="AY114" s="268" t="s">
        <v>214</v>
      </c>
    </row>
    <row r="115" spans="2:65" s="1" customFormat="1" ht="31.5" customHeight="1">
      <c r="B115" s="42"/>
      <c r="C115" s="206" t="s">
        <v>86</v>
      </c>
      <c r="D115" s="206" t="s">
        <v>216</v>
      </c>
      <c r="E115" s="207" t="s">
        <v>506</v>
      </c>
      <c r="F115" s="208" t="s">
        <v>507</v>
      </c>
      <c r="G115" s="209" t="s">
        <v>359</v>
      </c>
      <c r="H115" s="210">
        <v>51.852</v>
      </c>
      <c r="I115" s="211"/>
      <c r="J115" s="212">
        <f>ROUND(I115*H115,2)</f>
        <v>0</v>
      </c>
      <c r="K115" s="208" t="s">
        <v>234</v>
      </c>
      <c r="L115" s="62"/>
      <c r="M115" s="213" t="s">
        <v>22</v>
      </c>
      <c r="N115" s="214" t="s">
        <v>49</v>
      </c>
      <c r="O115" s="43"/>
      <c r="P115" s="215">
        <f>O115*H115</f>
        <v>0</v>
      </c>
      <c r="Q115" s="215">
        <v>0.32029</v>
      </c>
      <c r="R115" s="215">
        <f>Q115*H115</f>
        <v>16.60767708</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508</v>
      </c>
    </row>
    <row r="116" spans="2:47" s="1" customFormat="1" ht="27">
      <c r="B116" s="42"/>
      <c r="C116" s="64"/>
      <c r="D116" s="218" t="s">
        <v>223</v>
      </c>
      <c r="E116" s="64"/>
      <c r="F116" s="219" t="s">
        <v>509</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18" t="s">
        <v>224</v>
      </c>
      <c r="E117" s="233" t="s">
        <v>22</v>
      </c>
      <c r="F117" s="234" t="s">
        <v>510</v>
      </c>
      <c r="G117" s="222"/>
      <c r="H117" s="235">
        <v>54.25</v>
      </c>
      <c r="I117" s="227"/>
      <c r="J117" s="222"/>
      <c r="K117" s="222"/>
      <c r="L117" s="228"/>
      <c r="M117" s="229"/>
      <c r="N117" s="230"/>
      <c r="O117" s="230"/>
      <c r="P117" s="230"/>
      <c r="Q117" s="230"/>
      <c r="R117" s="230"/>
      <c r="S117" s="230"/>
      <c r="T117" s="231"/>
      <c r="AT117" s="232" t="s">
        <v>224</v>
      </c>
      <c r="AU117" s="232" t="s">
        <v>86</v>
      </c>
      <c r="AV117" s="12" t="s">
        <v>86</v>
      </c>
      <c r="AW117" s="12" t="s">
        <v>41</v>
      </c>
      <c r="AX117" s="12" t="s">
        <v>78</v>
      </c>
      <c r="AY117" s="232" t="s">
        <v>214</v>
      </c>
    </row>
    <row r="118" spans="2:51" s="12" customFormat="1" ht="13.5">
      <c r="B118" s="221"/>
      <c r="C118" s="222"/>
      <c r="D118" s="218" t="s">
        <v>224</v>
      </c>
      <c r="E118" s="233" t="s">
        <v>22</v>
      </c>
      <c r="F118" s="234" t="s">
        <v>511</v>
      </c>
      <c r="G118" s="222"/>
      <c r="H118" s="235">
        <v>-2.398</v>
      </c>
      <c r="I118" s="227"/>
      <c r="J118" s="222"/>
      <c r="K118" s="222"/>
      <c r="L118" s="228"/>
      <c r="M118" s="229"/>
      <c r="N118" s="230"/>
      <c r="O118" s="230"/>
      <c r="P118" s="230"/>
      <c r="Q118" s="230"/>
      <c r="R118" s="230"/>
      <c r="S118" s="230"/>
      <c r="T118" s="231"/>
      <c r="AT118" s="232" t="s">
        <v>224</v>
      </c>
      <c r="AU118" s="232" t="s">
        <v>86</v>
      </c>
      <c r="AV118" s="12" t="s">
        <v>86</v>
      </c>
      <c r="AW118" s="12" t="s">
        <v>41</v>
      </c>
      <c r="AX118" s="12" t="s">
        <v>78</v>
      </c>
      <c r="AY118" s="232" t="s">
        <v>214</v>
      </c>
    </row>
    <row r="119" spans="2:51" s="14" customFormat="1" ht="13.5">
      <c r="B119" s="258"/>
      <c r="C119" s="259"/>
      <c r="D119" s="223" t="s">
        <v>224</v>
      </c>
      <c r="E119" s="260" t="s">
        <v>22</v>
      </c>
      <c r="F119" s="261" t="s">
        <v>349</v>
      </c>
      <c r="G119" s="259"/>
      <c r="H119" s="262">
        <v>51.852</v>
      </c>
      <c r="I119" s="263"/>
      <c r="J119" s="259"/>
      <c r="K119" s="259"/>
      <c r="L119" s="264"/>
      <c r="M119" s="265"/>
      <c r="N119" s="266"/>
      <c r="O119" s="266"/>
      <c r="P119" s="266"/>
      <c r="Q119" s="266"/>
      <c r="R119" s="266"/>
      <c r="S119" s="266"/>
      <c r="T119" s="267"/>
      <c r="AT119" s="268" t="s">
        <v>224</v>
      </c>
      <c r="AU119" s="268" t="s">
        <v>86</v>
      </c>
      <c r="AV119" s="14" t="s">
        <v>221</v>
      </c>
      <c r="AW119" s="14" t="s">
        <v>41</v>
      </c>
      <c r="AX119" s="14" t="s">
        <v>24</v>
      </c>
      <c r="AY119" s="268" t="s">
        <v>214</v>
      </c>
    </row>
    <row r="120" spans="2:65" s="1" customFormat="1" ht="22.5" customHeight="1">
      <c r="B120" s="42"/>
      <c r="C120" s="206" t="s">
        <v>124</v>
      </c>
      <c r="D120" s="206" t="s">
        <v>216</v>
      </c>
      <c r="E120" s="207" t="s">
        <v>512</v>
      </c>
      <c r="F120" s="208" t="s">
        <v>513</v>
      </c>
      <c r="G120" s="209" t="s">
        <v>359</v>
      </c>
      <c r="H120" s="210">
        <v>10.291</v>
      </c>
      <c r="I120" s="211"/>
      <c r="J120" s="212">
        <f>ROUND(I120*H120,2)</f>
        <v>0</v>
      </c>
      <c r="K120" s="208" t="s">
        <v>234</v>
      </c>
      <c r="L120" s="62"/>
      <c r="M120" s="213" t="s">
        <v>22</v>
      </c>
      <c r="N120" s="214" t="s">
        <v>49</v>
      </c>
      <c r="O120" s="43"/>
      <c r="P120" s="215">
        <f>O120*H120</f>
        <v>0</v>
      </c>
      <c r="Q120" s="215">
        <v>0.1625</v>
      </c>
      <c r="R120" s="215">
        <f>Q120*H120</f>
        <v>1.6722875000000001</v>
      </c>
      <c r="S120" s="215">
        <v>0</v>
      </c>
      <c r="T120" s="216">
        <f>S120*H120</f>
        <v>0</v>
      </c>
      <c r="AR120" s="25" t="s">
        <v>221</v>
      </c>
      <c r="AT120" s="25" t="s">
        <v>216</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221</v>
      </c>
      <c r="BM120" s="25" t="s">
        <v>514</v>
      </c>
    </row>
    <row r="121" spans="2:47" s="1" customFormat="1" ht="27">
      <c r="B121" s="42"/>
      <c r="C121" s="64"/>
      <c r="D121" s="218" t="s">
        <v>223</v>
      </c>
      <c r="E121" s="64"/>
      <c r="F121" s="219" t="s">
        <v>515</v>
      </c>
      <c r="G121" s="64"/>
      <c r="H121" s="64"/>
      <c r="I121" s="174"/>
      <c r="J121" s="64"/>
      <c r="K121" s="64"/>
      <c r="L121" s="62"/>
      <c r="M121" s="220"/>
      <c r="N121" s="43"/>
      <c r="O121" s="43"/>
      <c r="P121" s="43"/>
      <c r="Q121" s="43"/>
      <c r="R121" s="43"/>
      <c r="S121" s="43"/>
      <c r="T121" s="79"/>
      <c r="AT121" s="25" t="s">
        <v>223</v>
      </c>
      <c r="AU121" s="25" t="s">
        <v>86</v>
      </c>
    </row>
    <row r="122" spans="2:51" s="12" customFormat="1" ht="13.5">
      <c r="B122" s="221"/>
      <c r="C122" s="222"/>
      <c r="D122" s="218" t="s">
        <v>224</v>
      </c>
      <c r="E122" s="233" t="s">
        <v>22</v>
      </c>
      <c r="F122" s="234" t="s">
        <v>516</v>
      </c>
      <c r="G122" s="222"/>
      <c r="H122" s="235">
        <v>15.087</v>
      </c>
      <c r="I122" s="227"/>
      <c r="J122" s="222"/>
      <c r="K122" s="222"/>
      <c r="L122" s="228"/>
      <c r="M122" s="229"/>
      <c r="N122" s="230"/>
      <c r="O122" s="230"/>
      <c r="P122" s="230"/>
      <c r="Q122" s="230"/>
      <c r="R122" s="230"/>
      <c r="S122" s="230"/>
      <c r="T122" s="231"/>
      <c r="AT122" s="232" t="s">
        <v>224</v>
      </c>
      <c r="AU122" s="232" t="s">
        <v>86</v>
      </c>
      <c r="AV122" s="12" t="s">
        <v>86</v>
      </c>
      <c r="AW122" s="12" t="s">
        <v>41</v>
      </c>
      <c r="AX122" s="12" t="s">
        <v>78</v>
      </c>
      <c r="AY122" s="232" t="s">
        <v>214</v>
      </c>
    </row>
    <row r="123" spans="2:51" s="12" customFormat="1" ht="13.5">
      <c r="B123" s="221"/>
      <c r="C123" s="222"/>
      <c r="D123" s="218" t="s">
        <v>224</v>
      </c>
      <c r="E123" s="233" t="s">
        <v>22</v>
      </c>
      <c r="F123" s="234" t="s">
        <v>517</v>
      </c>
      <c r="G123" s="222"/>
      <c r="H123" s="235">
        <v>-4.796</v>
      </c>
      <c r="I123" s="227"/>
      <c r="J123" s="222"/>
      <c r="K123" s="222"/>
      <c r="L123" s="228"/>
      <c r="M123" s="229"/>
      <c r="N123" s="230"/>
      <c r="O123" s="230"/>
      <c r="P123" s="230"/>
      <c r="Q123" s="230"/>
      <c r="R123" s="230"/>
      <c r="S123" s="230"/>
      <c r="T123" s="231"/>
      <c r="AT123" s="232" t="s">
        <v>224</v>
      </c>
      <c r="AU123" s="232" t="s">
        <v>86</v>
      </c>
      <c r="AV123" s="12" t="s">
        <v>86</v>
      </c>
      <c r="AW123" s="12" t="s">
        <v>41</v>
      </c>
      <c r="AX123" s="12" t="s">
        <v>78</v>
      </c>
      <c r="AY123" s="232" t="s">
        <v>214</v>
      </c>
    </row>
    <row r="124" spans="2:51" s="14" customFormat="1" ht="13.5">
      <c r="B124" s="258"/>
      <c r="C124" s="259"/>
      <c r="D124" s="223" t="s">
        <v>224</v>
      </c>
      <c r="E124" s="260" t="s">
        <v>22</v>
      </c>
      <c r="F124" s="261" t="s">
        <v>349</v>
      </c>
      <c r="G124" s="259"/>
      <c r="H124" s="262">
        <v>10.291</v>
      </c>
      <c r="I124" s="263"/>
      <c r="J124" s="259"/>
      <c r="K124" s="259"/>
      <c r="L124" s="264"/>
      <c r="M124" s="265"/>
      <c r="N124" s="266"/>
      <c r="O124" s="266"/>
      <c r="P124" s="266"/>
      <c r="Q124" s="266"/>
      <c r="R124" s="266"/>
      <c r="S124" s="266"/>
      <c r="T124" s="267"/>
      <c r="AT124" s="268" t="s">
        <v>224</v>
      </c>
      <c r="AU124" s="268" t="s">
        <v>86</v>
      </c>
      <c r="AV124" s="14" t="s">
        <v>221</v>
      </c>
      <c r="AW124" s="14" t="s">
        <v>41</v>
      </c>
      <c r="AX124" s="14" t="s">
        <v>24</v>
      </c>
      <c r="AY124" s="268" t="s">
        <v>214</v>
      </c>
    </row>
    <row r="125" spans="2:65" s="1" customFormat="1" ht="22.5" customHeight="1">
      <c r="B125" s="42"/>
      <c r="C125" s="206" t="s">
        <v>221</v>
      </c>
      <c r="D125" s="206" t="s">
        <v>216</v>
      </c>
      <c r="E125" s="207" t="s">
        <v>518</v>
      </c>
      <c r="F125" s="208" t="s">
        <v>519</v>
      </c>
      <c r="G125" s="209" t="s">
        <v>313</v>
      </c>
      <c r="H125" s="210">
        <v>2</v>
      </c>
      <c r="I125" s="211"/>
      <c r="J125" s="212">
        <f>ROUND(I125*H125,2)</f>
        <v>0</v>
      </c>
      <c r="K125" s="208" t="s">
        <v>234</v>
      </c>
      <c r="L125" s="62"/>
      <c r="M125" s="213" t="s">
        <v>22</v>
      </c>
      <c r="N125" s="214" t="s">
        <v>49</v>
      </c>
      <c r="O125" s="43"/>
      <c r="P125" s="215">
        <f>O125*H125</f>
        <v>0</v>
      </c>
      <c r="Q125" s="215">
        <v>0.02321</v>
      </c>
      <c r="R125" s="215">
        <f>Q125*H125</f>
        <v>0.04642</v>
      </c>
      <c r="S125" s="215">
        <v>0</v>
      </c>
      <c r="T125" s="216">
        <f>S125*H125</f>
        <v>0</v>
      </c>
      <c r="AR125" s="25" t="s">
        <v>221</v>
      </c>
      <c r="AT125" s="25" t="s">
        <v>216</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221</v>
      </c>
      <c r="BM125" s="25" t="s">
        <v>520</v>
      </c>
    </row>
    <row r="126" spans="2:47" s="1" customFormat="1" ht="27">
      <c r="B126" s="42"/>
      <c r="C126" s="64"/>
      <c r="D126" s="218" t="s">
        <v>223</v>
      </c>
      <c r="E126" s="64"/>
      <c r="F126" s="219" t="s">
        <v>521</v>
      </c>
      <c r="G126" s="64"/>
      <c r="H126" s="64"/>
      <c r="I126" s="174"/>
      <c r="J126" s="64"/>
      <c r="K126" s="64"/>
      <c r="L126" s="62"/>
      <c r="M126" s="220"/>
      <c r="N126" s="43"/>
      <c r="O126" s="43"/>
      <c r="P126" s="43"/>
      <c r="Q126" s="43"/>
      <c r="R126" s="43"/>
      <c r="S126" s="43"/>
      <c r="T126" s="79"/>
      <c r="AT126" s="25" t="s">
        <v>223</v>
      </c>
      <c r="AU126" s="25" t="s">
        <v>86</v>
      </c>
    </row>
    <row r="127" spans="2:51" s="12" customFormat="1" ht="13.5">
      <c r="B127" s="221"/>
      <c r="C127" s="222"/>
      <c r="D127" s="223" t="s">
        <v>224</v>
      </c>
      <c r="E127" s="224" t="s">
        <v>22</v>
      </c>
      <c r="F127" s="225" t="s">
        <v>522</v>
      </c>
      <c r="G127" s="222"/>
      <c r="H127" s="226">
        <v>2</v>
      </c>
      <c r="I127" s="227"/>
      <c r="J127" s="222"/>
      <c r="K127" s="222"/>
      <c r="L127" s="228"/>
      <c r="M127" s="229"/>
      <c r="N127" s="230"/>
      <c r="O127" s="230"/>
      <c r="P127" s="230"/>
      <c r="Q127" s="230"/>
      <c r="R127" s="230"/>
      <c r="S127" s="230"/>
      <c r="T127" s="231"/>
      <c r="AT127" s="232" t="s">
        <v>224</v>
      </c>
      <c r="AU127" s="232" t="s">
        <v>86</v>
      </c>
      <c r="AV127" s="12" t="s">
        <v>86</v>
      </c>
      <c r="AW127" s="12" t="s">
        <v>41</v>
      </c>
      <c r="AX127" s="12" t="s">
        <v>24</v>
      </c>
      <c r="AY127" s="232" t="s">
        <v>214</v>
      </c>
    </row>
    <row r="128" spans="2:65" s="1" customFormat="1" ht="22.5" customHeight="1">
      <c r="B128" s="42"/>
      <c r="C128" s="206" t="s">
        <v>244</v>
      </c>
      <c r="D128" s="206" t="s">
        <v>216</v>
      </c>
      <c r="E128" s="207" t="s">
        <v>523</v>
      </c>
      <c r="F128" s="208" t="s">
        <v>524</v>
      </c>
      <c r="G128" s="209" t="s">
        <v>313</v>
      </c>
      <c r="H128" s="210">
        <v>10</v>
      </c>
      <c r="I128" s="211"/>
      <c r="J128" s="212">
        <f>ROUND(I128*H128,2)</f>
        <v>0</v>
      </c>
      <c r="K128" s="208" t="s">
        <v>234</v>
      </c>
      <c r="L128" s="62"/>
      <c r="M128" s="213" t="s">
        <v>22</v>
      </c>
      <c r="N128" s="214" t="s">
        <v>49</v>
      </c>
      <c r="O128" s="43"/>
      <c r="P128" s="215">
        <f>O128*H128</f>
        <v>0</v>
      </c>
      <c r="Q128" s="215">
        <v>0.04645</v>
      </c>
      <c r="R128" s="215">
        <f>Q128*H128</f>
        <v>0.46449999999999997</v>
      </c>
      <c r="S128" s="215">
        <v>0</v>
      </c>
      <c r="T128" s="216">
        <f>S128*H128</f>
        <v>0</v>
      </c>
      <c r="AR128" s="25" t="s">
        <v>221</v>
      </c>
      <c r="AT128" s="25" t="s">
        <v>216</v>
      </c>
      <c r="AU128" s="25" t="s">
        <v>86</v>
      </c>
      <c r="AY128" s="25" t="s">
        <v>214</v>
      </c>
      <c r="BE128" s="217">
        <f>IF(N128="základní",J128,0)</f>
        <v>0</v>
      </c>
      <c r="BF128" s="217">
        <f>IF(N128="snížená",J128,0)</f>
        <v>0</v>
      </c>
      <c r="BG128" s="217">
        <f>IF(N128="zákl. přenesená",J128,0)</f>
        <v>0</v>
      </c>
      <c r="BH128" s="217">
        <f>IF(N128="sníž. přenesená",J128,0)</f>
        <v>0</v>
      </c>
      <c r="BI128" s="217">
        <f>IF(N128="nulová",J128,0)</f>
        <v>0</v>
      </c>
      <c r="BJ128" s="25" t="s">
        <v>24</v>
      </c>
      <c r="BK128" s="217">
        <f>ROUND(I128*H128,2)</f>
        <v>0</v>
      </c>
      <c r="BL128" s="25" t="s">
        <v>221</v>
      </c>
      <c r="BM128" s="25" t="s">
        <v>525</v>
      </c>
    </row>
    <row r="129" spans="2:47" s="1" customFormat="1" ht="27">
      <c r="B129" s="42"/>
      <c r="C129" s="64"/>
      <c r="D129" s="218" t="s">
        <v>223</v>
      </c>
      <c r="E129" s="64"/>
      <c r="F129" s="219" t="s">
        <v>526</v>
      </c>
      <c r="G129" s="64"/>
      <c r="H129" s="64"/>
      <c r="I129" s="174"/>
      <c r="J129" s="64"/>
      <c r="K129" s="64"/>
      <c r="L129" s="62"/>
      <c r="M129" s="220"/>
      <c r="N129" s="43"/>
      <c r="O129" s="43"/>
      <c r="P129" s="43"/>
      <c r="Q129" s="43"/>
      <c r="R129" s="43"/>
      <c r="S129" s="43"/>
      <c r="T129" s="79"/>
      <c r="AT129" s="25" t="s">
        <v>223</v>
      </c>
      <c r="AU129" s="25" t="s">
        <v>86</v>
      </c>
    </row>
    <row r="130" spans="2:51" s="12" customFormat="1" ht="13.5">
      <c r="B130" s="221"/>
      <c r="C130" s="222"/>
      <c r="D130" s="223" t="s">
        <v>224</v>
      </c>
      <c r="E130" s="224" t="s">
        <v>22</v>
      </c>
      <c r="F130" s="225" t="s">
        <v>527</v>
      </c>
      <c r="G130" s="222"/>
      <c r="H130" s="226">
        <v>10</v>
      </c>
      <c r="I130" s="227"/>
      <c r="J130" s="222"/>
      <c r="K130" s="222"/>
      <c r="L130" s="228"/>
      <c r="M130" s="229"/>
      <c r="N130" s="230"/>
      <c r="O130" s="230"/>
      <c r="P130" s="230"/>
      <c r="Q130" s="230"/>
      <c r="R130" s="230"/>
      <c r="S130" s="230"/>
      <c r="T130" s="231"/>
      <c r="AT130" s="232" t="s">
        <v>224</v>
      </c>
      <c r="AU130" s="232" t="s">
        <v>86</v>
      </c>
      <c r="AV130" s="12" t="s">
        <v>86</v>
      </c>
      <c r="AW130" s="12" t="s">
        <v>41</v>
      </c>
      <c r="AX130" s="12" t="s">
        <v>24</v>
      </c>
      <c r="AY130" s="232" t="s">
        <v>214</v>
      </c>
    </row>
    <row r="131" spans="2:65" s="1" customFormat="1" ht="22.5" customHeight="1">
      <c r="B131" s="42"/>
      <c r="C131" s="206" t="s">
        <v>250</v>
      </c>
      <c r="D131" s="206" t="s">
        <v>216</v>
      </c>
      <c r="E131" s="207" t="s">
        <v>528</v>
      </c>
      <c r="F131" s="208" t="s">
        <v>529</v>
      </c>
      <c r="G131" s="209" t="s">
        <v>313</v>
      </c>
      <c r="H131" s="210">
        <v>14</v>
      </c>
      <c r="I131" s="211"/>
      <c r="J131" s="212">
        <f>ROUND(I131*H131,2)</f>
        <v>0</v>
      </c>
      <c r="K131" s="208" t="s">
        <v>234</v>
      </c>
      <c r="L131" s="62"/>
      <c r="M131" s="213" t="s">
        <v>22</v>
      </c>
      <c r="N131" s="214" t="s">
        <v>49</v>
      </c>
      <c r="O131" s="43"/>
      <c r="P131" s="215">
        <f>O131*H131</f>
        <v>0</v>
      </c>
      <c r="Q131" s="215">
        <v>0.05563</v>
      </c>
      <c r="R131" s="215">
        <f>Q131*H131</f>
        <v>0.77882</v>
      </c>
      <c r="S131" s="215">
        <v>0</v>
      </c>
      <c r="T131" s="216">
        <f>S131*H131</f>
        <v>0</v>
      </c>
      <c r="AR131" s="25" t="s">
        <v>221</v>
      </c>
      <c r="AT131" s="25" t="s">
        <v>216</v>
      </c>
      <c r="AU131" s="25" t="s">
        <v>86</v>
      </c>
      <c r="AY131" s="25" t="s">
        <v>214</v>
      </c>
      <c r="BE131" s="217">
        <f>IF(N131="základní",J131,0)</f>
        <v>0</v>
      </c>
      <c r="BF131" s="217">
        <f>IF(N131="snížená",J131,0)</f>
        <v>0</v>
      </c>
      <c r="BG131" s="217">
        <f>IF(N131="zákl. přenesená",J131,0)</f>
        <v>0</v>
      </c>
      <c r="BH131" s="217">
        <f>IF(N131="sníž. přenesená",J131,0)</f>
        <v>0</v>
      </c>
      <c r="BI131" s="217">
        <f>IF(N131="nulová",J131,0)</f>
        <v>0</v>
      </c>
      <c r="BJ131" s="25" t="s">
        <v>24</v>
      </c>
      <c r="BK131" s="217">
        <f>ROUND(I131*H131,2)</f>
        <v>0</v>
      </c>
      <c r="BL131" s="25" t="s">
        <v>221</v>
      </c>
      <c r="BM131" s="25" t="s">
        <v>530</v>
      </c>
    </row>
    <row r="132" spans="2:47" s="1" customFormat="1" ht="27">
      <c r="B132" s="42"/>
      <c r="C132" s="64"/>
      <c r="D132" s="218" t="s">
        <v>223</v>
      </c>
      <c r="E132" s="64"/>
      <c r="F132" s="219" t="s">
        <v>531</v>
      </c>
      <c r="G132" s="64"/>
      <c r="H132" s="64"/>
      <c r="I132" s="174"/>
      <c r="J132" s="64"/>
      <c r="K132" s="64"/>
      <c r="L132" s="62"/>
      <c r="M132" s="220"/>
      <c r="N132" s="43"/>
      <c r="O132" s="43"/>
      <c r="P132" s="43"/>
      <c r="Q132" s="43"/>
      <c r="R132" s="43"/>
      <c r="S132" s="43"/>
      <c r="T132" s="79"/>
      <c r="AT132" s="25" t="s">
        <v>223</v>
      </c>
      <c r="AU132" s="25" t="s">
        <v>86</v>
      </c>
    </row>
    <row r="133" spans="2:51" s="12" customFormat="1" ht="13.5">
      <c r="B133" s="221"/>
      <c r="C133" s="222"/>
      <c r="D133" s="223" t="s">
        <v>224</v>
      </c>
      <c r="E133" s="224" t="s">
        <v>22</v>
      </c>
      <c r="F133" s="225" t="s">
        <v>532</v>
      </c>
      <c r="G133" s="222"/>
      <c r="H133" s="226">
        <v>14</v>
      </c>
      <c r="I133" s="227"/>
      <c r="J133" s="222"/>
      <c r="K133" s="222"/>
      <c r="L133" s="228"/>
      <c r="M133" s="229"/>
      <c r="N133" s="230"/>
      <c r="O133" s="230"/>
      <c r="P133" s="230"/>
      <c r="Q133" s="230"/>
      <c r="R133" s="230"/>
      <c r="S133" s="230"/>
      <c r="T133" s="231"/>
      <c r="AT133" s="232" t="s">
        <v>224</v>
      </c>
      <c r="AU133" s="232" t="s">
        <v>86</v>
      </c>
      <c r="AV133" s="12" t="s">
        <v>86</v>
      </c>
      <c r="AW133" s="12" t="s">
        <v>41</v>
      </c>
      <c r="AX133" s="12" t="s">
        <v>24</v>
      </c>
      <c r="AY133" s="232" t="s">
        <v>214</v>
      </c>
    </row>
    <row r="134" spans="2:65" s="1" customFormat="1" ht="22.5" customHeight="1">
      <c r="B134" s="42"/>
      <c r="C134" s="206" t="s">
        <v>256</v>
      </c>
      <c r="D134" s="206" t="s">
        <v>216</v>
      </c>
      <c r="E134" s="207" t="s">
        <v>533</v>
      </c>
      <c r="F134" s="208" t="s">
        <v>534</v>
      </c>
      <c r="G134" s="209" t="s">
        <v>313</v>
      </c>
      <c r="H134" s="210">
        <v>4</v>
      </c>
      <c r="I134" s="211"/>
      <c r="J134" s="212">
        <f>ROUND(I134*H134,2)</f>
        <v>0</v>
      </c>
      <c r="K134" s="208" t="s">
        <v>234</v>
      </c>
      <c r="L134" s="62"/>
      <c r="M134" s="213" t="s">
        <v>22</v>
      </c>
      <c r="N134" s="214" t="s">
        <v>49</v>
      </c>
      <c r="O134" s="43"/>
      <c r="P134" s="215">
        <f>O134*H134</f>
        <v>0</v>
      </c>
      <c r="Q134" s="215">
        <v>0.07429</v>
      </c>
      <c r="R134" s="215">
        <f>Q134*H134</f>
        <v>0.29716</v>
      </c>
      <c r="S134" s="215">
        <v>0</v>
      </c>
      <c r="T134" s="216">
        <f>S134*H134</f>
        <v>0</v>
      </c>
      <c r="AR134" s="25" t="s">
        <v>221</v>
      </c>
      <c r="AT134" s="25" t="s">
        <v>216</v>
      </c>
      <c r="AU134" s="25" t="s">
        <v>86</v>
      </c>
      <c r="AY134" s="25" t="s">
        <v>214</v>
      </c>
      <c r="BE134" s="217">
        <f>IF(N134="základní",J134,0)</f>
        <v>0</v>
      </c>
      <c r="BF134" s="217">
        <f>IF(N134="snížená",J134,0)</f>
        <v>0</v>
      </c>
      <c r="BG134" s="217">
        <f>IF(N134="zákl. přenesená",J134,0)</f>
        <v>0</v>
      </c>
      <c r="BH134" s="217">
        <f>IF(N134="sníž. přenesená",J134,0)</f>
        <v>0</v>
      </c>
      <c r="BI134" s="217">
        <f>IF(N134="nulová",J134,0)</f>
        <v>0</v>
      </c>
      <c r="BJ134" s="25" t="s">
        <v>24</v>
      </c>
      <c r="BK134" s="217">
        <f>ROUND(I134*H134,2)</f>
        <v>0</v>
      </c>
      <c r="BL134" s="25" t="s">
        <v>221</v>
      </c>
      <c r="BM134" s="25" t="s">
        <v>535</v>
      </c>
    </row>
    <row r="135" spans="2:47" s="1" customFormat="1" ht="27">
      <c r="B135" s="42"/>
      <c r="C135" s="64"/>
      <c r="D135" s="218" t="s">
        <v>223</v>
      </c>
      <c r="E135" s="64"/>
      <c r="F135" s="219" t="s">
        <v>536</v>
      </c>
      <c r="G135" s="64"/>
      <c r="H135" s="64"/>
      <c r="I135" s="174"/>
      <c r="J135" s="64"/>
      <c r="K135" s="64"/>
      <c r="L135" s="62"/>
      <c r="M135" s="220"/>
      <c r="N135" s="43"/>
      <c r="O135" s="43"/>
      <c r="P135" s="43"/>
      <c r="Q135" s="43"/>
      <c r="R135" s="43"/>
      <c r="S135" s="43"/>
      <c r="T135" s="79"/>
      <c r="AT135" s="25" t="s">
        <v>223</v>
      </c>
      <c r="AU135" s="25" t="s">
        <v>86</v>
      </c>
    </row>
    <row r="136" spans="2:51" s="12" customFormat="1" ht="13.5">
      <c r="B136" s="221"/>
      <c r="C136" s="222"/>
      <c r="D136" s="223" t="s">
        <v>224</v>
      </c>
      <c r="E136" s="224" t="s">
        <v>22</v>
      </c>
      <c r="F136" s="225" t="s">
        <v>537</v>
      </c>
      <c r="G136" s="222"/>
      <c r="H136" s="226">
        <v>4</v>
      </c>
      <c r="I136" s="227"/>
      <c r="J136" s="222"/>
      <c r="K136" s="222"/>
      <c r="L136" s="228"/>
      <c r="M136" s="229"/>
      <c r="N136" s="230"/>
      <c r="O136" s="230"/>
      <c r="P136" s="230"/>
      <c r="Q136" s="230"/>
      <c r="R136" s="230"/>
      <c r="S136" s="230"/>
      <c r="T136" s="231"/>
      <c r="AT136" s="232" t="s">
        <v>224</v>
      </c>
      <c r="AU136" s="232" t="s">
        <v>86</v>
      </c>
      <c r="AV136" s="12" t="s">
        <v>86</v>
      </c>
      <c r="AW136" s="12" t="s">
        <v>41</v>
      </c>
      <c r="AX136" s="12" t="s">
        <v>24</v>
      </c>
      <c r="AY136" s="232" t="s">
        <v>214</v>
      </c>
    </row>
    <row r="137" spans="2:65" s="1" customFormat="1" ht="22.5" customHeight="1">
      <c r="B137" s="42"/>
      <c r="C137" s="206" t="s">
        <v>262</v>
      </c>
      <c r="D137" s="206" t="s">
        <v>216</v>
      </c>
      <c r="E137" s="207" t="s">
        <v>538</v>
      </c>
      <c r="F137" s="208" t="s">
        <v>539</v>
      </c>
      <c r="G137" s="209" t="s">
        <v>307</v>
      </c>
      <c r="H137" s="210">
        <v>3</v>
      </c>
      <c r="I137" s="211"/>
      <c r="J137" s="212">
        <f>ROUND(I137*H137,2)</f>
        <v>0</v>
      </c>
      <c r="K137" s="208" t="s">
        <v>234</v>
      </c>
      <c r="L137" s="62"/>
      <c r="M137" s="213" t="s">
        <v>22</v>
      </c>
      <c r="N137" s="214" t="s">
        <v>49</v>
      </c>
      <c r="O137" s="43"/>
      <c r="P137" s="215">
        <f>O137*H137</f>
        <v>0</v>
      </c>
      <c r="Q137" s="215">
        <v>0.00011</v>
      </c>
      <c r="R137" s="215">
        <f>Q137*H137</f>
        <v>0.00033</v>
      </c>
      <c r="S137" s="215">
        <v>0</v>
      </c>
      <c r="T137" s="216">
        <f>S137*H137</f>
        <v>0</v>
      </c>
      <c r="AR137" s="25" t="s">
        <v>221</v>
      </c>
      <c r="AT137" s="25" t="s">
        <v>216</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221</v>
      </c>
      <c r="BM137" s="25" t="s">
        <v>540</v>
      </c>
    </row>
    <row r="138" spans="2:47" s="1" customFormat="1" ht="13.5">
      <c r="B138" s="42"/>
      <c r="C138" s="64"/>
      <c r="D138" s="218" t="s">
        <v>223</v>
      </c>
      <c r="E138" s="64"/>
      <c r="F138" s="219" t="s">
        <v>541</v>
      </c>
      <c r="G138" s="64"/>
      <c r="H138" s="64"/>
      <c r="I138" s="174"/>
      <c r="J138" s="64"/>
      <c r="K138" s="64"/>
      <c r="L138" s="62"/>
      <c r="M138" s="220"/>
      <c r="N138" s="43"/>
      <c r="O138" s="43"/>
      <c r="P138" s="43"/>
      <c r="Q138" s="43"/>
      <c r="R138" s="43"/>
      <c r="S138" s="43"/>
      <c r="T138" s="79"/>
      <c r="AT138" s="25" t="s">
        <v>223</v>
      </c>
      <c r="AU138" s="25" t="s">
        <v>86</v>
      </c>
    </row>
    <row r="139" spans="2:51" s="12" customFormat="1" ht="13.5">
      <c r="B139" s="221"/>
      <c r="C139" s="222"/>
      <c r="D139" s="223" t="s">
        <v>224</v>
      </c>
      <c r="E139" s="224" t="s">
        <v>22</v>
      </c>
      <c r="F139" s="225" t="s">
        <v>542</v>
      </c>
      <c r="G139" s="222"/>
      <c r="H139" s="226">
        <v>3</v>
      </c>
      <c r="I139" s="227"/>
      <c r="J139" s="222"/>
      <c r="K139" s="222"/>
      <c r="L139" s="228"/>
      <c r="M139" s="229"/>
      <c r="N139" s="230"/>
      <c r="O139" s="230"/>
      <c r="P139" s="230"/>
      <c r="Q139" s="230"/>
      <c r="R139" s="230"/>
      <c r="S139" s="230"/>
      <c r="T139" s="231"/>
      <c r="AT139" s="232" t="s">
        <v>224</v>
      </c>
      <c r="AU139" s="232" t="s">
        <v>86</v>
      </c>
      <c r="AV139" s="12" t="s">
        <v>86</v>
      </c>
      <c r="AW139" s="12" t="s">
        <v>41</v>
      </c>
      <c r="AX139" s="12" t="s">
        <v>24</v>
      </c>
      <c r="AY139" s="232" t="s">
        <v>214</v>
      </c>
    </row>
    <row r="140" spans="2:65" s="1" customFormat="1" ht="22.5" customHeight="1">
      <c r="B140" s="42"/>
      <c r="C140" s="206" t="s">
        <v>270</v>
      </c>
      <c r="D140" s="206" t="s">
        <v>216</v>
      </c>
      <c r="E140" s="207" t="s">
        <v>543</v>
      </c>
      <c r="F140" s="208" t="s">
        <v>544</v>
      </c>
      <c r="G140" s="209" t="s">
        <v>307</v>
      </c>
      <c r="H140" s="210">
        <v>6.1</v>
      </c>
      <c r="I140" s="211"/>
      <c r="J140" s="212">
        <f>ROUND(I140*H140,2)</f>
        <v>0</v>
      </c>
      <c r="K140" s="208" t="s">
        <v>234</v>
      </c>
      <c r="L140" s="62"/>
      <c r="M140" s="213" t="s">
        <v>22</v>
      </c>
      <c r="N140" s="214" t="s">
        <v>49</v>
      </c>
      <c r="O140" s="43"/>
      <c r="P140" s="215">
        <f>O140*H140</f>
        <v>0</v>
      </c>
      <c r="Q140" s="215">
        <v>0.00026</v>
      </c>
      <c r="R140" s="215">
        <f>Q140*H140</f>
        <v>0.0015859999999999997</v>
      </c>
      <c r="S140" s="215">
        <v>0</v>
      </c>
      <c r="T140" s="216">
        <f>S140*H140</f>
        <v>0</v>
      </c>
      <c r="AR140" s="25" t="s">
        <v>221</v>
      </c>
      <c r="AT140" s="25" t="s">
        <v>216</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545</v>
      </c>
    </row>
    <row r="141" spans="2:47" s="1" customFormat="1" ht="13.5">
      <c r="B141" s="42"/>
      <c r="C141" s="64"/>
      <c r="D141" s="218" t="s">
        <v>223</v>
      </c>
      <c r="E141" s="64"/>
      <c r="F141" s="219" t="s">
        <v>546</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23" t="s">
        <v>224</v>
      </c>
      <c r="E142" s="224" t="s">
        <v>22</v>
      </c>
      <c r="F142" s="225" t="s">
        <v>547</v>
      </c>
      <c r="G142" s="222"/>
      <c r="H142" s="226">
        <v>6.1</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5" s="1" customFormat="1" ht="22.5" customHeight="1">
      <c r="B143" s="42"/>
      <c r="C143" s="206" t="s">
        <v>29</v>
      </c>
      <c r="D143" s="206" t="s">
        <v>216</v>
      </c>
      <c r="E143" s="207" t="s">
        <v>548</v>
      </c>
      <c r="F143" s="208" t="s">
        <v>549</v>
      </c>
      <c r="G143" s="209" t="s">
        <v>359</v>
      </c>
      <c r="H143" s="210">
        <v>5.472</v>
      </c>
      <c r="I143" s="211"/>
      <c r="J143" s="212">
        <f>ROUND(I143*H143,2)</f>
        <v>0</v>
      </c>
      <c r="K143" s="208" t="s">
        <v>234</v>
      </c>
      <c r="L143" s="62"/>
      <c r="M143" s="213" t="s">
        <v>22</v>
      </c>
      <c r="N143" s="214" t="s">
        <v>49</v>
      </c>
      <c r="O143" s="43"/>
      <c r="P143" s="215">
        <f>O143*H143</f>
        <v>0</v>
      </c>
      <c r="Q143" s="215">
        <v>0.00142</v>
      </c>
      <c r="R143" s="215">
        <f>Q143*H143</f>
        <v>0.007770240000000001</v>
      </c>
      <c r="S143" s="215">
        <v>0</v>
      </c>
      <c r="T143" s="216">
        <f>S143*H143</f>
        <v>0</v>
      </c>
      <c r="AR143" s="25" t="s">
        <v>221</v>
      </c>
      <c r="AT143" s="25" t="s">
        <v>216</v>
      </c>
      <c r="AU143" s="25" t="s">
        <v>86</v>
      </c>
      <c r="AY143" s="25" t="s">
        <v>214</v>
      </c>
      <c r="BE143" s="217">
        <f>IF(N143="základní",J143,0)</f>
        <v>0</v>
      </c>
      <c r="BF143" s="217">
        <f>IF(N143="snížená",J143,0)</f>
        <v>0</v>
      </c>
      <c r="BG143" s="217">
        <f>IF(N143="zákl. přenesená",J143,0)</f>
        <v>0</v>
      </c>
      <c r="BH143" s="217">
        <f>IF(N143="sníž. přenesená",J143,0)</f>
        <v>0</v>
      </c>
      <c r="BI143" s="217">
        <f>IF(N143="nulová",J143,0)</f>
        <v>0</v>
      </c>
      <c r="BJ143" s="25" t="s">
        <v>24</v>
      </c>
      <c r="BK143" s="217">
        <f>ROUND(I143*H143,2)</f>
        <v>0</v>
      </c>
      <c r="BL143" s="25" t="s">
        <v>221</v>
      </c>
      <c r="BM143" s="25" t="s">
        <v>550</v>
      </c>
    </row>
    <row r="144" spans="2:47" s="1" customFormat="1" ht="13.5">
      <c r="B144" s="42"/>
      <c r="C144" s="64"/>
      <c r="D144" s="218" t="s">
        <v>223</v>
      </c>
      <c r="E144" s="64"/>
      <c r="F144" s="219" t="s">
        <v>551</v>
      </c>
      <c r="G144" s="64"/>
      <c r="H144" s="64"/>
      <c r="I144" s="174"/>
      <c r="J144" s="64"/>
      <c r="K144" s="64"/>
      <c r="L144" s="62"/>
      <c r="M144" s="220"/>
      <c r="N144" s="43"/>
      <c r="O144" s="43"/>
      <c r="P144" s="43"/>
      <c r="Q144" s="43"/>
      <c r="R144" s="43"/>
      <c r="S144" s="43"/>
      <c r="T144" s="79"/>
      <c r="AT144" s="25" t="s">
        <v>223</v>
      </c>
      <c r="AU144" s="25" t="s">
        <v>86</v>
      </c>
    </row>
    <row r="145" spans="2:51" s="12" customFormat="1" ht="13.5">
      <c r="B145" s="221"/>
      <c r="C145" s="222"/>
      <c r="D145" s="223" t="s">
        <v>224</v>
      </c>
      <c r="E145" s="224" t="s">
        <v>22</v>
      </c>
      <c r="F145" s="225" t="s">
        <v>552</v>
      </c>
      <c r="G145" s="222"/>
      <c r="H145" s="226">
        <v>5.472</v>
      </c>
      <c r="I145" s="227"/>
      <c r="J145" s="222"/>
      <c r="K145" s="222"/>
      <c r="L145" s="228"/>
      <c r="M145" s="229"/>
      <c r="N145" s="230"/>
      <c r="O145" s="230"/>
      <c r="P145" s="230"/>
      <c r="Q145" s="230"/>
      <c r="R145" s="230"/>
      <c r="S145" s="230"/>
      <c r="T145" s="231"/>
      <c r="AT145" s="232" t="s">
        <v>224</v>
      </c>
      <c r="AU145" s="232" t="s">
        <v>86</v>
      </c>
      <c r="AV145" s="12" t="s">
        <v>86</v>
      </c>
      <c r="AW145" s="12" t="s">
        <v>41</v>
      </c>
      <c r="AX145" s="12" t="s">
        <v>24</v>
      </c>
      <c r="AY145" s="232" t="s">
        <v>214</v>
      </c>
    </row>
    <row r="146" spans="2:65" s="1" customFormat="1" ht="22.5" customHeight="1">
      <c r="B146" s="42"/>
      <c r="C146" s="206" t="s">
        <v>282</v>
      </c>
      <c r="D146" s="206" t="s">
        <v>216</v>
      </c>
      <c r="E146" s="207" t="s">
        <v>553</v>
      </c>
      <c r="F146" s="208" t="s">
        <v>554</v>
      </c>
      <c r="G146" s="209" t="s">
        <v>359</v>
      </c>
      <c r="H146" s="210">
        <v>9.055</v>
      </c>
      <c r="I146" s="211"/>
      <c r="J146" s="212">
        <f>ROUND(I146*H146,2)</f>
        <v>0</v>
      </c>
      <c r="K146" s="208" t="s">
        <v>234</v>
      </c>
      <c r="L146" s="62"/>
      <c r="M146" s="213" t="s">
        <v>22</v>
      </c>
      <c r="N146" s="214" t="s">
        <v>49</v>
      </c>
      <c r="O146" s="43"/>
      <c r="P146" s="215">
        <f>O146*H146</f>
        <v>0</v>
      </c>
      <c r="Q146" s="215">
        <v>0.06638</v>
      </c>
      <c r="R146" s="215">
        <f>Q146*H146</f>
        <v>0.6010709</v>
      </c>
      <c r="S146" s="215">
        <v>0</v>
      </c>
      <c r="T146" s="216">
        <f>S146*H146</f>
        <v>0</v>
      </c>
      <c r="AR146" s="25" t="s">
        <v>221</v>
      </c>
      <c r="AT146" s="25" t="s">
        <v>216</v>
      </c>
      <c r="AU146" s="25" t="s">
        <v>86</v>
      </c>
      <c r="AY146" s="25" t="s">
        <v>214</v>
      </c>
      <c r="BE146" s="217">
        <f>IF(N146="základní",J146,0)</f>
        <v>0</v>
      </c>
      <c r="BF146" s="217">
        <f>IF(N146="snížená",J146,0)</f>
        <v>0</v>
      </c>
      <c r="BG146" s="217">
        <f>IF(N146="zákl. přenesená",J146,0)</f>
        <v>0</v>
      </c>
      <c r="BH146" s="217">
        <f>IF(N146="sníž. přenesená",J146,0)</f>
        <v>0</v>
      </c>
      <c r="BI146" s="217">
        <f>IF(N146="nulová",J146,0)</f>
        <v>0</v>
      </c>
      <c r="BJ146" s="25" t="s">
        <v>24</v>
      </c>
      <c r="BK146" s="217">
        <f>ROUND(I146*H146,2)</f>
        <v>0</v>
      </c>
      <c r="BL146" s="25" t="s">
        <v>221</v>
      </c>
      <c r="BM146" s="25" t="s">
        <v>555</v>
      </c>
    </row>
    <row r="147" spans="2:47" s="1" customFormat="1" ht="27">
      <c r="B147" s="42"/>
      <c r="C147" s="64"/>
      <c r="D147" s="218" t="s">
        <v>223</v>
      </c>
      <c r="E147" s="64"/>
      <c r="F147" s="219" t="s">
        <v>556</v>
      </c>
      <c r="G147" s="64"/>
      <c r="H147" s="64"/>
      <c r="I147" s="174"/>
      <c r="J147" s="64"/>
      <c r="K147" s="64"/>
      <c r="L147" s="62"/>
      <c r="M147" s="220"/>
      <c r="N147" s="43"/>
      <c r="O147" s="43"/>
      <c r="P147" s="43"/>
      <c r="Q147" s="43"/>
      <c r="R147" s="43"/>
      <c r="S147" s="43"/>
      <c r="T147" s="79"/>
      <c r="AT147" s="25" t="s">
        <v>223</v>
      </c>
      <c r="AU147" s="25" t="s">
        <v>86</v>
      </c>
    </row>
    <row r="148" spans="2:51" s="12" customFormat="1" ht="13.5">
      <c r="B148" s="221"/>
      <c r="C148" s="222"/>
      <c r="D148" s="223" t="s">
        <v>224</v>
      </c>
      <c r="E148" s="224" t="s">
        <v>22</v>
      </c>
      <c r="F148" s="225" t="s">
        <v>557</v>
      </c>
      <c r="G148" s="222"/>
      <c r="H148" s="226">
        <v>9.055</v>
      </c>
      <c r="I148" s="227"/>
      <c r="J148" s="222"/>
      <c r="K148" s="222"/>
      <c r="L148" s="228"/>
      <c r="M148" s="229"/>
      <c r="N148" s="230"/>
      <c r="O148" s="230"/>
      <c r="P148" s="230"/>
      <c r="Q148" s="230"/>
      <c r="R148" s="230"/>
      <c r="S148" s="230"/>
      <c r="T148" s="231"/>
      <c r="AT148" s="232" t="s">
        <v>224</v>
      </c>
      <c r="AU148" s="232" t="s">
        <v>86</v>
      </c>
      <c r="AV148" s="12" t="s">
        <v>86</v>
      </c>
      <c r="AW148" s="12" t="s">
        <v>41</v>
      </c>
      <c r="AX148" s="12" t="s">
        <v>24</v>
      </c>
      <c r="AY148" s="232" t="s">
        <v>214</v>
      </c>
    </row>
    <row r="149" spans="2:65" s="1" customFormat="1" ht="22.5" customHeight="1">
      <c r="B149" s="42"/>
      <c r="C149" s="206" t="s">
        <v>288</v>
      </c>
      <c r="D149" s="206" t="s">
        <v>216</v>
      </c>
      <c r="E149" s="207" t="s">
        <v>558</v>
      </c>
      <c r="F149" s="208" t="s">
        <v>559</v>
      </c>
      <c r="G149" s="209" t="s">
        <v>359</v>
      </c>
      <c r="H149" s="210">
        <v>8.813</v>
      </c>
      <c r="I149" s="211"/>
      <c r="J149" s="212">
        <f>ROUND(I149*H149,2)</f>
        <v>0</v>
      </c>
      <c r="K149" s="208" t="s">
        <v>234</v>
      </c>
      <c r="L149" s="62"/>
      <c r="M149" s="213" t="s">
        <v>22</v>
      </c>
      <c r="N149" s="214" t="s">
        <v>49</v>
      </c>
      <c r="O149" s="43"/>
      <c r="P149" s="215">
        <f>O149*H149</f>
        <v>0</v>
      </c>
      <c r="Q149" s="215">
        <v>0.12185</v>
      </c>
      <c r="R149" s="215">
        <f>Q149*H149</f>
        <v>1.07386405</v>
      </c>
      <c r="S149" s="215">
        <v>0</v>
      </c>
      <c r="T149" s="216">
        <f>S149*H149</f>
        <v>0</v>
      </c>
      <c r="AR149" s="25" t="s">
        <v>221</v>
      </c>
      <c r="AT149" s="25" t="s">
        <v>216</v>
      </c>
      <c r="AU149" s="25" t="s">
        <v>86</v>
      </c>
      <c r="AY149" s="25" t="s">
        <v>214</v>
      </c>
      <c r="BE149" s="217">
        <f>IF(N149="základní",J149,0)</f>
        <v>0</v>
      </c>
      <c r="BF149" s="217">
        <f>IF(N149="snížená",J149,0)</f>
        <v>0</v>
      </c>
      <c r="BG149" s="217">
        <f>IF(N149="zákl. přenesená",J149,0)</f>
        <v>0</v>
      </c>
      <c r="BH149" s="217">
        <f>IF(N149="sníž. přenesená",J149,0)</f>
        <v>0</v>
      </c>
      <c r="BI149" s="217">
        <f>IF(N149="nulová",J149,0)</f>
        <v>0</v>
      </c>
      <c r="BJ149" s="25" t="s">
        <v>24</v>
      </c>
      <c r="BK149" s="217">
        <f>ROUND(I149*H149,2)</f>
        <v>0</v>
      </c>
      <c r="BL149" s="25" t="s">
        <v>221</v>
      </c>
      <c r="BM149" s="25" t="s">
        <v>560</v>
      </c>
    </row>
    <row r="150" spans="2:47" s="1" customFormat="1" ht="27">
      <c r="B150" s="42"/>
      <c r="C150" s="64"/>
      <c r="D150" s="218" t="s">
        <v>223</v>
      </c>
      <c r="E150" s="64"/>
      <c r="F150" s="219" t="s">
        <v>561</v>
      </c>
      <c r="G150" s="64"/>
      <c r="H150" s="64"/>
      <c r="I150" s="174"/>
      <c r="J150" s="64"/>
      <c r="K150" s="64"/>
      <c r="L150" s="62"/>
      <c r="M150" s="220"/>
      <c r="N150" s="43"/>
      <c r="O150" s="43"/>
      <c r="P150" s="43"/>
      <c r="Q150" s="43"/>
      <c r="R150" s="43"/>
      <c r="S150" s="43"/>
      <c r="T150" s="79"/>
      <c r="AT150" s="25" t="s">
        <v>223</v>
      </c>
      <c r="AU150" s="25" t="s">
        <v>86</v>
      </c>
    </row>
    <row r="151" spans="2:51" s="12" customFormat="1" ht="13.5">
      <c r="B151" s="221"/>
      <c r="C151" s="222"/>
      <c r="D151" s="223" t="s">
        <v>224</v>
      </c>
      <c r="E151" s="224" t="s">
        <v>22</v>
      </c>
      <c r="F151" s="225" t="s">
        <v>562</v>
      </c>
      <c r="G151" s="222"/>
      <c r="H151" s="226">
        <v>8.813</v>
      </c>
      <c r="I151" s="227"/>
      <c r="J151" s="222"/>
      <c r="K151" s="222"/>
      <c r="L151" s="228"/>
      <c r="M151" s="229"/>
      <c r="N151" s="230"/>
      <c r="O151" s="230"/>
      <c r="P151" s="230"/>
      <c r="Q151" s="230"/>
      <c r="R151" s="230"/>
      <c r="S151" s="230"/>
      <c r="T151" s="231"/>
      <c r="AT151" s="232" t="s">
        <v>224</v>
      </c>
      <c r="AU151" s="232" t="s">
        <v>86</v>
      </c>
      <c r="AV151" s="12" t="s">
        <v>86</v>
      </c>
      <c r="AW151" s="12" t="s">
        <v>41</v>
      </c>
      <c r="AX151" s="12" t="s">
        <v>24</v>
      </c>
      <c r="AY151" s="232" t="s">
        <v>214</v>
      </c>
    </row>
    <row r="152" spans="2:65" s="1" customFormat="1" ht="22.5" customHeight="1">
      <c r="B152" s="42"/>
      <c r="C152" s="206" t="s">
        <v>293</v>
      </c>
      <c r="D152" s="206" t="s">
        <v>216</v>
      </c>
      <c r="E152" s="207" t="s">
        <v>563</v>
      </c>
      <c r="F152" s="208" t="s">
        <v>564</v>
      </c>
      <c r="G152" s="209" t="s">
        <v>359</v>
      </c>
      <c r="H152" s="210">
        <v>8.416</v>
      </c>
      <c r="I152" s="211"/>
      <c r="J152" s="212">
        <f>ROUND(I152*H152,2)</f>
        <v>0</v>
      </c>
      <c r="K152" s="208" t="s">
        <v>234</v>
      </c>
      <c r="L152" s="62"/>
      <c r="M152" s="213" t="s">
        <v>22</v>
      </c>
      <c r="N152" s="214" t="s">
        <v>49</v>
      </c>
      <c r="O152" s="43"/>
      <c r="P152" s="215">
        <f>O152*H152</f>
        <v>0</v>
      </c>
      <c r="Q152" s="215">
        <v>0.10557</v>
      </c>
      <c r="R152" s="215">
        <f>Q152*H152</f>
        <v>0.88847712</v>
      </c>
      <c r="S152" s="215">
        <v>0</v>
      </c>
      <c r="T152" s="216">
        <f>S152*H152</f>
        <v>0</v>
      </c>
      <c r="AR152" s="25" t="s">
        <v>221</v>
      </c>
      <c r="AT152" s="25" t="s">
        <v>216</v>
      </c>
      <c r="AU152" s="25" t="s">
        <v>86</v>
      </c>
      <c r="AY152" s="25" t="s">
        <v>214</v>
      </c>
      <c r="BE152" s="217">
        <f>IF(N152="základní",J152,0)</f>
        <v>0</v>
      </c>
      <c r="BF152" s="217">
        <f>IF(N152="snížená",J152,0)</f>
        <v>0</v>
      </c>
      <c r="BG152" s="217">
        <f>IF(N152="zákl. přenesená",J152,0)</f>
        <v>0</v>
      </c>
      <c r="BH152" s="217">
        <f>IF(N152="sníž. přenesená",J152,0)</f>
        <v>0</v>
      </c>
      <c r="BI152" s="217">
        <f>IF(N152="nulová",J152,0)</f>
        <v>0</v>
      </c>
      <c r="BJ152" s="25" t="s">
        <v>24</v>
      </c>
      <c r="BK152" s="217">
        <f>ROUND(I152*H152,2)</f>
        <v>0</v>
      </c>
      <c r="BL152" s="25" t="s">
        <v>221</v>
      </c>
      <c r="BM152" s="25" t="s">
        <v>565</v>
      </c>
    </row>
    <row r="153" spans="2:47" s="1" customFormat="1" ht="13.5">
      <c r="B153" s="42"/>
      <c r="C153" s="64"/>
      <c r="D153" s="218" t="s">
        <v>223</v>
      </c>
      <c r="E153" s="64"/>
      <c r="F153" s="219" t="s">
        <v>566</v>
      </c>
      <c r="G153" s="64"/>
      <c r="H153" s="64"/>
      <c r="I153" s="174"/>
      <c r="J153" s="64"/>
      <c r="K153" s="64"/>
      <c r="L153" s="62"/>
      <c r="M153" s="220"/>
      <c r="N153" s="43"/>
      <c r="O153" s="43"/>
      <c r="P153" s="43"/>
      <c r="Q153" s="43"/>
      <c r="R153" s="43"/>
      <c r="S153" s="43"/>
      <c r="T153" s="79"/>
      <c r="AT153" s="25" t="s">
        <v>223</v>
      </c>
      <c r="AU153" s="25" t="s">
        <v>86</v>
      </c>
    </row>
    <row r="154" spans="2:51" s="12" customFormat="1" ht="13.5">
      <c r="B154" s="221"/>
      <c r="C154" s="222"/>
      <c r="D154" s="223" t="s">
        <v>224</v>
      </c>
      <c r="E154" s="224" t="s">
        <v>22</v>
      </c>
      <c r="F154" s="225" t="s">
        <v>567</v>
      </c>
      <c r="G154" s="222"/>
      <c r="H154" s="226">
        <v>8.416</v>
      </c>
      <c r="I154" s="227"/>
      <c r="J154" s="222"/>
      <c r="K154" s="222"/>
      <c r="L154" s="228"/>
      <c r="M154" s="229"/>
      <c r="N154" s="230"/>
      <c r="O154" s="230"/>
      <c r="P154" s="230"/>
      <c r="Q154" s="230"/>
      <c r="R154" s="230"/>
      <c r="S154" s="230"/>
      <c r="T154" s="231"/>
      <c r="AT154" s="232" t="s">
        <v>224</v>
      </c>
      <c r="AU154" s="232" t="s">
        <v>86</v>
      </c>
      <c r="AV154" s="12" t="s">
        <v>86</v>
      </c>
      <c r="AW154" s="12" t="s">
        <v>41</v>
      </c>
      <c r="AX154" s="12" t="s">
        <v>24</v>
      </c>
      <c r="AY154" s="232" t="s">
        <v>214</v>
      </c>
    </row>
    <row r="155" spans="2:65" s="1" customFormat="1" ht="31.5" customHeight="1">
      <c r="B155" s="42"/>
      <c r="C155" s="206" t="s">
        <v>298</v>
      </c>
      <c r="D155" s="206" t="s">
        <v>216</v>
      </c>
      <c r="E155" s="207" t="s">
        <v>568</v>
      </c>
      <c r="F155" s="208" t="s">
        <v>569</v>
      </c>
      <c r="G155" s="209" t="s">
        <v>359</v>
      </c>
      <c r="H155" s="210">
        <v>6.992</v>
      </c>
      <c r="I155" s="211"/>
      <c r="J155" s="212">
        <f>ROUND(I155*H155,2)</f>
        <v>0</v>
      </c>
      <c r="K155" s="208" t="s">
        <v>234</v>
      </c>
      <c r="L155" s="62"/>
      <c r="M155" s="213" t="s">
        <v>22</v>
      </c>
      <c r="N155" s="214" t="s">
        <v>49</v>
      </c>
      <c r="O155" s="43"/>
      <c r="P155" s="215">
        <f>O155*H155</f>
        <v>0</v>
      </c>
      <c r="Q155" s="215">
        <v>0.10704</v>
      </c>
      <c r="R155" s="215">
        <f>Q155*H155</f>
        <v>0.7484236799999999</v>
      </c>
      <c r="S155" s="215">
        <v>0</v>
      </c>
      <c r="T155" s="216">
        <f>S155*H155</f>
        <v>0</v>
      </c>
      <c r="AR155" s="25" t="s">
        <v>221</v>
      </c>
      <c r="AT155" s="25" t="s">
        <v>216</v>
      </c>
      <c r="AU155" s="25" t="s">
        <v>86</v>
      </c>
      <c r="AY155" s="25" t="s">
        <v>214</v>
      </c>
      <c r="BE155" s="217">
        <f>IF(N155="základní",J155,0)</f>
        <v>0</v>
      </c>
      <c r="BF155" s="217">
        <f>IF(N155="snížená",J155,0)</f>
        <v>0</v>
      </c>
      <c r="BG155" s="217">
        <f>IF(N155="zákl. přenesená",J155,0)</f>
        <v>0</v>
      </c>
      <c r="BH155" s="217">
        <f>IF(N155="sníž. přenesená",J155,0)</f>
        <v>0</v>
      </c>
      <c r="BI155" s="217">
        <f>IF(N155="nulová",J155,0)</f>
        <v>0</v>
      </c>
      <c r="BJ155" s="25" t="s">
        <v>24</v>
      </c>
      <c r="BK155" s="217">
        <f>ROUND(I155*H155,2)</f>
        <v>0</v>
      </c>
      <c r="BL155" s="25" t="s">
        <v>221</v>
      </c>
      <c r="BM155" s="25" t="s">
        <v>570</v>
      </c>
    </row>
    <row r="156" spans="2:47" s="1" customFormat="1" ht="27">
      <c r="B156" s="42"/>
      <c r="C156" s="64"/>
      <c r="D156" s="218" t="s">
        <v>223</v>
      </c>
      <c r="E156" s="64"/>
      <c r="F156" s="219" t="s">
        <v>571</v>
      </c>
      <c r="G156" s="64"/>
      <c r="H156" s="64"/>
      <c r="I156" s="174"/>
      <c r="J156" s="64"/>
      <c r="K156" s="64"/>
      <c r="L156" s="62"/>
      <c r="M156" s="220"/>
      <c r="N156" s="43"/>
      <c r="O156" s="43"/>
      <c r="P156" s="43"/>
      <c r="Q156" s="43"/>
      <c r="R156" s="43"/>
      <c r="S156" s="43"/>
      <c r="T156" s="79"/>
      <c r="AT156" s="25" t="s">
        <v>223</v>
      </c>
      <c r="AU156" s="25" t="s">
        <v>86</v>
      </c>
    </row>
    <row r="157" spans="2:51" s="12" customFormat="1" ht="13.5">
      <c r="B157" s="221"/>
      <c r="C157" s="222"/>
      <c r="D157" s="218" t="s">
        <v>224</v>
      </c>
      <c r="E157" s="233" t="s">
        <v>22</v>
      </c>
      <c r="F157" s="234" t="s">
        <v>572</v>
      </c>
      <c r="G157" s="222"/>
      <c r="H157" s="235">
        <v>6.992</v>
      </c>
      <c r="I157" s="227"/>
      <c r="J157" s="222"/>
      <c r="K157" s="222"/>
      <c r="L157" s="228"/>
      <c r="M157" s="229"/>
      <c r="N157" s="230"/>
      <c r="O157" s="230"/>
      <c r="P157" s="230"/>
      <c r="Q157" s="230"/>
      <c r="R157" s="230"/>
      <c r="S157" s="230"/>
      <c r="T157" s="231"/>
      <c r="AT157" s="232" t="s">
        <v>224</v>
      </c>
      <c r="AU157" s="232" t="s">
        <v>86</v>
      </c>
      <c r="AV157" s="12" t="s">
        <v>86</v>
      </c>
      <c r="AW157" s="12" t="s">
        <v>41</v>
      </c>
      <c r="AX157" s="12" t="s">
        <v>24</v>
      </c>
      <c r="AY157" s="232" t="s">
        <v>214</v>
      </c>
    </row>
    <row r="158" spans="2:63" s="11" customFormat="1" ht="29.85" customHeight="1">
      <c r="B158" s="189"/>
      <c r="C158" s="190"/>
      <c r="D158" s="203" t="s">
        <v>77</v>
      </c>
      <c r="E158" s="204" t="s">
        <v>221</v>
      </c>
      <c r="F158" s="204" t="s">
        <v>377</v>
      </c>
      <c r="G158" s="190"/>
      <c r="H158" s="190"/>
      <c r="I158" s="193"/>
      <c r="J158" s="205">
        <f>BK158</f>
        <v>0</v>
      </c>
      <c r="K158" s="190"/>
      <c r="L158" s="195"/>
      <c r="M158" s="196"/>
      <c r="N158" s="197"/>
      <c r="O158" s="197"/>
      <c r="P158" s="198">
        <f>SUM(P159:P180)</f>
        <v>0</v>
      </c>
      <c r="Q158" s="197"/>
      <c r="R158" s="198">
        <f>SUM(R159:R180)</f>
        <v>7.90659239</v>
      </c>
      <c r="S158" s="197"/>
      <c r="T158" s="199">
        <f>SUM(T159:T180)</f>
        <v>0</v>
      </c>
      <c r="AR158" s="200" t="s">
        <v>24</v>
      </c>
      <c r="AT158" s="201" t="s">
        <v>77</v>
      </c>
      <c r="AU158" s="201" t="s">
        <v>24</v>
      </c>
      <c r="AY158" s="200" t="s">
        <v>214</v>
      </c>
      <c r="BK158" s="202">
        <f>SUM(BK159:BK180)</f>
        <v>0</v>
      </c>
    </row>
    <row r="159" spans="2:65" s="1" customFormat="1" ht="22.5" customHeight="1">
      <c r="B159" s="42"/>
      <c r="C159" s="206" t="s">
        <v>10</v>
      </c>
      <c r="D159" s="206" t="s">
        <v>216</v>
      </c>
      <c r="E159" s="207" t="s">
        <v>573</v>
      </c>
      <c r="F159" s="208" t="s">
        <v>574</v>
      </c>
      <c r="G159" s="209" t="s">
        <v>233</v>
      </c>
      <c r="H159" s="210">
        <v>2.71</v>
      </c>
      <c r="I159" s="211"/>
      <c r="J159" s="212">
        <f>ROUND(I159*H159,2)</f>
        <v>0</v>
      </c>
      <c r="K159" s="208" t="s">
        <v>220</v>
      </c>
      <c r="L159" s="62"/>
      <c r="M159" s="213" t="s">
        <v>22</v>
      </c>
      <c r="N159" s="214" t="s">
        <v>49</v>
      </c>
      <c r="O159" s="43"/>
      <c r="P159" s="215">
        <f>O159*H159</f>
        <v>0</v>
      </c>
      <c r="Q159" s="215">
        <v>2.4534</v>
      </c>
      <c r="R159" s="215">
        <f>Q159*H159</f>
        <v>6.648713999999999</v>
      </c>
      <c r="S159" s="215">
        <v>0</v>
      </c>
      <c r="T159" s="216">
        <f>S159*H159</f>
        <v>0</v>
      </c>
      <c r="AR159" s="25" t="s">
        <v>221</v>
      </c>
      <c r="AT159" s="25" t="s">
        <v>216</v>
      </c>
      <c r="AU159" s="25" t="s">
        <v>86</v>
      </c>
      <c r="AY159" s="25" t="s">
        <v>214</v>
      </c>
      <c r="BE159" s="217">
        <f>IF(N159="základní",J159,0)</f>
        <v>0</v>
      </c>
      <c r="BF159" s="217">
        <f>IF(N159="snížená",J159,0)</f>
        <v>0</v>
      </c>
      <c r="BG159" s="217">
        <f>IF(N159="zákl. přenesená",J159,0)</f>
        <v>0</v>
      </c>
      <c r="BH159" s="217">
        <f>IF(N159="sníž. přenesená",J159,0)</f>
        <v>0</v>
      </c>
      <c r="BI159" s="217">
        <f>IF(N159="nulová",J159,0)</f>
        <v>0</v>
      </c>
      <c r="BJ159" s="25" t="s">
        <v>24</v>
      </c>
      <c r="BK159" s="217">
        <f>ROUND(I159*H159,2)</f>
        <v>0</v>
      </c>
      <c r="BL159" s="25" t="s">
        <v>221</v>
      </c>
      <c r="BM159" s="25" t="s">
        <v>575</v>
      </c>
    </row>
    <row r="160" spans="2:47" s="1" customFormat="1" ht="13.5">
      <c r="B160" s="42"/>
      <c r="C160" s="64"/>
      <c r="D160" s="218" t="s">
        <v>223</v>
      </c>
      <c r="E160" s="64"/>
      <c r="F160" s="219" t="s">
        <v>576</v>
      </c>
      <c r="G160" s="64"/>
      <c r="H160" s="64"/>
      <c r="I160" s="174"/>
      <c r="J160" s="64"/>
      <c r="K160" s="64"/>
      <c r="L160" s="62"/>
      <c r="M160" s="220"/>
      <c r="N160" s="43"/>
      <c r="O160" s="43"/>
      <c r="P160" s="43"/>
      <c r="Q160" s="43"/>
      <c r="R160" s="43"/>
      <c r="S160" s="43"/>
      <c r="T160" s="79"/>
      <c r="AT160" s="25" t="s">
        <v>223</v>
      </c>
      <c r="AU160" s="25" t="s">
        <v>86</v>
      </c>
    </row>
    <row r="161" spans="2:51" s="12" customFormat="1" ht="13.5">
      <c r="B161" s="221"/>
      <c r="C161" s="222"/>
      <c r="D161" s="223" t="s">
        <v>224</v>
      </c>
      <c r="E161" s="224" t="s">
        <v>22</v>
      </c>
      <c r="F161" s="225" t="s">
        <v>577</v>
      </c>
      <c r="G161" s="222"/>
      <c r="H161" s="226">
        <v>2.71</v>
      </c>
      <c r="I161" s="227"/>
      <c r="J161" s="222"/>
      <c r="K161" s="222"/>
      <c r="L161" s="228"/>
      <c r="M161" s="229"/>
      <c r="N161" s="230"/>
      <c r="O161" s="230"/>
      <c r="P161" s="230"/>
      <c r="Q161" s="230"/>
      <c r="R161" s="230"/>
      <c r="S161" s="230"/>
      <c r="T161" s="231"/>
      <c r="AT161" s="232" t="s">
        <v>224</v>
      </c>
      <c r="AU161" s="232" t="s">
        <v>86</v>
      </c>
      <c r="AV161" s="12" t="s">
        <v>86</v>
      </c>
      <c r="AW161" s="12" t="s">
        <v>41</v>
      </c>
      <c r="AX161" s="12" t="s">
        <v>24</v>
      </c>
      <c r="AY161" s="232" t="s">
        <v>214</v>
      </c>
    </row>
    <row r="162" spans="2:65" s="1" customFormat="1" ht="22.5" customHeight="1">
      <c r="B162" s="42"/>
      <c r="C162" s="206" t="s">
        <v>310</v>
      </c>
      <c r="D162" s="206" t="s">
        <v>216</v>
      </c>
      <c r="E162" s="207" t="s">
        <v>578</v>
      </c>
      <c r="F162" s="208" t="s">
        <v>579</v>
      </c>
      <c r="G162" s="209" t="s">
        <v>359</v>
      </c>
      <c r="H162" s="210">
        <v>25.344</v>
      </c>
      <c r="I162" s="211"/>
      <c r="J162" s="212">
        <f>ROUND(I162*H162,2)</f>
        <v>0</v>
      </c>
      <c r="K162" s="208" t="s">
        <v>220</v>
      </c>
      <c r="L162" s="62"/>
      <c r="M162" s="213" t="s">
        <v>22</v>
      </c>
      <c r="N162" s="214" t="s">
        <v>49</v>
      </c>
      <c r="O162" s="43"/>
      <c r="P162" s="215">
        <f>O162*H162</f>
        <v>0</v>
      </c>
      <c r="Q162" s="215">
        <v>0.00519</v>
      </c>
      <c r="R162" s="215">
        <f>Q162*H162</f>
        <v>0.13153536000000002</v>
      </c>
      <c r="S162" s="215">
        <v>0</v>
      </c>
      <c r="T162" s="216">
        <f>S162*H162</f>
        <v>0</v>
      </c>
      <c r="AR162" s="25" t="s">
        <v>221</v>
      </c>
      <c r="AT162" s="25" t="s">
        <v>216</v>
      </c>
      <c r="AU162" s="25" t="s">
        <v>86</v>
      </c>
      <c r="AY162" s="25" t="s">
        <v>214</v>
      </c>
      <c r="BE162" s="217">
        <f>IF(N162="základní",J162,0)</f>
        <v>0</v>
      </c>
      <c r="BF162" s="217">
        <f>IF(N162="snížená",J162,0)</f>
        <v>0</v>
      </c>
      <c r="BG162" s="217">
        <f>IF(N162="zákl. přenesená",J162,0)</f>
        <v>0</v>
      </c>
      <c r="BH162" s="217">
        <f>IF(N162="sníž. přenesená",J162,0)</f>
        <v>0</v>
      </c>
      <c r="BI162" s="217">
        <f>IF(N162="nulová",J162,0)</f>
        <v>0</v>
      </c>
      <c r="BJ162" s="25" t="s">
        <v>24</v>
      </c>
      <c r="BK162" s="217">
        <f>ROUND(I162*H162,2)</f>
        <v>0</v>
      </c>
      <c r="BL162" s="25" t="s">
        <v>221</v>
      </c>
      <c r="BM162" s="25" t="s">
        <v>580</v>
      </c>
    </row>
    <row r="163" spans="2:47" s="1" customFormat="1" ht="13.5">
      <c r="B163" s="42"/>
      <c r="C163" s="64"/>
      <c r="D163" s="218" t="s">
        <v>223</v>
      </c>
      <c r="E163" s="64"/>
      <c r="F163" s="219" t="s">
        <v>581</v>
      </c>
      <c r="G163" s="64"/>
      <c r="H163" s="64"/>
      <c r="I163" s="174"/>
      <c r="J163" s="64"/>
      <c r="K163" s="64"/>
      <c r="L163" s="62"/>
      <c r="M163" s="220"/>
      <c r="N163" s="43"/>
      <c r="O163" s="43"/>
      <c r="P163" s="43"/>
      <c r="Q163" s="43"/>
      <c r="R163" s="43"/>
      <c r="S163" s="43"/>
      <c r="T163" s="79"/>
      <c r="AT163" s="25" t="s">
        <v>223</v>
      </c>
      <c r="AU163" s="25" t="s">
        <v>86</v>
      </c>
    </row>
    <row r="164" spans="2:51" s="12" customFormat="1" ht="13.5">
      <c r="B164" s="221"/>
      <c r="C164" s="222"/>
      <c r="D164" s="223" t="s">
        <v>224</v>
      </c>
      <c r="E164" s="224" t="s">
        <v>22</v>
      </c>
      <c r="F164" s="225" t="s">
        <v>582</v>
      </c>
      <c r="G164" s="222"/>
      <c r="H164" s="226">
        <v>25.344</v>
      </c>
      <c r="I164" s="227"/>
      <c r="J164" s="222"/>
      <c r="K164" s="222"/>
      <c r="L164" s="228"/>
      <c r="M164" s="229"/>
      <c r="N164" s="230"/>
      <c r="O164" s="230"/>
      <c r="P164" s="230"/>
      <c r="Q164" s="230"/>
      <c r="R164" s="230"/>
      <c r="S164" s="230"/>
      <c r="T164" s="231"/>
      <c r="AT164" s="232" t="s">
        <v>224</v>
      </c>
      <c r="AU164" s="232" t="s">
        <v>86</v>
      </c>
      <c r="AV164" s="12" t="s">
        <v>86</v>
      </c>
      <c r="AW164" s="12" t="s">
        <v>41</v>
      </c>
      <c r="AX164" s="12" t="s">
        <v>24</v>
      </c>
      <c r="AY164" s="232" t="s">
        <v>214</v>
      </c>
    </row>
    <row r="165" spans="2:65" s="1" customFormat="1" ht="22.5" customHeight="1">
      <c r="B165" s="42"/>
      <c r="C165" s="206" t="s">
        <v>317</v>
      </c>
      <c r="D165" s="206" t="s">
        <v>216</v>
      </c>
      <c r="E165" s="207" t="s">
        <v>583</v>
      </c>
      <c r="F165" s="208" t="s">
        <v>584</v>
      </c>
      <c r="G165" s="209" t="s">
        <v>359</v>
      </c>
      <c r="H165" s="210">
        <v>25.344</v>
      </c>
      <c r="I165" s="211"/>
      <c r="J165" s="212">
        <f>ROUND(I165*H165,2)</f>
        <v>0</v>
      </c>
      <c r="K165" s="208" t="s">
        <v>220</v>
      </c>
      <c r="L165" s="62"/>
      <c r="M165" s="213" t="s">
        <v>22</v>
      </c>
      <c r="N165" s="214" t="s">
        <v>49</v>
      </c>
      <c r="O165" s="43"/>
      <c r="P165" s="215">
        <f>O165*H165</f>
        <v>0</v>
      </c>
      <c r="Q165" s="215">
        <v>0</v>
      </c>
      <c r="R165" s="215">
        <f>Q165*H165</f>
        <v>0</v>
      </c>
      <c r="S165" s="215">
        <v>0</v>
      </c>
      <c r="T165" s="216">
        <f>S165*H165</f>
        <v>0</v>
      </c>
      <c r="AR165" s="25" t="s">
        <v>221</v>
      </c>
      <c r="AT165" s="25" t="s">
        <v>216</v>
      </c>
      <c r="AU165" s="25" t="s">
        <v>86</v>
      </c>
      <c r="AY165" s="25" t="s">
        <v>214</v>
      </c>
      <c r="BE165" s="217">
        <f>IF(N165="základní",J165,0)</f>
        <v>0</v>
      </c>
      <c r="BF165" s="217">
        <f>IF(N165="snížená",J165,0)</f>
        <v>0</v>
      </c>
      <c r="BG165" s="217">
        <f>IF(N165="zákl. přenesená",J165,0)</f>
        <v>0</v>
      </c>
      <c r="BH165" s="217">
        <f>IF(N165="sníž. přenesená",J165,0)</f>
        <v>0</v>
      </c>
      <c r="BI165" s="217">
        <f>IF(N165="nulová",J165,0)</f>
        <v>0</v>
      </c>
      <c r="BJ165" s="25" t="s">
        <v>24</v>
      </c>
      <c r="BK165" s="217">
        <f>ROUND(I165*H165,2)</f>
        <v>0</v>
      </c>
      <c r="BL165" s="25" t="s">
        <v>221</v>
      </c>
      <c r="BM165" s="25" t="s">
        <v>585</v>
      </c>
    </row>
    <row r="166" spans="2:47" s="1" customFormat="1" ht="13.5">
      <c r="B166" s="42"/>
      <c r="C166" s="64"/>
      <c r="D166" s="223" t="s">
        <v>223</v>
      </c>
      <c r="E166" s="64"/>
      <c r="F166" s="269" t="s">
        <v>586</v>
      </c>
      <c r="G166" s="64"/>
      <c r="H166" s="64"/>
      <c r="I166" s="174"/>
      <c r="J166" s="64"/>
      <c r="K166" s="64"/>
      <c r="L166" s="62"/>
      <c r="M166" s="220"/>
      <c r="N166" s="43"/>
      <c r="O166" s="43"/>
      <c r="P166" s="43"/>
      <c r="Q166" s="43"/>
      <c r="R166" s="43"/>
      <c r="S166" s="43"/>
      <c r="T166" s="79"/>
      <c r="AT166" s="25" t="s">
        <v>223</v>
      </c>
      <c r="AU166" s="25" t="s">
        <v>86</v>
      </c>
    </row>
    <row r="167" spans="2:65" s="1" customFormat="1" ht="22.5" customHeight="1">
      <c r="B167" s="42"/>
      <c r="C167" s="206" t="s">
        <v>324</v>
      </c>
      <c r="D167" s="206" t="s">
        <v>216</v>
      </c>
      <c r="E167" s="207" t="s">
        <v>587</v>
      </c>
      <c r="F167" s="208" t="s">
        <v>588</v>
      </c>
      <c r="G167" s="209" t="s">
        <v>373</v>
      </c>
      <c r="H167" s="210">
        <v>0.248</v>
      </c>
      <c r="I167" s="211"/>
      <c r="J167" s="212">
        <f>ROUND(I167*H167,2)</f>
        <v>0</v>
      </c>
      <c r="K167" s="208" t="s">
        <v>220</v>
      </c>
      <c r="L167" s="62"/>
      <c r="M167" s="213" t="s">
        <v>22</v>
      </c>
      <c r="N167" s="214" t="s">
        <v>49</v>
      </c>
      <c r="O167" s="43"/>
      <c r="P167" s="215">
        <f>O167*H167</f>
        <v>0</v>
      </c>
      <c r="Q167" s="215">
        <v>1.05256</v>
      </c>
      <c r="R167" s="215">
        <f>Q167*H167</f>
        <v>0.26103487999999997</v>
      </c>
      <c r="S167" s="215">
        <v>0</v>
      </c>
      <c r="T167" s="216">
        <f>S167*H167</f>
        <v>0</v>
      </c>
      <c r="AR167" s="25" t="s">
        <v>221</v>
      </c>
      <c r="AT167" s="25" t="s">
        <v>216</v>
      </c>
      <c r="AU167" s="25" t="s">
        <v>86</v>
      </c>
      <c r="AY167" s="25" t="s">
        <v>214</v>
      </c>
      <c r="BE167" s="217">
        <f>IF(N167="základní",J167,0)</f>
        <v>0</v>
      </c>
      <c r="BF167" s="217">
        <f>IF(N167="snížená",J167,0)</f>
        <v>0</v>
      </c>
      <c r="BG167" s="217">
        <f>IF(N167="zákl. přenesená",J167,0)</f>
        <v>0</v>
      </c>
      <c r="BH167" s="217">
        <f>IF(N167="sníž. přenesená",J167,0)</f>
        <v>0</v>
      </c>
      <c r="BI167" s="217">
        <f>IF(N167="nulová",J167,0)</f>
        <v>0</v>
      </c>
      <c r="BJ167" s="25" t="s">
        <v>24</v>
      </c>
      <c r="BK167" s="217">
        <f>ROUND(I167*H167,2)</f>
        <v>0</v>
      </c>
      <c r="BL167" s="25" t="s">
        <v>221</v>
      </c>
      <c r="BM167" s="25" t="s">
        <v>589</v>
      </c>
    </row>
    <row r="168" spans="2:47" s="1" customFormat="1" ht="13.5">
      <c r="B168" s="42"/>
      <c r="C168" s="64"/>
      <c r="D168" s="218" t="s">
        <v>223</v>
      </c>
      <c r="E168" s="64"/>
      <c r="F168" s="219" t="s">
        <v>590</v>
      </c>
      <c r="G168" s="64"/>
      <c r="H168" s="64"/>
      <c r="I168" s="174"/>
      <c r="J168" s="64"/>
      <c r="K168" s="64"/>
      <c r="L168" s="62"/>
      <c r="M168" s="220"/>
      <c r="N168" s="43"/>
      <c r="O168" s="43"/>
      <c r="P168" s="43"/>
      <c r="Q168" s="43"/>
      <c r="R168" s="43"/>
      <c r="S168" s="43"/>
      <c r="T168" s="79"/>
      <c r="AT168" s="25" t="s">
        <v>223</v>
      </c>
      <c r="AU168" s="25" t="s">
        <v>86</v>
      </c>
    </row>
    <row r="169" spans="2:51" s="12" customFormat="1" ht="13.5">
      <c r="B169" s="221"/>
      <c r="C169" s="222"/>
      <c r="D169" s="223" t="s">
        <v>224</v>
      </c>
      <c r="E169" s="224" t="s">
        <v>22</v>
      </c>
      <c r="F169" s="225" t="s">
        <v>591</v>
      </c>
      <c r="G169" s="222"/>
      <c r="H169" s="226">
        <v>0.248</v>
      </c>
      <c r="I169" s="227"/>
      <c r="J169" s="222"/>
      <c r="K169" s="222"/>
      <c r="L169" s="228"/>
      <c r="M169" s="229"/>
      <c r="N169" s="230"/>
      <c r="O169" s="230"/>
      <c r="P169" s="230"/>
      <c r="Q169" s="230"/>
      <c r="R169" s="230"/>
      <c r="S169" s="230"/>
      <c r="T169" s="231"/>
      <c r="AT169" s="232" t="s">
        <v>224</v>
      </c>
      <c r="AU169" s="232" t="s">
        <v>86</v>
      </c>
      <c r="AV169" s="12" t="s">
        <v>86</v>
      </c>
      <c r="AW169" s="12" t="s">
        <v>41</v>
      </c>
      <c r="AX169" s="12" t="s">
        <v>24</v>
      </c>
      <c r="AY169" s="232" t="s">
        <v>214</v>
      </c>
    </row>
    <row r="170" spans="2:65" s="1" customFormat="1" ht="22.5" customHeight="1">
      <c r="B170" s="42"/>
      <c r="C170" s="206" t="s">
        <v>330</v>
      </c>
      <c r="D170" s="206" t="s">
        <v>216</v>
      </c>
      <c r="E170" s="207" t="s">
        <v>592</v>
      </c>
      <c r="F170" s="208" t="s">
        <v>593</v>
      </c>
      <c r="G170" s="209" t="s">
        <v>233</v>
      </c>
      <c r="H170" s="210">
        <v>0.299</v>
      </c>
      <c r="I170" s="211"/>
      <c r="J170" s="212">
        <f>ROUND(I170*H170,2)</f>
        <v>0</v>
      </c>
      <c r="K170" s="208" t="s">
        <v>234</v>
      </c>
      <c r="L170" s="62"/>
      <c r="M170" s="213" t="s">
        <v>22</v>
      </c>
      <c r="N170" s="214" t="s">
        <v>49</v>
      </c>
      <c r="O170" s="43"/>
      <c r="P170" s="215">
        <f>O170*H170</f>
        <v>0</v>
      </c>
      <c r="Q170" s="215">
        <v>2.45337</v>
      </c>
      <c r="R170" s="215">
        <f>Q170*H170</f>
        <v>0.73355763</v>
      </c>
      <c r="S170" s="215">
        <v>0</v>
      </c>
      <c r="T170" s="216">
        <f>S170*H170</f>
        <v>0</v>
      </c>
      <c r="AR170" s="25" t="s">
        <v>221</v>
      </c>
      <c r="AT170" s="25" t="s">
        <v>216</v>
      </c>
      <c r="AU170" s="25" t="s">
        <v>86</v>
      </c>
      <c r="AY170" s="25" t="s">
        <v>214</v>
      </c>
      <c r="BE170" s="217">
        <f>IF(N170="základní",J170,0)</f>
        <v>0</v>
      </c>
      <c r="BF170" s="217">
        <f>IF(N170="snížená",J170,0)</f>
        <v>0</v>
      </c>
      <c r="BG170" s="217">
        <f>IF(N170="zákl. přenesená",J170,0)</f>
        <v>0</v>
      </c>
      <c r="BH170" s="217">
        <f>IF(N170="sníž. přenesená",J170,0)</f>
        <v>0</v>
      </c>
      <c r="BI170" s="217">
        <f>IF(N170="nulová",J170,0)</f>
        <v>0</v>
      </c>
      <c r="BJ170" s="25" t="s">
        <v>24</v>
      </c>
      <c r="BK170" s="217">
        <f>ROUND(I170*H170,2)</f>
        <v>0</v>
      </c>
      <c r="BL170" s="25" t="s">
        <v>221</v>
      </c>
      <c r="BM170" s="25" t="s">
        <v>594</v>
      </c>
    </row>
    <row r="171" spans="2:47" s="1" customFormat="1" ht="27">
      <c r="B171" s="42"/>
      <c r="C171" s="64"/>
      <c r="D171" s="218" t="s">
        <v>223</v>
      </c>
      <c r="E171" s="64"/>
      <c r="F171" s="219" t="s">
        <v>595</v>
      </c>
      <c r="G171" s="64"/>
      <c r="H171" s="64"/>
      <c r="I171" s="174"/>
      <c r="J171" s="64"/>
      <c r="K171" s="64"/>
      <c r="L171" s="62"/>
      <c r="M171" s="220"/>
      <c r="N171" s="43"/>
      <c r="O171" s="43"/>
      <c r="P171" s="43"/>
      <c r="Q171" s="43"/>
      <c r="R171" s="43"/>
      <c r="S171" s="43"/>
      <c r="T171" s="79"/>
      <c r="AT171" s="25" t="s">
        <v>223</v>
      </c>
      <c r="AU171" s="25" t="s">
        <v>86</v>
      </c>
    </row>
    <row r="172" spans="2:51" s="12" customFormat="1" ht="13.5">
      <c r="B172" s="221"/>
      <c r="C172" s="222"/>
      <c r="D172" s="223" t="s">
        <v>224</v>
      </c>
      <c r="E172" s="224" t="s">
        <v>22</v>
      </c>
      <c r="F172" s="225" t="s">
        <v>596</v>
      </c>
      <c r="G172" s="222"/>
      <c r="H172" s="226">
        <v>0.299</v>
      </c>
      <c r="I172" s="227"/>
      <c r="J172" s="222"/>
      <c r="K172" s="222"/>
      <c r="L172" s="228"/>
      <c r="M172" s="229"/>
      <c r="N172" s="230"/>
      <c r="O172" s="230"/>
      <c r="P172" s="230"/>
      <c r="Q172" s="230"/>
      <c r="R172" s="230"/>
      <c r="S172" s="230"/>
      <c r="T172" s="231"/>
      <c r="AT172" s="232" t="s">
        <v>224</v>
      </c>
      <c r="AU172" s="232" t="s">
        <v>86</v>
      </c>
      <c r="AV172" s="12" t="s">
        <v>86</v>
      </c>
      <c r="AW172" s="12" t="s">
        <v>41</v>
      </c>
      <c r="AX172" s="12" t="s">
        <v>24</v>
      </c>
      <c r="AY172" s="232" t="s">
        <v>214</v>
      </c>
    </row>
    <row r="173" spans="2:65" s="1" customFormat="1" ht="22.5" customHeight="1">
      <c r="B173" s="42"/>
      <c r="C173" s="206" t="s">
        <v>337</v>
      </c>
      <c r="D173" s="206" t="s">
        <v>216</v>
      </c>
      <c r="E173" s="207" t="s">
        <v>597</v>
      </c>
      <c r="F173" s="208" t="s">
        <v>598</v>
      </c>
      <c r="G173" s="209" t="s">
        <v>307</v>
      </c>
      <c r="H173" s="210">
        <v>1.2</v>
      </c>
      <c r="I173" s="211"/>
      <c r="J173" s="212">
        <f>ROUND(I173*H173,2)</f>
        <v>0</v>
      </c>
      <c r="K173" s="208" t="s">
        <v>234</v>
      </c>
      <c r="L173" s="62"/>
      <c r="M173" s="213" t="s">
        <v>22</v>
      </c>
      <c r="N173" s="214" t="s">
        <v>49</v>
      </c>
      <c r="O173" s="43"/>
      <c r="P173" s="215">
        <f>O173*H173</f>
        <v>0</v>
      </c>
      <c r="Q173" s="215">
        <v>0.1016</v>
      </c>
      <c r="R173" s="215">
        <f>Q173*H173</f>
        <v>0.12191999999999999</v>
      </c>
      <c r="S173" s="215">
        <v>0</v>
      </c>
      <c r="T173" s="216">
        <f>S173*H173</f>
        <v>0</v>
      </c>
      <c r="AR173" s="25" t="s">
        <v>221</v>
      </c>
      <c r="AT173" s="25" t="s">
        <v>216</v>
      </c>
      <c r="AU173" s="25" t="s">
        <v>86</v>
      </c>
      <c r="AY173" s="25" t="s">
        <v>214</v>
      </c>
      <c r="BE173" s="217">
        <f>IF(N173="základní",J173,0)</f>
        <v>0</v>
      </c>
      <c r="BF173" s="217">
        <f>IF(N173="snížená",J173,0)</f>
        <v>0</v>
      </c>
      <c r="BG173" s="217">
        <f>IF(N173="zákl. přenesená",J173,0)</f>
        <v>0</v>
      </c>
      <c r="BH173" s="217">
        <f>IF(N173="sníž. přenesená",J173,0)</f>
        <v>0</v>
      </c>
      <c r="BI173" s="217">
        <f>IF(N173="nulová",J173,0)</f>
        <v>0</v>
      </c>
      <c r="BJ173" s="25" t="s">
        <v>24</v>
      </c>
      <c r="BK173" s="217">
        <f>ROUND(I173*H173,2)</f>
        <v>0</v>
      </c>
      <c r="BL173" s="25" t="s">
        <v>221</v>
      </c>
      <c r="BM173" s="25" t="s">
        <v>599</v>
      </c>
    </row>
    <row r="174" spans="2:47" s="1" customFormat="1" ht="27">
      <c r="B174" s="42"/>
      <c r="C174" s="64"/>
      <c r="D174" s="218" t="s">
        <v>223</v>
      </c>
      <c r="E174" s="64"/>
      <c r="F174" s="219" t="s">
        <v>600</v>
      </c>
      <c r="G174" s="64"/>
      <c r="H174" s="64"/>
      <c r="I174" s="174"/>
      <c r="J174" s="64"/>
      <c r="K174" s="64"/>
      <c r="L174" s="62"/>
      <c r="M174" s="220"/>
      <c r="N174" s="43"/>
      <c r="O174" s="43"/>
      <c r="P174" s="43"/>
      <c r="Q174" s="43"/>
      <c r="R174" s="43"/>
      <c r="S174" s="43"/>
      <c r="T174" s="79"/>
      <c r="AT174" s="25" t="s">
        <v>223</v>
      </c>
      <c r="AU174" s="25" t="s">
        <v>86</v>
      </c>
    </row>
    <row r="175" spans="2:51" s="12" customFormat="1" ht="13.5">
      <c r="B175" s="221"/>
      <c r="C175" s="222"/>
      <c r="D175" s="223" t="s">
        <v>224</v>
      </c>
      <c r="E175" s="224" t="s">
        <v>22</v>
      </c>
      <c r="F175" s="225" t="s">
        <v>601</v>
      </c>
      <c r="G175" s="222"/>
      <c r="H175" s="226">
        <v>1.2</v>
      </c>
      <c r="I175" s="227"/>
      <c r="J175" s="222"/>
      <c r="K175" s="222"/>
      <c r="L175" s="228"/>
      <c r="M175" s="229"/>
      <c r="N175" s="230"/>
      <c r="O175" s="230"/>
      <c r="P175" s="230"/>
      <c r="Q175" s="230"/>
      <c r="R175" s="230"/>
      <c r="S175" s="230"/>
      <c r="T175" s="231"/>
      <c r="AT175" s="232" t="s">
        <v>224</v>
      </c>
      <c r="AU175" s="232" t="s">
        <v>86</v>
      </c>
      <c r="AV175" s="12" t="s">
        <v>86</v>
      </c>
      <c r="AW175" s="12" t="s">
        <v>41</v>
      </c>
      <c r="AX175" s="12" t="s">
        <v>24</v>
      </c>
      <c r="AY175" s="232" t="s">
        <v>214</v>
      </c>
    </row>
    <row r="176" spans="2:65" s="1" customFormat="1" ht="22.5" customHeight="1">
      <c r="B176" s="42"/>
      <c r="C176" s="206" t="s">
        <v>9</v>
      </c>
      <c r="D176" s="206" t="s">
        <v>216</v>
      </c>
      <c r="E176" s="207" t="s">
        <v>602</v>
      </c>
      <c r="F176" s="208" t="s">
        <v>603</v>
      </c>
      <c r="G176" s="209" t="s">
        <v>359</v>
      </c>
      <c r="H176" s="210">
        <v>1.494</v>
      </c>
      <c r="I176" s="211"/>
      <c r="J176" s="212">
        <f>ROUND(I176*H176,2)</f>
        <v>0</v>
      </c>
      <c r="K176" s="208" t="s">
        <v>234</v>
      </c>
      <c r="L176" s="62"/>
      <c r="M176" s="213" t="s">
        <v>22</v>
      </c>
      <c r="N176" s="214" t="s">
        <v>49</v>
      </c>
      <c r="O176" s="43"/>
      <c r="P176" s="215">
        <f>O176*H176</f>
        <v>0</v>
      </c>
      <c r="Q176" s="215">
        <v>0.00658</v>
      </c>
      <c r="R176" s="215">
        <f>Q176*H176</f>
        <v>0.00983052</v>
      </c>
      <c r="S176" s="215">
        <v>0</v>
      </c>
      <c r="T176" s="216">
        <f>S176*H176</f>
        <v>0</v>
      </c>
      <c r="AR176" s="25" t="s">
        <v>221</v>
      </c>
      <c r="AT176" s="25" t="s">
        <v>216</v>
      </c>
      <c r="AU176" s="25" t="s">
        <v>86</v>
      </c>
      <c r="AY176" s="25" t="s">
        <v>214</v>
      </c>
      <c r="BE176" s="217">
        <f>IF(N176="základní",J176,0)</f>
        <v>0</v>
      </c>
      <c r="BF176" s="217">
        <f>IF(N176="snížená",J176,0)</f>
        <v>0</v>
      </c>
      <c r="BG176" s="217">
        <f>IF(N176="zákl. přenesená",J176,0)</f>
        <v>0</v>
      </c>
      <c r="BH176" s="217">
        <f>IF(N176="sníž. přenesená",J176,0)</f>
        <v>0</v>
      </c>
      <c r="BI176" s="217">
        <f>IF(N176="nulová",J176,0)</f>
        <v>0</v>
      </c>
      <c r="BJ176" s="25" t="s">
        <v>24</v>
      </c>
      <c r="BK176" s="217">
        <f>ROUND(I176*H176,2)</f>
        <v>0</v>
      </c>
      <c r="BL176" s="25" t="s">
        <v>221</v>
      </c>
      <c r="BM176" s="25" t="s">
        <v>604</v>
      </c>
    </row>
    <row r="177" spans="2:47" s="1" customFormat="1" ht="13.5">
      <c r="B177" s="42"/>
      <c r="C177" s="64"/>
      <c r="D177" s="218" t="s">
        <v>223</v>
      </c>
      <c r="E177" s="64"/>
      <c r="F177" s="219" t="s">
        <v>605</v>
      </c>
      <c r="G177" s="64"/>
      <c r="H177" s="64"/>
      <c r="I177" s="174"/>
      <c r="J177" s="64"/>
      <c r="K177" s="64"/>
      <c r="L177" s="62"/>
      <c r="M177" s="220"/>
      <c r="N177" s="43"/>
      <c r="O177" s="43"/>
      <c r="P177" s="43"/>
      <c r="Q177" s="43"/>
      <c r="R177" s="43"/>
      <c r="S177" s="43"/>
      <c r="T177" s="79"/>
      <c r="AT177" s="25" t="s">
        <v>223</v>
      </c>
      <c r="AU177" s="25" t="s">
        <v>86</v>
      </c>
    </row>
    <row r="178" spans="2:51" s="12" customFormat="1" ht="13.5">
      <c r="B178" s="221"/>
      <c r="C178" s="222"/>
      <c r="D178" s="223" t="s">
        <v>224</v>
      </c>
      <c r="E178" s="224" t="s">
        <v>22</v>
      </c>
      <c r="F178" s="225" t="s">
        <v>606</v>
      </c>
      <c r="G178" s="222"/>
      <c r="H178" s="226">
        <v>1.494</v>
      </c>
      <c r="I178" s="227"/>
      <c r="J178" s="222"/>
      <c r="K178" s="222"/>
      <c r="L178" s="228"/>
      <c r="M178" s="229"/>
      <c r="N178" s="230"/>
      <c r="O178" s="230"/>
      <c r="P178" s="230"/>
      <c r="Q178" s="230"/>
      <c r="R178" s="230"/>
      <c r="S178" s="230"/>
      <c r="T178" s="231"/>
      <c r="AT178" s="232" t="s">
        <v>224</v>
      </c>
      <c r="AU178" s="232" t="s">
        <v>86</v>
      </c>
      <c r="AV178" s="12" t="s">
        <v>86</v>
      </c>
      <c r="AW178" s="12" t="s">
        <v>41</v>
      </c>
      <c r="AX178" s="12" t="s">
        <v>24</v>
      </c>
      <c r="AY178" s="232" t="s">
        <v>214</v>
      </c>
    </row>
    <row r="179" spans="2:65" s="1" customFormat="1" ht="22.5" customHeight="1">
      <c r="B179" s="42"/>
      <c r="C179" s="206" t="s">
        <v>350</v>
      </c>
      <c r="D179" s="206" t="s">
        <v>216</v>
      </c>
      <c r="E179" s="207" t="s">
        <v>607</v>
      </c>
      <c r="F179" s="208" t="s">
        <v>608</v>
      </c>
      <c r="G179" s="209" t="s">
        <v>359</v>
      </c>
      <c r="H179" s="210">
        <v>1.494</v>
      </c>
      <c r="I179" s="211"/>
      <c r="J179" s="212">
        <f>ROUND(I179*H179,2)</f>
        <v>0</v>
      </c>
      <c r="K179" s="208" t="s">
        <v>234</v>
      </c>
      <c r="L179" s="62"/>
      <c r="M179" s="213" t="s">
        <v>22</v>
      </c>
      <c r="N179" s="214" t="s">
        <v>49</v>
      </c>
      <c r="O179" s="43"/>
      <c r="P179" s="215">
        <f>O179*H179</f>
        <v>0</v>
      </c>
      <c r="Q179" s="215">
        <v>0</v>
      </c>
      <c r="R179" s="215">
        <f>Q179*H179</f>
        <v>0</v>
      </c>
      <c r="S179" s="215">
        <v>0</v>
      </c>
      <c r="T179" s="216">
        <f>S179*H179</f>
        <v>0</v>
      </c>
      <c r="AR179" s="25" t="s">
        <v>221</v>
      </c>
      <c r="AT179" s="25" t="s">
        <v>216</v>
      </c>
      <c r="AU179" s="25" t="s">
        <v>86</v>
      </c>
      <c r="AY179" s="25" t="s">
        <v>214</v>
      </c>
      <c r="BE179" s="217">
        <f>IF(N179="základní",J179,0)</f>
        <v>0</v>
      </c>
      <c r="BF179" s="217">
        <f>IF(N179="snížená",J179,0)</f>
        <v>0</v>
      </c>
      <c r="BG179" s="217">
        <f>IF(N179="zákl. přenesená",J179,0)</f>
        <v>0</v>
      </c>
      <c r="BH179" s="217">
        <f>IF(N179="sníž. přenesená",J179,0)</f>
        <v>0</v>
      </c>
      <c r="BI179" s="217">
        <f>IF(N179="nulová",J179,0)</f>
        <v>0</v>
      </c>
      <c r="BJ179" s="25" t="s">
        <v>24</v>
      </c>
      <c r="BK179" s="217">
        <f>ROUND(I179*H179,2)</f>
        <v>0</v>
      </c>
      <c r="BL179" s="25" t="s">
        <v>221</v>
      </c>
      <c r="BM179" s="25" t="s">
        <v>609</v>
      </c>
    </row>
    <row r="180" spans="2:47" s="1" customFormat="1" ht="27">
      <c r="B180" s="42"/>
      <c r="C180" s="64"/>
      <c r="D180" s="218" t="s">
        <v>223</v>
      </c>
      <c r="E180" s="64"/>
      <c r="F180" s="219" t="s">
        <v>610</v>
      </c>
      <c r="G180" s="64"/>
      <c r="H180" s="64"/>
      <c r="I180" s="174"/>
      <c r="J180" s="64"/>
      <c r="K180" s="64"/>
      <c r="L180" s="62"/>
      <c r="M180" s="220"/>
      <c r="N180" s="43"/>
      <c r="O180" s="43"/>
      <c r="P180" s="43"/>
      <c r="Q180" s="43"/>
      <c r="R180" s="43"/>
      <c r="S180" s="43"/>
      <c r="T180" s="79"/>
      <c r="AT180" s="25" t="s">
        <v>223</v>
      </c>
      <c r="AU180" s="25" t="s">
        <v>86</v>
      </c>
    </row>
    <row r="181" spans="2:63" s="11" customFormat="1" ht="29.85" customHeight="1">
      <c r="B181" s="189"/>
      <c r="C181" s="190"/>
      <c r="D181" s="203" t="s">
        <v>77</v>
      </c>
      <c r="E181" s="204" t="s">
        <v>250</v>
      </c>
      <c r="F181" s="204" t="s">
        <v>397</v>
      </c>
      <c r="G181" s="190"/>
      <c r="H181" s="190"/>
      <c r="I181" s="193"/>
      <c r="J181" s="205">
        <f>BK181</f>
        <v>0</v>
      </c>
      <c r="K181" s="190"/>
      <c r="L181" s="195"/>
      <c r="M181" s="196"/>
      <c r="N181" s="197"/>
      <c r="O181" s="197"/>
      <c r="P181" s="198">
        <f>SUM(P182:P223)</f>
        <v>0</v>
      </c>
      <c r="Q181" s="197"/>
      <c r="R181" s="198">
        <f>SUM(R182:R223)</f>
        <v>42.237719</v>
      </c>
      <c r="S181" s="197"/>
      <c r="T181" s="199">
        <f>SUM(T182:T223)</f>
        <v>0</v>
      </c>
      <c r="AR181" s="200" t="s">
        <v>24</v>
      </c>
      <c r="AT181" s="201" t="s">
        <v>77</v>
      </c>
      <c r="AU181" s="201" t="s">
        <v>24</v>
      </c>
      <c r="AY181" s="200" t="s">
        <v>214</v>
      </c>
      <c r="BK181" s="202">
        <f>SUM(BK182:BK223)</f>
        <v>0</v>
      </c>
    </row>
    <row r="182" spans="2:65" s="1" customFormat="1" ht="22.5" customHeight="1">
      <c r="B182" s="42"/>
      <c r="C182" s="206" t="s">
        <v>356</v>
      </c>
      <c r="D182" s="206" t="s">
        <v>216</v>
      </c>
      <c r="E182" s="207" t="s">
        <v>611</v>
      </c>
      <c r="F182" s="208" t="s">
        <v>612</v>
      </c>
      <c r="G182" s="209" t="s">
        <v>359</v>
      </c>
      <c r="H182" s="210">
        <v>74.892</v>
      </c>
      <c r="I182" s="211"/>
      <c r="J182" s="212">
        <f>ROUND(I182*H182,2)</f>
        <v>0</v>
      </c>
      <c r="K182" s="208" t="s">
        <v>220</v>
      </c>
      <c r="L182" s="62"/>
      <c r="M182" s="213" t="s">
        <v>22</v>
      </c>
      <c r="N182" s="214" t="s">
        <v>49</v>
      </c>
      <c r="O182" s="43"/>
      <c r="P182" s="215">
        <f>O182*H182</f>
        <v>0</v>
      </c>
      <c r="Q182" s="215">
        <v>0.01733</v>
      </c>
      <c r="R182" s="215">
        <f>Q182*H182</f>
        <v>1.2978783600000001</v>
      </c>
      <c r="S182" s="215">
        <v>0</v>
      </c>
      <c r="T182" s="216">
        <f>S182*H182</f>
        <v>0</v>
      </c>
      <c r="AR182" s="25" t="s">
        <v>221</v>
      </c>
      <c r="AT182" s="25" t="s">
        <v>216</v>
      </c>
      <c r="AU182" s="25" t="s">
        <v>86</v>
      </c>
      <c r="AY182" s="25" t="s">
        <v>214</v>
      </c>
      <c r="BE182" s="217">
        <f>IF(N182="základní",J182,0)</f>
        <v>0</v>
      </c>
      <c r="BF182" s="217">
        <f>IF(N182="snížená",J182,0)</f>
        <v>0</v>
      </c>
      <c r="BG182" s="217">
        <f>IF(N182="zákl. přenesená",J182,0)</f>
        <v>0</v>
      </c>
      <c r="BH182" s="217">
        <f>IF(N182="sníž. přenesená",J182,0)</f>
        <v>0</v>
      </c>
      <c r="BI182" s="217">
        <f>IF(N182="nulová",J182,0)</f>
        <v>0</v>
      </c>
      <c r="BJ182" s="25" t="s">
        <v>24</v>
      </c>
      <c r="BK182" s="217">
        <f>ROUND(I182*H182,2)</f>
        <v>0</v>
      </c>
      <c r="BL182" s="25" t="s">
        <v>221</v>
      </c>
      <c r="BM182" s="25" t="s">
        <v>613</v>
      </c>
    </row>
    <row r="183" spans="2:47" s="1" customFormat="1" ht="27">
      <c r="B183" s="42"/>
      <c r="C183" s="64"/>
      <c r="D183" s="218" t="s">
        <v>223</v>
      </c>
      <c r="E183" s="64"/>
      <c r="F183" s="219" t="s">
        <v>614</v>
      </c>
      <c r="G183" s="64"/>
      <c r="H183" s="64"/>
      <c r="I183" s="174"/>
      <c r="J183" s="64"/>
      <c r="K183" s="64"/>
      <c r="L183" s="62"/>
      <c r="M183" s="220"/>
      <c r="N183" s="43"/>
      <c r="O183" s="43"/>
      <c r="P183" s="43"/>
      <c r="Q183" s="43"/>
      <c r="R183" s="43"/>
      <c r="S183" s="43"/>
      <c r="T183" s="79"/>
      <c r="AT183" s="25" t="s">
        <v>223</v>
      </c>
      <c r="AU183" s="25" t="s">
        <v>86</v>
      </c>
    </row>
    <row r="184" spans="2:51" s="12" customFormat="1" ht="13.5">
      <c r="B184" s="221"/>
      <c r="C184" s="222"/>
      <c r="D184" s="218" t="s">
        <v>224</v>
      </c>
      <c r="E184" s="233" t="s">
        <v>475</v>
      </c>
      <c r="F184" s="234" t="s">
        <v>615</v>
      </c>
      <c r="G184" s="222"/>
      <c r="H184" s="235">
        <v>113.262</v>
      </c>
      <c r="I184" s="227"/>
      <c r="J184" s="222"/>
      <c r="K184" s="222"/>
      <c r="L184" s="228"/>
      <c r="M184" s="229"/>
      <c r="N184" s="230"/>
      <c r="O184" s="230"/>
      <c r="P184" s="230"/>
      <c r="Q184" s="230"/>
      <c r="R184" s="230"/>
      <c r="S184" s="230"/>
      <c r="T184" s="231"/>
      <c r="AT184" s="232" t="s">
        <v>224</v>
      </c>
      <c r="AU184" s="232" t="s">
        <v>86</v>
      </c>
      <c r="AV184" s="12" t="s">
        <v>86</v>
      </c>
      <c r="AW184" s="12" t="s">
        <v>41</v>
      </c>
      <c r="AX184" s="12" t="s">
        <v>78</v>
      </c>
      <c r="AY184" s="232" t="s">
        <v>214</v>
      </c>
    </row>
    <row r="185" spans="2:51" s="12" customFormat="1" ht="13.5">
      <c r="B185" s="221"/>
      <c r="C185" s="222"/>
      <c r="D185" s="218" t="s">
        <v>224</v>
      </c>
      <c r="E185" s="233" t="s">
        <v>22</v>
      </c>
      <c r="F185" s="234" t="s">
        <v>616</v>
      </c>
      <c r="G185" s="222"/>
      <c r="H185" s="235">
        <v>4.823</v>
      </c>
      <c r="I185" s="227"/>
      <c r="J185" s="222"/>
      <c r="K185" s="222"/>
      <c r="L185" s="228"/>
      <c r="M185" s="229"/>
      <c r="N185" s="230"/>
      <c r="O185" s="230"/>
      <c r="P185" s="230"/>
      <c r="Q185" s="230"/>
      <c r="R185" s="230"/>
      <c r="S185" s="230"/>
      <c r="T185" s="231"/>
      <c r="AT185" s="232" t="s">
        <v>224</v>
      </c>
      <c r="AU185" s="232" t="s">
        <v>86</v>
      </c>
      <c r="AV185" s="12" t="s">
        <v>86</v>
      </c>
      <c r="AW185" s="12" t="s">
        <v>41</v>
      </c>
      <c r="AX185" s="12" t="s">
        <v>78</v>
      </c>
      <c r="AY185" s="232" t="s">
        <v>214</v>
      </c>
    </row>
    <row r="186" spans="2:51" s="12" customFormat="1" ht="13.5">
      <c r="B186" s="221"/>
      <c r="C186" s="222"/>
      <c r="D186" s="218" t="s">
        <v>224</v>
      </c>
      <c r="E186" s="233" t="s">
        <v>22</v>
      </c>
      <c r="F186" s="234" t="s">
        <v>617</v>
      </c>
      <c r="G186" s="222"/>
      <c r="H186" s="235">
        <v>-20.108</v>
      </c>
      <c r="I186" s="227"/>
      <c r="J186" s="222"/>
      <c r="K186" s="222"/>
      <c r="L186" s="228"/>
      <c r="M186" s="229"/>
      <c r="N186" s="230"/>
      <c r="O186" s="230"/>
      <c r="P186" s="230"/>
      <c r="Q186" s="230"/>
      <c r="R186" s="230"/>
      <c r="S186" s="230"/>
      <c r="T186" s="231"/>
      <c r="AT186" s="232" t="s">
        <v>224</v>
      </c>
      <c r="AU186" s="232" t="s">
        <v>86</v>
      </c>
      <c r="AV186" s="12" t="s">
        <v>86</v>
      </c>
      <c r="AW186" s="12" t="s">
        <v>41</v>
      </c>
      <c r="AX186" s="12" t="s">
        <v>78</v>
      </c>
      <c r="AY186" s="232" t="s">
        <v>214</v>
      </c>
    </row>
    <row r="187" spans="2:51" s="12" customFormat="1" ht="13.5">
      <c r="B187" s="221"/>
      <c r="C187" s="222"/>
      <c r="D187" s="218" t="s">
        <v>224</v>
      </c>
      <c r="E187" s="233" t="s">
        <v>22</v>
      </c>
      <c r="F187" s="234" t="s">
        <v>618</v>
      </c>
      <c r="G187" s="222"/>
      <c r="H187" s="235">
        <v>-23.085</v>
      </c>
      <c r="I187" s="227"/>
      <c r="J187" s="222"/>
      <c r="K187" s="222"/>
      <c r="L187" s="228"/>
      <c r="M187" s="229"/>
      <c r="N187" s="230"/>
      <c r="O187" s="230"/>
      <c r="P187" s="230"/>
      <c r="Q187" s="230"/>
      <c r="R187" s="230"/>
      <c r="S187" s="230"/>
      <c r="T187" s="231"/>
      <c r="AT187" s="232" t="s">
        <v>224</v>
      </c>
      <c r="AU187" s="232" t="s">
        <v>86</v>
      </c>
      <c r="AV187" s="12" t="s">
        <v>86</v>
      </c>
      <c r="AW187" s="12" t="s">
        <v>41</v>
      </c>
      <c r="AX187" s="12" t="s">
        <v>78</v>
      </c>
      <c r="AY187" s="232" t="s">
        <v>214</v>
      </c>
    </row>
    <row r="188" spans="2:51" s="14" customFormat="1" ht="13.5">
      <c r="B188" s="258"/>
      <c r="C188" s="259"/>
      <c r="D188" s="223" t="s">
        <v>224</v>
      </c>
      <c r="E188" s="260" t="s">
        <v>22</v>
      </c>
      <c r="F188" s="261" t="s">
        <v>349</v>
      </c>
      <c r="G188" s="259"/>
      <c r="H188" s="262">
        <v>74.892</v>
      </c>
      <c r="I188" s="263"/>
      <c r="J188" s="259"/>
      <c r="K188" s="259"/>
      <c r="L188" s="264"/>
      <c r="M188" s="265"/>
      <c r="N188" s="266"/>
      <c r="O188" s="266"/>
      <c r="P188" s="266"/>
      <c r="Q188" s="266"/>
      <c r="R188" s="266"/>
      <c r="S188" s="266"/>
      <c r="T188" s="267"/>
      <c r="AT188" s="268" t="s">
        <v>224</v>
      </c>
      <c r="AU188" s="268" t="s">
        <v>86</v>
      </c>
      <c r="AV188" s="14" t="s">
        <v>221</v>
      </c>
      <c r="AW188" s="14" t="s">
        <v>41</v>
      </c>
      <c r="AX188" s="14" t="s">
        <v>24</v>
      </c>
      <c r="AY188" s="268" t="s">
        <v>214</v>
      </c>
    </row>
    <row r="189" spans="2:65" s="1" customFormat="1" ht="22.5" customHeight="1">
      <c r="B189" s="42"/>
      <c r="C189" s="206" t="s">
        <v>365</v>
      </c>
      <c r="D189" s="206" t="s">
        <v>216</v>
      </c>
      <c r="E189" s="207" t="s">
        <v>619</v>
      </c>
      <c r="F189" s="208" t="s">
        <v>620</v>
      </c>
      <c r="G189" s="209" t="s">
        <v>359</v>
      </c>
      <c r="H189" s="210">
        <v>92.65</v>
      </c>
      <c r="I189" s="211"/>
      <c r="J189" s="212">
        <f>ROUND(I189*H189,2)</f>
        <v>0</v>
      </c>
      <c r="K189" s="208" t="s">
        <v>234</v>
      </c>
      <c r="L189" s="62"/>
      <c r="M189" s="213" t="s">
        <v>22</v>
      </c>
      <c r="N189" s="214" t="s">
        <v>49</v>
      </c>
      <c r="O189" s="43"/>
      <c r="P189" s="215">
        <f>O189*H189</f>
        <v>0</v>
      </c>
      <c r="Q189" s="215">
        <v>0.0247</v>
      </c>
      <c r="R189" s="215">
        <f>Q189*H189</f>
        <v>2.288455</v>
      </c>
      <c r="S189" s="215">
        <v>0</v>
      </c>
      <c r="T189" s="216">
        <f>S189*H189</f>
        <v>0</v>
      </c>
      <c r="AR189" s="25" t="s">
        <v>221</v>
      </c>
      <c r="AT189" s="25" t="s">
        <v>216</v>
      </c>
      <c r="AU189" s="25" t="s">
        <v>86</v>
      </c>
      <c r="AY189" s="25" t="s">
        <v>214</v>
      </c>
      <c r="BE189" s="217">
        <f>IF(N189="základní",J189,0)</f>
        <v>0</v>
      </c>
      <c r="BF189" s="217">
        <f>IF(N189="snížená",J189,0)</f>
        <v>0</v>
      </c>
      <c r="BG189" s="217">
        <f>IF(N189="zákl. přenesená",J189,0)</f>
        <v>0</v>
      </c>
      <c r="BH189" s="217">
        <f>IF(N189="sníž. přenesená",J189,0)</f>
        <v>0</v>
      </c>
      <c r="BI189" s="217">
        <f>IF(N189="nulová",J189,0)</f>
        <v>0</v>
      </c>
      <c r="BJ189" s="25" t="s">
        <v>24</v>
      </c>
      <c r="BK189" s="217">
        <f>ROUND(I189*H189,2)</f>
        <v>0</v>
      </c>
      <c r="BL189" s="25" t="s">
        <v>221</v>
      </c>
      <c r="BM189" s="25" t="s">
        <v>621</v>
      </c>
    </row>
    <row r="190" spans="2:47" s="1" customFormat="1" ht="27">
      <c r="B190" s="42"/>
      <c r="C190" s="64"/>
      <c r="D190" s="218" t="s">
        <v>223</v>
      </c>
      <c r="E190" s="64"/>
      <c r="F190" s="219" t="s">
        <v>622</v>
      </c>
      <c r="G190" s="64"/>
      <c r="H190" s="64"/>
      <c r="I190" s="174"/>
      <c r="J190" s="64"/>
      <c r="K190" s="64"/>
      <c r="L190" s="62"/>
      <c r="M190" s="220"/>
      <c r="N190" s="43"/>
      <c r="O190" s="43"/>
      <c r="P190" s="43"/>
      <c r="Q190" s="43"/>
      <c r="R190" s="43"/>
      <c r="S190" s="43"/>
      <c r="T190" s="79"/>
      <c r="AT190" s="25" t="s">
        <v>223</v>
      </c>
      <c r="AU190" s="25" t="s">
        <v>86</v>
      </c>
    </row>
    <row r="191" spans="2:51" s="12" customFormat="1" ht="13.5">
      <c r="B191" s="221"/>
      <c r="C191" s="222"/>
      <c r="D191" s="218" t="s">
        <v>224</v>
      </c>
      <c r="E191" s="233" t="s">
        <v>22</v>
      </c>
      <c r="F191" s="234" t="s">
        <v>623</v>
      </c>
      <c r="G191" s="222"/>
      <c r="H191" s="235">
        <v>23.085</v>
      </c>
      <c r="I191" s="227"/>
      <c r="J191" s="222"/>
      <c r="K191" s="222"/>
      <c r="L191" s="228"/>
      <c r="M191" s="229"/>
      <c r="N191" s="230"/>
      <c r="O191" s="230"/>
      <c r="P191" s="230"/>
      <c r="Q191" s="230"/>
      <c r="R191" s="230"/>
      <c r="S191" s="230"/>
      <c r="T191" s="231"/>
      <c r="AT191" s="232" t="s">
        <v>224</v>
      </c>
      <c r="AU191" s="232" t="s">
        <v>86</v>
      </c>
      <c r="AV191" s="12" t="s">
        <v>86</v>
      </c>
      <c r="AW191" s="12" t="s">
        <v>41</v>
      </c>
      <c r="AX191" s="12" t="s">
        <v>78</v>
      </c>
      <c r="AY191" s="232" t="s">
        <v>214</v>
      </c>
    </row>
    <row r="192" spans="2:51" s="12" customFormat="1" ht="13.5">
      <c r="B192" s="221"/>
      <c r="C192" s="222"/>
      <c r="D192" s="218" t="s">
        <v>224</v>
      </c>
      <c r="E192" s="233" t="s">
        <v>22</v>
      </c>
      <c r="F192" s="234" t="s">
        <v>624</v>
      </c>
      <c r="G192" s="222"/>
      <c r="H192" s="235">
        <v>72.52</v>
      </c>
      <c r="I192" s="227"/>
      <c r="J192" s="222"/>
      <c r="K192" s="222"/>
      <c r="L192" s="228"/>
      <c r="M192" s="229"/>
      <c r="N192" s="230"/>
      <c r="O192" s="230"/>
      <c r="P192" s="230"/>
      <c r="Q192" s="230"/>
      <c r="R192" s="230"/>
      <c r="S192" s="230"/>
      <c r="T192" s="231"/>
      <c r="AT192" s="232" t="s">
        <v>224</v>
      </c>
      <c r="AU192" s="232" t="s">
        <v>86</v>
      </c>
      <c r="AV192" s="12" t="s">
        <v>86</v>
      </c>
      <c r="AW192" s="12" t="s">
        <v>41</v>
      </c>
      <c r="AX192" s="12" t="s">
        <v>78</v>
      </c>
      <c r="AY192" s="232" t="s">
        <v>214</v>
      </c>
    </row>
    <row r="193" spans="2:51" s="12" customFormat="1" ht="13.5">
      <c r="B193" s="221"/>
      <c r="C193" s="222"/>
      <c r="D193" s="218" t="s">
        <v>224</v>
      </c>
      <c r="E193" s="233" t="s">
        <v>22</v>
      </c>
      <c r="F193" s="234" t="s">
        <v>625</v>
      </c>
      <c r="G193" s="222"/>
      <c r="H193" s="235">
        <v>1.623</v>
      </c>
      <c r="I193" s="227"/>
      <c r="J193" s="222"/>
      <c r="K193" s="222"/>
      <c r="L193" s="228"/>
      <c r="M193" s="229"/>
      <c r="N193" s="230"/>
      <c r="O193" s="230"/>
      <c r="P193" s="230"/>
      <c r="Q193" s="230"/>
      <c r="R193" s="230"/>
      <c r="S193" s="230"/>
      <c r="T193" s="231"/>
      <c r="AT193" s="232" t="s">
        <v>224</v>
      </c>
      <c r="AU193" s="232" t="s">
        <v>86</v>
      </c>
      <c r="AV193" s="12" t="s">
        <v>86</v>
      </c>
      <c r="AW193" s="12" t="s">
        <v>41</v>
      </c>
      <c r="AX193" s="12" t="s">
        <v>78</v>
      </c>
      <c r="AY193" s="232" t="s">
        <v>214</v>
      </c>
    </row>
    <row r="194" spans="2:51" s="12" customFormat="1" ht="13.5">
      <c r="B194" s="221"/>
      <c r="C194" s="222"/>
      <c r="D194" s="218" t="s">
        <v>224</v>
      </c>
      <c r="E194" s="233" t="s">
        <v>22</v>
      </c>
      <c r="F194" s="234" t="s">
        <v>626</v>
      </c>
      <c r="G194" s="222"/>
      <c r="H194" s="235">
        <v>-4.578</v>
      </c>
      <c r="I194" s="227"/>
      <c r="J194" s="222"/>
      <c r="K194" s="222"/>
      <c r="L194" s="228"/>
      <c r="M194" s="229"/>
      <c r="N194" s="230"/>
      <c r="O194" s="230"/>
      <c r="P194" s="230"/>
      <c r="Q194" s="230"/>
      <c r="R194" s="230"/>
      <c r="S194" s="230"/>
      <c r="T194" s="231"/>
      <c r="AT194" s="232" t="s">
        <v>224</v>
      </c>
      <c r="AU194" s="232" t="s">
        <v>86</v>
      </c>
      <c r="AV194" s="12" t="s">
        <v>86</v>
      </c>
      <c r="AW194" s="12" t="s">
        <v>41</v>
      </c>
      <c r="AX194" s="12" t="s">
        <v>78</v>
      </c>
      <c r="AY194" s="232" t="s">
        <v>214</v>
      </c>
    </row>
    <row r="195" spans="2:51" s="14" customFormat="1" ht="13.5">
      <c r="B195" s="258"/>
      <c r="C195" s="259"/>
      <c r="D195" s="223" t="s">
        <v>224</v>
      </c>
      <c r="E195" s="260" t="s">
        <v>22</v>
      </c>
      <c r="F195" s="261" t="s">
        <v>349</v>
      </c>
      <c r="G195" s="259"/>
      <c r="H195" s="262">
        <v>92.65</v>
      </c>
      <c r="I195" s="263"/>
      <c r="J195" s="259"/>
      <c r="K195" s="259"/>
      <c r="L195" s="264"/>
      <c r="M195" s="265"/>
      <c r="N195" s="266"/>
      <c r="O195" s="266"/>
      <c r="P195" s="266"/>
      <c r="Q195" s="266"/>
      <c r="R195" s="266"/>
      <c r="S195" s="266"/>
      <c r="T195" s="267"/>
      <c r="AT195" s="268" t="s">
        <v>224</v>
      </c>
      <c r="AU195" s="268" t="s">
        <v>86</v>
      </c>
      <c r="AV195" s="14" t="s">
        <v>221</v>
      </c>
      <c r="AW195" s="14" t="s">
        <v>41</v>
      </c>
      <c r="AX195" s="14" t="s">
        <v>24</v>
      </c>
      <c r="AY195" s="268" t="s">
        <v>214</v>
      </c>
    </row>
    <row r="196" spans="2:65" s="1" customFormat="1" ht="22.5" customHeight="1">
      <c r="B196" s="42"/>
      <c r="C196" s="206" t="s">
        <v>370</v>
      </c>
      <c r="D196" s="206" t="s">
        <v>216</v>
      </c>
      <c r="E196" s="207" t="s">
        <v>627</v>
      </c>
      <c r="F196" s="208" t="s">
        <v>628</v>
      </c>
      <c r="G196" s="209" t="s">
        <v>359</v>
      </c>
      <c r="H196" s="210">
        <v>103.709</v>
      </c>
      <c r="I196" s="211"/>
      <c r="J196" s="212">
        <f>ROUND(I196*H196,2)</f>
        <v>0</v>
      </c>
      <c r="K196" s="208" t="s">
        <v>234</v>
      </c>
      <c r="L196" s="62"/>
      <c r="M196" s="213" t="s">
        <v>22</v>
      </c>
      <c r="N196" s="214" t="s">
        <v>49</v>
      </c>
      <c r="O196" s="43"/>
      <c r="P196" s="215">
        <f>O196*H196</f>
        <v>0</v>
      </c>
      <c r="Q196" s="215">
        <v>0.0231</v>
      </c>
      <c r="R196" s="215">
        <f>Q196*H196</f>
        <v>2.3956779</v>
      </c>
      <c r="S196" s="215">
        <v>0</v>
      </c>
      <c r="T196" s="216">
        <f>S196*H196</f>
        <v>0</v>
      </c>
      <c r="AR196" s="25" t="s">
        <v>221</v>
      </c>
      <c r="AT196" s="25" t="s">
        <v>216</v>
      </c>
      <c r="AU196" s="25" t="s">
        <v>86</v>
      </c>
      <c r="AY196" s="25" t="s">
        <v>214</v>
      </c>
      <c r="BE196" s="217">
        <f>IF(N196="základní",J196,0)</f>
        <v>0</v>
      </c>
      <c r="BF196" s="217">
        <f>IF(N196="snížená",J196,0)</f>
        <v>0</v>
      </c>
      <c r="BG196" s="217">
        <f>IF(N196="zákl. přenesená",J196,0)</f>
        <v>0</v>
      </c>
      <c r="BH196" s="217">
        <f>IF(N196="sníž. přenesená",J196,0)</f>
        <v>0</v>
      </c>
      <c r="BI196" s="217">
        <f>IF(N196="nulová",J196,0)</f>
        <v>0</v>
      </c>
      <c r="BJ196" s="25" t="s">
        <v>24</v>
      </c>
      <c r="BK196" s="217">
        <f>ROUND(I196*H196,2)</f>
        <v>0</v>
      </c>
      <c r="BL196" s="25" t="s">
        <v>221</v>
      </c>
      <c r="BM196" s="25" t="s">
        <v>629</v>
      </c>
    </row>
    <row r="197" spans="2:47" s="1" customFormat="1" ht="27">
      <c r="B197" s="42"/>
      <c r="C197" s="64"/>
      <c r="D197" s="218" t="s">
        <v>223</v>
      </c>
      <c r="E197" s="64"/>
      <c r="F197" s="219" t="s">
        <v>630</v>
      </c>
      <c r="G197" s="64"/>
      <c r="H197" s="64"/>
      <c r="I197" s="174"/>
      <c r="J197" s="64"/>
      <c r="K197" s="64"/>
      <c r="L197" s="62"/>
      <c r="M197" s="220"/>
      <c r="N197" s="43"/>
      <c r="O197" s="43"/>
      <c r="P197" s="43"/>
      <c r="Q197" s="43"/>
      <c r="R197" s="43"/>
      <c r="S197" s="43"/>
      <c r="T197" s="79"/>
      <c r="AT197" s="25" t="s">
        <v>223</v>
      </c>
      <c r="AU197" s="25" t="s">
        <v>86</v>
      </c>
    </row>
    <row r="198" spans="2:51" s="12" customFormat="1" ht="13.5">
      <c r="B198" s="221"/>
      <c r="C198" s="222"/>
      <c r="D198" s="218" t="s">
        <v>224</v>
      </c>
      <c r="E198" s="233" t="s">
        <v>22</v>
      </c>
      <c r="F198" s="234" t="s">
        <v>631</v>
      </c>
      <c r="G198" s="222"/>
      <c r="H198" s="235">
        <v>107.836</v>
      </c>
      <c r="I198" s="227"/>
      <c r="J198" s="222"/>
      <c r="K198" s="222"/>
      <c r="L198" s="228"/>
      <c r="M198" s="229"/>
      <c r="N198" s="230"/>
      <c r="O198" s="230"/>
      <c r="P198" s="230"/>
      <c r="Q198" s="230"/>
      <c r="R198" s="230"/>
      <c r="S198" s="230"/>
      <c r="T198" s="231"/>
      <c r="AT198" s="232" t="s">
        <v>224</v>
      </c>
      <c r="AU198" s="232" t="s">
        <v>86</v>
      </c>
      <c r="AV198" s="12" t="s">
        <v>86</v>
      </c>
      <c r="AW198" s="12" t="s">
        <v>41</v>
      </c>
      <c r="AX198" s="12" t="s">
        <v>78</v>
      </c>
      <c r="AY198" s="232" t="s">
        <v>214</v>
      </c>
    </row>
    <row r="199" spans="2:51" s="12" customFormat="1" ht="13.5">
      <c r="B199" s="221"/>
      <c r="C199" s="222"/>
      <c r="D199" s="218" t="s">
        <v>224</v>
      </c>
      <c r="E199" s="233" t="s">
        <v>22</v>
      </c>
      <c r="F199" s="234" t="s">
        <v>632</v>
      </c>
      <c r="G199" s="222"/>
      <c r="H199" s="235">
        <v>2.793</v>
      </c>
      <c r="I199" s="227"/>
      <c r="J199" s="222"/>
      <c r="K199" s="222"/>
      <c r="L199" s="228"/>
      <c r="M199" s="229"/>
      <c r="N199" s="230"/>
      <c r="O199" s="230"/>
      <c r="P199" s="230"/>
      <c r="Q199" s="230"/>
      <c r="R199" s="230"/>
      <c r="S199" s="230"/>
      <c r="T199" s="231"/>
      <c r="AT199" s="232" t="s">
        <v>224</v>
      </c>
      <c r="AU199" s="232" t="s">
        <v>86</v>
      </c>
      <c r="AV199" s="12" t="s">
        <v>86</v>
      </c>
      <c r="AW199" s="12" t="s">
        <v>41</v>
      </c>
      <c r="AX199" s="12" t="s">
        <v>78</v>
      </c>
      <c r="AY199" s="232" t="s">
        <v>214</v>
      </c>
    </row>
    <row r="200" spans="2:51" s="12" customFormat="1" ht="13.5">
      <c r="B200" s="221"/>
      <c r="C200" s="222"/>
      <c r="D200" s="218" t="s">
        <v>224</v>
      </c>
      <c r="E200" s="233" t="s">
        <v>22</v>
      </c>
      <c r="F200" s="234" t="s">
        <v>633</v>
      </c>
      <c r="G200" s="222"/>
      <c r="H200" s="235">
        <v>-6.92</v>
      </c>
      <c r="I200" s="227"/>
      <c r="J200" s="222"/>
      <c r="K200" s="222"/>
      <c r="L200" s="228"/>
      <c r="M200" s="229"/>
      <c r="N200" s="230"/>
      <c r="O200" s="230"/>
      <c r="P200" s="230"/>
      <c r="Q200" s="230"/>
      <c r="R200" s="230"/>
      <c r="S200" s="230"/>
      <c r="T200" s="231"/>
      <c r="AT200" s="232" t="s">
        <v>224</v>
      </c>
      <c r="AU200" s="232" t="s">
        <v>86</v>
      </c>
      <c r="AV200" s="12" t="s">
        <v>86</v>
      </c>
      <c r="AW200" s="12" t="s">
        <v>41</v>
      </c>
      <c r="AX200" s="12" t="s">
        <v>78</v>
      </c>
      <c r="AY200" s="232" t="s">
        <v>214</v>
      </c>
    </row>
    <row r="201" spans="2:51" s="14" customFormat="1" ht="13.5">
      <c r="B201" s="258"/>
      <c r="C201" s="259"/>
      <c r="D201" s="223" t="s">
        <v>224</v>
      </c>
      <c r="E201" s="260" t="s">
        <v>473</v>
      </c>
      <c r="F201" s="261" t="s">
        <v>349</v>
      </c>
      <c r="G201" s="259"/>
      <c r="H201" s="262">
        <v>103.709</v>
      </c>
      <c r="I201" s="263"/>
      <c r="J201" s="259"/>
      <c r="K201" s="259"/>
      <c r="L201" s="264"/>
      <c r="M201" s="265"/>
      <c r="N201" s="266"/>
      <c r="O201" s="266"/>
      <c r="P201" s="266"/>
      <c r="Q201" s="266"/>
      <c r="R201" s="266"/>
      <c r="S201" s="266"/>
      <c r="T201" s="267"/>
      <c r="AT201" s="268" t="s">
        <v>224</v>
      </c>
      <c r="AU201" s="268" t="s">
        <v>86</v>
      </c>
      <c r="AV201" s="14" t="s">
        <v>221</v>
      </c>
      <c r="AW201" s="14" t="s">
        <v>41</v>
      </c>
      <c r="AX201" s="14" t="s">
        <v>24</v>
      </c>
      <c r="AY201" s="268" t="s">
        <v>214</v>
      </c>
    </row>
    <row r="202" spans="2:65" s="1" customFormat="1" ht="22.5" customHeight="1">
      <c r="B202" s="42"/>
      <c r="C202" s="206" t="s">
        <v>378</v>
      </c>
      <c r="D202" s="206" t="s">
        <v>216</v>
      </c>
      <c r="E202" s="207" t="s">
        <v>634</v>
      </c>
      <c r="F202" s="208" t="s">
        <v>635</v>
      </c>
      <c r="G202" s="209" t="s">
        <v>359</v>
      </c>
      <c r="H202" s="210">
        <v>6.923</v>
      </c>
      <c r="I202" s="211"/>
      <c r="J202" s="212">
        <f>ROUND(I202*H202,2)</f>
        <v>0</v>
      </c>
      <c r="K202" s="208" t="s">
        <v>234</v>
      </c>
      <c r="L202" s="62"/>
      <c r="M202" s="213" t="s">
        <v>22</v>
      </c>
      <c r="N202" s="214" t="s">
        <v>49</v>
      </c>
      <c r="O202" s="43"/>
      <c r="P202" s="215">
        <f>O202*H202</f>
        <v>0</v>
      </c>
      <c r="Q202" s="215">
        <v>0.0315</v>
      </c>
      <c r="R202" s="215">
        <f>Q202*H202</f>
        <v>0.2180745</v>
      </c>
      <c r="S202" s="215">
        <v>0</v>
      </c>
      <c r="T202" s="216">
        <f>S202*H202</f>
        <v>0</v>
      </c>
      <c r="AR202" s="25" t="s">
        <v>221</v>
      </c>
      <c r="AT202" s="25" t="s">
        <v>216</v>
      </c>
      <c r="AU202" s="25" t="s">
        <v>86</v>
      </c>
      <c r="AY202" s="25" t="s">
        <v>214</v>
      </c>
      <c r="BE202" s="217">
        <f>IF(N202="základní",J202,0)</f>
        <v>0</v>
      </c>
      <c r="BF202" s="217">
        <f>IF(N202="snížená",J202,0)</f>
        <v>0</v>
      </c>
      <c r="BG202" s="217">
        <f>IF(N202="zákl. přenesená",J202,0)</f>
        <v>0</v>
      </c>
      <c r="BH202" s="217">
        <f>IF(N202="sníž. přenesená",J202,0)</f>
        <v>0</v>
      </c>
      <c r="BI202" s="217">
        <f>IF(N202="nulová",J202,0)</f>
        <v>0</v>
      </c>
      <c r="BJ202" s="25" t="s">
        <v>24</v>
      </c>
      <c r="BK202" s="217">
        <f>ROUND(I202*H202,2)</f>
        <v>0</v>
      </c>
      <c r="BL202" s="25" t="s">
        <v>221</v>
      </c>
      <c r="BM202" s="25" t="s">
        <v>636</v>
      </c>
    </row>
    <row r="203" spans="2:47" s="1" customFormat="1" ht="13.5">
      <c r="B203" s="42"/>
      <c r="C203" s="64"/>
      <c r="D203" s="218" t="s">
        <v>223</v>
      </c>
      <c r="E203" s="64"/>
      <c r="F203" s="219" t="s">
        <v>637</v>
      </c>
      <c r="G203" s="64"/>
      <c r="H203" s="64"/>
      <c r="I203" s="174"/>
      <c r="J203" s="64"/>
      <c r="K203" s="64"/>
      <c r="L203" s="62"/>
      <c r="M203" s="220"/>
      <c r="N203" s="43"/>
      <c r="O203" s="43"/>
      <c r="P203" s="43"/>
      <c r="Q203" s="43"/>
      <c r="R203" s="43"/>
      <c r="S203" s="43"/>
      <c r="T203" s="79"/>
      <c r="AT203" s="25" t="s">
        <v>223</v>
      </c>
      <c r="AU203" s="25" t="s">
        <v>86</v>
      </c>
    </row>
    <row r="204" spans="2:51" s="12" customFormat="1" ht="13.5">
      <c r="B204" s="221"/>
      <c r="C204" s="222"/>
      <c r="D204" s="223" t="s">
        <v>224</v>
      </c>
      <c r="E204" s="224" t="s">
        <v>477</v>
      </c>
      <c r="F204" s="225" t="s">
        <v>638</v>
      </c>
      <c r="G204" s="222"/>
      <c r="H204" s="226">
        <v>6.923</v>
      </c>
      <c r="I204" s="227"/>
      <c r="J204" s="222"/>
      <c r="K204" s="222"/>
      <c r="L204" s="228"/>
      <c r="M204" s="229"/>
      <c r="N204" s="230"/>
      <c r="O204" s="230"/>
      <c r="P204" s="230"/>
      <c r="Q204" s="230"/>
      <c r="R204" s="230"/>
      <c r="S204" s="230"/>
      <c r="T204" s="231"/>
      <c r="AT204" s="232" t="s">
        <v>224</v>
      </c>
      <c r="AU204" s="232" t="s">
        <v>86</v>
      </c>
      <c r="AV204" s="12" t="s">
        <v>86</v>
      </c>
      <c r="AW204" s="12" t="s">
        <v>41</v>
      </c>
      <c r="AX204" s="12" t="s">
        <v>24</v>
      </c>
      <c r="AY204" s="232" t="s">
        <v>214</v>
      </c>
    </row>
    <row r="205" spans="2:65" s="1" customFormat="1" ht="22.5" customHeight="1">
      <c r="B205" s="42"/>
      <c r="C205" s="206" t="s">
        <v>384</v>
      </c>
      <c r="D205" s="206" t="s">
        <v>216</v>
      </c>
      <c r="E205" s="207" t="s">
        <v>639</v>
      </c>
      <c r="F205" s="208" t="s">
        <v>640</v>
      </c>
      <c r="G205" s="209" t="s">
        <v>359</v>
      </c>
      <c r="H205" s="210">
        <v>103.709</v>
      </c>
      <c r="I205" s="211"/>
      <c r="J205" s="212">
        <f>ROUND(I205*H205,2)</f>
        <v>0</v>
      </c>
      <c r="K205" s="208" t="s">
        <v>234</v>
      </c>
      <c r="L205" s="62"/>
      <c r="M205" s="213" t="s">
        <v>22</v>
      </c>
      <c r="N205" s="214" t="s">
        <v>49</v>
      </c>
      <c r="O205" s="43"/>
      <c r="P205" s="215">
        <f>O205*H205</f>
        <v>0</v>
      </c>
      <c r="Q205" s="215">
        <v>0.00348</v>
      </c>
      <c r="R205" s="215">
        <f>Q205*H205</f>
        <v>0.36090732000000003</v>
      </c>
      <c r="S205" s="215">
        <v>0</v>
      </c>
      <c r="T205" s="216">
        <f>S205*H205</f>
        <v>0</v>
      </c>
      <c r="AR205" s="25" t="s">
        <v>221</v>
      </c>
      <c r="AT205" s="25" t="s">
        <v>216</v>
      </c>
      <c r="AU205" s="25" t="s">
        <v>86</v>
      </c>
      <c r="AY205" s="25" t="s">
        <v>214</v>
      </c>
      <c r="BE205" s="217">
        <f>IF(N205="základní",J205,0)</f>
        <v>0</v>
      </c>
      <c r="BF205" s="217">
        <f>IF(N205="snížená",J205,0)</f>
        <v>0</v>
      </c>
      <c r="BG205" s="217">
        <f>IF(N205="zákl. přenesená",J205,0)</f>
        <v>0</v>
      </c>
      <c r="BH205" s="217">
        <f>IF(N205="sníž. přenesená",J205,0)</f>
        <v>0</v>
      </c>
      <c r="BI205" s="217">
        <f>IF(N205="nulová",J205,0)</f>
        <v>0</v>
      </c>
      <c r="BJ205" s="25" t="s">
        <v>24</v>
      </c>
      <c r="BK205" s="217">
        <f>ROUND(I205*H205,2)</f>
        <v>0</v>
      </c>
      <c r="BL205" s="25" t="s">
        <v>221</v>
      </c>
      <c r="BM205" s="25" t="s">
        <v>641</v>
      </c>
    </row>
    <row r="206" spans="2:47" s="1" customFormat="1" ht="27">
      <c r="B206" s="42"/>
      <c r="C206" s="64"/>
      <c r="D206" s="218" t="s">
        <v>223</v>
      </c>
      <c r="E206" s="64"/>
      <c r="F206" s="219" t="s">
        <v>642</v>
      </c>
      <c r="G206" s="64"/>
      <c r="H206" s="64"/>
      <c r="I206" s="174"/>
      <c r="J206" s="64"/>
      <c r="K206" s="64"/>
      <c r="L206" s="62"/>
      <c r="M206" s="220"/>
      <c r="N206" s="43"/>
      <c r="O206" s="43"/>
      <c r="P206" s="43"/>
      <c r="Q206" s="43"/>
      <c r="R206" s="43"/>
      <c r="S206" s="43"/>
      <c r="T206" s="79"/>
      <c r="AT206" s="25" t="s">
        <v>223</v>
      </c>
      <c r="AU206" s="25" t="s">
        <v>86</v>
      </c>
    </row>
    <row r="207" spans="2:51" s="12" customFormat="1" ht="13.5">
      <c r="B207" s="221"/>
      <c r="C207" s="222"/>
      <c r="D207" s="223" t="s">
        <v>224</v>
      </c>
      <c r="E207" s="224" t="s">
        <v>22</v>
      </c>
      <c r="F207" s="225" t="s">
        <v>473</v>
      </c>
      <c r="G207" s="222"/>
      <c r="H207" s="226">
        <v>103.709</v>
      </c>
      <c r="I207" s="227"/>
      <c r="J207" s="222"/>
      <c r="K207" s="222"/>
      <c r="L207" s="228"/>
      <c r="M207" s="229"/>
      <c r="N207" s="230"/>
      <c r="O207" s="230"/>
      <c r="P207" s="230"/>
      <c r="Q207" s="230"/>
      <c r="R207" s="230"/>
      <c r="S207" s="230"/>
      <c r="T207" s="231"/>
      <c r="AT207" s="232" t="s">
        <v>224</v>
      </c>
      <c r="AU207" s="232" t="s">
        <v>86</v>
      </c>
      <c r="AV207" s="12" t="s">
        <v>86</v>
      </c>
      <c r="AW207" s="12" t="s">
        <v>41</v>
      </c>
      <c r="AX207" s="12" t="s">
        <v>24</v>
      </c>
      <c r="AY207" s="232" t="s">
        <v>214</v>
      </c>
    </row>
    <row r="208" spans="2:65" s="1" customFormat="1" ht="31.5" customHeight="1">
      <c r="B208" s="42"/>
      <c r="C208" s="206" t="s">
        <v>391</v>
      </c>
      <c r="D208" s="206" t="s">
        <v>216</v>
      </c>
      <c r="E208" s="207" t="s">
        <v>643</v>
      </c>
      <c r="F208" s="208" t="s">
        <v>644</v>
      </c>
      <c r="G208" s="209" t="s">
        <v>359</v>
      </c>
      <c r="H208" s="210">
        <v>6.923</v>
      </c>
      <c r="I208" s="211"/>
      <c r="J208" s="212">
        <f>ROUND(I208*H208,2)</f>
        <v>0</v>
      </c>
      <c r="K208" s="208" t="s">
        <v>234</v>
      </c>
      <c r="L208" s="62"/>
      <c r="M208" s="213" t="s">
        <v>22</v>
      </c>
      <c r="N208" s="214" t="s">
        <v>49</v>
      </c>
      <c r="O208" s="43"/>
      <c r="P208" s="215">
        <f>O208*H208</f>
        <v>0</v>
      </c>
      <c r="Q208" s="215">
        <v>0.00348</v>
      </c>
      <c r="R208" s="215">
        <f>Q208*H208</f>
        <v>0.02409204</v>
      </c>
      <c r="S208" s="215">
        <v>0</v>
      </c>
      <c r="T208" s="216">
        <f>S208*H208</f>
        <v>0</v>
      </c>
      <c r="AR208" s="25" t="s">
        <v>221</v>
      </c>
      <c r="AT208" s="25" t="s">
        <v>216</v>
      </c>
      <c r="AU208" s="25" t="s">
        <v>86</v>
      </c>
      <c r="AY208" s="25" t="s">
        <v>214</v>
      </c>
      <c r="BE208" s="217">
        <f>IF(N208="základní",J208,0)</f>
        <v>0</v>
      </c>
      <c r="BF208" s="217">
        <f>IF(N208="snížená",J208,0)</f>
        <v>0</v>
      </c>
      <c r="BG208" s="217">
        <f>IF(N208="zákl. přenesená",J208,0)</f>
        <v>0</v>
      </c>
      <c r="BH208" s="217">
        <f>IF(N208="sníž. přenesená",J208,0)</f>
        <v>0</v>
      </c>
      <c r="BI208" s="217">
        <f>IF(N208="nulová",J208,0)</f>
        <v>0</v>
      </c>
      <c r="BJ208" s="25" t="s">
        <v>24</v>
      </c>
      <c r="BK208" s="217">
        <f>ROUND(I208*H208,2)</f>
        <v>0</v>
      </c>
      <c r="BL208" s="25" t="s">
        <v>221</v>
      </c>
      <c r="BM208" s="25" t="s">
        <v>645</v>
      </c>
    </row>
    <row r="209" spans="2:47" s="1" customFormat="1" ht="40.5">
      <c r="B209" s="42"/>
      <c r="C209" s="64"/>
      <c r="D209" s="218" t="s">
        <v>223</v>
      </c>
      <c r="E209" s="64"/>
      <c r="F209" s="219" t="s">
        <v>646</v>
      </c>
      <c r="G209" s="64"/>
      <c r="H209" s="64"/>
      <c r="I209" s="174"/>
      <c r="J209" s="64"/>
      <c r="K209" s="64"/>
      <c r="L209" s="62"/>
      <c r="M209" s="220"/>
      <c r="N209" s="43"/>
      <c r="O209" s="43"/>
      <c r="P209" s="43"/>
      <c r="Q209" s="43"/>
      <c r="R209" s="43"/>
      <c r="S209" s="43"/>
      <c r="T209" s="79"/>
      <c r="AT209" s="25" t="s">
        <v>223</v>
      </c>
      <c r="AU209" s="25" t="s">
        <v>86</v>
      </c>
    </row>
    <row r="210" spans="2:51" s="12" customFormat="1" ht="13.5">
      <c r="B210" s="221"/>
      <c r="C210" s="222"/>
      <c r="D210" s="223" t="s">
        <v>224</v>
      </c>
      <c r="E210" s="224" t="s">
        <v>22</v>
      </c>
      <c r="F210" s="225" t="s">
        <v>477</v>
      </c>
      <c r="G210" s="222"/>
      <c r="H210" s="226">
        <v>6.923</v>
      </c>
      <c r="I210" s="227"/>
      <c r="J210" s="222"/>
      <c r="K210" s="222"/>
      <c r="L210" s="228"/>
      <c r="M210" s="229"/>
      <c r="N210" s="230"/>
      <c r="O210" s="230"/>
      <c r="P210" s="230"/>
      <c r="Q210" s="230"/>
      <c r="R210" s="230"/>
      <c r="S210" s="230"/>
      <c r="T210" s="231"/>
      <c r="AT210" s="232" t="s">
        <v>224</v>
      </c>
      <c r="AU210" s="232" t="s">
        <v>86</v>
      </c>
      <c r="AV210" s="12" t="s">
        <v>86</v>
      </c>
      <c r="AW210" s="12" t="s">
        <v>41</v>
      </c>
      <c r="AX210" s="12" t="s">
        <v>24</v>
      </c>
      <c r="AY210" s="232" t="s">
        <v>214</v>
      </c>
    </row>
    <row r="211" spans="2:65" s="1" customFormat="1" ht="22.5" customHeight="1">
      <c r="B211" s="42"/>
      <c r="C211" s="206" t="s">
        <v>398</v>
      </c>
      <c r="D211" s="206" t="s">
        <v>216</v>
      </c>
      <c r="E211" s="207" t="s">
        <v>647</v>
      </c>
      <c r="F211" s="208" t="s">
        <v>648</v>
      </c>
      <c r="G211" s="209" t="s">
        <v>233</v>
      </c>
      <c r="H211" s="210">
        <v>1.247</v>
      </c>
      <c r="I211" s="211"/>
      <c r="J211" s="212">
        <f>ROUND(I211*H211,2)</f>
        <v>0</v>
      </c>
      <c r="K211" s="208" t="s">
        <v>220</v>
      </c>
      <c r="L211" s="62"/>
      <c r="M211" s="213" t="s">
        <v>22</v>
      </c>
      <c r="N211" s="214" t="s">
        <v>49</v>
      </c>
      <c r="O211" s="43"/>
      <c r="P211" s="215">
        <f>O211*H211</f>
        <v>0</v>
      </c>
      <c r="Q211" s="215">
        <v>2.25634</v>
      </c>
      <c r="R211" s="215">
        <f>Q211*H211</f>
        <v>2.81365598</v>
      </c>
      <c r="S211" s="215">
        <v>0</v>
      </c>
      <c r="T211" s="216">
        <f>S211*H211</f>
        <v>0</v>
      </c>
      <c r="AR211" s="25" t="s">
        <v>221</v>
      </c>
      <c r="AT211" s="25" t="s">
        <v>216</v>
      </c>
      <c r="AU211" s="25" t="s">
        <v>86</v>
      </c>
      <c r="AY211" s="25" t="s">
        <v>214</v>
      </c>
      <c r="BE211" s="217">
        <f>IF(N211="základní",J211,0)</f>
        <v>0</v>
      </c>
      <c r="BF211" s="217">
        <f>IF(N211="snížená",J211,0)</f>
        <v>0</v>
      </c>
      <c r="BG211" s="217">
        <f>IF(N211="zákl. přenesená",J211,0)</f>
        <v>0</v>
      </c>
      <c r="BH211" s="217">
        <f>IF(N211="sníž. přenesená",J211,0)</f>
        <v>0</v>
      </c>
      <c r="BI211" s="217">
        <f>IF(N211="nulová",J211,0)</f>
        <v>0</v>
      </c>
      <c r="BJ211" s="25" t="s">
        <v>24</v>
      </c>
      <c r="BK211" s="217">
        <f>ROUND(I211*H211,2)</f>
        <v>0</v>
      </c>
      <c r="BL211" s="25" t="s">
        <v>221</v>
      </c>
      <c r="BM211" s="25" t="s">
        <v>649</v>
      </c>
    </row>
    <row r="212" spans="2:47" s="1" customFormat="1" ht="13.5">
      <c r="B212" s="42"/>
      <c r="C212" s="64"/>
      <c r="D212" s="218" t="s">
        <v>223</v>
      </c>
      <c r="E212" s="64"/>
      <c r="F212" s="219" t="s">
        <v>650</v>
      </c>
      <c r="G212" s="64"/>
      <c r="H212" s="64"/>
      <c r="I212" s="174"/>
      <c r="J212" s="64"/>
      <c r="K212" s="64"/>
      <c r="L212" s="62"/>
      <c r="M212" s="220"/>
      <c r="N212" s="43"/>
      <c r="O212" s="43"/>
      <c r="P212" s="43"/>
      <c r="Q212" s="43"/>
      <c r="R212" s="43"/>
      <c r="S212" s="43"/>
      <c r="T212" s="79"/>
      <c r="AT212" s="25" t="s">
        <v>223</v>
      </c>
      <c r="AU212" s="25" t="s">
        <v>86</v>
      </c>
    </row>
    <row r="213" spans="2:51" s="12" customFormat="1" ht="13.5">
      <c r="B213" s="221"/>
      <c r="C213" s="222"/>
      <c r="D213" s="223" t="s">
        <v>224</v>
      </c>
      <c r="E213" s="224" t="s">
        <v>22</v>
      </c>
      <c r="F213" s="225" t="s">
        <v>651</v>
      </c>
      <c r="G213" s="222"/>
      <c r="H213" s="226">
        <v>1.247</v>
      </c>
      <c r="I213" s="227"/>
      <c r="J213" s="222"/>
      <c r="K213" s="222"/>
      <c r="L213" s="228"/>
      <c r="M213" s="229"/>
      <c r="N213" s="230"/>
      <c r="O213" s="230"/>
      <c r="P213" s="230"/>
      <c r="Q213" s="230"/>
      <c r="R213" s="230"/>
      <c r="S213" s="230"/>
      <c r="T213" s="231"/>
      <c r="AT213" s="232" t="s">
        <v>224</v>
      </c>
      <c r="AU213" s="232" t="s">
        <v>86</v>
      </c>
      <c r="AV213" s="12" t="s">
        <v>86</v>
      </c>
      <c r="AW213" s="12" t="s">
        <v>41</v>
      </c>
      <c r="AX213" s="12" t="s">
        <v>24</v>
      </c>
      <c r="AY213" s="232" t="s">
        <v>214</v>
      </c>
    </row>
    <row r="214" spans="2:65" s="1" customFormat="1" ht="31.5" customHeight="1">
      <c r="B214" s="42"/>
      <c r="C214" s="206" t="s">
        <v>405</v>
      </c>
      <c r="D214" s="206" t="s">
        <v>216</v>
      </c>
      <c r="E214" s="207" t="s">
        <v>652</v>
      </c>
      <c r="F214" s="208" t="s">
        <v>653</v>
      </c>
      <c r="G214" s="209" t="s">
        <v>233</v>
      </c>
      <c r="H214" s="210">
        <v>1.247</v>
      </c>
      <c r="I214" s="211"/>
      <c r="J214" s="212">
        <f>ROUND(I214*H214,2)</f>
        <v>0</v>
      </c>
      <c r="K214" s="208" t="s">
        <v>220</v>
      </c>
      <c r="L214" s="62"/>
      <c r="M214" s="213" t="s">
        <v>22</v>
      </c>
      <c r="N214" s="214" t="s">
        <v>49</v>
      </c>
      <c r="O214" s="43"/>
      <c r="P214" s="215">
        <f>O214*H214</f>
        <v>0</v>
      </c>
      <c r="Q214" s="215">
        <v>0</v>
      </c>
      <c r="R214" s="215">
        <f>Q214*H214</f>
        <v>0</v>
      </c>
      <c r="S214" s="215">
        <v>0</v>
      </c>
      <c r="T214" s="216">
        <f>S214*H214</f>
        <v>0</v>
      </c>
      <c r="AR214" s="25" t="s">
        <v>221</v>
      </c>
      <c r="AT214" s="25" t="s">
        <v>216</v>
      </c>
      <c r="AU214" s="25" t="s">
        <v>86</v>
      </c>
      <c r="AY214" s="25" t="s">
        <v>214</v>
      </c>
      <c r="BE214" s="217">
        <f>IF(N214="základní",J214,0)</f>
        <v>0</v>
      </c>
      <c r="BF214" s="217">
        <f>IF(N214="snížená",J214,0)</f>
        <v>0</v>
      </c>
      <c r="BG214" s="217">
        <f>IF(N214="zákl. přenesená",J214,0)</f>
        <v>0</v>
      </c>
      <c r="BH214" s="217">
        <f>IF(N214="sníž. přenesená",J214,0)</f>
        <v>0</v>
      </c>
      <c r="BI214" s="217">
        <f>IF(N214="nulová",J214,0)</f>
        <v>0</v>
      </c>
      <c r="BJ214" s="25" t="s">
        <v>24</v>
      </c>
      <c r="BK214" s="217">
        <f>ROUND(I214*H214,2)</f>
        <v>0</v>
      </c>
      <c r="BL214" s="25" t="s">
        <v>221</v>
      </c>
      <c r="BM214" s="25" t="s">
        <v>654</v>
      </c>
    </row>
    <row r="215" spans="2:47" s="1" customFormat="1" ht="27">
      <c r="B215" s="42"/>
      <c r="C215" s="64"/>
      <c r="D215" s="223" t="s">
        <v>223</v>
      </c>
      <c r="E215" s="64"/>
      <c r="F215" s="269" t="s">
        <v>655</v>
      </c>
      <c r="G215" s="64"/>
      <c r="H215" s="64"/>
      <c r="I215" s="174"/>
      <c r="J215" s="64"/>
      <c r="K215" s="64"/>
      <c r="L215" s="62"/>
      <c r="M215" s="220"/>
      <c r="N215" s="43"/>
      <c r="O215" s="43"/>
      <c r="P215" s="43"/>
      <c r="Q215" s="43"/>
      <c r="R215" s="43"/>
      <c r="S215" s="43"/>
      <c r="T215" s="79"/>
      <c r="AT215" s="25" t="s">
        <v>223</v>
      </c>
      <c r="AU215" s="25" t="s">
        <v>86</v>
      </c>
    </row>
    <row r="216" spans="2:65" s="1" customFormat="1" ht="22.5" customHeight="1">
      <c r="B216" s="42"/>
      <c r="C216" s="206" t="s">
        <v>411</v>
      </c>
      <c r="D216" s="206" t="s">
        <v>216</v>
      </c>
      <c r="E216" s="207" t="s">
        <v>656</v>
      </c>
      <c r="F216" s="208" t="s">
        <v>657</v>
      </c>
      <c r="G216" s="209" t="s">
        <v>373</v>
      </c>
      <c r="H216" s="210">
        <v>0.035</v>
      </c>
      <c r="I216" s="211"/>
      <c r="J216" s="212">
        <f>ROUND(I216*H216,2)</f>
        <v>0</v>
      </c>
      <c r="K216" s="208" t="s">
        <v>220</v>
      </c>
      <c r="L216" s="62"/>
      <c r="M216" s="213" t="s">
        <v>22</v>
      </c>
      <c r="N216" s="214" t="s">
        <v>49</v>
      </c>
      <c r="O216" s="43"/>
      <c r="P216" s="215">
        <f>O216*H216</f>
        <v>0</v>
      </c>
      <c r="Q216" s="215">
        <v>1.05306</v>
      </c>
      <c r="R216" s="215">
        <f>Q216*H216</f>
        <v>0.03685710000000001</v>
      </c>
      <c r="S216" s="215">
        <v>0</v>
      </c>
      <c r="T216" s="216">
        <f>S216*H216</f>
        <v>0</v>
      </c>
      <c r="AR216" s="25" t="s">
        <v>221</v>
      </c>
      <c r="AT216" s="25" t="s">
        <v>216</v>
      </c>
      <c r="AU216" s="25" t="s">
        <v>86</v>
      </c>
      <c r="AY216" s="25" t="s">
        <v>214</v>
      </c>
      <c r="BE216" s="217">
        <f>IF(N216="základní",J216,0)</f>
        <v>0</v>
      </c>
      <c r="BF216" s="217">
        <f>IF(N216="snížená",J216,0)</f>
        <v>0</v>
      </c>
      <c r="BG216" s="217">
        <f>IF(N216="zákl. přenesená",J216,0)</f>
        <v>0</v>
      </c>
      <c r="BH216" s="217">
        <f>IF(N216="sníž. přenesená",J216,0)</f>
        <v>0</v>
      </c>
      <c r="BI216" s="217">
        <f>IF(N216="nulová",J216,0)</f>
        <v>0</v>
      </c>
      <c r="BJ216" s="25" t="s">
        <v>24</v>
      </c>
      <c r="BK216" s="217">
        <f>ROUND(I216*H216,2)</f>
        <v>0</v>
      </c>
      <c r="BL216" s="25" t="s">
        <v>221</v>
      </c>
      <c r="BM216" s="25" t="s">
        <v>658</v>
      </c>
    </row>
    <row r="217" spans="2:47" s="1" customFormat="1" ht="13.5">
      <c r="B217" s="42"/>
      <c r="C217" s="64"/>
      <c r="D217" s="218" t="s">
        <v>223</v>
      </c>
      <c r="E217" s="64"/>
      <c r="F217" s="219" t="s">
        <v>659</v>
      </c>
      <c r="G217" s="64"/>
      <c r="H217" s="64"/>
      <c r="I217" s="174"/>
      <c r="J217" s="64"/>
      <c r="K217" s="64"/>
      <c r="L217" s="62"/>
      <c r="M217" s="220"/>
      <c r="N217" s="43"/>
      <c r="O217" s="43"/>
      <c r="P217" s="43"/>
      <c r="Q217" s="43"/>
      <c r="R217" s="43"/>
      <c r="S217" s="43"/>
      <c r="T217" s="79"/>
      <c r="AT217" s="25" t="s">
        <v>223</v>
      </c>
      <c r="AU217" s="25" t="s">
        <v>86</v>
      </c>
    </row>
    <row r="218" spans="2:51" s="12" customFormat="1" ht="13.5">
      <c r="B218" s="221"/>
      <c r="C218" s="222"/>
      <c r="D218" s="223" t="s">
        <v>224</v>
      </c>
      <c r="E218" s="224" t="s">
        <v>22</v>
      </c>
      <c r="F218" s="225" t="s">
        <v>660</v>
      </c>
      <c r="G218" s="222"/>
      <c r="H218" s="226">
        <v>0.035</v>
      </c>
      <c r="I218" s="227"/>
      <c r="J218" s="222"/>
      <c r="K218" s="222"/>
      <c r="L218" s="228"/>
      <c r="M218" s="229"/>
      <c r="N218" s="230"/>
      <c r="O218" s="230"/>
      <c r="P218" s="230"/>
      <c r="Q218" s="230"/>
      <c r="R218" s="230"/>
      <c r="S218" s="230"/>
      <c r="T218" s="231"/>
      <c r="AT218" s="232" t="s">
        <v>224</v>
      </c>
      <c r="AU218" s="232" t="s">
        <v>86</v>
      </c>
      <c r="AV218" s="12" t="s">
        <v>86</v>
      </c>
      <c r="AW218" s="12" t="s">
        <v>41</v>
      </c>
      <c r="AX218" s="12" t="s">
        <v>24</v>
      </c>
      <c r="AY218" s="232" t="s">
        <v>214</v>
      </c>
    </row>
    <row r="219" spans="2:65" s="1" customFormat="1" ht="22.5" customHeight="1">
      <c r="B219" s="42"/>
      <c r="C219" s="206" t="s">
        <v>416</v>
      </c>
      <c r="D219" s="206" t="s">
        <v>216</v>
      </c>
      <c r="E219" s="207" t="s">
        <v>661</v>
      </c>
      <c r="F219" s="208" t="s">
        <v>662</v>
      </c>
      <c r="G219" s="209" t="s">
        <v>233</v>
      </c>
      <c r="H219" s="210">
        <v>16.04</v>
      </c>
      <c r="I219" s="211"/>
      <c r="J219" s="212">
        <f>ROUND(I219*H219,2)</f>
        <v>0</v>
      </c>
      <c r="K219" s="208" t="s">
        <v>234</v>
      </c>
      <c r="L219" s="62"/>
      <c r="M219" s="213" t="s">
        <v>22</v>
      </c>
      <c r="N219" s="214" t="s">
        <v>49</v>
      </c>
      <c r="O219" s="43"/>
      <c r="P219" s="215">
        <f>O219*H219</f>
        <v>0</v>
      </c>
      <c r="Q219" s="215">
        <v>1.837</v>
      </c>
      <c r="R219" s="215">
        <f>Q219*H219</f>
        <v>29.46548</v>
      </c>
      <c r="S219" s="215">
        <v>0</v>
      </c>
      <c r="T219" s="216">
        <f>S219*H219</f>
        <v>0</v>
      </c>
      <c r="AR219" s="25" t="s">
        <v>221</v>
      </c>
      <c r="AT219" s="25" t="s">
        <v>216</v>
      </c>
      <c r="AU219" s="25" t="s">
        <v>86</v>
      </c>
      <c r="AY219" s="25" t="s">
        <v>214</v>
      </c>
      <c r="BE219" s="217">
        <f>IF(N219="základní",J219,0)</f>
        <v>0</v>
      </c>
      <c r="BF219" s="217">
        <f>IF(N219="snížená",J219,0)</f>
        <v>0</v>
      </c>
      <c r="BG219" s="217">
        <f>IF(N219="zákl. přenesená",J219,0)</f>
        <v>0</v>
      </c>
      <c r="BH219" s="217">
        <f>IF(N219="sníž. přenesená",J219,0)</f>
        <v>0</v>
      </c>
      <c r="BI219" s="217">
        <f>IF(N219="nulová",J219,0)</f>
        <v>0</v>
      </c>
      <c r="BJ219" s="25" t="s">
        <v>24</v>
      </c>
      <c r="BK219" s="217">
        <f>ROUND(I219*H219,2)</f>
        <v>0</v>
      </c>
      <c r="BL219" s="25" t="s">
        <v>221</v>
      </c>
      <c r="BM219" s="25" t="s">
        <v>663</v>
      </c>
    </row>
    <row r="220" spans="2:47" s="1" customFormat="1" ht="27">
      <c r="B220" s="42"/>
      <c r="C220" s="64"/>
      <c r="D220" s="223" t="s">
        <v>223</v>
      </c>
      <c r="E220" s="64"/>
      <c r="F220" s="269" t="s">
        <v>664</v>
      </c>
      <c r="G220" s="64"/>
      <c r="H220" s="64"/>
      <c r="I220" s="174"/>
      <c r="J220" s="64"/>
      <c r="K220" s="64"/>
      <c r="L220" s="62"/>
      <c r="M220" s="220"/>
      <c r="N220" s="43"/>
      <c r="O220" s="43"/>
      <c r="P220" s="43"/>
      <c r="Q220" s="43"/>
      <c r="R220" s="43"/>
      <c r="S220" s="43"/>
      <c r="T220" s="79"/>
      <c r="AT220" s="25" t="s">
        <v>223</v>
      </c>
      <c r="AU220" s="25" t="s">
        <v>86</v>
      </c>
    </row>
    <row r="221" spans="2:65" s="1" customFormat="1" ht="22.5" customHeight="1">
      <c r="B221" s="42"/>
      <c r="C221" s="206" t="s">
        <v>421</v>
      </c>
      <c r="D221" s="206" t="s">
        <v>216</v>
      </c>
      <c r="E221" s="207" t="s">
        <v>665</v>
      </c>
      <c r="F221" s="208" t="s">
        <v>666</v>
      </c>
      <c r="G221" s="209" t="s">
        <v>359</v>
      </c>
      <c r="H221" s="210">
        <v>16.04</v>
      </c>
      <c r="I221" s="211"/>
      <c r="J221" s="212">
        <f>ROUND(I221*H221,2)</f>
        <v>0</v>
      </c>
      <c r="K221" s="208" t="s">
        <v>234</v>
      </c>
      <c r="L221" s="62"/>
      <c r="M221" s="213" t="s">
        <v>22</v>
      </c>
      <c r="N221" s="214" t="s">
        <v>49</v>
      </c>
      <c r="O221" s="43"/>
      <c r="P221" s="215">
        <f>O221*H221</f>
        <v>0</v>
      </c>
      <c r="Q221" s="215">
        <v>0.20802</v>
      </c>
      <c r="R221" s="215">
        <f>Q221*H221</f>
        <v>3.3366408</v>
      </c>
      <c r="S221" s="215">
        <v>0</v>
      </c>
      <c r="T221" s="216">
        <f>S221*H221</f>
        <v>0</v>
      </c>
      <c r="AR221" s="25" t="s">
        <v>221</v>
      </c>
      <c r="AT221" s="25" t="s">
        <v>216</v>
      </c>
      <c r="AU221" s="25" t="s">
        <v>86</v>
      </c>
      <c r="AY221" s="25" t="s">
        <v>214</v>
      </c>
      <c r="BE221" s="217">
        <f>IF(N221="základní",J221,0)</f>
        <v>0</v>
      </c>
      <c r="BF221" s="217">
        <f>IF(N221="snížená",J221,0)</f>
        <v>0</v>
      </c>
      <c r="BG221" s="217">
        <f>IF(N221="zákl. přenesená",J221,0)</f>
        <v>0</v>
      </c>
      <c r="BH221" s="217">
        <f>IF(N221="sníž. přenesená",J221,0)</f>
        <v>0</v>
      </c>
      <c r="BI221" s="217">
        <f>IF(N221="nulová",J221,0)</f>
        <v>0</v>
      </c>
      <c r="BJ221" s="25" t="s">
        <v>24</v>
      </c>
      <c r="BK221" s="217">
        <f>ROUND(I221*H221,2)</f>
        <v>0</v>
      </c>
      <c r="BL221" s="25" t="s">
        <v>221</v>
      </c>
      <c r="BM221" s="25" t="s">
        <v>667</v>
      </c>
    </row>
    <row r="222" spans="2:47" s="1" customFormat="1" ht="27">
      <c r="B222" s="42"/>
      <c r="C222" s="64"/>
      <c r="D222" s="218" t="s">
        <v>223</v>
      </c>
      <c r="E222" s="64"/>
      <c r="F222" s="219" t="s">
        <v>668</v>
      </c>
      <c r="G222" s="64"/>
      <c r="H222" s="64"/>
      <c r="I222" s="174"/>
      <c r="J222" s="64"/>
      <c r="K222" s="64"/>
      <c r="L222" s="62"/>
      <c r="M222" s="220"/>
      <c r="N222" s="43"/>
      <c r="O222" s="43"/>
      <c r="P222" s="43"/>
      <c r="Q222" s="43"/>
      <c r="R222" s="43"/>
      <c r="S222" s="43"/>
      <c r="T222" s="79"/>
      <c r="AT222" s="25" t="s">
        <v>223</v>
      </c>
      <c r="AU222" s="25" t="s">
        <v>86</v>
      </c>
    </row>
    <row r="223" spans="2:51" s="12" customFormat="1" ht="13.5">
      <c r="B223" s="221"/>
      <c r="C223" s="222"/>
      <c r="D223" s="218" t="s">
        <v>224</v>
      </c>
      <c r="E223" s="233" t="s">
        <v>22</v>
      </c>
      <c r="F223" s="234" t="s">
        <v>669</v>
      </c>
      <c r="G223" s="222"/>
      <c r="H223" s="235">
        <v>16.04</v>
      </c>
      <c r="I223" s="227"/>
      <c r="J223" s="222"/>
      <c r="K223" s="222"/>
      <c r="L223" s="228"/>
      <c r="M223" s="229"/>
      <c r="N223" s="230"/>
      <c r="O223" s="230"/>
      <c r="P223" s="230"/>
      <c r="Q223" s="230"/>
      <c r="R223" s="230"/>
      <c r="S223" s="230"/>
      <c r="T223" s="231"/>
      <c r="AT223" s="232" t="s">
        <v>224</v>
      </c>
      <c r="AU223" s="232" t="s">
        <v>86</v>
      </c>
      <c r="AV223" s="12" t="s">
        <v>86</v>
      </c>
      <c r="AW223" s="12" t="s">
        <v>41</v>
      </c>
      <c r="AX223" s="12" t="s">
        <v>24</v>
      </c>
      <c r="AY223" s="232" t="s">
        <v>214</v>
      </c>
    </row>
    <row r="224" spans="2:63" s="11" customFormat="1" ht="29.85" customHeight="1">
      <c r="B224" s="189"/>
      <c r="C224" s="190"/>
      <c r="D224" s="203" t="s">
        <v>77</v>
      </c>
      <c r="E224" s="204" t="s">
        <v>270</v>
      </c>
      <c r="F224" s="204" t="s">
        <v>404</v>
      </c>
      <c r="G224" s="190"/>
      <c r="H224" s="190"/>
      <c r="I224" s="193"/>
      <c r="J224" s="205">
        <f>BK224</f>
        <v>0</v>
      </c>
      <c r="K224" s="190"/>
      <c r="L224" s="195"/>
      <c r="M224" s="196"/>
      <c r="N224" s="197"/>
      <c r="O224" s="197"/>
      <c r="P224" s="198">
        <f>SUM(P225:P247)</f>
        <v>0</v>
      </c>
      <c r="Q224" s="197"/>
      <c r="R224" s="198">
        <f>SUM(R225:R247)</f>
        <v>6.909446000000001</v>
      </c>
      <c r="S224" s="197"/>
      <c r="T224" s="199">
        <f>SUM(T225:T247)</f>
        <v>0</v>
      </c>
      <c r="AR224" s="200" t="s">
        <v>24</v>
      </c>
      <c r="AT224" s="201" t="s">
        <v>77</v>
      </c>
      <c r="AU224" s="201" t="s">
        <v>24</v>
      </c>
      <c r="AY224" s="200" t="s">
        <v>214</v>
      </c>
      <c r="BK224" s="202">
        <f>SUM(BK225:BK247)</f>
        <v>0</v>
      </c>
    </row>
    <row r="225" spans="2:65" s="1" customFormat="1" ht="31.5" customHeight="1">
      <c r="B225" s="42"/>
      <c r="C225" s="206" t="s">
        <v>427</v>
      </c>
      <c r="D225" s="206" t="s">
        <v>216</v>
      </c>
      <c r="E225" s="207" t="s">
        <v>670</v>
      </c>
      <c r="F225" s="208" t="s">
        <v>671</v>
      </c>
      <c r="G225" s="209" t="s">
        <v>307</v>
      </c>
      <c r="H225" s="210">
        <v>30</v>
      </c>
      <c r="I225" s="211"/>
      <c r="J225" s="212">
        <f>ROUND(I225*H225,2)</f>
        <v>0</v>
      </c>
      <c r="K225" s="208" t="s">
        <v>234</v>
      </c>
      <c r="L225" s="62"/>
      <c r="M225" s="213" t="s">
        <v>22</v>
      </c>
      <c r="N225" s="214" t="s">
        <v>49</v>
      </c>
      <c r="O225" s="43"/>
      <c r="P225" s="215">
        <f>O225*H225</f>
        <v>0</v>
      </c>
      <c r="Q225" s="215">
        <v>0.1295</v>
      </c>
      <c r="R225" s="215">
        <f>Q225*H225</f>
        <v>3.8850000000000002</v>
      </c>
      <c r="S225" s="215">
        <v>0</v>
      </c>
      <c r="T225" s="216">
        <f>S225*H225</f>
        <v>0</v>
      </c>
      <c r="AR225" s="25" t="s">
        <v>221</v>
      </c>
      <c r="AT225" s="25" t="s">
        <v>216</v>
      </c>
      <c r="AU225" s="25" t="s">
        <v>86</v>
      </c>
      <c r="AY225" s="25" t="s">
        <v>214</v>
      </c>
      <c r="BE225" s="217">
        <f>IF(N225="základní",J225,0)</f>
        <v>0</v>
      </c>
      <c r="BF225" s="217">
        <f>IF(N225="snížená",J225,0)</f>
        <v>0</v>
      </c>
      <c r="BG225" s="217">
        <f>IF(N225="zákl. přenesená",J225,0)</f>
        <v>0</v>
      </c>
      <c r="BH225" s="217">
        <f>IF(N225="sníž. přenesená",J225,0)</f>
        <v>0</v>
      </c>
      <c r="BI225" s="217">
        <f>IF(N225="nulová",J225,0)</f>
        <v>0</v>
      </c>
      <c r="BJ225" s="25" t="s">
        <v>24</v>
      </c>
      <c r="BK225" s="217">
        <f>ROUND(I225*H225,2)</f>
        <v>0</v>
      </c>
      <c r="BL225" s="25" t="s">
        <v>221</v>
      </c>
      <c r="BM225" s="25" t="s">
        <v>672</v>
      </c>
    </row>
    <row r="226" spans="2:47" s="1" customFormat="1" ht="40.5">
      <c r="B226" s="42"/>
      <c r="C226" s="64"/>
      <c r="D226" s="218" t="s">
        <v>223</v>
      </c>
      <c r="E226" s="64"/>
      <c r="F226" s="219" t="s">
        <v>673</v>
      </c>
      <c r="G226" s="64"/>
      <c r="H226" s="64"/>
      <c r="I226" s="174"/>
      <c r="J226" s="64"/>
      <c r="K226" s="64"/>
      <c r="L226" s="62"/>
      <c r="M226" s="220"/>
      <c r="N226" s="43"/>
      <c r="O226" s="43"/>
      <c r="P226" s="43"/>
      <c r="Q226" s="43"/>
      <c r="R226" s="43"/>
      <c r="S226" s="43"/>
      <c r="T226" s="79"/>
      <c r="AT226" s="25" t="s">
        <v>223</v>
      </c>
      <c r="AU226" s="25" t="s">
        <v>86</v>
      </c>
    </row>
    <row r="227" spans="2:51" s="12" customFormat="1" ht="13.5">
      <c r="B227" s="221"/>
      <c r="C227" s="222"/>
      <c r="D227" s="223" t="s">
        <v>224</v>
      </c>
      <c r="E227" s="224" t="s">
        <v>451</v>
      </c>
      <c r="F227" s="225" t="s">
        <v>674</v>
      </c>
      <c r="G227" s="222"/>
      <c r="H227" s="226">
        <v>30</v>
      </c>
      <c r="I227" s="227"/>
      <c r="J227" s="222"/>
      <c r="K227" s="222"/>
      <c r="L227" s="228"/>
      <c r="M227" s="229"/>
      <c r="N227" s="230"/>
      <c r="O227" s="230"/>
      <c r="P227" s="230"/>
      <c r="Q227" s="230"/>
      <c r="R227" s="230"/>
      <c r="S227" s="230"/>
      <c r="T227" s="231"/>
      <c r="AT227" s="232" t="s">
        <v>224</v>
      </c>
      <c r="AU227" s="232" t="s">
        <v>86</v>
      </c>
      <c r="AV227" s="12" t="s">
        <v>86</v>
      </c>
      <c r="AW227" s="12" t="s">
        <v>41</v>
      </c>
      <c r="AX227" s="12" t="s">
        <v>24</v>
      </c>
      <c r="AY227" s="232" t="s">
        <v>214</v>
      </c>
    </row>
    <row r="228" spans="2:65" s="1" customFormat="1" ht="22.5" customHeight="1">
      <c r="B228" s="42"/>
      <c r="C228" s="236" t="s">
        <v>433</v>
      </c>
      <c r="D228" s="236" t="s">
        <v>179</v>
      </c>
      <c r="E228" s="237" t="s">
        <v>675</v>
      </c>
      <c r="F228" s="238" t="s">
        <v>676</v>
      </c>
      <c r="G228" s="239" t="s">
        <v>313</v>
      </c>
      <c r="H228" s="240">
        <v>30.3</v>
      </c>
      <c r="I228" s="241"/>
      <c r="J228" s="242">
        <f>ROUND(I228*H228,2)</f>
        <v>0</v>
      </c>
      <c r="K228" s="238" t="s">
        <v>234</v>
      </c>
      <c r="L228" s="243"/>
      <c r="M228" s="244" t="s">
        <v>22</v>
      </c>
      <c r="N228" s="245" t="s">
        <v>49</v>
      </c>
      <c r="O228" s="43"/>
      <c r="P228" s="215">
        <f>O228*H228</f>
        <v>0</v>
      </c>
      <c r="Q228" s="215">
        <v>0.058</v>
      </c>
      <c r="R228" s="215">
        <f>Q228*H228</f>
        <v>1.7574</v>
      </c>
      <c r="S228" s="215">
        <v>0</v>
      </c>
      <c r="T228" s="216">
        <f>S228*H228</f>
        <v>0</v>
      </c>
      <c r="AR228" s="25" t="s">
        <v>262</v>
      </c>
      <c r="AT228" s="25" t="s">
        <v>179</v>
      </c>
      <c r="AU228" s="25" t="s">
        <v>86</v>
      </c>
      <c r="AY228" s="25" t="s">
        <v>214</v>
      </c>
      <c r="BE228" s="217">
        <f>IF(N228="základní",J228,0)</f>
        <v>0</v>
      </c>
      <c r="BF228" s="217">
        <f>IF(N228="snížená",J228,0)</f>
        <v>0</v>
      </c>
      <c r="BG228" s="217">
        <f>IF(N228="zákl. přenesená",J228,0)</f>
        <v>0</v>
      </c>
      <c r="BH228" s="217">
        <f>IF(N228="sníž. přenesená",J228,0)</f>
        <v>0</v>
      </c>
      <c r="BI228" s="217">
        <f>IF(N228="nulová",J228,0)</f>
        <v>0</v>
      </c>
      <c r="BJ228" s="25" t="s">
        <v>24</v>
      </c>
      <c r="BK228" s="217">
        <f>ROUND(I228*H228,2)</f>
        <v>0</v>
      </c>
      <c r="BL228" s="25" t="s">
        <v>221</v>
      </c>
      <c r="BM228" s="25" t="s">
        <v>677</v>
      </c>
    </row>
    <row r="229" spans="2:47" s="1" customFormat="1" ht="13.5">
      <c r="B229" s="42"/>
      <c r="C229" s="64"/>
      <c r="D229" s="218" t="s">
        <v>223</v>
      </c>
      <c r="E229" s="64"/>
      <c r="F229" s="219" t="s">
        <v>678</v>
      </c>
      <c r="G229" s="64"/>
      <c r="H229" s="64"/>
      <c r="I229" s="174"/>
      <c r="J229" s="64"/>
      <c r="K229" s="64"/>
      <c r="L229" s="62"/>
      <c r="M229" s="220"/>
      <c r="N229" s="43"/>
      <c r="O229" s="43"/>
      <c r="P229" s="43"/>
      <c r="Q229" s="43"/>
      <c r="R229" s="43"/>
      <c r="S229" s="43"/>
      <c r="T229" s="79"/>
      <c r="AT229" s="25" t="s">
        <v>223</v>
      </c>
      <c r="AU229" s="25" t="s">
        <v>86</v>
      </c>
    </row>
    <row r="230" spans="2:51" s="12" customFormat="1" ht="13.5">
      <c r="B230" s="221"/>
      <c r="C230" s="222"/>
      <c r="D230" s="223" t="s">
        <v>224</v>
      </c>
      <c r="E230" s="224" t="s">
        <v>22</v>
      </c>
      <c r="F230" s="225" t="s">
        <v>679</v>
      </c>
      <c r="G230" s="222"/>
      <c r="H230" s="226">
        <v>30.3</v>
      </c>
      <c r="I230" s="227"/>
      <c r="J230" s="222"/>
      <c r="K230" s="222"/>
      <c r="L230" s="228"/>
      <c r="M230" s="229"/>
      <c r="N230" s="230"/>
      <c r="O230" s="230"/>
      <c r="P230" s="230"/>
      <c r="Q230" s="230"/>
      <c r="R230" s="230"/>
      <c r="S230" s="230"/>
      <c r="T230" s="231"/>
      <c r="AT230" s="232" t="s">
        <v>224</v>
      </c>
      <c r="AU230" s="232" t="s">
        <v>86</v>
      </c>
      <c r="AV230" s="12" t="s">
        <v>86</v>
      </c>
      <c r="AW230" s="12" t="s">
        <v>41</v>
      </c>
      <c r="AX230" s="12" t="s">
        <v>24</v>
      </c>
      <c r="AY230" s="232" t="s">
        <v>214</v>
      </c>
    </row>
    <row r="231" spans="2:65" s="1" customFormat="1" ht="22.5" customHeight="1">
      <c r="B231" s="42"/>
      <c r="C231" s="206" t="s">
        <v>438</v>
      </c>
      <c r="D231" s="206" t="s">
        <v>216</v>
      </c>
      <c r="E231" s="207" t="s">
        <v>680</v>
      </c>
      <c r="F231" s="208" t="s">
        <v>681</v>
      </c>
      <c r="G231" s="209" t="s">
        <v>359</v>
      </c>
      <c r="H231" s="210">
        <v>70.15</v>
      </c>
      <c r="I231" s="211"/>
      <c r="J231" s="212">
        <f>ROUND(I231*H231,2)</f>
        <v>0</v>
      </c>
      <c r="K231" s="208" t="s">
        <v>220</v>
      </c>
      <c r="L231" s="62"/>
      <c r="M231" s="213" t="s">
        <v>22</v>
      </c>
      <c r="N231" s="214" t="s">
        <v>49</v>
      </c>
      <c r="O231" s="43"/>
      <c r="P231" s="215">
        <f>O231*H231</f>
        <v>0</v>
      </c>
      <c r="Q231" s="215">
        <v>4E-05</v>
      </c>
      <c r="R231" s="215">
        <f>Q231*H231</f>
        <v>0.0028060000000000003</v>
      </c>
      <c r="S231" s="215">
        <v>0</v>
      </c>
      <c r="T231" s="216">
        <f>S231*H231</f>
        <v>0</v>
      </c>
      <c r="AR231" s="25" t="s">
        <v>221</v>
      </c>
      <c r="AT231" s="25" t="s">
        <v>216</v>
      </c>
      <c r="AU231" s="25" t="s">
        <v>86</v>
      </c>
      <c r="AY231" s="25" t="s">
        <v>214</v>
      </c>
      <c r="BE231" s="217">
        <f>IF(N231="základní",J231,0)</f>
        <v>0</v>
      </c>
      <c r="BF231" s="217">
        <f>IF(N231="snížená",J231,0)</f>
        <v>0</v>
      </c>
      <c r="BG231" s="217">
        <f>IF(N231="zákl. přenesená",J231,0)</f>
        <v>0</v>
      </c>
      <c r="BH231" s="217">
        <f>IF(N231="sníž. přenesená",J231,0)</f>
        <v>0</v>
      </c>
      <c r="BI231" s="217">
        <f>IF(N231="nulová",J231,0)</f>
        <v>0</v>
      </c>
      <c r="BJ231" s="25" t="s">
        <v>24</v>
      </c>
      <c r="BK231" s="217">
        <f>ROUND(I231*H231,2)</f>
        <v>0</v>
      </c>
      <c r="BL231" s="25" t="s">
        <v>221</v>
      </c>
      <c r="BM231" s="25" t="s">
        <v>682</v>
      </c>
    </row>
    <row r="232" spans="2:47" s="1" customFormat="1" ht="67.5">
      <c r="B232" s="42"/>
      <c r="C232" s="64"/>
      <c r="D232" s="218" t="s">
        <v>223</v>
      </c>
      <c r="E232" s="64"/>
      <c r="F232" s="219" t="s">
        <v>683</v>
      </c>
      <c r="G232" s="64"/>
      <c r="H232" s="64"/>
      <c r="I232" s="174"/>
      <c r="J232" s="64"/>
      <c r="K232" s="64"/>
      <c r="L232" s="62"/>
      <c r="M232" s="220"/>
      <c r="N232" s="43"/>
      <c r="O232" s="43"/>
      <c r="P232" s="43"/>
      <c r="Q232" s="43"/>
      <c r="R232" s="43"/>
      <c r="S232" s="43"/>
      <c r="T232" s="79"/>
      <c r="AT232" s="25" t="s">
        <v>223</v>
      </c>
      <c r="AU232" s="25" t="s">
        <v>86</v>
      </c>
    </row>
    <row r="233" spans="2:51" s="12" customFormat="1" ht="13.5">
      <c r="B233" s="221"/>
      <c r="C233" s="222"/>
      <c r="D233" s="223" t="s">
        <v>224</v>
      </c>
      <c r="E233" s="224" t="s">
        <v>22</v>
      </c>
      <c r="F233" s="225" t="s">
        <v>432</v>
      </c>
      <c r="G233" s="222"/>
      <c r="H233" s="226">
        <v>70.15</v>
      </c>
      <c r="I233" s="227"/>
      <c r="J233" s="222"/>
      <c r="K233" s="222"/>
      <c r="L233" s="228"/>
      <c r="M233" s="229"/>
      <c r="N233" s="230"/>
      <c r="O233" s="230"/>
      <c r="P233" s="230"/>
      <c r="Q233" s="230"/>
      <c r="R233" s="230"/>
      <c r="S233" s="230"/>
      <c r="T233" s="231"/>
      <c r="AT233" s="232" t="s">
        <v>224</v>
      </c>
      <c r="AU233" s="232" t="s">
        <v>86</v>
      </c>
      <c r="AV233" s="12" t="s">
        <v>86</v>
      </c>
      <c r="AW233" s="12" t="s">
        <v>41</v>
      </c>
      <c r="AX233" s="12" t="s">
        <v>24</v>
      </c>
      <c r="AY233" s="232" t="s">
        <v>214</v>
      </c>
    </row>
    <row r="234" spans="2:65" s="1" customFormat="1" ht="22.5" customHeight="1">
      <c r="B234" s="42"/>
      <c r="C234" s="206" t="s">
        <v>446</v>
      </c>
      <c r="D234" s="206" t="s">
        <v>216</v>
      </c>
      <c r="E234" s="207" t="s">
        <v>684</v>
      </c>
      <c r="F234" s="208" t="s">
        <v>685</v>
      </c>
      <c r="G234" s="209" t="s">
        <v>313</v>
      </c>
      <c r="H234" s="210">
        <v>10</v>
      </c>
      <c r="I234" s="211"/>
      <c r="J234" s="212">
        <f>ROUND(I234*H234,2)</f>
        <v>0</v>
      </c>
      <c r="K234" s="208" t="s">
        <v>234</v>
      </c>
      <c r="L234" s="62"/>
      <c r="M234" s="213" t="s">
        <v>22</v>
      </c>
      <c r="N234" s="214" t="s">
        <v>49</v>
      </c>
      <c r="O234" s="43"/>
      <c r="P234" s="215">
        <f>O234*H234</f>
        <v>0</v>
      </c>
      <c r="Q234" s="215">
        <v>0.00468</v>
      </c>
      <c r="R234" s="215">
        <f>Q234*H234</f>
        <v>0.0468</v>
      </c>
      <c r="S234" s="215">
        <v>0</v>
      </c>
      <c r="T234" s="216">
        <f>S234*H234</f>
        <v>0</v>
      </c>
      <c r="AR234" s="25" t="s">
        <v>221</v>
      </c>
      <c r="AT234" s="25" t="s">
        <v>216</v>
      </c>
      <c r="AU234" s="25" t="s">
        <v>86</v>
      </c>
      <c r="AY234" s="25" t="s">
        <v>214</v>
      </c>
      <c r="BE234" s="217">
        <f>IF(N234="základní",J234,0)</f>
        <v>0</v>
      </c>
      <c r="BF234" s="217">
        <f>IF(N234="snížená",J234,0)</f>
        <v>0</v>
      </c>
      <c r="BG234" s="217">
        <f>IF(N234="zákl. přenesená",J234,0)</f>
        <v>0</v>
      </c>
      <c r="BH234" s="217">
        <f>IF(N234="sníž. přenesená",J234,0)</f>
        <v>0</v>
      </c>
      <c r="BI234" s="217">
        <f>IF(N234="nulová",J234,0)</f>
        <v>0</v>
      </c>
      <c r="BJ234" s="25" t="s">
        <v>24</v>
      </c>
      <c r="BK234" s="217">
        <f>ROUND(I234*H234,2)</f>
        <v>0</v>
      </c>
      <c r="BL234" s="25" t="s">
        <v>221</v>
      </c>
      <c r="BM234" s="25" t="s">
        <v>686</v>
      </c>
    </row>
    <row r="235" spans="2:47" s="1" customFormat="1" ht="27">
      <c r="B235" s="42"/>
      <c r="C235" s="64"/>
      <c r="D235" s="218" t="s">
        <v>223</v>
      </c>
      <c r="E235" s="64"/>
      <c r="F235" s="219" t="s">
        <v>687</v>
      </c>
      <c r="G235" s="64"/>
      <c r="H235" s="64"/>
      <c r="I235" s="174"/>
      <c r="J235" s="64"/>
      <c r="K235" s="64"/>
      <c r="L235" s="62"/>
      <c r="M235" s="220"/>
      <c r="N235" s="43"/>
      <c r="O235" s="43"/>
      <c r="P235" s="43"/>
      <c r="Q235" s="43"/>
      <c r="R235" s="43"/>
      <c r="S235" s="43"/>
      <c r="T235" s="79"/>
      <c r="AT235" s="25" t="s">
        <v>223</v>
      </c>
      <c r="AU235" s="25" t="s">
        <v>86</v>
      </c>
    </row>
    <row r="236" spans="2:47" s="1" customFormat="1" ht="27">
      <c r="B236" s="42"/>
      <c r="C236" s="64"/>
      <c r="D236" s="218" t="s">
        <v>335</v>
      </c>
      <c r="E236" s="64"/>
      <c r="F236" s="270" t="s">
        <v>688</v>
      </c>
      <c r="G236" s="64"/>
      <c r="H236" s="64"/>
      <c r="I236" s="174"/>
      <c r="J236" s="64"/>
      <c r="K236" s="64"/>
      <c r="L236" s="62"/>
      <c r="M236" s="220"/>
      <c r="N236" s="43"/>
      <c r="O236" s="43"/>
      <c r="P236" s="43"/>
      <c r="Q236" s="43"/>
      <c r="R236" s="43"/>
      <c r="S236" s="43"/>
      <c r="T236" s="79"/>
      <c r="AT236" s="25" t="s">
        <v>335</v>
      </c>
      <c r="AU236" s="25" t="s">
        <v>86</v>
      </c>
    </row>
    <row r="237" spans="2:51" s="12" customFormat="1" ht="13.5">
      <c r="B237" s="221"/>
      <c r="C237" s="222"/>
      <c r="D237" s="223" t="s">
        <v>224</v>
      </c>
      <c r="E237" s="224" t="s">
        <v>22</v>
      </c>
      <c r="F237" s="225" t="s">
        <v>689</v>
      </c>
      <c r="G237" s="222"/>
      <c r="H237" s="226">
        <v>10</v>
      </c>
      <c r="I237" s="227"/>
      <c r="J237" s="222"/>
      <c r="K237" s="222"/>
      <c r="L237" s="228"/>
      <c r="M237" s="229"/>
      <c r="N237" s="230"/>
      <c r="O237" s="230"/>
      <c r="P237" s="230"/>
      <c r="Q237" s="230"/>
      <c r="R237" s="230"/>
      <c r="S237" s="230"/>
      <c r="T237" s="231"/>
      <c r="AT237" s="232" t="s">
        <v>224</v>
      </c>
      <c r="AU237" s="232" t="s">
        <v>86</v>
      </c>
      <c r="AV237" s="12" t="s">
        <v>86</v>
      </c>
      <c r="AW237" s="12" t="s">
        <v>41</v>
      </c>
      <c r="AX237" s="12" t="s">
        <v>24</v>
      </c>
      <c r="AY237" s="232" t="s">
        <v>214</v>
      </c>
    </row>
    <row r="238" spans="2:65" s="1" customFormat="1" ht="22.5" customHeight="1">
      <c r="B238" s="42"/>
      <c r="C238" s="206" t="s">
        <v>690</v>
      </c>
      <c r="D238" s="206" t="s">
        <v>216</v>
      </c>
      <c r="E238" s="207" t="s">
        <v>691</v>
      </c>
      <c r="F238" s="208" t="s">
        <v>692</v>
      </c>
      <c r="G238" s="209" t="s">
        <v>313</v>
      </c>
      <c r="H238" s="210">
        <v>4</v>
      </c>
      <c r="I238" s="211"/>
      <c r="J238" s="212">
        <f>ROUND(I238*H238,2)</f>
        <v>0</v>
      </c>
      <c r="K238" s="208" t="s">
        <v>234</v>
      </c>
      <c r="L238" s="62"/>
      <c r="M238" s="213" t="s">
        <v>22</v>
      </c>
      <c r="N238" s="214" t="s">
        <v>49</v>
      </c>
      <c r="O238" s="43"/>
      <c r="P238" s="215">
        <f>O238*H238</f>
        <v>0</v>
      </c>
      <c r="Q238" s="215">
        <v>0.02864</v>
      </c>
      <c r="R238" s="215">
        <f>Q238*H238</f>
        <v>0.11456</v>
      </c>
      <c r="S238" s="215">
        <v>0</v>
      </c>
      <c r="T238" s="216">
        <f>S238*H238</f>
        <v>0</v>
      </c>
      <c r="AR238" s="25" t="s">
        <v>221</v>
      </c>
      <c r="AT238" s="25" t="s">
        <v>216</v>
      </c>
      <c r="AU238" s="25" t="s">
        <v>86</v>
      </c>
      <c r="AY238" s="25" t="s">
        <v>214</v>
      </c>
      <c r="BE238" s="217">
        <f>IF(N238="základní",J238,0)</f>
        <v>0</v>
      </c>
      <c r="BF238" s="217">
        <f>IF(N238="snížená",J238,0)</f>
        <v>0</v>
      </c>
      <c r="BG238" s="217">
        <f>IF(N238="zákl. přenesená",J238,0)</f>
        <v>0</v>
      </c>
      <c r="BH238" s="217">
        <f>IF(N238="sníž. přenesená",J238,0)</f>
        <v>0</v>
      </c>
      <c r="BI238" s="217">
        <f>IF(N238="nulová",J238,0)</f>
        <v>0</v>
      </c>
      <c r="BJ238" s="25" t="s">
        <v>24</v>
      </c>
      <c r="BK238" s="217">
        <f>ROUND(I238*H238,2)</f>
        <v>0</v>
      </c>
      <c r="BL238" s="25" t="s">
        <v>221</v>
      </c>
      <c r="BM238" s="25" t="s">
        <v>693</v>
      </c>
    </row>
    <row r="239" spans="2:47" s="1" customFormat="1" ht="27">
      <c r="B239" s="42"/>
      <c r="C239" s="64"/>
      <c r="D239" s="218" t="s">
        <v>223</v>
      </c>
      <c r="E239" s="64"/>
      <c r="F239" s="219" t="s">
        <v>694</v>
      </c>
      <c r="G239" s="64"/>
      <c r="H239" s="64"/>
      <c r="I239" s="174"/>
      <c r="J239" s="64"/>
      <c r="K239" s="64"/>
      <c r="L239" s="62"/>
      <c r="M239" s="220"/>
      <c r="N239" s="43"/>
      <c r="O239" s="43"/>
      <c r="P239" s="43"/>
      <c r="Q239" s="43"/>
      <c r="R239" s="43"/>
      <c r="S239" s="43"/>
      <c r="T239" s="79"/>
      <c r="AT239" s="25" t="s">
        <v>223</v>
      </c>
      <c r="AU239" s="25" t="s">
        <v>86</v>
      </c>
    </row>
    <row r="240" spans="2:47" s="1" customFormat="1" ht="27">
      <c r="B240" s="42"/>
      <c r="C240" s="64"/>
      <c r="D240" s="218" t="s">
        <v>335</v>
      </c>
      <c r="E240" s="64"/>
      <c r="F240" s="270" t="s">
        <v>695</v>
      </c>
      <c r="G240" s="64"/>
      <c r="H240" s="64"/>
      <c r="I240" s="174"/>
      <c r="J240" s="64"/>
      <c r="K240" s="64"/>
      <c r="L240" s="62"/>
      <c r="M240" s="220"/>
      <c r="N240" s="43"/>
      <c r="O240" s="43"/>
      <c r="P240" s="43"/>
      <c r="Q240" s="43"/>
      <c r="R240" s="43"/>
      <c r="S240" s="43"/>
      <c r="T240" s="79"/>
      <c r="AT240" s="25" t="s">
        <v>335</v>
      </c>
      <c r="AU240" s="25" t="s">
        <v>86</v>
      </c>
    </row>
    <row r="241" spans="2:51" s="12" customFormat="1" ht="13.5">
      <c r="B241" s="221"/>
      <c r="C241" s="222"/>
      <c r="D241" s="223" t="s">
        <v>224</v>
      </c>
      <c r="E241" s="224" t="s">
        <v>22</v>
      </c>
      <c r="F241" s="225" t="s">
        <v>696</v>
      </c>
      <c r="G241" s="222"/>
      <c r="H241" s="226">
        <v>4</v>
      </c>
      <c r="I241" s="227"/>
      <c r="J241" s="222"/>
      <c r="K241" s="222"/>
      <c r="L241" s="228"/>
      <c r="M241" s="229"/>
      <c r="N241" s="230"/>
      <c r="O241" s="230"/>
      <c r="P241" s="230"/>
      <c r="Q241" s="230"/>
      <c r="R241" s="230"/>
      <c r="S241" s="230"/>
      <c r="T241" s="231"/>
      <c r="AT241" s="232" t="s">
        <v>224</v>
      </c>
      <c r="AU241" s="232" t="s">
        <v>86</v>
      </c>
      <c r="AV241" s="12" t="s">
        <v>86</v>
      </c>
      <c r="AW241" s="12" t="s">
        <v>41</v>
      </c>
      <c r="AX241" s="12" t="s">
        <v>24</v>
      </c>
      <c r="AY241" s="232" t="s">
        <v>214</v>
      </c>
    </row>
    <row r="242" spans="2:65" s="1" customFormat="1" ht="22.5" customHeight="1">
      <c r="B242" s="42"/>
      <c r="C242" s="206" t="s">
        <v>697</v>
      </c>
      <c r="D242" s="206" t="s">
        <v>216</v>
      </c>
      <c r="E242" s="207" t="s">
        <v>698</v>
      </c>
      <c r="F242" s="208" t="s">
        <v>699</v>
      </c>
      <c r="G242" s="209" t="s">
        <v>313</v>
      </c>
      <c r="H242" s="210">
        <v>12</v>
      </c>
      <c r="I242" s="211"/>
      <c r="J242" s="212">
        <f>ROUND(I242*H242,2)</f>
        <v>0</v>
      </c>
      <c r="K242" s="208" t="s">
        <v>220</v>
      </c>
      <c r="L242" s="62"/>
      <c r="M242" s="213" t="s">
        <v>22</v>
      </c>
      <c r="N242" s="214" t="s">
        <v>49</v>
      </c>
      <c r="O242" s="43"/>
      <c r="P242" s="215">
        <f>O242*H242</f>
        <v>0</v>
      </c>
      <c r="Q242" s="215">
        <v>0.00024</v>
      </c>
      <c r="R242" s="215">
        <f>Q242*H242</f>
        <v>0.00288</v>
      </c>
      <c r="S242" s="215">
        <v>0</v>
      </c>
      <c r="T242" s="216">
        <f>S242*H242</f>
        <v>0</v>
      </c>
      <c r="AR242" s="25" t="s">
        <v>221</v>
      </c>
      <c r="AT242" s="25" t="s">
        <v>216</v>
      </c>
      <c r="AU242" s="25" t="s">
        <v>86</v>
      </c>
      <c r="AY242" s="25" t="s">
        <v>214</v>
      </c>
      <c r="BE242" s="217">
        <f>IF(N242="základní",J242,0)</f>
        <v>0</v>
      </c>
      <c r="BF242" s="217">
        <f>IF(N242="snížená",J242,0)</f>
        <v>0</v>
      </c>
      <c r="BG242" s="217">
        <f>IF(N242="zákl. přenesená",J242,0)</f>
        <v>0</v>
      </c>
      <c r="BH242" s="217">
        <f>IF(N242="sníž. přenesená",J242,0)</f>
        <v>0</v>
      </c>
      <c r="BI242" s="217">
        <f>IF(N242="nulová",J242,0)</f>
        <v>0</v>
      </c>
      <c r="BJ242" s="25" t="s">
        <v>24</v>
      </c>
      <c r="BK242" s="217">
        <f>ROUND(I242*H242,2)</f>
        <v>0</v>
      </c>
      <c r="BL242" s="25" t="s">
        <v>221</v>
      </c>
      <c r="BM242" s="25" t="s">
        <v>700</v>
      </c>
    </row>
    <row r="243" spans="2:47" s="1" customFormat="1" ht="27">
      <c r="B243" s="42"/>
      <c r="C243" s="64"/>
      <c r="D243" s="218" t="s">
        <v>223</v>
      </c>
      <c r="E243" s="64"/>
      <c r="F243" s="219" t="s">
        <v>701</v>
      </c>
      <c r="G243" s="64"/>
      <c r="H243" s="64"/>
      <c r="I243" s="174"/>
      <c r="J243" s="64"/>
      <c r="K243" s="64"/>
      <c r="L243" s="62"/>
      <c r="M243" s="220"/>
      <c r="N243" s="43"/>
      <c r="O243" s="43"/>
      <c r="P243" s="43"/>
      <c r="Q243" s="43"/>
      <c r="R243" s="43"/>
      <c r="S243" s="43"/>
      <c r="T243" s="79"/>
      <c r="AT243" s="25" t="s">
        <v>223</v>
      </c>
      <c r="AU243" s="25" t="s">
        <v>86</v>
      </c>
    </row>
    <row r="244" spans="2:51" s="12" customFormat="1" ht="13.5">
      <c r="B244" s="221"/>
      <c r="C244" s="222"/>
      <c r="D244" s="223" t="s">
        <v>224</v>
      </c>
      <c r="E244" s="224" t="s">
        <v>22</v>
      </c>
      <c r="F244" s="225" t="s">
        <v>702</v>
      </c>
      <c r="G244" s="222"/>
      <c r="H244" s="226">
        <v>12</v>
      </c>
      <c r="I244" s="227"/>
      <c r="J244" s="222"/>
      <c r="K244" s="222"/>
      <c r="L244" s="228"/>
      <c r="M244" s="229"/>
      <c r="N244" s="230"/>
      <c r="O244" s="230"/>
      <c r="P244" s="230"/>
      <c r="Q244" s="230"/>
      <c r="R244" s="230"/>
      <c r="S244" s="230"/>
      <c r="T244" s="231"/>
      <c r="AT244" s="232" t="s">
        <v>224</v>
      </c>
      <c r="AU244" s="232" t="s">
        <v>86</v>
      </c>
      <c r="AV244" s="12" t="s">
        <v>86</v>
      </c>
      <c r="AW244" s="12" t="s">
        <v>41</v>
      </c>
      <c r="AX244" s="12" t="s">
        <v>24</v>
      </c>
      <c r="AY244" s="232" t="s">
        <v>214</v>
      </c>
    </row>
    <row r="245" spans="2:65" s="1" customFormat="1" ht="22.5" customHeight="1">
      <c r="B245" s="42"/>
      <c r="C245" s="206" t="s">
        <v>703</v>
      </c>
      <c r="D245" s="206" t="s">
        <v>216</v>
      </c>
      <c r="E245" s="207" t="s">
        <v>704</v>
      </c>
      <c r="F245" s="208" t="s">
        <v>705</v>
      </c>
      <c r="G245" s="209" t="s">
        <v>441</v>
      </c>
      <c r="H245" s="210">
        <v>1</v>
      </c>
      <c r="I245" s="211"/>
      <c r="J245" s="212">
        <f>ROUND(I245*H245,2)</f>
        <v>0</v>
      </c>
      <c r="K245" s="208" t="s">
        <v>22</v>
      </c>
      <c r="L245" s="62"/>
      <c r="M245" s="213" t="s">
        <v>22</v>
      </c>
      <c r="N245" s="214" t="s">
        <v>49</v>
      </c>
      <c r="O245" s="43"/>
      <c r="P245" s="215">
        <f>O245*H245</f>
        <v>0</v>
      </c>
      <c r="Q245" s="215">
        <v>1.1</v>
      </c>
      <c r="R245" s="215">
        <f>Q245*H245</f>
        <v>1.1</v>
      </c>
      <c r="S245" s="215">
        <v>0</v>
      </c>
      <c r="T245" s="216">
        <f>S245*H245</f>
        <v>0</v>
      </c>
      <c r="AR245" s="25" t="s">
        <v>221</v>
      </c>
      <c r="AT245" s="25" t="s">
        <v>216</v>
      </c>
      <c r="AU245" s="25" t="s">
        <v>86</v>
      </c>
      <c r="AY245" s="25" t="s">
        <v>214</v>
      </c>
      <c r="BE245" s="217">
        <f>IF(N245="základní",J245,0)</f>
        <v>0</v>
      </c>
      <c r="BF245" s="217">
        <f>IF(N245="snížená",J245,0)</f>
        <v>0</v>
      </c>
      <c r="BG245" s="217">
        <f>IF(N245="zákl. přenesená",J245,0)</f>
        <v>0</v>
      </c>
      <c r="BH245" s="217">
        <f>IF(N245="sníž. přenesená",J245,0)</f>
        <v>0</v>
      </c>
      <c r="BI245" s="217">
        <f>IF(N245="nulová",J245,0)</f>
        <v>0</v>
      </c>
      <c r="BJ245" s="25" t="s">
        <v>24</v>
      </c>
      <c r="BK245" s="217">
        <f>ROUND(I245*H245,2)</f>
        <v>0</v>
      </c>
      <c r="BL245" s="25" t="s">
        <v>221</v>
      </c>
      <c r="BM245" s="25" t="s">
        <v>706</v>
      </c>
    </row>
    <row r="246" spans="2:47" s="1" customFormat="1" ht="13.5">
      <c r="B246" s="42"/>
      <c r="C246" s="64"/>
      <c r="D246" s="218" t="s">
        <v>223</v>
      </c>
      <c r="E246" s="64"/>
      <c r="F246" s="219" t="s">
        <v>707</v>
      </c>
      <c r="G246" s="64"/>
      <c r="H246" s="64"/>
      <c r="I246" s="174"/>
      <c r="J246" s="64"/>
      <c r="K246" s="64"/>
      <c r="L246" s="62"/>
      <c r="M246" s="220"/>
      <c r="N246" s="43"/>
      <c r="O246" s="43"/>
      <c r="P246" s="43"/>
      <c r="Q246" s="43"/>
      <c r="R246" s="43"/>
      <c r="S246" s="43"/>
      <c r="T246" s="79"/>
      <c r="AT246" s="25" t="s">
        <v>223</v>
      </c>
      <c r="AU246" s="25" t="s">
        <v>86</v>
      </c>
    </row>
    <row r="247" spans="2:51" s="12" customFormat="1" ht="13.5">
      <c r="B247" s="221"/>
      <c r="C247" s="222"/>
      <c r="D247" s="218" t="s">
        <v>224</v>
      </c>
      <c r="E247" s="233" t="s">
        <v>22</v>
      </c>
      <c r="F247" s="234" t="s">
        <v>708</v>
      </c>
      <c r="G247" s="222"/>
      <c r="H247" s="235">
        <v>1</v>
      </c>
      <c r="I247" s="227"/>
      <c r="J247" s="222"/>
      <c r="K247" s="222"/>
      <c r="L247" s="228"/>
      <c r="M247" s="229"/>
      <c r="N247" s="230"/>
      <c r="O247" s="230"/>
      <c r="P247" s="230"/>
      <c r="Q247" s="230"/>
      <c r="R247" s="230"/>
      <c r="S247" s="230"/>
      <c r="T247" s="231"/>
      <c r="AT247" s="232" t="s">
        <v>224</v>
      </c>
      <c r="AU247" s="232" t="s">
        <v>86</v>
      </c>
      <c r="AV247" s="12" t="s">
        <v>86</v>
      </c>
      <c r="AW247" s="12" t="s">
        <v>41</v>
      </c>
      <c r="AX247" s="12" t="s">
        <v>24</v>
      </c>
      <c r="AY247" s="232" t="s">
        <v>214</v>
      </c>
    </row>
    <row r="248" spans="2:63" s="11" customFormat="1" ht="29.85" customHeight="1">
      <c r="B248" s="189"/>
      <c r="C248" s="190"/>
      <c r="D248" s="203" t="s">
        <v>77</v>
      </c>
      <c r="E248" s="204" t="s">
        <v>709</v>
      </c>
      <c r="F248" s="204" t="s">
        <v>710</v>
      </c>
      <c r="G248" s="190"/>
      <c r="H248" s="190"/>
      <c r="I248" s="193"/>
      <c r="J248" s="205">
        <f>BK248</f>
        <v>0</v>
      </c>
      <c r="K248" s="190"/>
      <c r="L248" s="195"/>
      <c r="M248" s="196"/>
      <c r="N248" s="197"/>
      <c r="O248" s="197"/>
      <c r="P248" s="198">
        <f>SUM(P249:P261)</f>
        <v>0</v>
      </c>
      <c r="Q248" s="197"/>
      <c r="R248" s="198">
        <f>SUM(R249:R261)</f>
        <v>0.018239</v>
      </c>
      <c r="S248" s="197"/>
      <c r="T248" s="199">
        <f>SUM(T249:T261)</f>
        <v>0</v>
      </c>
      <c r="AR248" s="200" t="s">
        <v>24</v>
      </c>
      <c r="AT248" s="201" t="s">
        <v>77</v>
      </c>
      <c r="AU248" s="201" t="s">
        <v>24</v>
      </c>
      <c r="AY248" s="200" t="s">
        <v>214</v>
      </c>
      <c r="BK248" s="202">
        <f>SUM(BK249:BK261)</f>
        <v>0</v>
      </c>
    </row>
    <row r="249" spans="2:65" s="1" customFormat="1" ht="31.5" customHeight="1">
      <c r="B249" s="42"/>
      <c r="C249" s="206" t="s">
        <v>711</v>
      </c>
      <c r="D249" s="206" t="s">
        <v>216</v>
      </c>
      <c r="E249" s="207" t="s">
        <v>712</v>
      </c>
      <c r="F249" s="208" t="s">
        <v>713</v>
      </c>
      <c r="G249" s="209" t="s">
        <v>359</v>
      </c>
      <c r="H249" s="210">
        <v>106</v>
      </c>
      <c r="I249" s="211"/>
      <c r="J249" s="212">
        <f>ROUND(I249*H249,2)</f>
        <v>0</v>
      </c>
      <c r="K249" s="208" t="s">
        <v>220</v>
      </c>
      <c r="L249" s="62"/>
      <c r="M249" s="213" t="s">
        <v>22</v>
      </c>
      <c r="N249" s="214" t="s">
        <v>49</v>
      </c>
      <c r="O249" s="43"/>
      <c r="P249" s="215">
        <f>O249*H249</f>
        <v>0</v>
      </c>
      <c r="Q249" s="215">
        <v>0</v>
      </c>
      <c r="R249" s="215">
        <f>Q249*H249</f>
        <v>0</v>
      </c>
      <c r="S249" s="215">
        <v>0</v>
      </c>
      <c r="T249" s="216">
        <f>S249*H249</f>
        <v>0</v>
      </c>
      <c r="AR249" s="25" t="s">
        <v>221</v>
      </c>
      <c r="AT249" s="25" t="s">
        <v>216</v>
      </c>
      <c r="AU249" s="25" t="s">
        <v>86</v>
      </c>
      <c r="AY249" s="25" t="s">
        <v>214</v>
      </c>
      <c r="BE249" s="217">
        <f>IF(N249="základní",J249,0)</f>
        <v>0</v>
      </c>
      <c r="BF249" s="217">
        <f>IF(N249="snížená",J249,0)</f>
        <v>0</v>
      </c>
      <c r="BG249" s="217">
        <f>IF(N249="zákl. přenesená",J249,0)</f>
        <v>0</v>
      </c>
      <c r="BH249" s="217">
        <f>IF(N249="sníž. přenesená",J249,0)</f>
        <v>0</v>
      </c>
      <c r="BI249" s="217">
        <f>IF(N249="nulová",J249,0)</f>
        <v>0</v>
      </c>
      <c r="BJ249" s="25" t="s">
        <v>24</v>
      </c>
      <c r="BK249" s="217">
        <f>ROUND(I249*H249,2)</f>
        <v>0</v>
      </c>
      <c r="BL249" s="25" t="s">
        <v>221</v>
      </c>
      <c r="BM249" s="25" t="s">
        <v>714</v>
      </c>
    </row>
    <row r="250" spans="2:47" s="1" customFormat="1" ht="27">
      <c r="B250" s="42"/>
      <c r="C250" s="64"/>
      <c r="D250" s="218" t="s">
        <v>223</v>
      </c>
      <c r="E250" s="64"/>
      <c r="F250" s="219" t="s">
        <v>715</v>
      </c>
      <c r="G250" s="64"/>
      <c r="H250" s="64"/>
      <c r="I250" s="174"/>
      <c r="J250" s="64"/>
      <c r="K250" s="64"/>
      <c r="L250" s="62"/>
      <c r="M250" s="220"/>
      <c r="N250" s="43"/>
      <c r="O250" s="43"/>
      <c r="P250" s="43"/>
      <c r="Q250" s="43"/>
      <c r="R250" s="43"/>
      <c r="S250" s="43"/>
      <c r="T250" s="79"/>
      <c r="AT250" s="25" t="s">
        <v>223</v>
      </c>
      <c r="AU250" s="25" t="s">
        <v>86</v>
      </c>
    </row>
    <row r="251" spans="2:51" s="12" customFormat="1" ht="13.5">
      <c r="B251" s="221"/>
      <c r="C251" s="222"/>
      <c r="D251" s="223" t="s">
        <v>224</v>
      </c>
      <c r="E251" s="224" t="s">
        <v>22</v>
      </c>
      <c r="F251" s="225" t="s">
        <v>716</v>
      </c>
      <c r="G251" s="222"/>
      <c r="H251" s="226">
        <v>106</v>
      </c>
      <c r="I251" s="227"/>
      <c r="J251" s="222"/>
      <c r="K251" s="222"/>
      <c r="L251" s="228"/>
      <c r="M251" s="229"/>
      <c r="N251" s="230"/>
      <c r="O251" s="230"/>
      <c r="P251" s="230"/>
      <c r="Q251" s="230"/>
      <c r="R251" s="230"/>
      <c r="S251" s="230"/>
      <c r="T251" s="231"/>
      <c r="AT251" s="232" t="s">
        <v>224</v>
      </c>
      <c r="AU251" s="232" t="s">
        <v>86</v>
      </c>
      <c r="AV251" s="12" t="s">
        <v>86</v>
      </c>
      <c r="AW251" s="12" t="s">
        <v>41</v>
      </c>
      <c r="AX251" s="12" t="s">
        <v>24</v>
      </c>
      <c r="AY251" s="232" t="s">
        <v>214</v>
      </c>
    </row>
    <row r="252" spans="2:65" s="1" customFormat="1" ht="31.5" customHeight="1">
      <c r="B252" s="42"/>
      <c r="C252" s="206" t="s">
        <v>717</v>
      </c>
      <c r="D252" s="206" t="s">
        <v>216</v>
      </c>
      <c r="E252" s="207" t="s">
        <v>718</v>
      </c>
      <c r="F252" s="208" t="s">
        <v>719</v>
      </c>
      <c r="G252" s="209" t="s">
        <v>359</v>
      </c>
      <c r="H252" s="210">
        <v>3180</v>
      </c>
      <c r="I252" s="211"/>
      <c r="J252" s="212">
        <f>ROUND(I252*H252,2)</f>
        <v>0</v>
      </c>
      <c r="K252" s="208" t="s">
        <v>220</v>
      </c>
      <c r="L252" s="62"/>
      <c r="M252" s="213" t="s">
        <v>22</v>
      </c>
      <c r="N252" s="214" t="s">
        <v>49</v>
      </c>
      <c r="O252" s="43"/>
      <c r="P252" s="215">
        <f>O252*H252</f>
        <v>0</v>
      </c>
      <c r="Q252" s="215">
        <v>0</v>
      </c>
      <c r="R252" s="215">
        <f>Q252*H252</f>
        <v>0</v>
      </c>
      <c r="S252" s="215">
        <v>0</v>
      </c>
      <c r="T252" s="216">
        <f>S252*H252</f>
        <v>0</v>
      </c>
      <c r="AR252" s="25" t="s">
        <v>221</v>
      </c>
      <c r="AT252" s="25" t="s">
        <v>216</v>
      </c>
      <c r="AU252" s="25" t="s">
        <v>86</v>
      </c>
      <c r="AY252" s="25" t="s">
        <v>214</v>
      </c>
      <c r="BE252" s="217">
        <f>IF(N252="základní",J252,0)</f>
        <v>0</v>
      </c>
      <c r="BF252" s="217">
        <f>IF(N252="snížená",J252,0)</f>
        <v>0</v>
      </c>
      <c r="BG252" s="217">
        <f>IF(N252="zákl. přenesená",J252,0)</f>
        <v>0</v>
      </c>
      <c r="BH252" s="217">
        <f>IF(N252="sníž. přenesená",J252,0)</f>
        <v>0</v>
      </c>
      <c r="BI252" s="217">
        <f>IF(N252="nulová",J252,0)</f>
        <v>0</v>
      </c>
      <c r="BJ252" s="25" t="s">
        <v>24</v>
      </c>
      <c r="BK252" s="217">
        <f>ROUND(I252*H252,2)</f>
        <v>0</v>
      </c>
      <c r="BL252" s="25" t="s">
        <v>221</v>
      </c>
      <c r="BM252" s="25" t="s">
        <v>720</v>
      </c>
    </row>
    <row r="253" spans="2:47" s="1" customFormat="1" ht="27">
      <c r="B253" s="42"/>
      <c r="C253" s="64"/>
      <c r="D253" s="218" t="s">
        <v>223</v>
      </c>
      <c r="E253" s="64"/>
      <c r="F253" s="219" t="s">
        <v>721</v>
      </c>
      <c r="G253" s="64"/>
      <c r="H253" s="64"/>
      <c r="I253" s="174"/>
      <c r="J253" s="64"/>
      <c r="K253" s="64"/>
      <c r="L253" s="62"/>
      <c r="M253" s="220"/>
      <c r="N253" s="43"/>
      <c r="O253" s="43"/>
      <c r="P253" s="43"/>
      <c r="Q253" s="43"/>
      <c r="R253" s="43"/>
      <c r="S253" s="43"/>
      <c r="T253" s="79"/>
      <c r="AT253" s="25" t="s">
        <v>223</v>
      </c>
      <c r="AU253" s="25" t="s">
        <v>86</v>
      </c>
    </row>
    <row r="254" spans="2:47" s="1" customFormat="1" ht="27">
      <c r="B254" s="42"/>
      <c r="C254" s="64"/>
      <c r="D254" s="218" t="s">
        <v>335</v>
      </c>
      <c r="E254" s="64"/>
      <c r="F254" s="270" t="s">
        <v>722</v>
      </c>
      <c r="G254" s="64"/>
      <c r="H254" s="64"/>
      <c r="I254" s="174"/>
      <c r="J254" s="64"/>
      <c r="K254" s="64"/>
      <c r="L254" s="62"/>
      <c r="M254" s="220"/>
      <c r="N254" s="43"/>
      <c r="O254" s="43"/>
      <c r="P254" s="43"/>
      <c r="Q254" s="43"/>
      <c r="R254" s="43"/>
      <c r="S254" s="43"/>
      <c r="T254" s="79"/>
      <c r="AT254" s="25" t="s">
        <v>335</v>
      </c>
      <c r="AU254" s="25" t="s">
        <v>86</v>
      </c>
    </row>
    <row r="255" spans="2:51" s="12" customFormat="1" ht="13.5">
      <c r="B255" s="221"/>
      <c r="C255" s="222"/>
      <c r="D255" s="223" t="s">
        <v>224</v>
      </c>
      <c r="E255" s="222"/>
      <c r="F255" s="225" t="s">
        <v>723</v>
      </c>
      <c r="G255" s="222"/>
      <c r="H255" s="226">
        <v>3180</v>
      </c>
      <c r="I255" s="227"/>
      <c r="J255" s="222"/>
      <c r="K255" s="222"/>
      <c r="L255" s="228"/>
      <c r="M255" s="229"/>
      <c r="N255" s="230"/>
      <c r="O255" s="230"/>
      <c r="P255" s="230"/>
      <c r="Q255" s="230"/>
      <c r="R255" s="230"/>
      <c r="S255" s="230"/>
      <c r="T255" s="231"/>
      <c r="AT255" s="232" t="s">
        <v>224</v>
      </c>
      <c r="AU255" s="232" t="s">
        <v>86</v>
      </c>
      <c r="AV255" s="12" t="s">
        <v>86</v>
      </c>
      <c r="AW255" s="12" t="s">
        <v>6</v>
      </c>
      <c r="AX255" s="12" t="s">
        <v>24</v>
      </c>
      <c r="AY255" s="232" t="s">
        <v>214</v>
      </c>
    </row>
    <row r="256" spans="2:65" s="1" customFormat="1" ht="31.5" customHeight="1">
      <c r="B256" s="42"/>
      <c r="C256" s="206" t="s">
        <v>724</v>
      </c>
      <c r="D256" s="206" t="s">
        <v>216</v>
      </c>
      <c r="E256" s="207" t="s">
        <v>725</v>
      </c>
      <c r="F256" s="208" t="s">
        <v>726</v>
      </c>
      <c r="G256" s="209" t="s">
        <v>359</v>
      </c>
      <c r="H256" s="210">
        <v>106</v>
      </c>
      <c r="I256" s="211"/>
      <c r="J256" s="212">
        <f>ROUND(I256*H256,2)</f>
        <v>0</v>
      </c>
      <c r="K256" s="208" t="s">
        <v>220</v>
      </c>
      <c r="L256" s="62"/>
      <c r="M256" s="213" t="s">
        <v>22</v>
      </c>
      <c r="N256" s="214" t="s">
        <v>49</v>
      </c>
      <c r="O256" s="43"/>
      <c r="P256" s="215">
        <f>O256*H256</f>
        <v>0</v>
      </c>
      <c r="Q256" s="215">
        <v>0</v>
      </c>
      <c r="R256" s="215">
        <f>Q256*H256</f>
        <v>0</v>
      </c>
      <c r="S256" s="215">
        <v>0</v>
      </c>
      <c r="T256" s="216">
        <f>S256*H256</f>
        <v>0</v>
      </c>
      <c r="AR256" s="25" t="s">
        <v>221</v>
      </c>
      <c r="AT256" s="25" t="s">
        <v>216</v>
      </c>
      <c r="AU256" s="25" t="s">
        <v>86</v>
      </c>
      <c r="AY256" s="25" t="s">
        <v>214</v>
      </c>
      <c r="BE256" s="217">
        <f>IF(N256="základní",J256,0)</f>
        <v>0</v>
      </c>
      <c r="BF256" s="217">
        <f>IF(N256="snížená",J256,0)</f>
        <v>0</v>
      </c>
      <c r="BG256" s="217">
        <f>IF(N256="zákl. přenesená",J256,0)</f>
        <v>0</v>
      </c>
      <c r="BH256" s="217">
        <f>IF(N256="sníž. přenesená",J256,0)</f>
        <v>0</v>
      </c>
      <c r="BI256" s="217">
        <f>IF(N256="nulová",J256,0)</f>
        <v>0</v>
      </c>
      <c r="BJ256" s="25" t="s">
        <v>24</v>
      </c>
      <c r="BK256" s="217">
        <f>ROUND(I256*H256,2)</f>
        <v>0</v>
      </c>
      <c r="BL256" s="25" t="s">
        <v>221</v>
      </c>
      <c r="BM256" s="25" t="s">
        <v>727</v>
      </c>
    </row>
    <row r="257" spans="2:47" s="1" customFormat="1" ht="27">
      <c r="B257" s="42"/>
      <c r="C257" s="64"/>
      <c r="D257" s="218" t="s">
        <v>223</v>
      </c>
      <c r="E257" s="64"/>
      <c r="F257" s="219" t="s">
        <v>728</v>
      </c>
      <c r="G257" s="64"/>
      <c r="H257" s="64"/>
      <c r="I257" s="174"/>
      <c r="J257" s="64"/>
      <c r="K257" s="64"/>
      <c r="L257" s="62"/>
      <c r="M257" s="220"/>
      <c r="N257" s="43"/>
      <c r="O257" s="43"/>
      <c r="P257" s="43"/>
      <c r="Q257" s="43"/>
      <c r="R257" s="43"/>
      <c r="S257" s="43"/>
      <c r="T257" s="79"/>
      <c r="AT257" s="25" t="s">
        <v>223</v>
      </c>
      <c r="AU257" s="25" t="s">
        <v>86</v>
      </c>
    </row>
    <row r="258" spans="2:51" s="12" customFormat="1" ht="13.5">
      <c r="B258" s="221"/>
      <c r="C258" s="222"/>
      <c r="D258" s="223" t="s">
        <v>224</v>
      </c>
      <c r="E258" s="224" t="s">
        <v>22</v>
      </c>
      <c r="F258" s="225" t="s">
        <v>716</v>
      </c>
      <c r="G258" s="222"/>
      <c r="H258" s="226">
        <v>106</v>
      </c>
      <c r="I258" s="227"/>
      <c r="J258" s="222"/>
      <c r="K258" s="222"/>
      <c r="L258" s="228"/>
      <c r="M258" s="229"/>
      <c r="N258" s="230"/>
      <c r="O258" s="230"/>
      <c r="P258" s="230"/>
      <c r="Q258" s="230"/>
      <c r="R258" s="230"/>
      <c r="S258" s="230"/>
      <c r="T258" s="231"/>
      <c r="AT258" s="232" t="s">
        <v>224</v>
      </c>
      <c r="AU258" s="232" t="s">
        <v>86</v>
      </c>
      <c r="AV258" s="12" t="s">
        <v>86</v>
      </c>
      <c r="AW258" s="12" t="s">
        <v>41</v>
      </c>
      <c r="AX258" s="12" t="s">
        <v>24</v>
      </c>
      <c r="AY258" s="232" t="s">
        <v>214</v>
      </c>
    </row>
    <row r="259" spans="2:65" s="1" customFormat="1" ht="31.5" customHeight="1">
      <c r="B259" s="42"/>
      <c r="C259" s="206" t="s">
        <v>729</v>
      </c>
      <c r="D259" s="206" t="s">
        <v>216</v>
      </c>
      <c r="E259" s="207" t="s">
        <v>730</v>
      </c>
      <c r="F259" s="208" t="s">
        <v>731</v>
      </c>
      <c r="G259" s="209" t="s">
        <v>359</v>
      </c>
      <c r="H259" s="210">
        <v>140.3</v>
      </c>
      <c r="I259" s="211"/>
      <c r="J259" s="212">
        <f>ROUND(I259*H259,2)</f>
        <v>0</v>
      </c>
      <c r="K259" s="208" t="s">
        <v>220</v>
      </c>
      <c r="L259" s="62"/>
      <c r="M259" s="213" t="s">
        <v>22</v>
      </c>
      <c r="N259" s="214" t="s">
        <v>49</v>
      </c>
      <c r="O259" s="43"/>
      <c r="P259" s="215">
        <f>O259*H259</f>
        <v>0</v>
      </c>
      <c r="Q259" s="215">
        <v>0.00013</v>
      </c>
      <c r="R259" s="215">
        <f>Q259*H259</f>
        <v>0.018239</v>
      </c>
      <c r="S259" s="215">
        <v>0</v>
      </c>
      <c r="T259" s="216">
        <f>S259*H259</f>
        <v>0</v>
      </c>
      <c r="AR259" s="25" t="s">
        <v>221</v>
      </c>
      <c r="AT259" s="25" t="s">
        <v>216</v>
      </c>
      <c r="AU259" s="25" t="s">
        <v>86</v>
      </c>
      <c r="AY259" s="25" t="s">
        <v>214</v>
      </c>
      <c r="BE259" s="217">
        <f>IF(N259="základní",J259,0)</f>
        <v>0</v>
      </c>
      <c r="BF259" s="217">
        <f>IF(N259="snížená",J259,0)</f>
        <v>0</v>
      </c>
      <c r="BG259" s="217">
        <f>IF(N259="zákl. přenesená",J259,0)</f>
        <v>0</v>
      </c>
      <c r="BH259" s="217">
        <f>IF(N259="sníž. přenesená",J259,0)</f>
        <v>0</v>
      </c>
      <c r="BI259" s="217">
        <f>IF(N259="nulová",J259,0)</f>
        <v>0</v>
      </c>
      <c r="BJ259" s="25" t="s">
        <v>24</v>
      </c>
      <c r="BK259" s="217">
        <f>ROUND(I259*H259,2)</f>
        <v>0</v>
      </c>
      <c r="BL259" s="25" t="s">
        <v>221</v>
      </c>
      <c r="BM259" s="25" t="s">
        <v>732</v>
      </c>
    </row>
    <row r="260" spans="2:47" s="1" customFormat="1" ht="27">
      <c r="B260" s="42"/>
      <c r="C260" s="64"/>
      <c r="D260" s="218" t="s">
        <v>223</v>
      </c>
      <c r="E260" s="64"/>
      <c r="F260" s="219" t="s">
        <v>733</v>
      </c>
      <c r="G260" s="64"/>
      <c r="H260" s="64"/>
      <c r="I260" s="174"/>
      <c r="J260" s="64"/>
      <c r="K260" s="64"/>
      <c r="L260" s="62"/>
      <c r="M260" s="220"/>
      <c r="N260" s="43"/>
      <c r="O260" s="43"/>
      <c r="P260" s="43"/>
      <c r="Q260" s="43"/>
      <c r="R260" s="43"/>
      <c r="S260" s="43"/>
      <c r="T260" s="79"/>
      <c r="AT260" s="25" t="s">
        <v>223</v>
      </c>
      <c r="AU260" s="25" t="s">
        <v>86</v>
      </c>
    </row>
    <row r="261" spans="2:51" s="12" customFormat="1" ht="13.5">
      <c r="B261" s="221"/>
      <c r="C261" s="222"/>
      <c r="D261" s="218" t="s">
        <v>224</v>
      </c>
      <c r="E261" s="233" t="s">
        <v>22</v>
      </c>
      <c r="F261" s="234" t="s">
        <v>734</v>
      </c>
      <c r="G261" s="222"/>
      <c r="H261" s="235">
        <v>140.3</v>
      </c>
      <c r="I261" s="227"/>
      <c r="J261" s="222"/>
      <c r="K261" s="222"/>
      <c r="L261" s="228"/>
      <c r="M261" s="229"/>
      <c r="N261" s="230"/>
      <c r="O261" s="230"/>
      <c r="P261" s="230"/>
      <c r="Q261" s="230"/>
      <c r="R261" s="230"/>
      <c r="S261" s="230"/>
      <c r="T261" s="231"/>
      <c r="AT261" s="232" t="s">
        <v>224</v>
      </c>
      <c r="AU261" s="232" t="s">
        <v>86</v>
      </c>
      <c r="AV261" s="12" t="s">
        <v>86</v>
      </c>
      <c r="AW261" s="12" t="s">
        <v>41</v>
      </c>
      <c r="AX261" s="12" t="s">
        <v>24</v>
      </c>
      <c r="AY261" s="232" t="s">
        <v>214</v>
      </c>
    </row>
    <row r="262" spans="2:63" s="11" customFormat="1" ht="29.85" customHeight="1">
      <c r="B262" s="189"/>
      <c r="C262" s="190"/>
      <c r="D262" s="203" t="s">
        <v>77</v>
      </c>
      <c r="E262" s="204" t="s">
        <v>444</v>
      </c>
      <c r="F262" s="204" t="s">
        <v>445</v>
      </c>
      <c r="G262" s="190"/>
      <c r="H262" s="190"/>
      <c r="I262" s="193"/>
      <c r="J262" s="205">
        <f>BK262</f>
        <v>0</v>
      </c>
      <c r="K262" s="190"/>
      <c r="L262" s="195"/>
      <c r="M262" s="196"/>
      <c r="N262" s="197"/>
      <c r="O262" s="197"/>
      <c r="P262" s="198">
        <f>SUM(P263:P264)</f>
        <v>0</v>
      </c>
      <c r="Q262" s="197"/>
      <c r="R262" s="198">
        <f>SUM(R263:R264)</f>
        <v>0</v>
      </c>
      <c r="S262" s="197"/>
      <c r="T262" s="199">
        <f>SUM(T263:T264)</f>
        <v>0</v>
      </c>
      <c r="AR262" s="200" t="s">
        <v>24</v>
      </c>
      <c r="AT262" s="201" t="s">
        <v>77</v>
      </c>
      <c r="AU262" s="201" t="s">
        <v>24</v>
      </c>
      <c r="AY262" s="200" t="s">
        <v>214</v>
      </c>
      <c r="BK262" s="202">
        <f>SUM(BK263:BK264)</f>
        <v>0</v>
      </c>
    </row>
    <row r="263" spans="2:65" s="1" customFormat="1" ht="22.5" customHeight="1">
      <c r="B263" s="42"/>
      <c r="C263" s="206" t="s">
        <v>735</v>
      </c>
      <c r="D263" s="206" t="s">
        <v>216</v>
      </c>
      <c r="E263" s="207" t="s">
        <v>736</v>
      </c>
      <c r="F263" s="208" t="s">
        <v>737</v>
      </c>
      <c r="G263" s="209" t="s">
        <v>373</v>
      </c>
      <c r="H263" s="210">
        <v>93.113</v>
      </c>
      <c r="I263" s="211"/>
      <c r="J263" s="212">
        <f>ROUND(I263*H263,2)</f>
        <v>0</v>
      </c>
      <c r="K263" s="208" t="s">
        <v>220</v>
      </c>
      <c r="L263" s="62"/>
      <c r="M263" s="213" t="s">
        <v>22</v>
      </c>
      <c r="N263" s="214" t="s">
        <v>49</v>
      </c>
      <c r="O263" s="43"/>
      <c r="P263" s="215">
        <f>O263*H263</f>
        <v>0</v>
      </c>
      <c r="Q263" s="215">
        <v>0</v>
      </c>
      <c r="R263" s="215">
        <f>Q263*H263</f>
        <v>0</v>
      </c>
      <c r="S263" s="215">
        <v>0</v>
      </c>
      <c r="T263" s="216">
        <f>S263*H263</f>
        <v>0</v>
      </c>
      <c r="AR263" s="25" t="s">
        <v>221</v>
      </c>
      <c r="AT263" s="25" t="s">
        <v>216</v>
      </c>
      <c r="AU263" s="25" t="s">
        <v>86</v>
      </c>
      <c r="AY263" s="25" t="s">
        <v>214</v>
      </c>
      <c r="BE263" s="217">
        <f>IF(N263="základní",J263,0)</f>
        <v>0</v>
      </c>
      <c r="BF263" s="217">
        <f>IF(N263="snížená",J263,0)</f>
        <v>0</v>
      </c>
      <c r="BG263" s="217">
        <f>IF(N263="zákl. přenesená",J263,0)</f>
        <v>0</v>
      </c>
      <c r="BH263" s="217">
        <f>IF(N263="sníž. přenesená",J263,0)</f>
        <v>0</v>
      </c>
      <c r="BI263" s="217">
        <f>IF(N263="nulová",J263,0)</f>
        <v>0</v>
      </c>
      <c r="BJ263" s="25" t="s">
        <v>24</v>
      </c>
      <c r="BK263" s="217">
        <f>ROUND(I263*H263,2)</f>
        <v>0</v>
      </c>
      <c r="BL263" s="25" t="s">
        <v>221</v>
      </c>
      <c r="BM263" s="25" t="s">
        <v>738</v>
      </c>
    </row>
    <row r="264" spans="2:47" s="1" customFormat="1" ht="40.5">
      <c r="B264" s="42"/>
      <c r="C264" s="64"/>
      <c r="D264" s="218" t="s">
        <v>223</v>
      </c>
      <c r="E264" s="64"/>
      <c r="F264" s="219" t="s">
        <v>739</v>
      </c>
      <c r="G264" s="64"/>
      <c r="H264" s="64"/>
      <c r="I264" s="174"/>
      <c r="J264" s="64"/>
      <c r="K264" s="64"/>
      <c r="L264" s="62"/>
      <c r="M264" s="220"/>
      <c r="N264" s="43"/>
      <c r="O264" s="43"/>
      <c r="P264" s="43"/>
      <c r="Q264" s="43"/>
      <c r="R264" s="43"/>
      <c r="S264" s="43"/>
      <c r="T264" s="79"/>
      <c r="AT264" s="25" t="s">
        <v>223</v>
      </c>
      <c r="AU264" s="25" t="s">
        <v>86</v>
      </c>
    </row>
    <row r="265" spans="2:63" s="11" customFormat="1" ht="37.35" customHeight="1">
      <c r="B265" s="189"/>
      <c r="C265" s="190"/>
      <c r="D265" s="191" t="s">
        <v>77</v>
      </c>
      <c r="E265" s="192" t="s">
        <v>740</v>
      </c>
      <c r="F265" s="192" t="s">
        <v>741</v>
      </c>
      <c r="G265" s="190"/>
      <c r="H265" s="190"/>
      <c r="I265" s="193"/>
      <c r="J265" s="194">
        <f>BK265</f>
        <v>0</v>
      </c>
      <c r="K265" s="190"/>
      <c r="L265" s="195"/>
      <c r="M265" s="196"/>
      <c r="N265" s="197"/>
      <c r="O265" s="197"/>
      <c r="P265" s="198">
        <f>P266+P282+P297+P315+P355+P364+P377+P442+P457+P516+P547+P561+P574+P588</f>
        <v>0</v>
      </c>
      <c r="Q265" s="197"/>
      <c r="R265" s="198">
        <f>R266+R282+R297+R315+R355+R364+R377+R442+R457+R516+R547+R561+R574+R588</f>
        <v>12.02740902</v>
      </c>
      <c r="S265" s="197"/>
      <c r="T265" s="199">
        <f>T266+T282+T297+T315+T355+T364+T377+T442+T457+T516+T547+T561+T574+T588</f>
        <v>0</v>
      </c>
      <c r="AR265" s="200" t="s">
        <v>86</v>
      </c>
      <c r="AT265" s="201" t="s">
        <v>77</v>
      </c>
      <c r="AU265" s="201" t="s">
        <v>78</v>
      </c>
      <c r="AY265" s="200" t="s">
        <v>214</v>
      </c>
      <c r="BK265" s="202">
        <f>BK266+BK282+BK297+BK315+BK355+BK364+BK377+BK442+BK457+BK516+BK547+BK561+BK574+BK588</f>
        <v>0</v>
      </c>
    </row>
    <row r="266" spans="2:63" s="11" customFormat="1" ht="19.9" customHeight="1">
      <c r="B266" s="189"/>
      <c r="C266" s="190"/>
      <c r="D266" s="203" t="s">
        <v>77</v>
      </c>
      <c r="E266" s="204" t="s">
        <v>742</v>
      </c>
      <c r="F266" s="204" t="s">
        <v>743</v>
      </c>
      <c r="G266" s="190"/>
      <c r="H266" s="190"/>
      <c r="I266" s="193"/>
      <c r="J266" s="205">
        <f>BK266</f>
        <v>0</v>
      </c>
      <c r="K266" s="190"/>
      <c r="L266" s="195"/>
      <c r="M266" s="196"/>
      <c r="N266" s="197"/>
      <c r="O266" s="197"/>
      <c r="P266" s="198">
        <f>SUM(P267:P281)</f>
        <v>0</v>
      </c>
      <c r="Q266" s="197"/>
      <c r="R266" s="198">
        <f>SUM(R267:R281)</f>
        <v>0.20015084000000002</v>
      </c>
      <c r="S266" s="197"/>
      <c r="T266" s="199">
        <f>SUM(T267:T281)</f>
        <v>0</v>
      </c>
      <c r="AR266" s="200" t="s">
        <v>86</v>
      </c>
      <c r="AT266" s="201" t="s">
        <v>77</v>
      </c>
      <c r="AU266" s="201" t="s">
        <v>24</v>
      </c>
      <c r="AY266" s="200" t="s">
        <v>214</v>
      </c>
      <c r="BK266" s="202">
        <f>SUM(BK267:BK281)</f>
        <v>0</v>
      </c>
    </row>
    <row r="267" spans="2:65" s="1" customFormat="1" ht="22.5" customHeight="1">
      <c r="B267" s="42"/>
      <c r="C267" s="206" t="s">
        <v>744</v>
      </c>
      <c r="D267" s="206" t="s">
        <v>216</v>
      </c>
      <c r="E267" s="207" t="s">
        <v>745</v>
      </c>
      <c r="F267" s="208" t="s">
        <v>746</v>
      </c>
      <c r="G267" s="209" t="s">
        <v>359</v>
      </c>
      <c r="H267" s="210">
        <v>38.698</v>
      </c>
      <c r="I267" s="211"/>
      <c r="J267" s="212">
        <f>ROUND(I267*H267,2)</f>
        <v>0</v>
      </c>
      <c r="K267" s="208" t="s">
        <v>220</v>
      </c>
      <c r="L267" s="62"/>
      <c r="M267" s="213" t="s">
        <v>22</v>
      </c>
      <c r="N267" s="214" t="s">
        <v>49</v>
      </c>
      <c r="O267" s="43"/>
      <c r="P267" s="215">
        <f>O267*H267</f>
        <v>0</v>
      </c>
      <c r="Q267" s="215">
        <v>0</v>
      </c>
      <c r="R267" s="215">
        <f>Q267*H267</f>
        <v>0</v>
      </c>
      <c r="S267" s="215">
        <v>0</v>
      </c>
      <c r="T267" s="216">
        <f>S267*H267</f>
        <v>0</v>
      </c>
      <c r="AR267" s="25" t="s">
        <v>310</v>
      </c>
      <c r="AT267" s="25" t="s">
        <v>216</v>
      </c>
      <c r="AU267" s="25" t="s">
        <v>86</v>
      </c>
      <c r="AY267" s="25" t="s">
        <v>214</v>
      </c>
      <c r="BE267" s="217">
        <f>IF(N267="základní",J267,0)</f>
        <v>0</v>
      </c>
      <c r="BF267" s="217">
        <f>IF(N267="snížená",J267,0)</f>
        <v>0</v>
      </c>
      <c r="BG267" s="217">
        <f>IF(N267="zákl. přenesená",J267,0)</f>
        <v>0</v>
      </c>
      <c r="BH267" s="217">
        <f>IF(N267="sníž. přenesená",J267,0)</f>
        <v>0</v>
      </c>
      <c r="BI267" s="217">
        <f>IF(N267="nulová",J267,0)</f>
        <v>0</v>
      </c>
      <c r="BJ267" s="25" t="s">
        <v>24</v>
      </c>
      <c r="BK267" s="217">
        <f>ROUND(I267*H267,2)</f>
        <v>0</v>
      </c>
      <c r="BL267" s="25" t="s">
        <v>310</v>
      </c>
      <c r="BM267" s="25" t="s">
        <v>747</v>
      </c>
    </row>
    <row r="268" spans="2:47" s="1" customFormat="1" ht="27">
      <c r="B268" s="42"/>
      <c r="C268" s="64"/>
      <c r="D268" s="218" t="s">
        <v>223</v>
      </c>
      <c r="E268" s="64"/>
      <c r="F268" s="219" t="s">
        <v>748</v>
      </c>
      <c r="G268" s="64"/>
      <c r="H268" s="64"/>
      <c r="I268" s="174"/>
      <c r="J268" s="64"/>
      <c r="K268" s="64"/>
      <c r="L268" s="62"/>
      <c r="M268" s="220"/>
      <c r="N268" s="43"/>
      <c r="O268" s="43"/>
      <c r="P268" s="43"/>
      <c r="Q268" s="43"/>
      <c r="R268" s="43"/>
      <c r="S268" s="43"/>
      <c r="T268" s="79"/>
      <c r="AT268" s="25" t="s">
        <v>223</v>
      </c>
      <c r="AU268" s="25" t="s">
        <v>86</v>
      </c>
    </row>
    <row r="269" spans="2:51" s="12" customFormat="1" ht="13.5">
      <c r="B269" s="221"/>
      <c r="C269" s="222"/>
      <c r="D269" s="223" t="s">
        <v>224</v>
      </c>
      <c r="E269" s="224" t="s">
        <v>462</v>
      </c>
      <c r="F269" s="225" t="s">
        <v>749</v>
      </c>
      <c r="G269" s="222"/>
      <c r="H269" s="226">
        <v>38.698</v>
      </c>
      <c r="I269" s="227"/>
      <c r="J269" s="222"/>
      <c r="K269" s="222"/>
      <c r="L269" s="228"/>
      <c r="M269" s="229"/>
      <c r="N269" s="230"/>
      <c r="O269" s="230"/>
      <c r="P269" s="230"/>
      <c r="Q269" s="230"/>
      <c r="R269" s="230"/>
      <c r="S269" s="230"/>
      <c r="T269" s="231"/>
      <c r="AT269" s="232" t="s">
        <v>224</v>
      </c>
      <c r="AU269" s="232" t="s">
        <v>86</v>
      </c>
      <c r="AV269" s="12" t="s">
        <v>86</v>
      </c>
      <c r="AW269" s="12" t="s">
        <v>41</v>
      </c>
      <c r="AX269" s="12" t="s">
        <v>24</v>
      </c>
      <c r="AY269" s="232" t="s">
        <v>214</v>
      </c>
    </row>
    <row r="270" spans="2:65" s="1" customFormat="1" ht="22.5" customHeight="1">
      <c r="B270" s="42"/>
      <c r="C270" s="236" t="s">
        <v>750</v>
      </c>
      <c r="D270" s="236" t="s">
        <v>179</v>
      </c>
      <c r="E270" s="237" t="s">
        <v>751</v>
      </c>
      <c r="F270" s="238" t="s">
        <v>752</v>
      </c>
      <c r="G270" s="239" t="s">
        <v>373</v>
      </c>
      <c r="H270" s="240">
        <v>0.012</v>
      </c>
      <c r="I270" s="241"/>
      <c r="J270" s="242">
        <f>ROUND(I270*H270,2)</f>
        <v>0</v>
      </c>
      <c r="K270" s="238" t="s">
        <v>220</v>
      </c>
      <c r="L270" s="243"/>
      <c r="M270" s="244" t="s">
        <v>22</v>
      </c>
      <c r="N270" s="245" t="s">
        <v>49</v>
      </c>
      <c r="O270" s="43"/>
      <c r="P270" s="215">
        <f>O270*H270</f>
        <v>0</v>
      </c>
      <c r="Q270" s="215">
        <v>1</v>
      </c>
      <c r="R270" s="215">
        <f>Q270*H270</f>
        <v>0.012</v>
      </c>
      <c r="S270" s="215">
        <v>0</v>
      </c>
      <c r="T270" s="216">
        <f>S270*H270</f>
        <v>0</v>
      </c>
      <c r="AR270" s="25" t="s">
        <v>416</v>
      </c>
      <c r="AT270" s="25" t="s">
        <v>179</v>
      </c>
      <c r="AU270" s="25" t="s">
        <v>86</v>
      </c>
      <c r="AY270" s="25" t="s">
        <v>214</v>
      </c>
      <c r="BE270" s="217">
        <f>IF(N270="základní",J270,0)</f>
        <v>0</v>
      </c>
      <c r="BF270" s="217">
        <f>IF(N270="snížená",J270,0)</f>
        <v>0</v>
      </c>
      <c r="BG270" s="217">
        <f>IF(N270="zákl. přenesená",J270,0)</f>
        <v>0</v>
      </c>
      <c r="BH270" s="217">
        <f>IF(N270="sníž. přenesená",J270,0)</f>
        <v>0</v>
      </c>
      <c r="BI270" s="217">
        <f>IF(N270="nulová",J270,0)</f>
        <v>0</v>
      </c>
      <c r="BJ270" s="25" t="s">
        <v>24</v>
      </c>
      <c r="BK270" s="217">
        <f>ROUND(I270*H270,2)</f>
        <v>0</v>
      </c>
      <c r="BL270" s="25" t="s">
        <v>310</v>
      </c>
      <c r="BM270" s="25" t="s">
        <v>753</v>
      </c>
    </row>
    <row r="271" spans="2:47" s="1" customFormat="1" ht="27">
      <c r="B271" s="42"/>
      <c r="C271" s="64"/>
      <c r="D271" s="218" t="s">
        <v>223</v>
      </c>
      <c r="E271" s="64"/>
      <c r="F271" s="219" t="s">
        <v>754</v>
      </c>
      <c r="G271" s="64"/>
      <c r="H271" s="64"/>
      <c r="I271" s="174"/>
      <c r="J271" s="64"/>
      <c r="K271" s="64"/>
      <c r="L271" s="62"/>
      <c r="M271" s="220"/>
      <c r="N271" s="43"/>
      <c r="O271" s="43"/>
      <c r="P271" s="43"/>
      <c r="Q271" s="43"/>
      <c r="R271" s="43"/>
      <c r="S271" s="43"/>
      <c r="T271" s="79"/>
      <c r="AT271" s="25" t="s">
        <v>223</v>
      </c>
      <c r="AU271" s="25" t="s">
        <v>86</v>
      </c>
    </row>
    <row r="272" spans="2:47" s="1" customFormat="1" ht="27">
      <c r="B272" s="42"/>
      <c r="C272" s="64"/>
      <c r="D272" s="218" t="s">
        <v>335</v>
      </c>
      <c r="E272" s="64"/>
      <c r="F272" s="270" t="s">
        <v>755</v>
      </c>
      <c r="G272" s="64"/>
      <c r="H272" s="64"/>
      <c r="I272" s="174"/>
      <c r="J272" s="64"/>
      <c r="K272" s="64"/>
      <c r="L272" s="62"/>
      <c r="M272" s="220"/>
      <c r="N272" s="43"/>
      <c r="O272" s="43"/>
      <c r="P272" s="43"/>
      <c r="Q272" s="43"/>
      <c r="R272" s="43"/>
      <c r="S272" s="43"/>
      <c r="T272" s="79"/>
      <c r="AT272" s="25" t="s">
        <v>335</v>
      </c>
      <c r="AU272" s="25" t="s">
        <v>86</v>
      </c>
    </row>
    <row r="273" spans="2:51" s="12" customFormat="1" ht="13.5">
      <c r="B273" s="221"/>
      <c r="C273" s="222"/>
      <c r="D273" s="223" t="s">
        <v>224</v>
      </c>
      <c r="E273" s="222"/>
      <c r="F273" s="225" t="s">
        <v>756</v>
      </c>
      <c r="G273" s="222"/>
      <c r="H273" s="226">
        <v>0.012</v>
      </c>
      <c r="I273" s="227"/>
      <c r="J273" s="222"/>
      <c r="K273" s="222"/>
      <c r="L273" s="228"/>
      <c r="M273" s="229"/>
      <c r="N273" s="230"/>
      <c r="O273" s="230"/>
      <c r="P273" s="230"/>
      <c r="Q273" s="230"/>
      <c r="R273" s="230"/>
      <c r="S273" s="230"/>
      <c r="T273" s="231"/>
      <c r="AT273" s="232" t="s">
        <v>224</v>
      </c>
      <c r="AU273" s="232" t="s">
        <v>86</v>
      </c>
      <c r="AV273" s="12" t="s">
        <v>86</v>
      </c>
      <c r="AW273" s="12" t="s">
        <v>6</v>
      </c>
      <c r="AX273" s="12" t="s">
        <v>24</v>
      </c>
      <c r="AY273" s="232" t="s">
        <v>214</v>
      </c>
    </row>
    <row r="274" spans="2:65" s="1" customFormat="1" ht="22.5" customHeight="1">
      <c r="B274" s="42"/>
      <c r="C274" s="206" t="s">
        <v>757</v>
      </c>
      <c r="D274" s="206" t="s">
        <v>216</v>
      </c>
      <c r="E274" s="207" t="s">
        <v>758</v>
      </c>
      <c r="F274" s="208" t="s">
        <v>759</v>
      </c>
      <c r="G274" s="209" t="s">
        <v>359</v>
      </c>
      <c r="H274" s="210">
        <v>38.698</v>
      </c>
      <c r="I274" s="211"/>
      <c r="J274" s="212">
        <f>ROUND(I274*H274,2)</f>
        <v>0</v>
      </c>
      <c r="K274" s="208" t="s">
        <v>220</v>
      </c>
      <c r="L274" s="62"/>
      <c r="M274" s="213" t="s">
        <v>22</v>
      </c>
      <c r="N274" s="214" t="s">
        <v>49</v>
      </c>
      <c r="O274" s="43"/>
      <c r="P274" s="215">
        <f>O274*H274</f>
        <v>0</v>
      </c>
      <c r="Q274" s="215">
        <v>0.0004</v>
      </c>
      <c r="R274" s="215">
        <f>Q274*H274</f>
        <v>0.0154792</v>
      </c>
      <c r="S274" s="215">
        <v>0</v>
      </c>
      <c r="T274" s="216">
        <f>S274*H274</f>
        <v>0</v>
      </c>
      <c r="AR274" s="25" t="s">
        <v>310</v>
      </c>
      <c r="AT274" s="25" t="s">
        <v>216</v>
      </c>
      <c r="AU274" s="25" t="s">
        <v>86</v>
      </c>
      <c r="AY274" s="25" t="s">
        <v>214</v>
      </c>
      <c r="BE274" s="217">
        <f>IF(N274="základní",J274,0)</f>
        <v>0</v>
      </c>
      <c r="BF274" s="217">
        <f>IF(N274="snížená",J274,0)</f>
        <v>0</v>
      </c>
      <c r="BG274" s="217">
        <f>IF(N274="zákl. přenesená",J274,0)</f>
        <v>0</v>
      </c>
      <c r="BH274" s="217">
        <f>IF(N274="sníž. přenesená",J274,0)</f>
        <v>0</v>
      </c>
      <c r="BI274" s="217">
        <f>IF(N274="nulová",J274,0)</f>
        <v>0</v>
      </c>
      <c r="BJ274" s="25" t="s">
        <v>24</v>
      </c>
      <c r="BK274" s="217">
        <f>ROUND(I274*H274,2)</f>
        <v>0</v>
      </c>
      <c r="BL274" s="25" t="s">
        <v>310</v>
      </c>
      <c r="BM274" s="25" t="s">
        <v>760</v>
      </c>
    </row>
    <row r="275" spans="2:47" s="1" customFormat="1" ht="13.5">
      <c r="B275" s="42"/>
      <c r="C275" s="64"/>
      <c r="D275" s="218" t="s">
        <v>223</v>
      </c>
      <c r="E275" s="64"/>
      <c r="F275" s="219" t="s">
        <v>761</v>
      </c>
      <c r="G275" s="64"/>
      <c r="H275" s="64"/>
      <c r="I275" s="174"/>
      <c r="J275" s="64"/>
      <c r="K275" s="64"/>
      <c r="L275" s="62"/>
      <c r="M275" s="220"/>
      <c r="N275" s="43"/>
      <c r="O275" s="43"/>
      <c r="P275" s="43"/>
      <c r="Q275" s="43"/>
      <c r="R275" s="43"/>
      <c r="S275" s="43"/>
      <c r="T275" s="79"/>
      <c r="AT275" s="25" t="s">
        <v>223</v>
      </c>
      <c r="AU275" s="25" t="s">
        <v>86</v>
      </c>
    </row>
    <row r="276" spans="2:51" s="12" customFormat="1" ht="13.5">
      <c r="B276" s="221"/>
      <c r="C276" s="222"/>
      <c r="D276" s="223" t="s">
        <v>224</v>
      </c>
      <c r="E276" s="224" t="s">
        <v>22</v>
      </c>
      <c r="F276" s="225" t="s">
        <v>762</v>
      </c>
      <c r="G276" s="222"/>
      <c r="H276" s="226">
        <v>38.698</v>
      </c>
      <c r="I276" s="227"/>
      <c r="J276" s="222"/>
      <c r="K276" s="222"/>
      <c r="L276" s="228"/>
      <c r="M276" s="229"/>
      <c r="N276" s="230"/>
      <c r="O276" s="230"/>
      <c r="P276" s="230"/>
      <c r="Q276" s="230"/>
      <c r="R276" s="230"/>
      <c r="S276" s="230"/>
      <c r="T276" s="231"/>
      <c r="AT276" s="232" t="s">
        <v>224</v>
      </c>
      <c r="AU276" s="232" t="s">
        <v>86</v>
      </c>
      <c r="AV276" s="12" t="s">
        <v>86</v>
      </c>
      <c r="AW276" s="12" t="s">
        <v>41</v>
      </c>
      <c r="AX276" s="12" t="s">
        <v>24</v>
      </c>
      <c r="AY276" s="232" t="s">
        <v>214</v>
      </c>
    </row>
    <row r="277" spans="2:65" s="1" customFormat="1" ht="22.5" customHeight="1">
      <c r="B277" s="42"/>
      <c r="C277" s="236" t="s">
        <v>763</v>
      </c>
      <c r="D277" s="236" t="s">
        <v>179</v>
      </c>
      <c r="E277" s="237" t="s">
        <v>764</v>
      </c>
      <c r="F277" s="238" t="s">
        <v>765</v>
      </c>
      <c r="G277" s="239" t="s">
        <v>359</v>
      </c>
      <c r="H277" s="240">
        <v>44.503</v>
      </c>
      <c r="I277" s="241"/>
      <c r="J277" s="242">
        <f>ROUND(I277*H277,2)</f>
        <v>0</v>
      </c>
      <c r="K277" s="238" t="s">
        <v>220</v>
      </c>
      <c r="L277" s="243"/>
      <c r="M277" s="244" t="s">
        <v>22</v>
      </c>
      <c r="N277" s="245" t="s">
        <v>49</v>
      </c>
      <c r="O277" s="43"/>
      <c r="P277" s="215">
        <f>O277*H277</f>
        <v>0</v>
      </c>
      <c r="Q277" s="215">
        <v>0.00388</v>
      </c>
      <c r="R277" s="215">
        <f>Q277*H277</f>
        <v>0.17267164000000002</v>
      </c>
      <c r="S277" s="215">
        <v>0</v>
      </c>
      <c r="T277" s="216">
        <f>S277*H277</f>
        <v>0</v>
      </c>
      <c r="AR277" s="25" t="s">
        <v>416</v>
      </c>
      <c r="AT277" s="25" t="s">
        <v>179</v>
      </c>
      <c r="AU277" s="25" t="s">
        <v>86</v>
      </c>
      <c r="AY277" s="25" t="s">
        <v>214</v>
      </c>
      <c r="BE277" s="217">
        <f>IF(N277="základní",J277,0)</f>
        <v>0</v>
      </c>
      <c r="BF277" s="217">
        <f>IF(N277="snížená",J277,0)</f>
        <v>0</v>
      </c>
      <c r="BG277" s="217">
        <f>IF(N277="zákl. přenesená",J277,0)</f>
        <v>0</v>
      </c>
      <c r="BH277" s="217">
        <f>IF(N277="sníž. přenesená",J277,0)</f>
        <v>0</v>
      </c>
      <c r="BI277" s="217">
        <f>IF(N277="nulová",J277,0)</f>
        <v>0</v>
      </c>
      <c r="BJ277" s="25" t="s">
        <v>24</v>
      </c>
      <c r="BK277" s="217">
        <f>ROUND(I277*H277,2)</f>
        <v>0</v>
      </c>
      <c r="BL277" s="25" t="s">
        <v>310</v>
      </c>
      <c r="BM277" s="25" t="s">
        <v>766</v>
      </c>
    </row>
    <row r="278" spans="2:47" s="1" customFormat="1" ht="13.5">
      <c r="B278" s="42"/>
      <c r="C278" s="64"/>
      <c r="D278" s="218" t="s">
        <v>223</v>
      </c>
      <c r="E278" s="64"/>
      <c r="F278" s="219" t="s">
        <v>767</v>
      </c>
      <c r="G278" s="64"/>
      <c r="H278" s="64"/>
      <c r="I278" s="174"/>
      <c r="J278" s="64"/>
      <c r="K278" s="64"/>
      <c r="L278" s="62"/>
      <c r="M278" s="220"/>
      <c r="N278" s="43"/>
      <c r="O278" s="43"/>
      <c r="P278" s="43"/>
      <c r="Q278" s="43"/>
      <c r="R278" s="43"/>
      <c r="S278" s="43"/>
      <c r="T278" s="79"/>
      <c r="AT278" s="25" t="s">
        <v>223</v>
      </c>
      <c r="AU278" s="25" t="s">
        <v>86</v>
      </c>
    </row>
    <row r="279" spans="2:51" s="12" customFormat="1" ht="13.5">
      <c r="B279" s="221"/>
      <c r="C279" s="222"/>
      <c r="D279" s="223" t="s">
        <v>224</v>
      </c>
      <c r="E279" s="222"/>
      <c r="F279" s="225" t="s">
        <v>768</v>
      </c>
      <c r="G279" s="222"/>
      <c r="H279" s="226">
        <v>44.503</v>
      </c>
      <c r="I279" s="227"/>
      <c r="J279" s="222"/>
      <c r="K279" s="222"/>
      <c r="L279" s="228"/>
      <c r="M279" s="229"/>
      <c r="N279" s="230"/>
      <c r="O279" s="230"/>
      <c r="P279" s="230"/>
      <c r="Q279" s="230"/>
      <c r="R279" s="230"/>
      <c r="S279" s="230"/>
      <c r="T279" s="231"/>
      <c r="AT279" s="232" t="s">
        <v>224</v>
      </c>
      <c r="AU279" s="232" t="s">
        <v>86</v>
      </c>
      <c r="AV279" s="12" t="s">
        <v>86</v>
      </c>
      <c r="AW279" s="12" t="s">
        <v>6</v>
      </c>
      <c r="AX279" s="12" t="s">
        <v>24</v>
      </c>
      <c r="AY279" s="232" t="s">
        <v>214</v>
      </c>
    </row>
    <row r="280" spans="2:65" s="1" customFormat="1" ht="22.5" customHeight="1">
      <c r="B280" s="42"/>
      <c r="C280" s="206" t="s">
        <v>769</v>
      </c>
      <c r="D280" s="206" t="s">
        <v>216</v>
      </c>
      <c r="E280" s="207" t="s">
        <v>770</v>
      </c>
      <c r="F280" s="208" t="s">
        <v>771</v>
      </c>
      <c r="G280" s="209" t="s">
        <v>373</v>
      </c>
      <c r="H280" s="210">
        <v>0.2</v>
      </c>
      <c r="I280" s="211"/>
      <c r="J280" s="212">
        <f>ROUND(I280*H280,2)</f>
        <v>0</v>
      </c>
      <c r="K280" s="208" t="s">
        <v>220</v>
      </c>
      <c r="L280" s="62"/>
      <c r="M280" s="213" t="s">
        <v>22</v>
      </c>
      <c r="N280" s="214" t="s">
        <v>49</v>
      </c>
      <c r="O280" s="43"/>
      <c r="P280" s="215">
        <f>O280*H280</f>
        <v>0</v>
      </c>
      <c r="Q280" s="215">
        <v>0</v>
      </c>
      <c r="R280" s="215">
        <f>Q280*H280</f>
        <v>0</v>
      </c>
      <c r="S280" s="215">
        <v>0</v>
      </c>
      <c r="T280" s="216">
        <f>S280*H280</f>
        <v>0</v>
      </c>
      <c r="AR280" s="25" t="s">
        <v>310</v>
      </c>
      <c r="AT280" s="25" t="s">
        <v>216</v>
      </c>
      <c r="AU280" s="25" t="s">
        <v>86</v>
      </c>
      <c r="AY280" s="25" t="s">
        <v>214</v>
      </c>
      <c r="BE280" s="217">
        <f>IF(N280="základní",J280,0)</f>
        <v>0</v>
      </c>
      <c r="BF280" s="217">
        <f>IF(N280="snížená",J280,0)</f>
        <v>0</v>
      </c>
      <c r="BG280" s="217">
        <f>IF(N280="zákl. přenesená",J280,0)</f>
        <v>0</v>
      </c>
      <c r="BH280" s="217">
        <f>IF(N280="sníž. přenesená",J280,0)</f>
        <v>0</v>
      </c>
      <c r="BI280" s="217">
        <f>IF(N280="nulová",J280,0)</f>
        <v>0</v>
      </c>
      <c r="BJ280" s="25" t="s">
        <v>24</v>
      </c>
      <c r="BK280" s="217">
        <f>ROUND(I280*H280,2)</f>
        <v>0</v>
      </c>
      <c r="BL280" s="25" t="s">
        <v>310</v>
      </c>
      <c r="BM280" s="25" t="s">
        <v>772</v>
      </c>
    </row>
    <row r="281" spans="2:47" s="1" customFormat="1" ht="27">
      <c r="B281" s="42"/>
      <c r="C281" s="64"/>
      <c r="D281" s="218" t="s">
        <v>223</v>
      </c>
      <c r="E281" s="64"/>
      <c r="F281" s="219" t="s">
        <v>773</v>
      </c>
      <c r="G281" s="64"/>
      <c r="H281" s="64"/>
      <c r="I281" s="174"/>
      <c r="J281" s="64"/>
      <c r="K281" s="64"/>
      <c r="L281" s="62"/>
      <c r="M281" s="220"/>
      <c r="N281" s="43"/>
      <c r="O281" s="43"/>
      <c r="P281" s="43"/>
      <c r="Q281" s="43"/>
      <c r="R281" s="43"/>
      <c r="S281" s="43"/>
      <c r="T281" s="79"/>
      <c r="AT281" s="25" t="s">
        <v>223</v>
      </c>
      <c r="AU281" s="25" t="s">
        <v>86</v>
      </c>
    </row>
    <row r="282" spans="2:63" s="11" customFormat="1" ht="29.85" customHeight="1">
      <c r="B282" s="189"/>
      <c r="C282" s="190"/>
      <c r="D282" s="203" t="s">
        <v>77</v>
      </c>
      <c r="E282" s="204" t="s">
        <v>774</v>
      </c>
      <c r="F282" s="204" t="s">
        <v>775</v>
      </c>
      <c r="G282" s="190"/>
      <c r="H282" s="190"/>
      <c r="I282" s="193"/>
      <c r="J282" s="205">
        <f>BK282</f>
        <v>0</v>
      </c>
      <c r="K282" s="190"/>
      <c r="L282" s="195"/>
      <c r="M282" s="196"/>
      <c r="N282" s="197"/>
      <c r="O282" s="197"/>
      <c r="P282" s="198">
        <f>SUM(P283:P296)</f>
        <v>0</v>
      </c>
      <c r="Q282" s="197"/>
      <c r="R282" s="198">
        <f>SUM(R283:R296)</f>
        <v>0.17865364999999997</v>
      </c>
      <c r="S282" s="197"/>
      <c r="T282" s="199">
        <f>SUM(T283:T296)</f>
        <v>0</v>
      </c>
      <c r="AR282" s="200" t="s">
        <v>86</v>
      </c>
      <c r="AT282" s="201" t="s">
        <v>77</v>
      </c>
      <c r="AU282" s="201" t="s">
        <v>24</v>
      </c>
      <c r="AY282" s="200" t="s">
        <v>214</v>
      </c>
      <c r="BK282" s="202">
        <f>SUM(BK283:BK296)</f>
        <v>0</v>
      </c>
    </row>
    <row r="283" spans="2:65" s="1" customFormat="1" ht="22.5" customHeight="1">
      <c r="B283" s="42"/>
      <c r="C283" s="206" t="s">
        <v>776</v>
      </c>
      <c r="D283" s="206" t="s">
        <v>216</v>
      </c>
      <c r="E283" s="207" t="s">
        <v>777</v>
      </c>
      <c r="F283" s="208" t="s">
        <v>778</v>
      </c>
      <c r="G283" s="209" t="s">
        <v>359</v>
      </c>
      <c r="H283" s="210">
        <v>59.78</v>
      </c>
      <c r="I283" s="211"/>
      <c r="J283" s="212">
        <f>ROUND(I283*H283,2)</f>
        <v>0</v>
      </c>
      <c r="K283" s="208" t="s">
        <v>220</v>
      </c>
      <c r="L283" s="62"/>
      <c r="M283" s="213" t="s">
        <v>22</v>
      </c>
      <c r="N283" s="214" t="s">
        <v>49</v>
      </c>
      <c r="O283" s="43"/>
      <c r="P283" s="215">
        <f>O283*H283</f>
        <v>0</v>
      </c>
      <c r="Q283" s="215">
        <v>0</v>
      </c>
      <c r="R283" s="215">
        <f>Q283*H283</f>
        <v>0</v>
      </c>
      <c r="S283" s="215">
        <v>0</v>
      </c>
      <c r="T283" s="216">
        <f>S283*H283</f>
        <v>0</v>
      </c>
      <c r="AR283" s="25" t="s">
        <v>310</v>
      </c>
      <c r="AT283" s="25" t="s">
        <v>216</v>
      </c>
      <c r="AU283" s="25" t="s">
        <v>86</v>
      </c>
      <c r="AY283" s="25" t="s">
        <v>214</v>
      </c>
      <c r="BE283" s="217">
        <f>IF(N283="základní",J283,0)</f>
        <v>0</v>
      </c>
      <c r="BF283" s="217">
        <f>IF(N283="snížená",J283,0)</f>
        <v>0</v>
      </c>
      <c r="BG283" s="217">
        <f>IF(N283="zákl. přenesená",J283,0)</f>
        <v>0</v>
      </c>
      <c r="BH283" s="217">
        <f>IF(N283="sníž. přenesená",J283,0)</f>
        <v>0</v>
      </c>
      <c r="BI283" s="217">
        <f>IF(N283="nulová",J283,0)</f>
        <v>0</v>
      </c>
      <c r="BJ283" s="25" t="s">
        <v>24</v>
      </c>
      <c r="BK283" s="217">
        <f>ROUND(I283*H283,2)</f>
        <v>0</v>
      </c>
      <c r="BL283" s="25" t="s">
        <v>310</v>
      </c>
      <c r="BM283" s="25" t="s">
        <v>779</v>
      </c>
    </row>
    <row r="284" spans="2:47" s="1" customFormat="1" ht="27">
      <c r="B284" s="42"/>
      <c r="C284" s="64"/>
      <c r="D284" s="218" t="s">
        <v>223</v>
      </c>
      <c r="E284" s="64"/>
      <c r="F284" s="219" t="s">
        <v>780</v>
      </c>
      <c r="G284" s="64"/>
      <c r="H284" s="64"/>
      <c r="I284" s="174"/>
      <c r="J284" s="64"/>
      <c r="K284" s="64"/>
      <c r="L284" s="62"/>
      <c r="M284" s="220"/>
      <c r="N284" s="43"/>
      <c r="O284" s="43"/>
      <c r="P284" s="43"/>
      <c r="Q284" s="43"/>
      <c r="R284" s="43"/>
      <c r="S284" s="43"/>
      <c r="T284" s="79"/>
      <c r="AT284" s="25" t="s">
        <v>223</v>
      </c>
      <c r="AU284" s="25" t="s">
        <v>86</v>
      </c>
    </row>
    <row r="285" spans="2:51" s="12" customFormat="1" ht="13.5">
      <c r="B285" s="221"/>
      <c r="C285" s="222"/>
      <c r="D285" s="223" t="s">
        <v>224</v>
      </c>
      <c r="E285" s="224" t="s">
        <v>22</v>
      </c>
      <c r="F285" s="225" t="s">
        <v>781</v>
      </c>
      <c r="G285" s="222"/>
      <c r="H285" s="226">
        <v>59.78</v>
      </c>
      <c r="I285" s="227"/>
      <c r="J285" s="222"/>
      <c r="K285" s="222"/>
      <c r="L285" s="228"/>
      <c r="M285" s="229"/>
      <c r="N285" s="230"/>
      <c r="O285" s="230"/>
      <c r="P285" s="230"/>
      <c r="Q285" s="230"/>
      <c r="R285" s="230"/>
      <c r="S285" s="230"/>
      <c r="T285" s="231"/>
      <c r="AT285" s="232" t="s">
        <v>224</v>
      </c>
      <c r="AU285" s="232" t="s">
        <v>86</v>
      </c>
      <c r="AV285" s="12" t="s">
        <v>86</v>
      </c>
      <c r="AW285" s="12" t="s">
        <v>41</v>
      </c>
      <c r="AX285" s="12" t="s">
        <v>24</v>
      </c>
      <c r="AY285" s="232" t="s">
        <v>214</v>
      </c>
    </row>
    <row r="286" spans="2:65" s="1" customFormat="1" ht="22.5" customHeight="1">
      <c r="B286" s="42"/>
      <c r="C286" s="236" t="s">
        <v>782</v>
      </c>
      <c r="D286" s="236" t="s">
        <v>179</v>
      </c>
      <c r="E286" s="237" t="s">
        <v>783</v>
      </c>
      <c r="F286" s="238" t="s">
        <v>784</v>
      </c>
      <c r="G286" s="239" t="s">
        <v>359</v>
      </c>
      <c r="H286" s="240">
        <v>60.976</v>
      </c>
      <c r="I286" s="241"/>
      <c r="J286" s="242">
        <f>ROUND(I286*H286,2)</f>
        <v>0</v>
      </c>
      <c r="K286" s="238" t="s">
        <v>234</v>
      </c>
      <c r="L286" s="243"/>
      <c r="M286" s="244" t="s">
        <v>22</v>
      </c>
      <c r="N286" s="245" t="s">
        <v>49</v>
      </c>
      <c r="O286" s="43"/>
      <c r="P286" s="215">
        <f>O286*H286</f>
        <v>0</v>
      </c>
      <c r="Q286" s="215">
        <v>0.0028</v>
      </c>
      <c r="R286" s="215">
        <f>Q286*H286</f>
        <v>0.1707328</v>
      </c>
      <c r="S286" s="215">
        <v>0</v>
      </c>
      <c r="T286" s="216">
        <f>S286*H286</f>
        <v>0</v>
      </c>
      <c r="AR286" s="25" t="s">
        <v>416</v>
      </c>
      <c r="AT286" s="25" t="s">
        <v>179</v>
      </c>
      <c r="AU286" s="25" t="s">
        <v>86</v>
      </c>
      <c r="AY286" s="25" t="s">
        <v>214</v>
      </c>
      <c r="BE286" s="217">
        <f>IF(N286="základní",J286,0)</f>
        <v>0</v>
      </c>
      <c r="BF286" s="217">
        <f>IF(N286="snížená",J286,0)</f>
        <v>0</v>
      </c>
      <c r="BG286" s="217">
        <f>IF(N286="zákl. přenesená",J286,0)</f>
        <v>0</v>
      </c>
      <c r="BH286" s="217">
        <f>IF(N286="sníž. přenesená",J286,0)</f>
        <v>0</v>
      </c>
      <c r="BI286" s="217">
        <f>IF(N286="nulová",J286,0)</f>
        <v>0</v>
      </c>
      <c r="BJ286" s="25" t="s">
        <v>24</v>
      </c>
      <c r="BK286" s="217">
        <f>ROUND(I286*H286,2)</f>
        <v>0</v>
      </c>
      <c r="BL286" s="25" t="s">
        <v>310</v>
      </c>
      <c r="BM286" s="25" t="s">
        <v>785</v>
      </c>
    </row>
    <row r="287" spans="2:47" s="1" customFormat="1" ht="27">
      <c r="B287" s="42"/>
      <c r="C287" s="64"/>
      <c r="D287" s="218" t="s">
        <v>223</v>
      </c>
      <c r="E287" s="64"/>
      <c r="F287" s="219" t="s">
        <v>786</v>
      </c>
      <c r="G287" s="64"/>
      <c r="H287" s="64"/>
      <c r="I287" s="174"/>
      <c r="J287" s="64"/>
      <c r="K287" s="64"/>
      <c r="L287" s="62"/>
      <c r="M287" s="220"/>
      <c r="N287" s="43"/>
      <c r="O287" s="43"/>
      <c r="P287" s="43"/>
      <c r="Q287" s="43"/>
      <c r="R287" s="43"/>
      <c r="S287" s="43"/>
      <c r="T287" s="79"/>
      <c r="AT287" s="25" t="s">
        <v>223</v>
      </c>
      <c r="AU287" s="25" t="s">
        <v>86</v>
      </c>
    </row>
    <row r="288" spans="2:51" s="12" customFormat="1" ht="13.5">
      <c r="B288" s="221"/>
      <c r="C288" s="222"/>
      <c r="D288" s="223" t="s">
        <v>224</v>
      </c>
      <c r="E288" s="222"/>
      <c r="F288" s="225" t="s">
        <v>787</v>
      </c>
      <c r="G288" s="222"/>
      <c r="H288" s="226">
        <v>60.976</v>
      </c>
      <c r="I288" s="227"/>
      <c r="J288" s="222"/>
      <c r="K288" s="222"/>
      <c r="L288" s="228"/>
      <c r="M288" s="229"/>
      <c r="N288" s="230"/>
      <c r="O288" s="230"/>
      <c r="P288" s="230"/>
      <c r="Q288" s="230"/>
      <c r="R288" s="230"/>
      <c r="S288" s="230"/>
      <c r="T288" s="231"/>
      <c r="AT288" s="232" t="s">
        <v>224</v>
      </c>
      <c r="AU288" s="232" t="s">
        <v>86</v>
      </c>
      <c r="AV288" s="12" t="s">
        <v>86</v>
      </c>
      <c r="AW288" s="12" t="s">
        <v>6</v>
      </c>
      <c r="AX288" s="12" t="s">
        <v>24</v>
      </c>
      <c r="AY288" s="232" t="s">
        <v>214</v>
      </c>
    </row>
    <row r="289" spans="2:65" s="1" customFormat="1" ht="22.5" customHeight="1">
      <c r="B289" s="42"/>
      <c r="C289" s="206" t="s">
        <v>788</v>
      </c>
      <c r="D289" s="206" t="s">
        <v>216</v>
      </c>
      <c r="E289" s="207" t="s">
        <v>789</v>
      </c>
      <c r="F289" s="208" t="s">
        <v>790</v>
      </c>
      <c r="G289" s="209" t="s">
        <v>359</v>
      </c>
      <c r="H289" s="210">
        <v>29.89</v>
      </c>
      <c r="I289" s="211"/>
      <c r="J289" s="212">
        <f>ROUND(I289*H289,2)</f>
        <v>0</v>
      </c>
      <c r="K289" s="208" t="s">
        <v>234</v>
      </c>
      <c r="L289" s="62"/>
      <c r="M289" s="213" t="s">
        <v>22</v>
      </c>
      <c r="N289" s="214" t="s">
        <v>49</v>
      </c>
      <c r="O289" s="43"/>
      <c r="P289" s="215">
        <f>O289*H289</f>
        <v>0</v>
      </c>
      <c r="Q289" s="215">
        <v>4E-05</v>
      </c>
      <c r="R289" s="215">
        <f>Q289*H289</f>
        <v>0.0011956000000000002</v>
      </c>
      <c r="S289" s="215">
        <v>0</v>
      </c>
      <c r="T289" s="216">
        <f>S289*H289</f>
        <v>0</v>
      </c>
      <c r="AR289" s="25" t="s">
        <v>310</v>
      </c>
      <c r="AT289" s="25" t="s">
        <v>216</v>
      </c>
      <c r="AU289" s="25" t="s">
        <v>86</v>
      </c>
      <c r="AY289" s="25" t="s">
        <v>214</v>
      </c>
      <c r="BE289" s="217">
        <f>IF(N289="základní",J289,0)</f>
        <v>0</v>
      </c>
      <c r="BF289" s="217">
        <f>IF(N289="snížená",J289,0)</f>
        <v>0</v>
      </c>
      <c r="BG289" s="217">
        <f>IF(N289="zákl. přenesená",J289,0)</f>
        <v>0</v>
      </c>
      <c r="BH289" s="217">
        <f>IF(N289="sníž. přenesená",J289,0)</f>
        <v>0</v>
      </c>
      <c r="BI289" s="217">
        <f>IF(N289="nulová",J289,0)</f>
        <v>0</v>
      </c>
      <c r="BJ289" s="25" t="s">
        <v>24</v>
      </c>
      <c r="BK289" s="217">
        <f>ROUND(I289*H289,2)</f>
        <v>0</v>
      </c>
      <c r="BL289" s="25" t="s">
        <v>310</v>
      </c>
      <c r="BM289" s="25" t="s">
        <v>791</v>
      </c>
    </row>
    <row r="290" spans="2:47" s="1" customFormat="1" ht="27">
      <c r="B290" s="42"/>
      <c r="C290" s="64"/>
      <c r="D290" s="218" t="s">
        <v>223</v>
      </c>
      <c r="E290" s="64"/>
      <c r="F290" s="219" t="s">
        <v>792</v>
      </c>
      <c r="G290" s="64"/>
      <c r="H290" s="64"/>
      <c r="I290" s="174"/>
      <c r="J290" s="64"/>
      <c r="K290" s="64"/>
      <c r="L290" s="62"/>
      <c r="M290" s="220"/>
      <c r="N290" s="43"/>
      <c r="O290" s="43"/>
      <c r="P290" s="43"/>
      <c r="Q290" s="43"/>
      <c r="R290" s="43"/>
      <c r="S290" s="43"/>
      <c r="T290" s="79"/>
      <c r="AT290" s="25" t="s">
        <v>223</v>
      </c>
      <c r="AU290" s="25" t="s">
        <v>86</v>
      </c>
    </row>
    <row r="291" spans="2:51" s="12" customFormat="1" ht="13.5">
      <c r="B291" s="221"/>
      <c r="C291" s="222"/>
      <c r="D291" s="223" t="s">
        <v>224</v>
      </c>
      <c r="E291" s="224" t="s">
        <v>22</v>
      </c>
      <c r="F291" s="225" t="s">
        <v>793</v>
      </c>
      <c r="G291" s="222"/>
      <c r="H291" s="226">
        <v>29.89</v>
      </c>
      <c r="I291" s="227"/>
      <c r="J291" s="222"/>
      <c r="K291" s="222"/>
      <c r="L291" s="228"/>
      <c r="M291" s="229"/>
      <c r="N291" s="230"/>
      <c r="O291" s="230"/>
      <c r="P291" s="230"/>
      <c r="Q291" s="230"/>
      <c r="R291" s="230"/>
      <c r="S291" s="230"/>
      <c r="T291" s="231"/>
      <c r="AT291" s="232" t="s">
        <v>224</v>
      </c>
      <c r="AU291" s="232" t="s">
        <v>86</v>
      </c>
      <c r="AV291" s="12" t="s">
        <v>86</v>
      </c>
      <c r="AW291" s="12" t="s">
        <v>41</v>
      </c>
      <c r="AX291" s="12" t="s">
        <v>24</v>
      </c>
      <c r="AY291" s="232" t="s">
        <v>214</v>
      </c>
    </row>
    <row r="292" spans="2:65" s="1" customFormat="1" ht="22.5" customHeight="1">
      <c r="B292" s="42"/>
      <c r="C292" s="236" t="s">
        <v>794</v>
      </c>
      <c r="D292" s="236" t="s">
        <v>179</v>
      </c>
      <c r="E292" s="237" t="s">
        <v>795</v>
      </c>
      <c r="F292" s="238" t="s">
        <v>796</v>
      </c>
      <c r="G292" s="239" t="s">
        <v>359</v>
      </c>
      <c r="H292" s="240">
        <v>44.835</v>
      </c>
      <c r="I292" s="241"/>
      <c r="J292" s="242">
        <f>ROUND(I292*H292,2)</f>
        <v>0</v>
      </c>
      <c r="K292" s="238" t="s">
        <v>234</v>
      </c>
      <c r="L292" s="243"/>
      <c r="M292" s="244" t="s">
        <v>22</v>
      </c>
      <c r="N292" s="245" t="s">
        <v>49</v>
      </c>
      <c r="O292" s="43"/>
      <c r="P292" s="215">
        <f>O292*H292</f>
        <v>0</v>
      </c>
      <c r="Q292" s="215">
        <v>0.00015</v>
      </c>
      <c r="R292" s="215">
        <f>Q292*H292</f>
        <v>0.0067252499999999995</v>
      </c>
      <c r="S292" s="215">
        <v>0</v>
      </c>
      <c r="T292" s="216">
        <f>S292*H292</f>
        <v>0</v>
      </c>
      <c r="AR292" s="25" t="s">
        <v>416</v>
      </c>
      <c r="AT292" s="25" t="s">
        <v>179</v>
      </c>
      <c r="AU292" s="25" t="s">
        <v>86</v>
      </c>
      <c r="AY292" s="25" t="s">
        <v>214</v>
      </c>
      <c r="BE292" s="217">
        <f>IF(N292="základní",J292,0)</f>
        <v>0</v>
      </c>
      <c r="BF292" s="217">
        <f>IF(N292="snížená",J292,0)</f>
        <v>0</v>
      </c>
      <c r="BG292" s="217">
        <f>IF(N292="zákl. přenesená",J292,0)</f>
        <v>0</v>
      </c>
      <c r="BH292" s="217">
        <f>IF(N292="sníž. přenesená",J292,0)</f>
        <v>0</v>
      </c>
      <c r="BI292" s="217">
        <f>IF(N292="nulová",J292,0)</f>
        <v>0</v>
      </c>
      <c r="BJ292" s="25" t="s">
        <v>24</v>
      </c>
      <c r="BK292" s="217">
        <f>ROUND(I292*H292,2)</f>
        <v>0</v>
      </c>
      <c r="BL292" s="25" t="s">
        <v>310</v>
      </c>
      <c r="BM292" s="25" t="s">
        <v>797</v>
      </c>
    </row>
    <row r="293" spans="2:47" s="1" customFormat="1" ht="27">
      <c r="B293" s="42"/>
      <c r="C293" s="64"/>
      <c r="D293" s="218" t="s">
        <v>223</v>
      </c>
      <c r="E293" s="64"/>
      <c r="F293" s="219" t="s">
        <v>798</v>
      </c>
      <c r="G293" s="64"/>
      <c r="H293" s="64"/>
      <c r="I293" s="174"/>
      <c r="J293" s="64"/>
      <c r="K293" s="64"/>
      <c r="L293" s="62"/>
      <c r="M293" s="220"/>
      <c r="N293" s="43"/>
      <c r="O293" s="43"/>
      <c r="P293" s="43"/>
      <c r="Q293" s="43"/>
      <c r="R293" s="43"/>
      <c r="S293" s="43"/>
      <c r="T293" s="79"/>
      <c r="AT293" s="25" t="s">
        <v>223</v>
      </c>
      <c r="AU293" s="25" t="s">
        <v>86</v>
      </c>
    </row>
    <row r="294" spans="2:51" s="12" customFormat="1" ht="13.5">
      <c r="B294" s="221"/>
      <c r="C294" s="222"/>
      <c r="D294" s="223" t="s">
        <v>224</v>
      </c>
      <c r="E294" s="222"/>
      <c r="F294" s="225" t="s">
        <v>799</v>
      </c>
      <c r="G294" s="222"/>
      <c r="H294" s="226">
        <v>44.835</v>
      </c>
      <c r="I294" s="227"/>
      <c r="J294" s="222"/>
      <c r="K294" s="222"/>
      <c r="L294" s="228"/>
      <c r="M294" s="229"/>
      <c r="N294" s="230"/>
      <c r="O294" s="230"/>
      <c r="P294" s="230"/>
      <c r="Q294" s="230"/>
      <c r="R294" s="230"/>
      <c r="S294" s="230"/>
      <c r="T294" s="231"/>
      <c r="AT294" s="232" t="s">
        <v>224</v>
      </c>
      <c r="AU294" s="232" t="s">
        <v>86</v>
      </c>
      <c r="AV294" s="12" t="s">
        <v>86</v>
      </c>
      <c r="AW294" s="12" t="s">
        <v>6</v>
      </c>
      <c r="AX294" s="12" t="s">
        <v>24</v>
      </c>
      <c r="AY294" s="232" t="s">
        <v>214</v>
      </c>
    </row>
    <row r="295" spans="2:65" s="1" customFormat="1" ht="22.5" customHeight="1">
      <c r="B295" s="42"/>
      <c r="C295" s="206" t="s">
        <v>800</v>
      </c>
      <c r="D295" s="206" t="s">
        <v>216</v>
      </c>
      <c r="E295" s="207" t="s">
        <v>801</v>
      </c>
      <c r="F295" s="208" t="s">
        <v>802</v>
      </c>
      <c r="G295" s="209" t="s">
        <v>373</v>
      </c>
      <c r="H295" s="210">
        <v>0.179</v>
      </c>
      <c r="I295" s="211"/>
      <c r="J295" s="212">
        <f>ROUND(I295*H295,2)</f>
        <v>0</v>
      </c>
      <c r="K295" s="208" t="s">
        <v>220</v>
      </c>
      <c r="L295" s="62"/>
      <c r="M295" s="213" t="s">
        <v>22</v>
      </c>
      <c r="N295" s="214" t="s">
        <v>49</v>
      </c>
      <c r="O295" s="43"/>
      <c r="P295" s="215">
        <f>O295*H295</f>
        <v>0</v>
      </c>
      <c r="Q295" s="215">
        <v>0</v>
      </c>
      <c r="R295" s="215">
        <f>Q295*H295</f>
        <v>0</v>
      </c>
      <c r="S295" s="215">
        <v>0</v>
      </c>
      <c r="T295" s="216">
        <f>S295*H295</f>
        <v>0</v>
      </c>
      <c r="AR295" s="25" t="s">
        <v>310</v>
      </c>
      <c r="AT295" s="25" t="s">
        <v>216</v>
      </c>
      <c r="AU295" s="25" t="s">
        <v>86</v>
      </c>
      <c r="AY295" s="25" t="s">
        <v>214</v>
      </c>
      <c r="BE295" s="217">
        <f>IF(N295="základní",J295,0)</f>
        <v>0</v>
      </c>
      <c r="BF295" s="217">
        <f>IF(N295="snížená",J295,0)</f>
        <v>0</v>
      </c>
      <c r="BG295" s="217">
        <f>IF(N295="zákl. přenesená",J295,0)</f>
        <v>0</v>
      </c>
      <c r="BH295" s="217">
        <f>IF(N295="sníž. přenesená",J295,0)</f>
        <v>0</v>
      </c>
      <c r="BI295" s="217">
        <f>IF(N295="nulová",J295,0)</f>
        <v>0</v>
      </c>
      <c r="BJ295" s="25" t="s">
        <v>24</v>
      </c>
      <c r="BK295" s="217">
        <f>ROUND(I295*H295,2)</f>
        <v>0</v>
      </c>
      <c r="BL295" s="25" t="s">
        <v>310</v>
      </c>
      <c r="BM295" s="25" t="s">
        <v>803</v>
      </c>
    </row>
    <row r="296" spans="2:47" s="1" customFormat="1" ht="27">
      <c r="B296" s="42"/>
      <c r="C296" s="64"/>
      <c r="D296" s="218" t="s">
        <v>223</v>
      </c>
      <c r="E296" s="64"/>
      <c r="F296" s="219" t="s">
        <v>804</v>
      </c>
      <c r="G296" s="64"/>
      <c r="H296" s="64"/>
      <c r="I296" s="174"/>
      <c r="J296" s="64"/>
      <c r="K296" s="64"/>
      <c r="L296" s="62"/>
      <c r="M296" s="220"/>
      <c r="N296" s="43"/>
      <c r="O296" s="43"/>
      <c r="P296" s="43"/>
      <c r="Q296" s="43"/>
      <c r="R296" s="43"/>
      <c r="S296" s="43"/>
      <c r="T296" s="79"/>
      <c r="AT296" s="25" t="s">
        <v>223</v>
      </c>
      <c r="AU296" s="25" t="s">
        <v>86</v>
      </c>
    </row>
    <row r="297" spans="2:63" s="11" customFormat="1" ht="29.85" customHeight="1">
      <c r="B297" s="189"/>
      <c r="C297" s="190"/>
      <c r="D297" s="203" t="s">
        <v>77</v>
      </c>
      <c r="E297" s="204" t="s">
        <v>805</v>
      </c>
      <c r="F297" s="204" t="s">
        <v>806</v>
      </c>
      <c r="G297" s="190"/>
      <c r="H297" s="190"/>
      <c r="I297" s="193"/>
      <c r="J297" s="205">
        <f>BK297</f>
        <v>0</v>
      </c>
      <c r="K297" s="190"/>
      <c r="L297" s="195"/>
      <c r="M297" s="196"/>
      <c r="N297" s="197"/>
      <c r="O297" s="197"/>
      <c r="P297" s="198">
        <f>SUM(P298:P314)</f>
        <v>0</v>
      </c>
      <c r="Q297" s="197"/>
      <c r="R297" s="198">
        <f>SUM(R298:R314)</f>
        <v>0.029335</v>
      </c>
      <c r="S297" s="197"/>
      <c r="T297" s="199">
        <f>SUM(T298:T314)</f>
        <v>0</v>
      </c>
      <c r="AR297" s="200" t="s">
        <v>86</v>
      </c>
      <c r="AT297" s="201" t="s">
        <v>77</v>
      </c>
      <c r="AU297" s="201" t="s">
        <v>24</v>
      </c>
      <c r="AY297" s="200" t="s">
        <v>214</v>
      </c>
      <c r="BK297" s="202">
        <f>SUM(BK298:BK314)</f>
        <v>0</v>
      </c>
    </row>
    <row r="298" spans="2:65" s="1" customFormat="1" ht="22.5" customHeight="1">
      <c r="B298" s="42"/>
      <c r="C298" s="206" t="s">
        <v>807</v>
      </c>
      <c r="D298" s="206" t="s">
        <v>216</v>
      </c>
      <c r="E298" s="207" t="s">
        <v>808</v>
      </c>
      <c r="F298" s="208" t="s">
        <v>809</v>
      </c>
      <c r="G298" s="209" t="s">
        <v>307</v>
      </c>
      <c r="H298" s="210">
        <v>5</v>
      </c>
      <c r="I298" s="211"/>
      <c r="J298" s="212">
        <f>ROUND(I298*H298,2)</f>
        <v>0</v>
      </c>
      <c r="K298" s="208" t="s">
        <v>234</v>
      </c>
      <c r="L298" s="62"/>
      <c r="M298" s="213" t="s">
        <v>22</v>
      </c>
      <c r="N298" s="214" t="s">
        <v>49</v>
      </c>
      <c r="O298" s="43"/>
      <c r="P298" s="215">
        <f>O298*H298</f>
        <v>0</v>
      </c>
      <c r="Q298" s="215">
        <v>0.0012</v>
      </c>
      <c r="R298" s="215">
        <f>Q298*H298</f>
        <v>0.005999999999999999</v>
      </c>
      <c r="S298" s="215">
        <v>0</v>
      </c>
      <c r="T298" s="216">
        <f>S298*H298</f>
        <v>0</v>
      </c>
      <c r="AR298" s="25" t="s">
        <v>310</v>
      </c>
      <c r="AT298" s="25" t="s">
        <v>216</v>
      </c>
      <c r="AU298" s="25" t="s">
        <v>86</v>
      </c>
      <c r="AY298" s="25" t="s">
        <v>214</v>
      </c>
      <c r="BE298" s="217">
        <f>IF(N298="základní",J298,0)</f>
        <v>0</v>
      </c>
      <c r="BF298" s="217">
        <f>IF(N298="snížená",J298,0)</f>
        <v>0</v>
      </c>
      <c r="BG298" s="217">
        <f>IF(N298="zákl. přenesená",J298,0)</f>
        <v>0</v>
      </c>
      <c r="BH298" s="217">
        <f>IF(N298="sníž. přenesená",J298,0)</f>
        <v>0</v>
      </c>
      <c r="BI298" s="217">
        <f>IF(N298="nulová",J298,0)</f>
        <v>0</v>
      </c>
      <c r="BJ298" s="25" t="s">
        <v>24</v>
      </c>
      <c r="BK298" s="217">
        <f>ROUND(I298*H298,2)</f>
        <v>0</v>
      </c>
      <c r="BL298" s="25" t="s">
        <v>310</v>
      </c>
      <c r="BM298" s="25" t="s">
        <v>810</v>
      </c>
    </row>
    <row r="299" spans="2:47" s="1" customFormat="1" ht="13.5">
      <c r="B299" s="42"/>
      <c r="C299" s="64"/>
      <c r="D299" s="218" t="s">
        <v>223</v>
      </c>
      <c r="E299" s="64"/>
      <c r="F299" s="219" t="s">
        <v>811</v>
      </c>
      <c r="G299" s="64"/>
      <c r="H299" s="64"/>
      <c r="I299" s="174"/>
      <c r="J299" s="64"/>
      <c r="K299" s="64"/>
      <c r="L299" s="62"/>
      <c r="M299" s="220"/>
      <c r="N299" s="43"/>
      <c r="O299" s="43"/>
      <c r="P299" s="43"/>
      <c r="Q299" s="43"/>
      <c r="R299" s="43"/>
      <c r="S299" s="43"/>
      <c r="T299" s="79"/>
      <c r="AT299" s="25" t="s">
        <v>223</v>
      </c>
      <c r="AU299" s="25" t="s">
        <v>86</v>
      </c>
    </row>
    <row r="300" spans="2:51" s="12" customFormat="1" ht="13.5">
      <c r="B300" s="221"/>
      <c r="C300" s="222"/>
      <c r="D300" s="223" t="s">
        <v>224</v>
      </c>
      <c r="E300" s="224" t="s">
        <v>22</v>
      </c>
      <c r="F300" s="225" t="s">
        <v>812</v>
      </c>
      <c r="G300" s="222"/>
      <c r="H300" s="226">
        <v>5</v>
      </c>
      <c r="I300" s="227"/>
      <c r="J300" s="222"/>
      <c r="K300" s="222"/>
      <c r="L300" s="228"/>
      <c r="M300" s="229"/>
      <c r="N300" s="230"/>
      <c r="O300" s="230"/>
      <c r="P300" s="230"/>
      <c r="Q300" s="230"/>
      <c r="R300" s="230"/>
      <c r="S300" s="230"/>
      <c r="T300" s="231"/>
      <c r="AT300" s="232" t="s">
        <v>224</v>
      </c>
      <c r="AU300" s="232" t="s">
        <v>86</v>
      </c>
      <c r="AV300" s="12" t="s">
        <v>86</v>
      </c>
      <c r="AW300" s="12" t="s">
        <v>41</v>
      </c>
      <c r="AX300" s="12" t="s">
        <v>24</v>
      </c>
      <c r="AY300" s="232" t="s">
        <v>214</v>
      </c>
    </row>
    <row r="301" spans="2:65" s="1" customFormat="1" ht="22.5" customHeight="1">
      <c r="B301" s="42"/>
      <c r="C301" s="206" t="s">
        <v>813</v>
      </c>
      <c r="D301" s="206" t="s">
        <v>216</v>
      </c>
      <c r="E301" s="207" t="s">
        <v>814</v>
      </c>
      <c r="F301" s="208" t="s">
        <v>815</v>
      </c>
      <c r="G301" s="209" t="s">
        <v>307</v>
      </c>
      <c r="H301" s="210">
        <v>2</v>
      </c>
      <c r="I301" s="211"/>
      <c r="J301" s="212">
        <f>ROUND(I301*H301,2)</f>
        <v>0</v>
      </c>
      <c r="K301" s="208" t="s">
        <v>234</v>
      </c>
      <c r="L301" s="62"/>
      <c r="M301" s="213" t="s">
        <v>22</v>
      </c>
      <c r="N301" s="214" t="s">
        <v>49</v>
      </c>
      <c r="O301" s="43"/>
      <c r="P301" s="215">
        <f>O301*H301</f>
        <v>0</v>
      </c>
      <c r="Q301" s="215">
        <v>0.00035</v>
      </c>
      <c r="R301" s="215">
        <f>Q301*H301</f>
        <v>0.0007</v>
      </c>
      <c r="S301" s="215">
        <v>0</v>
      </c>
      <c r="T301" s="216">
        <f>S301*H301</f>
        <v>0</v>
      </c>
      <c r="AR301" s="25" t="s">
        <v>310</v>
      </c>
      <c r="AT301" s="25" t="s">
        <v>216</v>
      </c>
      <c r="AU301" s="25" t="s">
        <v>86</v>
      </c>
      <c r="AY301" s="25" t="s">
        <v>214</v>
      </c>
      <c r="BE301" s="217">
        <f>IF(N301="základní",J301,0)</f>
        <v>0</v>
      </c>
      <c r="BF301" s="217">
        <f>IF(N301="snížená",J301,0)</f>
        <v>0</v>
      </c>
      <c r="BG301" s="217">
        <f>IF(N301="zákl. přenesená",J301,0)</f>
        <v>0</v>
      </c>
      <c r="BH301" s="217">
        <f>IF(N301="sníž. přenesená",J301,0)</f>
        <v>0</v>
      </c>
      <c r="BI301" s="217">
        <f>IF(N301="nulová",J301,0)</f>
        <v>0</v>
      </c>
      <c r="BJ301" s="25" t="s">
        <v>24</v>
      </c>
      <c r="BK301" s="217">
        <f>ROUND(I301*H301,2)</f>
        <v>0</v>
      </c>
      <c r="BL301" s="25" t="s">
        <v>310</v>
      </c>
      <c r="BM301" s="25" t="s">
        <v>816</v>
      </c>
    </row>
    <row r="302" spans="2:47" s="1" customFormat="1" ht="13.5">
      <c r="B302" s="42"/>
      <c r="C302" s="64"/>
      <c r="D302" s="218" t="s">
        <v>223</v>
      </c>
      <c r="E302" s="64"/>
      <c r="F302" s="219" t="s">
        <v>817</v>
      </c>
      <c r="G302" s="64"/>
      <c r="H302" s="64"/>
      <c r="I302" s="174"/>
      <c r="J302" s="64"/>
      <c r="K302" s="64"/>
      <c r="L302" s="62"/>
      <c r="M302" s="220"/>
      <c r="N302" s="43"/>
      <c r="O302" s="43"/>
      <c r="P302" s="43"/>
      <c r="Q302" s="43"/>
      <c r="R302" s="43"/>
      <c r="S302" s="43"/>
      <c r="T302" s="79"/>
      <c r="AT302" s="25" t="s">
        <v>223</v>
      </c>
      <c r="AU302" s="25" t="s">
        <v>86</v>
      </c>
    </row>
    <row r="303" spans="2:51" s="12" customFormat="1" ht="13.5">
      <c r="B303" s="221"/>
      <c r="C303" s="222"/>
      <c r="D303" s="223" t="s">
        <v>224</v>
      </c>
      <c r="E303" s="224" t="s">
        <v>22</v>
      </c>
      <c r="F303" s="225" t="s">
        <v>818</v>
      </c>
      <c r="G303" s="222"/>
      <c r="H303" s="226">
        <v>2</v>
      </c>
      <c r="I303" s="227"/>
      <c r="J303" s="222"/>
      <c r="K303" s="222"/>
      <c r="L303" s="228"/>
      <c r="M303" s="229"/>
      <c r="N303" s="230"/>
      <c r="O303" s="230"/>
      <c r="P303" s="230"/>
      <c r="Q303" s="230"/>
      <c r="R303" s="230"/>
      <c r="S303" s="230"/>
      <c r="T303" s="231"/>
      <c r="AT303" s="232" t="s">
        <v>224</v>
      </c>
      <c r="AU303" s="232" t="s">
        <v>86</v>
      </c>
      <c r="AV303" s="12" t="s">
        <v>86</v>
      </c>
      <c r="AW303" s="12" t="s">
        <v>41</v>
      </c>
      <c r="AX303" s="12" t="s">
        <v>24</v>
      </c>
      <c r="AY303" s="232" t="s">
        <v>214</v>
      </c>
    </row>
    <row r="304" spans="2:65" s="1" customFormat="1" ht="22.5" customHeight="1">
      <c r="B304" s="42"/>
      <c r="C304" s="206" t="s">
        <v>819</v>
      </c>
      <c r="D304" s="206" t="s">
        <v>216</v>
      </c>
      <c r="E304" s="207" t="s">
        <v>820</v>
      </c>
      <c r="F304" s="208" t="s">
        <v>821</v>
      </c>
      <c r="G304" s="209" t="s">
        <v>307</v>
      </c>
      <c r="H304" s="210">
        <v>20.5</v>
      </c>
      <c r="I304" s="211"/>
      <c r="J304" s="212">
        <f>ROUND(I304*H304,2)</f>
        <v>0</v>
      </c>
      <c r="K304" s="208" t="s">
        <v>220</v>
      </c>
      <c r="L304" s="62"/>
      <c r="M304" s="213" t="s">
        <v>22</v>
      </c>
      <c r="N304" s="214" t="s">
        <v>49</v>
      </c>
      <c r="O304" s="43"/>
      <c r="P304" s="215">
        <f>O304*H304</f>
        <v>0</v>
      </c>
      <c r="Q304" s="215">
        <v>0.00109</v>
      </c>
      <c r="R304" s="215">
        <f>Q304*H304</f>
        <v>0.022345</v>
      </c>
      <c r="S304" s="215">
        <v>0</v>
      </c>
      <c r="T304" s="216">
        <f>S304*H304</f>
        <v>0</v>
      </c>
      <c r="AR304" s="25" t="s">
        <v>310</v>
      </c>
      <c r="AT304" s="25" t="s">
        <v>216</v>
      </c>
      <c r="AU304" s="25" t="s">
        <v>86</v>
      </c>
      <c r="AY304" s="25" t="s">
        <v>214</v>
      </c>
      <c r="BE304" s="217">
        <f>IF(N304="základní",J304,0)</f>
        <v>0</v>
      </c>
      <c r="BF304" s="217">
        <f>IF(N304="snížená",J304,0)</f>
        <v>0</v>
      </c>
      <c r="BG304" s="217">
        <f>IF(N304="zákl. přenesená",J304,0)</f>
        <v>0</v>
      </c>
      <c r="BH304" s="217">
        <f>IF(N304="sníž. přenesená",J304,0)</f>
        <v>0</v>
      </c>
      <c r="BI304" s="217">
        <f>IF(N304="nulová",J304,0)</f>
        <v>0</v>
      </c>
      <c r="BJ304" s="25" t="s">
        <v>24</v>
      </c>
      <c r="BK304" s="217">
        <f>ROUND(I304*H304,2)</f>
        <v>0</v>
      </c>
      <c r="BL304" s="25" t="s">
        <v>310</v>
      </c>
      <c r="BM304" s="25" t="s">
        <v>822</v>
      </c>
    </row>
    <row r="305" spans="2:47" s="1" customFormat="1" ht="13.5">
      <c r="B305" s="42"/>
      <c r="C305" s="64"/>
      <c r="D305" s="218" t="s">
        <v>223</v>
      </c>
      <c r="E305" s="64"/>
      <c r="F305" s="219" t="s">
        <v>823</v>
      </c>
      <c r="G305" s="64"/>
      <c r="H305" s="64"/>
      <c r="I305" s="174"/>
      <c r="J305" s="64"/>
      <c r="K305" s="64"/>
      <c r="L305" s="62"/>
      <c r="M305" s="220"/>
      <c r="N305" s="43"/>
      <c r="O305" s="43"/>
      <c r="P305" s="43"/>
      <c r="Q305" s="43"/>
      <c r="R305" s="43"/>
      <c r="S305" s="43"/>
      <c r="T305" s="79"/>
      <c r="AT305" s="25" t="s">
        <v>223</v>
      </c>
      <c r="AU305" s="25" t="s">
        <v>86</v>
      </c>
    </row>
    <row r="306" spans="2:51" s="12" customFormat="1" ht="13.5">
      <c r="B306" s="221"/>
      <c r="C306" s="222"/>
      <c r="D306" s="223" t="s">
        <v>224</v>
      </c>
      <c r="E306" s="224" t="s">
        <v>22</v>
      </c>
      <c r="F306" s="225" t="s">
        <v>824</v>
      </c>
      <c r="G306" s="222"/>
      <c r="H306" s="226">
        <v>20.5</v>
      </c>
      <c r="I306" s="227"/>
      <c r="J306" s="222"/>
      <c r="K306" s="222"/>
      <c r="L306" s="228"/>
      <c r="M306" s="229"/>
      <c r="N306" s="230"/>
      <c r="O306" s="230"/>
      <c r="P306" s="230"/>
      <c r="Q306" s="230"/>
      <c r="R306" s="230"/>
      <c r="S306" s="230"/>
      <c r="T306" s="231"/>
      <c r="AT306" s="232" t="s">
        <v>224</v>
      </c>
      <c r="AU306" s="232" t="s">
        <v>86</v>
      </c>
      <c r="AV306" s="12" t="s">
        <v>86</v>
      </c>
      <c r="AW306" s="12" t="s">
        <v>41</v>
      </c>
      <c r="AX306" s="12" t="s">
        <v>24</v>
      </c>
      <c r="AY306" s="232" t="s">
        <v>214</v>
      </c>
    </row>
    <row r="307" spans="2:65" s="1" customFormat="1" ht="22.5" customHeight="1">
      <c r="B307" s="42"/>
      <c r="C307" s="206" t="s">
        <v>825</v>
      </c>
      <c r="D307" s="206" t="s">
        <v>216</v>
      </c>
      <c r="E307" s="207" t="s">
        <v>826</v>
      </c>
      <c r="F307" s="208" t="s">
        <v>827</v>
      </c>
      <c r="G307" s="209" t="s">
        <v>313</v>
      </c>
      <c r="H307" s="210">
        <v>2</v>
      </c>
      <c r="I307" s="211"/>
      <c r="J307" s="212">
        <f>ROUND(I307*H307,2)</f>
        <v>0</v>
      </c>
      <c r="K307" s="208" t="s">
        <v>220</v>
      </c>
      <c r="L307" s="62"/>
      <c r="M307" s="213" t="s">
        <v>22</v>
      </c>
      <c r="N307" s="214" t="s">
        <v>49</v>
      </c>
      <c r="O307" s="43"/>
      <c r="P307" s="215">
        <f>O307*H307</f>
        <v>0</v>
      </c>
      <c r="Q307" s="215">
        <v>0</v>
      </c>
      <c r="R307" s="215">
        <f>Q307*H307</f>
        <v>0</v>
      </c>
      <c r="S307" s="215">
        <v>0</v>
      </c>
      <c r="T307" s="216">
        <f>S307*H307</f>
        <v>0</v>
      </c>
      <c r="AR307" s="25" t="s">
        <v>310</v>
      </c>
      <c r="AT307" s="25" t="s">
        <v>216</v>
      </c>
      <c r="AU307" s="25" t="s">
        <v>86</v>
      </c>
      <c r="AY307" s="25" t="s">
        <v>214</v>
      </c>
      <c r="BE307" s="217">
        <f>IF(N307="základní",J307,0)</f>
        <v>0</v>
      </c>
      <c r="BF307" s="217">
        <f>IF(N307="snížená",J307,0)</f>
        <v>0</v>
      </c>
      <c r="BG307" s="217">
        <f>IF(N307="zákl. přenesená",J307,0)</f>
        <v>0</v>
      </c>
      <c r="BH307" s="217">
        <f>IF(N307="sníž. přenesená",J307,0)</f>
        <v>0</v>
      </c>
      <c r="BI307" s="217">
        <f>IF(N307="nulová",J307,0)</f>
        <v>0</v>
      </c>
      <c r="BJ307" s="25" t="s">
        <v>24</v>
      </c>
      <c r="BK307" s="217">
        <f>ROUND(I307*H307,2)</f>
        <v>0</v>
      </c>
      <c r="BL307" s="25" t="s">
        <v>310</v>
      </c>
      <c r="BM307" s="25" t="s">
        <v>828</v>
      </c>
    </row>
    <row r="308" spans="2:47" s="1" customFormat="1" ht="13.5">
      <c r="B308" s="42"/>
      <c r="C308" s="64"/>
      <c r="D308" s="218" t="s">
        <v>223</v>
      </c>
      <c r="E308" s="64"/>
      <c r="F308" s="219" t="s">
        <v>829</v>
      </c>
      <c r="G308" s="64"/>
      <c r="H308" s="64"/>
      <c r="I308" s="174"/>
      <c r="J308" s="64"/>
      <c r="K308" s="64"/>
      <c r="L308" s="62"/>
      <c r="M308" s="220"/>
      <c r="N308" s="43"/>
      <c r="O308" s="43"/>
      <c r="P308" s="43"/>
      <c r="Q308" s="43"/>
      <c r="R308" s="43"/>
      <c r="S308" s="43"/>
      <c r="T308" s="79"/>
      <c r="AT308" s="25" t="s">
        <v>223</v>
      </c>
      <c r="AU308" s="25" t="s">
        <v>86</v>
      </c>
    </row>
    <row r="309" spans="2:51" s="12" customFormat="1" ht="13.5">
      <c r="B309" s="221"/>
      <c r="C309" s="222"/>
      <c r="D309" s="223" t="s">
        <v>224</v>
      </c>
      <c r="E309" s="224" t="s">
        <v>22</v>
      </c>
      <c r="F309" s="225" t="s">
        <v>830</v>
      </c>
      <c r="G309" s="222"/>
      <c r="H309" s="226">
        <v>2</v>
      </c>
      <c r="I309" s="227"/>
      <c r="J309" s="222"/>
      <c r="K309" s="222"/>
      <c r="L309" s="228"/>
      <c r="M309" s="229"/>
      <c r="N309" s="230"/>
      <c r="O309" s="230"/>
      <c r="P309" s="230"/>
      <c r="Q309" s="230"/>
      <c r="R309" s="230"/>
      <c r="S309" s="230"/>
      <c r="T309" s="231"/>
      <c r="AT309" s="232" t="s">
        <v>224</v>
      </c>
      <c r="AU309" s="232" t="s">
        <v>86</v>
      </c>
      <c r="AV309" s="12" t="s">
        <v>86</v>
      </c>
      <c r="AW309" s="12" t="s">
        <v>41</v>
      </c>
      <c r="AX309" s="12" t="s">
        <v>24</v>
      </c>
      <c r="AY309" s="232" t="s">
        <v>214</v>
      </c>
    </row>
    <row r="310" spans="2:65" s="1" customFormat="1" ht="22.5" customHeight="1">
      <c r="B310" s="42"/>
      <c r="C310" s="206" t="s">
        <v>831</v>
      </c>
      <c r="D310" s="206" t="s">
        <v>216</v>
      </c>
      <c r="E310" s="207" t="s">
        <v>832</v>
      </c>
      <c r="F310" s="208" t="s">
        <v>833</v>
      </c>
      <c r="G310" s="209" t="s">
        <v>313</v>
      </c>
      <c r="H310" s="210">
        <v>1</v>
      </c>
      <c r="I310" s="211"/>
      <c r="J310" s="212">
        <f>ROUND(I310*H310,2)</f>
        <v>0</v>
      </c>
      <c r="K310" s="208" t="s">
        <v>220</v>
      </c>
      <c r="L310" s="62"/>
      <c r="M310" s="213" t="s">
        <v>22</v>
      </c>
      <c r="N310" s="214" t="s">
        <v>49</v>
      </c>
      <c r="O310" s="43"/>
      <c r="P310" s="215">
        <f>O310*H310</f>
        <v>0</v>
      </c>
      <c r="Q310" s="215">
        <v>0.00029</v>
      </c>
      <c r="R310" s="215">
        <f>Q310*H310</f>
        <v>0.00029</v>
      </c>
      <c r="S310" s="215">
        <v>0</v>
      </c>
      <c r="T310" s="216">
        <f>S310*H310</f>
        <v>0</v>
      </c>
      <c r="AR310" s="25" t="s">
        <v>310</v>
      </c>
      <c r="AT310" s="25" t="s">
        <v>216</v>
      </c>
      <c r="AU310" s="25" t="s">
        <v>86</v>
      </c>
      <c r="AY310" s="25" t="s">
        <v>214</v>
      </c>
      <c r="BE310" s="217">
        <f>IF(N310="základní",J310,0)</f>
        <v>0</v>
      </c>
      <c r="BF310" s="217">
        <f>IF(N310="snížená",J310,0)</f>
        <v>0</v>
      </c>
      <c r="BG310" s="217">
        <f>IF(N310="zákl. přenesená",J310,0)</f>
        <v>0</v>
      </c>
      <c r="BH310" s="217">
        <f>IF(N310="sníž. přenesená",J310,0)</f>
        <v>0</v>
      </c>
      <c r="BI310" s="217">
        <f>IF(N310="nulová",J310,0)</f>
        <v>0</v>
      </c>
      <c r="BJ310" s="25" t="s">
        <v>24</v>
      </c>
      <c r="BK310" s="217">
        <f>ROUND(I310*H310,2)</f>
        <v>0</v>
      </c>
      <c r="BL310" s="25" t="s">
        <v>310</v>
      </c>
      <c r="BM310" s="25" t="s">
        <v>834</v>
      </c>
    </row>
    <row r="311" spans="2:47" s="1" customFormat="1" ht="13.5">
      <c r="B311" s="42"/>
      <c r="C311" s="64"/>
      <c r="D311" s="218" t="s">
        <v>223</v>
      </c>
      <c r="E311" s="64"/>
      <c r="F311" s="219" t="s">
        <v>835</v>
      </c>
      <c r="G311" s="64"/>
      <c r="H311" s="64"/>
      <c r="I311" s="174"/>
      <c r="J311" s="64"/>
      <c r="K311" s="64"/>
      <c r="L311" s="62"/>
      <c r="M311" s="220"/>
      <c r="N311" s="43"/>
      <c r="O311" s="43"/>
      <c r="P311" s="43"/>
      <c r="Q311" s="43"/>
      <c r="R311" s="43"/>
      <c r="S311" s="43"/>
      <c r="T311" s="79"/>
      <c r="AT311" s="25" t="s">
        <v>223</v>
      </c>
      <c r="AU311" s="25" t="s">
        <v>86</v>
      </c>
    </row>
    <row r="312" spans="2:51" s="12" customFormat="1" ht="13.5">
      <c r="B312" s="221"/>
      <c r="C312" s="222"/>
      <c r="D312" s="223" t="s">
        <v>224</v>
      </c>
      <c r="E312" s="224" t="s">
        <v>22</v>
      </c>
      <c r="F312" s="225" t="s">
        <v>836</v>
      </c>
      <c r="G312" s="222"/>
      <c r="H312" s="226">
        <v>1</v>
      </c>
      <c r="I312" s="227"/>
      <c r="J312" s="222"/>
      <c r="K312" s="222"/>
      <c r="L312" s="228"/>
      <c r="M312" s="229"/>
      <c r="N312" s="230"/>
      <c r="O312" s="230"/>
      <c r="P312" s="230"/>
      <c r="Q312" s="230"/>
      <c r="R312" s="230"/>
      <c r="S312" s="230"/>
      <c r="T312" s="231"/>
      <c r="AT312" s="232" t="s">
        <v>224</v>
      </c>
      <c r="AU312" s="232" t="s">
        <v>86</v>
      </c>
      <c r="AV312" s="12" t="s">
        <v>86</v>
      </c>
      <c r="AW312" s="12" t="s">
        <v>41</v>
      </c>
      <c r="AX312" s="12" t="s">
        <v>24</v>
      </c>
      <c r="AY312" s="232" t="s">
        <v>214</v>
      </c>
    </row>
    <row r="313" spans="2:65" s="1" customFormat="1" ht="22.5" customHeight="1">
      <c r="B313" s="42"/>
      <c r="C313" s="206" t="s">
        <v>837</v>
      </c>
      <c r="D313" s="206" t="s">
        <v>216</v>
      </c>
      <c r="E313" s="207" t="s">
        <v>838</v>
      </c>
      <c r="F313" s="208" t="s">
        <v>839</v>
      </c>
      <c r="G313" s="209" t="s">
        <v>373</v>
      </c>
      <c r="H313" s="210">
        <v>0.029</v>
      </c>
      <c r="I313" s="211"/>
      <c r="J313" s="212">
        <f>ROUND(I313*H313,2)</f>
        <v>0</v>
      </c>
      <c r="K313" s="208" t="s">
        <v>220</v>
      </c>
      <c r="L313" s="62"/>
      <c r="M313" s="213" t="s">
        <v>22</v>
      </c>
      <c r="N313" s="214" t="s">
        <v>49</v>
      </c>
      <c r="O313" s="43"/>
      <c r="P313" s="215">
        <f>O313*H313</f>
        <v>0</v>
      </c>
      <c r="Q313" s="215">
        <v>0</v>
      </c>
      <c r="R313" s="215">
        <f>Q313*H313</f>
        <v>0</v>
      </c>
      <c r="S313" s="215">
        <v>0</v>
      </c>
      <c r="T313" s="216">
        <f>S313*H313</f>
        <v>0</v>
      </c>
      <c r="AR313" s="25" t="s">
        <v>310</v>
      </c>
      <c r="AT313" s="25" t="s">
        <v>216</v>
      </c>
      <c r="AU313" s="25" t="s">
        <v>86</v>
      </c>
      <c r="AY313" s="25" t="s">
        <v>214</v>
      </c>
      <c r="BE313" s="217">
        <f>IF(N313="základní",J313,0)</f>
        <v>0</v>
      </c>
      <c r="BF313" s="217">
        <f>IF(N313="snížená",J313,0)</f>
        <v>0</v>
      </c>
      <c r="BG313" s="217">
        <f>IF(N313="zákl. přenesená",J313,0)</f>
        <v>0</v>
      </c>
      <c r="BH313" s="217">
        <f>IF(N313="sníž. přenesená",J313,0)</f>
        <v>0</v>
      </c>
      <c r="BI313" s="217">
        <f>IF(N313="nulová",J313,0)</f>
        <v>0</v>
      </c>
      <c r="BJ313" s="25" t="s">
        <v>24</v>
      </c>
      <c r="BK313" s="217">
        <f>ROUND(I313*H313,2)</f>
        <v>0</v>
      </c>
      <c r="BL313" s="25" t="s">
        <v>310</v>
      </c>
      <c r="BM313" s="25" t="s">
        <v>840</v>
      </c>
    </row>
    <row r="314" spans="2:47" s="1" customFormat="1" ht="27">
      <c r="B314" s="42"/>
      <c r="C314" s="64"/>
      <c r="D314" s="218" t="s">
        <v>223</v>
      </c>
      <c r="E314" s="64"/>
      <c r="F314" s="219" t="s">
        <v>841</v>
      </c>
      <c r="G314" s="64"/>
      <c r="H314" s="64"/>
      <c r="I314" s="174"/>
      <c r="J314" s="64"/>
      <c r="K314" s="64"/>
      <c r="L314" s="62"/>
      <c r="M314" s="220"/>
      <c r="N314" s="43"/>
      <c r="O314" s="43"/>
      <c r="P314" s="43"/>
      <c r="Q314" s="43"/>
      <c r="R314" s="43"/>
      <c r="S314" s="43"/>
      <c r="T314" s="79"/>
      <c r="AT314" s="25" t="s">
        <v>223</v>
      </c>
      <c r="AU314" s="25" t="s">
        <v>86</v>
      </c>
    </row>
    <row r="315" spans="2:63" s="11" customFormat="1" ht="29.85" customHeight="1">
      <c r="B315" s="189"/>
      <c r="C315" s="190"/>
      <c r="D315" s="203" t="s">
        <v>77</v>
      </c>
      <c r="E315" s="204" t="s">
        <v>842</v>
      </c>
      <c r="F315" s="204" t="s">
        <v>843</v>
      </c>
      <c r="G315" s="190"/>
      <c r="H315" s="190"/>
      <c r="I315" s="193"/>
      <c r="J315" s="205">
        <f>BK315</f>
        <v>0</v>
      </c>
      <c r="K315" s="190"/>
      <c r="L315" s="195"/>
      <c r="M315" s="196"/>
      <c r="N315" s="197"/>
      <c r="O315" s="197"/>
      <c r="P315" s="198">
        <f>SUM(P316:P354)</f>
        <v>0</v>
      </c>
      <c r="Q315" s="197"/>
      <c r="R315" s="198">
        <f>SUM(R316:R354)</f>
        <v>0.02214</v>
      </c>
      <c r="S315" s="197"/>
      <c r="T315" s="199">
        <f>SUM(T316:T354)</f>
        <v>0</v>
      </c>
      <c r="AR315" s="200" t="s">
        <v>86</v>
      </c>
      <c r="AT315" s="201" t="s">
        <v>77</v>
      </c>
      <c r="AU315" s="201" t="s">
        <v>24</v>
      </c>
      <c r="AY315" s="200" t="s">
        <v>214</v>
      </c>
      <c r="BK315" s="202">
        <f>SUM(BK316:BK354)</f>
        <v>0</v>
      </c>
    </row>
    <row r="316" spans="2:65" s="1" customFormat="1" ht="22.5" customHeight="1">
      <c r="B316" s="42"/>
      <c r="C316" s="206" t="s">
        <v>844</v>
      </c>
      <c r="D316" s="206" t="s">
        <v>216</v>
      </c>
      <c r="E316" s="207" t="s">
        <v>845</v>
      </c>
      <c r="F316" s="208" t="s">
        <v>846</v>
      </c>
      <c r="G316" s="209" t="s">
        <v>307</v>
      </c>
      <c r="H316" s="210">
        <v>3</v>
      </c>
      <c r="I316" s="211"/>
      <c r="J316" s="212">
        <f>ROUND(I316*H316,2)</f>
        <v>0</v>
      </c>
      <c r="K316" s="208" t="s">
        <v>220</v>
      </c>
      <c r="L316" s="62"/>
      <c r="M316" s="213" t="s">
        <v>22</v>
      </c>
      <c r="N316" s="214" t="s">
        <v>49</v>
      </c>
      <c r="O316" s="43"/>
      <c r="P316" s="215">
        <f>O316*H316</f>
        <v>0</v>
      </c>
      <c r="Q316" s="215">
        <v>0.00066</v>
      </c>
      <c r="R316" s="215">
        <f>Q316*H316</f>
        <v>0.00198</v>
      </c>
      <c r="S316" s="215">
        <v>0</v>
      </c>
      <c r="T316" s="216">
        <f>S316*H316</f>
        <v>0</v>
      </c>
      <c r="AR316" s="25" t="s">
        <v>310</v>
      </c>
      <c r="AT316" s="25" t="s">
        <v>216</v>
      </c>
      <c r="AU316" s="25" t="s">
        <v>86</v>
      </c>
      <c r="AY316" s="25" t="s">
        <v>214</v>
      </c>
      <c r="BE316" s="217">
        <f>IF(N316="základní",J316,0)</f>
        <v>0</v>
      </c>
      <c r="BF316" s="217">
        <f>IF(N316="snížená",J316,0)</f>
        <v>0</v>
      </c>
      <c r="BG316" s="217">
        <f>IF(N316="zákl. přenesená",J316,0)</f>
        <v>0</v>
      </c>
      <c r="BH316" s="217">
        <f>IF(N316="sníž. přenesená",J316,0)</f>
        <v>0</v>
      </c>
      <c r="BI316" s="217">
        <f>IF(N316="nulová",J316,0)</f>
        <v>0</v>
      </c>
      <c r="BJ316" s="25" t="s">
        <v>24</v>
      </c>
      <c r="BK316" s="217">
        <f>ROUND(I316*H316,2)</f>
        <v>0</v>
      </c>
      <c r="BL316" s="25" t="s">
        <v>310</v>
      </c>
      <c r="BM316" s="25" t="s">
        <v>847</v>
      </c>
    </row>
    <row r="317" spans="2:47" s="1" customFormat="1" ht="13.5">
      <c r="B317" s="42"/>
      <c r="C317" s="64"/>
      <c r="D317" s="218" t="s">
        <v>223</v>
      </c>
      <c r="E317" s="64"/>
      <c r="F317" s="219" t="s">
        <v>848</v>
      </c>
      <c r="G317" s="64"/>
      <c r="H317" s="64"/>
      <c r="I317" s="174"/>
      <c r="J317" s="64"/>
      <c r="K317" s="64"/>
      <c r="L317" s="62"/>
      <c r="M317" s="220"/>
      <c r="N317" s="43"/>
      <c r="O317" s="43"/>
      <c r="P317" s="43"/>
      <c r="Q317" s="43"/>
      <c r="R317" s="43"/>
      <c r="S317" s="43"/>
      <c r="T317" s="79"/>
      <c r="AT317" s="25" t="s">
        <v>223</v>
      </c>
      <c r="AU317" s="25" t="s">
        <v>86</v>
      </c>
    </row>
    <row r="318" spans="2:51" s="12" customFormat="1" ht="13.5">
      <c r="B318" s="221"/>
      <c r="C318" s="222"/>
      <c r="D318" s="223" t="s">
        <v>224</v>
      </c>
      <c r="E318" s="224" t="s">
        <v>22</v>
      </c>
      <c r="F318" s="225" t="s">
        <v>849</v>
      </c>
      <c r="G318" s="222"/>
      <c r="H318" s="226">
        <v>3</v>
      </c>
      <c r="I318" s="227"/>
      <c r="J318" s="222"/>
      <c r="K318" s="222"/>
      <c r="L318" s="228"/>
      <c r="M318" s="229"/>
      <c r="N318" s="230"/>
      <c r="O318" s="230"/>
      <c r="P318" s="230"/>
      <c r="Q318" s="230"/>
      <c r="R318" s="230"/>
      <c r="S318" s="230"/>
      <c r="T318" s="231"/>
      <c r="AT318" s="232" t="s">
        <v>224</v>
      </c>
      <c r="AU318" s="232" t="s">
        <v>86</v>
      </c>
      <c r="AV318" s="12" t="s">
        <v>86</v>
      </c>
      <c r="AW318" s="12" t="s">
        <v>41</v>
      </c>
      <c r="AX318" s="12" t="s">
        <v>24</v>
      </c>
      <c r="AY318" s="232" t="s">
        <v>214</v>
      </c>
    </row>
    <row r="319" spans="2:65" s="1" customFormat="1" ht="22.5" customHeight="1">
      <c r="B319" s="42"/>
      <c r="C319" s="206" t="s">
        <v>850</v>
      </c>
      <c r="D319" s="206" t="s">
        <v>216</v>
      </c>
      <c r="E319" s="207" t="s">
        <v>851</v>
      </c>
      <c r="F319" s="208" t="s">
        <v>852</v>
      </c>
      <c r="G319" s="209" t="s">
        <v>307</v>
      </c>
      <c r="H319" s="210">
        <v>7</v>
      </c>
      <c r="I319" s="211"/>
      <c r="J319" s="212">
        <f>ROUND(I319*H319,2)</f>
        <v>0</v>
      </c>
      <c r="K319" s="208" t="s">
        <v>234</v>
      </c>
      <c r="L319" s="62"/>
      <c r="M319" s="213" t="s">
        <v>22</v>
      </c>
      <c r="N319" s="214" t="s">
        <v>49</v>
      </c>
      <c r="O319" s="43"/>
      <c r="P319" s="215">
        <f>O319*H319</f>
        <v>0</v>
      </c>
      <c r="Q319" s="215">
        <v>0.00091</v>
      </c>
      <c r="R319" s="215">
        <f>Q319*H319</f>
        <v>0.00637</v>
      </c>
      <c r="S319" s="215">
        <v>0</v>
      </c>
      <c r="T319" s="216">
        <f>S319*H319</f>
        <v>0</v>
      </c>
      <c r="AR319" s="25" t="s">
        <v>310</v>
      </c>
      <c r="AT319" s="25" t="s">
        <v>216</v>
      </c>
      <c r="AU319" s="25" t="s">
        <v>86</v>
      </c>
      <c r="AY319" s="25" t="s">
        <v>214</v>
      </c>
      <c r="BE319" s="217">
        <f>IF(N319="základní",J319,0)</f>
        <v>0</v>
      </c>
      <c r="BF319" s="217">
        <f>IF(N319="snížená",J319,0)</f>
        <v>0</v>
      </c>
      <c r="BG319" s="217">
        <f>IF(N319="zákl. přenesená",J319,0)</f>
        <v>0</v>
      </c>
      <c r="BH319" s="217">
        <f>IF(N319="sníž. přenesená",J319,0)</f>
        <v>0</v>
      </c>
      <c r="BI319" s="217">
        <f>IF(N319="nulová",J319,0)</f>
        <v>0</v>
      </c>
      <c r="BJ319" s="25" t="s">
        <v>24</v>
      </c>
      <c r="BK319" s="217">
        <f>ROUND(I319*H319,2)</f>
        <v>0</v>
      </c>
      <c r="BL319" s="25" t="s">
        <v>310</v>
      </c>
      <c r="BM319" s="25" t="s">
        <v>853</v>
      </c>
    </row>
    <row r="320" spans="2:47" s="1" customFormat="1" ht="13.5">
      <c r="B320" s="42"/>
      <c r="C320" s="64"/>
      <c r="D320" s="218" t="s">
        <v>223</v>
      </c>
      <c r="E320" s="64"/>
      <c r="F320" s="219" t="s">
        <v>854</v>
      </c>
      <c r="G320" s="64"/>
      <c r="H320" s="64"/>
      <c r="I320" s="174"/>
      <c r="J320" s="64"/>
      <c r="K320" s="64"/>
      <c r="L320" s="62"/>
      <c r="M320" s="220"/>
      <c r="N320" s="43"/>
      <c r="O320" s="43"/>
      <c r="P320" s="43"/>
      <c r="Q320" s="43"/>
      <c r="R320" s="43"/>
      <c r="S320" s="43"/>
      <c r="T320" s="79"/>
      <c r="AT320" s="25" t="s">
        <v>223</v>
      </c>
      <c r="AU320" s="25" t="s">
        <v>86</v>
      </c>
    </row>
    <row r="321" spans="2:51" s="12" customFormat="1" ht="13.5">
      <c r="B321" s="221"/>
      <c r="C321" s="222"/>
      <c r="D321" s="223" t="s">
        <v>224</v>
      </c>
      <c r="E321" s="224" t="s">
        <v>22</v>
      </c>
      <c r="F321" s="225" t="s">
        <v>855</v>
      </c>
      <c r="G321" s="222"/>
      <c r="H321" s="226">
        <v>7</v>
      </c>
      <c r="I321" s="227"/>
      <c r="J321" s="222"/>
      <c r="K321" s="222"/>
      <c r="L321" s="228"/>
      <c r="M321" s="229"/>
      <c r="N321" s="230"/>
      <c r="O321" s="230"/>
      <c r="P321" s="230"/>
      <c r="Q321" s="230"/>
      <c r="R321" s="230"/>
      <c r="S321" s="230"/>
      <c r="T321" s="231"/>
      <c r="AT321" s="232" t="s">
        <v>224</v>
      </c>
      <c r="AU321" s="232" t="s">
        <v>86</v>
      </c>
      <c r="AV321" s="12" t="s">
        <v>86</v>
      </c>
      <c r="AW321" s="12" t="s">
        <v>41</v>
      </c>
      <c r="AX321" s="12" t="s">
        <v>24</v>
      </c>
      <c r="AY321" s="232" t="s">
        <v>214</v>
      </c>
    </row>
    <row r="322" spans="2:65" s="1" customFormat="1" ht="22.5" customHeight="1">
      <c r="B322" s="42"/>
      <c r="C322" s="206" t="s">
        <v>856</v>
      </c>
      <c r="D322" s="206" t="s">
        <v>216</v>
      </c>
      <c r="E322" s="207" t="s">
        <v>857</v>
      </c>
      <c r="F322" s="208" t="s">
        <v>858</v>
      </c>
      <c r="G322" s="209" t="s">
        <v>307</v>
      </c>
      <c r="H322" s="210">
        <v>2</v>
      </c>
      <c r="I322" s="211"/>
      <c r="J322" s="212">
        <f>ROUND(I322*H322,2)</f>
        <v>0</v>
      </c>
      <c r="K322" s="208" t="s">
        <v>220</v>
      </c>
      <c r="L322" s="62"/>
      <c r="M322" s="213" t="s">
        <v>22</v>
      </c>
      <c r="N322" s="214" t="s">
        <v>49</v>
      </c>
      <c r="O322" s="43"/>
      <c r="P322" s="215">
        <f>O322*H322</f>
        <v>0</v>
      </c>
      <c r="Q322" s="215">
        <v>0.00119</v>
      </c>
      <c r="R322" s="215">
        <f>Q322*H322</f>
        <v>0.00238</v>
      </c>
      <c r="S322" s="215">
        <v>0</v>
      </c>
      <c r="T322" s="216">
        <f>S322*H322</f>
        <v>0</v>
      </c>
      <c r="AR322" s="25" t="s">
        <v>310</v>
      </c>
      <c r="AT322" s="25" t="s">
        <v>216</v>
      </c>
      <c r="AU322" s="25" t="s">
        <v>86</v>
      </c>
      <c r="AY322" s="25" t="s">
        <v>214</v>
      </c>
      <c r="BE322" s="217">
        <f>IF(N322="základní",J322,0)</f>
        <v>0</v>
      </c>
      <c r="BF322" s="217">
        <f>IF(N322="snížená",J322,0)</f>
        <v>0</v>
      </c>
      <c r="BG322" s="217">
        <f>IF(N322="zákl. přenesená",J322,0)</f>
        <v>0</v>
      </c>
      <c r="BH322" s="217">
        <f>IF(N322="sníž. přenesená",J322,0)</f>
        <v>0</v>
      </c>
      <c r="BI322" s="217">
        <f>IF(N322="nulová",J322,0)</f>
        <v>0</v>
      </c>
      <c r="BJ322" s="25" t="s">
        <v>24</v>
      </c>
      <c r="BK322" s="217">
        <f>ROUND(I322*H322,2)</f>
        <v>0</v>
      </c>
      <c r="BL322" s="25" t="s">
        <v>310</v>
      </c>
      <c r="BM322" s="25" t="s">
        <v>859</v>
      </c>
    </row>
    <row r="323" spans="2:47" s="1" customFormat="1" ht="13.5">
      <c r="B323" s="42"/>
      <c r="C323" s="64"/>
      <c r="D323" s="218" t="s">
        <v>223</v>
      </c>
      <c r="E323" s="64"/>
      <c r="F323" s="219" t="s">
        <v>860</v>
      </c>
      <c r="G323" s="64"/>
      <c r="H323" s="64"/>
      <c r="I323" s="174"/>
      <c r="J323" s="64"/>
      <c r="K323" s="64"/>
      <c r="L323" s="62"/>
      <c r="M323" s="220"/>
      <c r="N323" s="43"/>
      <c r="O323" s="43"/>
      <c r="P323" s="43"/>
      <c r="Q323" s="43"/>
      <c r="R323" s="43"/>
      <c r="S323" s="43"/>
      <c r="T323" s="79"/>
      <c r="AT323" s="25" t="s">
        <v>223</v>
      </c>
      <c r="AU323" s="25" t="s">
        <v>86</v>
      </c>
    </row>
    <row r="324" spans="2:51" s="12" customFormat="1" ht="13.5">
      <c r="B324" s="221"/>
      <c r="C324" s="222"/>
      <c r="D324" s="223" t="s">
        <v>224</v>
      </c>
      <c r="E324" s="224" t="s">
        <v>22</v>
      </c>
      <c r="F324" s="225" t="s">
        <v>818</v>
      </c>
      <c r="G324" s="222"/>
      <c r="H324" s="226">
        <v>2</v>
      </c>
      <c r="I324" s="227"/>
      <c r="J324" s="222"/>
      <c r="K324" s="222"/>
      <c r="L324" s="228"/>
      <c r="M324" s="229"/>
      <c r="N324" s="230"/>
      <c r="O324" s="230"/>
      <c r="P324" s="230"/>
      <c r="Q324" s="230"/>
      <c r="R324" s="230"/>
      <c r="S324" s="230"/>
      <c r="T324" s="231"/>
      <c r="AT324" s="232" t="s">
        <v>224</v>
      </c>
      <c r="AU324" s="232" t="s">
        <v>86</v>
      </c>
      <c r="AV324" s="12" t="s">
        <v>86</v>
      </c>
      <c r="AW324" s="12" t="s">
        <v>41</v>
      </c>
      <c r="AX324" s="12" t="s">
        <v>24</v>
      </c>
      <c r="AY324" s="232" t="s">
        <v>214</v>
      </c>
    </row>
    <row r="325" spans="2:65" s="1" customFormat="1" ht="22.5" customHeight="1">
      <c r="B325" s="42"/>
      <c r="C325" s="206" t="s">
        <v>861</v>
      </c>
      <c r="D325" s="206" t="s">
        <v>216</v>
      </c>
      <c r="E325" s="207" t="s">
        <v>862</v>
      </c>
      <c r="F325" s="208" t="s">
        <v>863</v>
      </c>
      <c r="G325" s="209" t="s">
        <v>307</v>
      </c>
      <c r="H325" s="210">
        <v>1</v>
      </c>
      <c r="I325" s="211"/>
      <c r="J325" s="212">
        <f>ROUND(I325*H325,2)</f>
        <v>0</v>
      </c>
      <c r="K325" s="208" t="s">
        <v>234</v>
      </c>
      <c r="L325" s="62"/>
      <c r="M325" s="213" t="s">
        <v>22</v>
      </c>
      <c r="N325" s="214" t="s">
        <v>49</v>
      </c>
      <c r="O325" s="43"/>
      <c r="P325" s="215">
        <f>O325*H325</f>
        <v>0</v>
      </c>
      <c r="Q325" s="215">
        <v>0.00078</v>
      </c>
      <c r="R325" s="215">
        <f>Q325*H325</f>
        <v>0.00078</v>
      </c>
      <c r="S325" s="215">
        <v>0</v>
      </c>
      <c r="T325" s="216">
        <f>S325*H325</f>
        <v>0</v>
      </c>
      <c r="AR325" s="25" t="s">
        <v>310</v>
      </c>
      <c r="AT325" s="25" t="s">
        <v>216</v>
      </c>
      <c r="AU325" s="25" t="s">
        <v>86</v>
      </c>
      <c r="AY325" s="25" t="s">
        <v>214</v>
      </c>
      <c r="BE325" s="217">
        <f>IF(N325="základní",J325,0)</f>
        <v>0</v>
      </c>
      <c r="BF325" s="217">
        <f>IF(N325="snížená",J325,0)</f>
        <v>0</v>
      </c>
      <c r="BG325" s="217">
        <f>IF(N325="zákl. přenesená",J325,0)</f>
        <v>0</v>
      </c>
      <c r="BH325" s="217">
        <f>IF(N325="sníž. přenesená",J325,0)</f>
        <v>0</v>
      </c>
      <c r="BI325" s="217">
        <f>IF(N325="nulová",J325,0)</f>
        <v>0</v>
      </c>
      <c r="BJ325" s="25" t="s">
        <v>24</v>
      </c>
      <c r="BK325" s="217">
        <f>ROUND(I325*H325,2)</f>
        <v>0</v>
      </c>
      <c r="BL325" s="25" t="s">
        <v>310</v>
      </c>
      <c r="BM325" s="25" t="s">
        <v>864</v>
      </c>
    </row>
    <row r="326" spans="2:47" s="1" customFormat="1" ht="13.5">
      <c r="B326" s="42"/>
      <c r="C326" s="64"/>
      <c r="D326" s="218" t="s">
        <v>223</v>
      </c>
      <c r="E326" s="64"/>
      <c r="F326" s="219" t="s">
        <v>865</v>
      </c>
      <c r="G326" s="64"/>
      <c r="H326" s="64"/>
      <c r="I326" s="174"/>
      <c r="J326" s="64"/>
      <c r="K326" s="64"/>
      <c r="L326" s="62"/>
      <c r="M326" s="220"/>
      <c r="N326" s="43"/>
      <c r="O326" s="43"/>
      <c r="P326" s="43"/>
      <c r="Q326" s="43"/>
      <c r="R326" s="43"/>
      <c r="S326" s="43"/>
      <c r="T326" s="79"/>
      <c r="AT326" s="25" t="s">
        <v>223</v>
      </c>
      <c r="AU326" s="25" t="s">
        <v>86</v>
      </c>
    </row>
    <row r="327" spans="2:51" s="12" customFormat="1" ht="13.5">
      <c r="B327" s="221"/>
      <c r="C327" s="222"/>
      <c r="D327" s="223" t="s">
        <v>224</v>
      </c>
      <c r="E327" s="224" t="s">
        <v>22</v>
      </c>
      <c r="F327" s="225" t="s">
        <v>836</v>
      </c>
      <c r="G327" s="222"/>
      <c r="H327" s="226">
        <v>1</v>
      </c>
      <c r="I327" s="227"/>
      <c r="J327" s="222"/>
      <c r="K327" s="222"/>
      <c r="L327" s="228"/>
      <c r="M327" s="229"/>
      <c r="N327" s="230"/>
      <c r="O327" s="230"/>
      <c r="P327" s="230"/>
      <c r="Q327" s="230"/>
      <c r="R327" s="230"/>
      <c r="S327" s="230"/>
      <c r="T327" s="231"/>
      <c r="AT327" s="232" t="s">
        <v>224</v>
      </c>
      <c r="AU327" s="232" t="s">
        <v>86</v>
      </c>
      <c r="AV327" s="12" t="s">
        <v>86</v>
      </c>
      <c r="AW327" s="12" t="s">
        <v>41</v>
      </c>
      <c r="AX327" s="12" t="s">
        <v>24</v>
      </c>
      <c r="AY327" s="232" t="s">
        <v>214</v>
      </c>
    </row>
    <row r="328" spans="2:65" s="1" customFormat="1" ht="22.5" customHeight="1">
      <c r="B328" s="42"/>
      <c r="C328" s="206" t="s">
        <v>866</v>
      </c>
      <c r="D328" s="206" t="s">
        <v>216</v>
      </c>
      <c r="E328" s="207" t="s">
        <v>867</v>
      </c>
      <c r="F328" s="208" t="s">
        <v>868</v>
      </c>
      <c r="G328" s="209" t="s">
        <v>869</v>
      </c>
      <c r="H328" s="210">
        <v>1</v>
      </c>
      <c r="I328" s="211"/>
      <c r="J328" s="212">
        <f>ROUND(I328*H328,2)</f>
        <v>0</v>
      </c>
      <c r="K328" s="208" t="s">
        <v>220</v>
      </c>
      <c r="L328" s="62"/>
      <c r="M328" s="213" t="s">
        <v>22</v>
      </c>
      <c r="N328" s="214" t="s">
        <v>49</v>
      </c>
      <c r="O328" s="43"/>
      <c r="P328" s="215">
        <f>O328*H328</f>
        <v>0</v>
      </c>
      <c r="Q328" s="215">
        <v>0</v>
      </c>
      <c r="R328" s="215">
        <f>Q328*H328</f>
        <v>0</v>
      </c>
      <c r="S328" s="215">
        <v>0</v>
      </c>
      <c r="T328" s="216">
        <f>S328*H328</f>
        <v>0</v>
      </c>
      <c r="AR328" s="25" t="s">
        <v>310</v>
      </c>
      <c r="AT328" s="25" t="s">
        <v>216</v>
      </c>
      <c r="AU328" s="25" t="s">
        <v>86</v>
      </c>
      <c r="AY328" s="25" t="s">
        <v>214</v>
      </c>
      <c r="BE328" s="217">
        <f>IF(N328="základní",J328,0)</f>
        <v>0</v>
      </c>
      <c r="BF328" s="217">
        <f>IF(N328="snížená",J328,0)</f>
        <v>0</v>
      </c>
      <c r="BG328" s="217">
        <f>IF(N328="zákl. přenesená",J328,0)</f>
        <v>0</v>
      </c>
      <c r="BH328" s="217">
        <f>IF(N328="sníž. přenesená",J328,0)</f>
        <v>0</v>
      </c>
      <c r="BI328" s="217">
        <f>IF(N328="nulová",J328,0)</f>
        <v>0</v>
      </c>
      <c r="BJ328" s="25" t="s">
        <v>24</v>
      </c>
      <c r="BK328" s="217">
        <f>ROUND(I328*H328,2)</f>
        <v>0</v>
      </c>
      <c r="BL328" s="25" t="s">
        <v>310</v>
      </c>
      <c r="BM328" s="25" t="s">
        <v>870</v>
      </c>
    </row>
    <row r="329" spans="2:47" s="1" customFormat="1" ht="13.5">
      <c r="B329" s="42"/>
      <c r="C329" s="64"/>
      <c r="D329" s="223" t="s">
        <v>223</v>
      </c>
      <c r="E329" s="64"/>
      <c r="F329" s="269" t="s">
        <v>871</v>
      </c>
      <c r="G329" s="64"/>
      <c r="H329" s="64"/>
      <c r="I329" s="174"/>
      <c r="J329" s="64"/>
      <c r="K329" s="64"/>
      <c r="L329" s="62"/>
      <c r="M329" s="220"/>
      <c r="N329" s="43"/>
      <c r="O329" s="43"/>
      <c r="P329" s="43"/>
      <c r="Q329" s="43"/>
      <c r="R329" s="43"/>
      <c r="S329" s="43"/>
      <c r="T329" s="79"/>
      <c r="AT329" s="25" t="s">
        <v>223</v>
      </c>
      <c r="AU329" s="25" t="s">
        <v>86</v>
      </c>
    </row>
    <row r="330" spans="2:65" s="1" customFormat="1" ht="31.5" customHeight="1">
      <c r="B330" s="42"/>
      <c r="C330" s="206" t="s">
        <v>872</v>
      </c>
      <c r="D330" s="206" t="s">
        <v>216</v>
      </c>
      <c r="E330" s="207" t="s">
        <v>873</v>
      </c>
      <c r="F330" s="208" t="s">
        <v>874</v>
      </c>
      <c r="G330" s="209" t="s">
        <v>307</v>
      </c>
      <c r="H330" s="210">
        <v>4</v>
      </c>
      <c r="I330" s="211"/>
      <c r="J330" s="212">
        <f>ROUND(I330*H330,2)</f>
        <v>0</v>
      </c>
      <c r="K330" s="208" t="s">
        <v>220</v>
      </c>
      <c r="L330" s="62"/>
      <c r="M330" s="213" t="s">
        <v>22</v>
      </c>
      <c r="N330" s="214" t="s">
        <v>49</v>
      </c>
      <c r="O330" s="43"/>
      <c r="P330" s="215">
        <f>O330*H330</f>
        <v>0</v>
      </c>
      <c r="Q330" s="215">
        <v>3E-05</v>
      </c>
      <c r="R330" s="215">
        <f>Q330*H330</f>
        <v>0.00012</v>
      </c>
      <c r="S330" s="215">
        <v>0</v>
      </c>
      <c r="T330" s="216">
        <f>S330*H330</f>
        <v>0</v>
      </c>
      <c r="AR330" s="25" t="s">
        <v>310</v>
      </c>
      <c r="AT330" s="25" t="s">
        <v>216</v>
      </c>
      <c r="AU330" s="25" t="s">
        <v>86</v>
      </c>
      <c r="AY330" s="25" t="s">
        <v>214</v>
      </c>
      <c r="BE330" s="217">
        <f>IF(N330="základní",J330,0)</f>
        <v>0</v>
      </c>
      <c r="BF330" s="217">
        <f>IF(N330="snížená",J330,0)</f>
        <v>0</v>
      </c>
      <c r="BG330" s="217">
        <f>IF(N330="zákl. přenesená",J330,0)</f>
        <v>0</v>
      </c>
      <c r="BH330" s="217">
        <f>IF(N330="sníž. přenesená",J330,0)</f>
        <v>0</v>
      </c>
      <c r="BI330" s="217">
        <f>IF(N330="nulová",J330,0)</f>
        <v>0</v>
      </c>
      <c r="BJ330" s="25" t="s">
        <v>24</v>
      </c>
      <c r="BK330" s="217">
        <f>ROUND(I330*H330,2)</f>
        <v>0</v>
      </c>
      <c r="BL330" s="25" t="s">
        <v>310</v>
      </c>
      <c r="BM330" s="25" t="s">
        <v>875</v>
      </c>
    </row>
    <row r="331" spans="2:47" s="1" customFormat="1" ht="27">
      <c r="B331" s="42"/>
      <c r="C331" s="64"/>
      <c r="D331" s="223" t="s">
        <v>223</v>
      </c>
      <c r="E331" s="64"/>
      <c r="F331" s="269" t="s">
        <v>876</v>
      </c>
      <c r="G331" s="64"/>
      <c r="H331" s="64"/>
      <c r="I331" s="174"/>
      <c r="J331" s="64"/>
      <c r="K331" s="64"/>
      <c r="L331" s="62"/>
      <c r="M331" s="220"/>
      <c r="N331" s="43"/>
      <c r="O331" s="43"/>
      <c r="P331" s="43"/>
      <c r="Q331" s="43"/>
      <c r="R331" s="43"/>
      <c r="S331" s="43"/>
      <c r="T331" s="79"/>
      <c r="AT331" s="25" t="s">
        <v>223</v>
      </c>
      <c r="AU331" s="25" t="s">
        <v>86</v>
      </c>
    </row>
    <row r="332" spans="2:65" s="1" customFormat="1" ht="31.5" customHeight="1">
      <c r="B332" s="42"/>
      <c r="C332" s="206" t="s">
        <v>877</v>
      </c>
      <c r="D332" s="206" t="s">
        <v>216</v>
      </c>
      <c r="E332" s="207" t="s">
        <v>878</v>
      </c>
      <c r="F332" s="208" t="s">
        <v>879</v>
      </c>
      <c r="G332" s="209" t="s">
        <v>307</v>
      </c>
      <c r="H332" s="210">
        <v>9</v>
      </c>
      <c r="I332" s="211"/>
      <c r="J332" s="212">
        <f>ROUND(I332*H332,2)</f>
        <v>0</v>
      </c>
      <c r="K332" s="208" t="s">
        <v>220</v>
      </c>
      <c r="L332" s="62"/>
      <c r="M332" s="213" t="s">
        <v>22</v>
      </c>
      <c r="N332" s="214" t="s">
        <v>49</v>
      </c>
      <c r="O332" s="43"/>
      <c r="P332" s="215">
        <f>O332*H332</f>
        <v>0</v>
      </c>
      <c r="Q332" s="215">
        <v>4E-05</v>
      </c>
      <c r="R332" s="215">
        <f>Q332*H332</f>
        <v>0.00036</v>
      </c>
      <c r="S332" s="215">
        <v>0</v>
      </c>
      <c r="T332" s="216">
        <f>S332*H332</f>
        <v>0</v>
      </c>
      <c r="AR332" s="25" t="s">
        <v>310</v>
      </c>
      <c r="AT332" s="25" t="s">
        <v>216</v>
      </c>
      <c r="AU332" s="25" t="s">
        <v>86</v>
      </c>
      <c r="AY332" s="25" t="s">
        <v>214</v>
      </c>
      <c r="BE332" s="217">
        <f>IF(N332="základní",J332,0)</f>
        <v>0</v>
      </c>
      <c r="BF332" s="217">
        <f>IF(N332="snížená",J332,0)</f>
        <v>0</v>
      </c>
      <c r="BG332" s="217">
        <f>IF(N332="zákl. přenesená",J332,0)</f>
        <v>0</v>
      </c>
      <c r="BH332" s="217">
        <f>IF(N332="sníž. přenesená",J332,0)</f>
        <v>0</v>
      </c>
      <c r="BI332" s="217">
        <f>IF(N332="nulová",J332,0)</f>
        <v>0</v>
      </c>
      <c r="BJ332" s="25" t="s">
        <v>24</v>
      </c>
      <c r="BK332" s="217">
        <f>ROUND(I332*H332,2)</f>
        <v>0</v>
      </c>
      <c r="BL332" s="25" t="s">
        <v>310</v>
      </c>
      <c r="BM332" s="25" t="s">
        <v>880</v>
      </c>
    </row>
    <row r="333" spans="2:47" s="1" customFormat="1" ht="27">
      <c r="B333" s="42"/>
      <c r="C333" s="64"/>
      <c r="D333" s="223" t="s">
        <v>223</v>
      </c>
      <c r="E333" s="64"/>
      <c r="F333" s="269" t="s">
        <v>881</v>
      </c>
      <c r="G333" s="64"/>
      <c r="H333" s="64"/>
      <c r="I333" s="174"/>
      <c r="J333" s="64"/>
      <c r="K333" s="64"/>
      <c r="L333" s="62"/>
      <c r="M333" s="220"/>
      <c r="N333" s="43"/>
      <c r="O333" s="43"/>
      <c r="P333" s="43"/>
      <c r="Q333" s="43"/>
      <c r="R333" s="43"/>
      <c r="S333" s="43"/>
      <c r="T333" s="79"/>
      <c r="AT333" s="25" t="s">
        <v>223</v>
      </c>
      <c r="AU333" s="25" t="s">
        <v>86</v>
      </c>
    </row>
    <row r="334" spans="2:65" s="1" customFormat="1" ht="22.5" customHeight="1">
      <c r="B334" s="42"/>
      <c r="C334" s="206" t="s">
        <v>882</v>
      </c>
      <c r="D334" s="206" t="s">
        <v>216</v>
      </c>
      <c r="E334" s="207" t="s">
        <v>883</v>
      </c>
      <c r="F334" s="208" t="s">
        <v>884</v>
      </c>
      <c r="G334" s="209" t="s">
        <v>313</v>
      </c>
      <c r="H334" s="210">
        <v>5</v>
      </c>
      <c r="I334" s="211"/>
      <c r="J334" s="212">
        <f>ROUND(I334*H334,2)</f>
        <v>0</v>
      </c>
      <c r="K334" s="208" t="s">
        <v>220</v>
      </c>
      <c r="L334" s="62"/>
      <c r="M334" s="213" t="s">
        <v>22</v>
      </c>
      <c r="N334" s="214" t="s">
        <v>49</v>
      </c>
      <c r="O334" s="43"/>
      <c r="P334" s="215">
        <f>O334*H334</f>
        <v>0</v>
      </c>
      <c r="Q334" s="215">
        <v>0</v>
      </c>
      <c r="R334" s="215">
        <f>Q334*H334</f>
        <v>0</v>
      </c>
      <c r="S334" s="215">
        <v>0</v>
      </c>
      <c r="T334" s="216">
        <f>S334*H334</f>
        <v>0</v>
      </c>
      <c r="AR334" s="25" t="s">
        <v>310</v>
      </c>
      <c r="AT334" s="25" t="s">
        <v>216</v>
      </c>
      <c r="AU334" s="25" t="s">
        <v>86</v>
      </c>
      <c r="AY334" s="25" t="s">
        <v>214</v>
      </c>
      <c r="BE334" s="217">
        <f>IF(N334="základní",J334,0)</f>
        <v>0</v>
      </c>
      <c r="BF334" s="217">
        <f>IF(N334="snížená",J334,0)</f>
        <v>0</v>
      </c>
      <c r="BG334" s="217">
        <f>IF(N334="zákl. přenesená",J334,0)</f>
        <v>0</v>
      </c>
      <c r="BH334" s="217">
        <f>IF(N334="sníž. přenesená",J334,0)</f>
        <v>0</v>
      </c>
      <c r="BI334" s="217">
        <f>IF(N334="nulová",J334,0)</f>
        <v>0</v>
      </c>
      <c r="BJ334" s="25" t="s">
        <v>24</v>
      </c>
      <c r="BK334" s="217">
        <f>ROUND(I334*H334,2)</f>
        <v>0</v>
      </c>
      <c r="BL334" s="25" t="s">
        <v>310</v>
      </c>
      <c r="BM334" s="25" t="s">
        <v>885</v>
      </c>
    </row>
    <row r="335" spans="2:47" s="1" customFormat="1" ht="13.5">
      <c r="B335" s="42"/>
      <c r="C335" s="64"/>
      <c r="D335" s="223" t="s">
        <v>223</v>
      </c>
      <c r="E335" s="64"/>
      <c r="F335" s="269" t="s">
        <v>886</v>
      </c>
      <c r="G335" s="64"/>
      <c r="H335" s="64"/>
      <c r="I335" s="174"/>
      <c r="J335" s="64"/>
      <c r="K335" s="64"/>
      <c r="L335" s="62"/>
      <c r="M335" s="220"/>
      <c r="N335" s="43"/>
      <c r="O335" s="43"/>
      <c r="P335" s="43"/>
      <c r="Q335" s="43"/>
      <c r="R335" s="43"/>
      <c r="S335" s="43"/>
      <c r="T335" s="79"/>
      <c r="AT335" s="25" t="s">
        <v>223</v>
      </c>
      <c r="AU335" s="25" t="s">
        <v>86</v>
      </c>
    </row>
    <row r="336" spans="2:65" s="1" customFormat="1" ht="22.5" customHeight="1">
      <c r="B336" s="42"/>
      <c r="C336" s="206" t="s">
        <v>887</v>
      </c>
      <c r="D336" s="206" t="s">
        <v>216</v>
      </c>
      <c r="E336" s="207" t="s">
        <v>888</v>
      </c>
      <c r="F336" s="208" t="s">
        <v>889</v>
      </c>
      <c r="G336" s="209" t="s">
        <v>313</v>
      </c>
      <c r="H336" s="210">
        <v>1</v>
      </c>
      <c r="I336" s="211"/>
      <c r="J336" s="212">
        <f>ROUND(I336*H336,2)</f>
        <v>0</v>
      </c>
      <c r="K336" s="208" t="s">
        <v>220</v>
      </c>
      <c r="L336" s="62"/>
      <c r="M336" s="213" t="s">
        <v>22</v>
      </c>
      <c r="N336" s="214" t="s">
        <v>49</v>
      </c>
      <c r="O336" s="43"/>
      <c r="P336" s="215">
        <f>O336*H336</f>
        <v>0</v>
      </c>
      <c r="Q336" s="215">
        <v>0.00013</v>
      </c>
      <c r="R336" s="215">
        <f>Q336*H336</f>
        <v>0.00013</v>
      </c>
      <c r="S336" s="215">
        <v>0</v>
      </c>
      <c r="T336" s="216">
        <f>S336*H336</f>
        <v>0</v>
      </c>
      <c r="AR336" s="25" t="s">
        <v>310</v>
      </c>
      <c r="AT336" s="25" t="s">
        <v>216</v>
      </c>
      <c r="AU336" s="25" t="s">
        <v>86</v>
      </c>
      <c r="AY336" s="25" t="s">
        <v>214</v>
      </c>
      <c r="BE336" s="217">
        <f>IF(N336="základní",J336,0)</f>
        <v>0</v>
      </c>
      <c r="BF336" s="217">
        <f>IF(N336="snížená",J336,0)</f>
        <v>0</v>
      </c>
      <c r="BG336" s="217">
        <f>IF(N336="zákl. přenesená",J336,0)</f>
        <v>0</v>
      </c>
      <c r="BH336" s="217">
        <f>IF(N336="sníž. přenesená",J336,0)</f>
        <v>0</v>
      </c>
      <c r="BI336" s="217">
        <f>IF(N336="nulová",J336,0)</f>
        <v>0</v>
      </c>
      <c r="BJ336" s="25" t="s">
        <v>24</v>
      </c>
      <c r="BK336" s="217">
        <f>ROUND(I336*H336,2)</f>
        <v>0</v>
      </c>
      <c r="BL336" s="25" t="s">
        <v>310</v>
      </c>
      <c r="BM336" s="25" t="s">
        <v>890</v>
      </c>
    </row>
    <row r="337" spans="2:47" s="1" customFormat="1" ht="13.5">
      <c r="B337" s="42"/>
      <c r="C337" s="64"/>
      <c r="D337" s="223" t="s">
        <v>223</v>
      </c>
      <c r="E337" s="64"/>
      <c r="F337" s="269" t="s">
        <v>891</v>
      </c>
      <c r="G337" s="64"/>
      <c r="H337" s="64"/>
      <c r="I337" s="174"/>
      <c r="J337" s="64"/>
      <c r="K337" s="64"/>
      <c r="L337" s="62"/>
      <c r="M337" s="220"/>
      <c r="N337" s="43"/>
      <c r="O337" s="43"/>
      <c r="P337" s="43"/>
      <c r="Q337" s="43"/>
      <c r="R337" s="43"/>
      <c r="S337" s="43"/>
      <c r="T337" s="79"/>
      <c r="AT337" s="25" t="s">
        <v>223</v>
      </c>
      <c r="AU337" s="25" t="s">
        <v>86</v>
      </c>
    </row>
    <row r="338" spans="2:65" s="1" customFormat="1" ht="22.5" customHeight="1">
      <c r="B338" s="42"/>
      <c r="C338" s="206" t="s">
        <v>892</v>
      </c>
      <c r="D338" s="206" t="s">
        <v>216</v>
      </c>
      <c r="E338" s="207" t="s">
        <v>893</v>
      </c>
      <c r="F338" s="208" t="s">
        <v>894</v>
      </c>
      <c r="G338" s="209" t="s">
        <v>869</v>
      </c>
      <c r="H338" s="210">
        <v>1</v>
      </c>
      <c r="I338" s="211"/>
      <c r="J338" s="212">
        <f>ROUND(I338*H338,2)</f>
        <v>0</v>
      </c>
      <c r="K338" s="208" t="s">
        <v>220</v>
      </c>
      <c r="L338" s="62"/>
      <c r="M338" s="213" t="s">
        <v>22</v>
      </c>
      <c r="N338" s="214" t="s">
        <v>49</v>
      </c>
      <c r="O338" s="43"/>
      <c r="P338" s="215">
        <f>O338*H338</f>
        <v>0</v>
      </c>
      <c r="Q338" s="215">
        <v>0.0009</v>
      </c>
      <c r="R338" s="215">
        <f>Q338*H338</f>
        <v>0.0009</v>
      </c>
      <c r="S338" s="215">
        <v>0</v>
      </c>
      <c r="T338" s="216">
        <f>S338*H338</f>
        <v>0</v>
      </c>
      <c r="AR338" s="25" t="s">
        <v>310</v>
      </c>
      <c r="AT338" s="25" t="s">
        <v>216</v>
      </c>
      <c r="AU338" s="25" t="s">
        <v>86</v>
      </c>
      <c r="AY338" s="25" t="s">
        <v>214</v>
      </c>
      <c r="BE338" s="217">
        <f>IF(N338="základní",J338,0)</f>
        <v>0</v>
      </c>
      <c r="BF338" s="217">
        <f>IF(N338="snížená",J338,0)</f>
        <v>0</v>
      </c>
      <c r="BG338" s="217">
        <f>IF(N338="zákl. přenesená",J338,0)</f>
        <v>0</v>
      </c>
      <c r="BH338" s="217">
        <f>IF(N338="sníž. přenesená",J338,0)</f>
        <v>0</v>
      </c>
      <c r="BI338" s="217">
        <f>IF(N338="nulová",J338,0)</f>
        <v>0</v>
      </c>
      <c r="BJ338" s="25" t="s">
        <v>24</v>
      </c>
      <c r="BK338" s="217">
        <f>ROUND(I338*H338,2)</f>
        <v>0</v>
      </c>
      <c r="BL338" s="25" t="s">
        <v>310</v>
      </c>
      <c r="BM338" s="25" t="s">
        <v>895</v>
      </c>
    </row>
    <row r="339" spans="2:47" s="1" customFormat="1" ht="13.5">
      <c r="B339" s="42"/>
      <c r="C339" s="64"/>
      <c r="D339" s="223" t="s">
        <v>223</v>
      </c>
      <c r="E339" s="64"/>
      <c r="F339" s="269" t="s">
        <v>896</v>
      </c>
      <c r="G339" s="64"/>
      <c r="H339" s="64"/>
      <c r="I339" s="174"/>
      <c r="J339" s="64"/>
      <c r="K339" s="64"/>
      <c r="L339" s="62"/>
      <c r="M339" s="220"/>
      <c r="N339" s="43"/>
      <c r="O339" s="43"/>
      <c r="P339" s="43"/>
      <c r="Q339" s="43"/>
      <c r="R339" s="43"/>
      <c r="S339" s="43"/>
      <c r="T339" s="79"/>
      <c r="AT339" s="25" t="s">
        <v>223</v>
      </c>
      <c r="AU339" s="25" t="s">
        <v>86</v>
      </c>
    </row>
    <row r="340" spans="2:65" s="1" customFormat="1" ht="22.5" customHeight="1">
      <c r="B340" s="42"/>
      <c r="C340" s="206" t="s">
        <v>897</v>
      </c>
      <c r="D340" s="206" t="s">
        <v>216</v>
      </c>
      <c r="E340" s="207" t="s">
        <v>898</v>
      </c>
      <c r="F340" s="208" t="s">
        <v>899</v>
      </c>
      <c r="G340" s="209" t="s">
        <v>313</v>
      </c>
      <c r="H340" s="210">
        <v>1</v>
      </c>
      <c r="I340" s="211"/>
      <c r="J340" s="212">
        <f>ROUND(I340*H340,2)</f>
        <v>0</v>
      </c>
      <c r="K340" s="208" t="s">
        <v>220</v>
      </c>
      <c r="L340" s="62"/>
      <c r="M340" s="213" t="s">
        <v>22</v>
      </c>
      <c r="N340" s="214" t="s">
        <v>49</v>
      </c>
      <c r="O340" s="43"/>
      <c r="P340" s="215">
        <f>O340*H340</f>
        <v>0</v>
      </c>
      <c r="Q340" s="215">
        <v>0.00041</v>
      </c>
      <c r="R340" s="215">
        <f>Q340*H340</f>
        <v>0.00041</v>
      </c>
      <c r="S340" s="215">
        <v>0</v>
      </c>
      <c r="T340" s="216">
        <f>S340*H340</f>
        <v>0</v>
      </c>
      <c r="AR340" s="25" t="s">
        <v>310</v>
      </c>
      <c r="AT340" s="25" t="s">
        <v>216</v>
      </c>
      <c r="AU340" s="25" t="s">
        <v>86</v>
      </c>
      <c r="AY340" s="25" t="s">
        <v>214</v>
      </c>
      <c r="BE340" s="217">
        <f>IF(N340="základní",J340,0)</f>
        <v>0</v>
      </c>
      <c r="BF340" s="217">
        <f>IF(N340="snížená",J340,0)</f>
        <v>0</v>
      </c>
      <c r="BG340" s="217">
        <f>IF(N340="zákl. přenesená",J340,0)</f>
        <v>0</v>
      </c>
      <c r="BH340" s="217">
        <f>IF(N340="sníž. přenesená",J340,0)</f>
        <v>0</v>
      </c>
      <c r="BI340" s="217">
        <f>IF(N340="nulová",J340,0)</f>
        <v>0</v>
      </c>
      <c r="BJ340" s="25" t="s">
        <v>24</v>
      </c>
      <c r="BK340" s="217">
        <f>ROUND(I340*H340,2)</f>
        <v>0</v>
      </c>
      <c r="BL340" s="25" t="s">
        <v>310</v>
      </c>
      <c r="BM340" s="25" t="s">
        <v>900</v>
      </c>
    </row>
    <row r="341" spans="2:47" s="1" customFormat="1" ht="13.5">
      <c r="B341" s="42"/>
      <c r="C341" s="64"/>
      <c r="D341" s="223" t="s">
        <v>223</v>
      </c>
      <c r="E341" s="64"/>
      <c r="F341" s="269" t="s">
        <v>901</v>
      </c>
      <c r="G341" s="64"/>
      <c r="H341" s="64"/>
      <c r="I341" s="174"/>
      <c r="J341" s="64"/>
      <c r="K341" s="64"/>
      <c r="L341" s="62"/>
      <c r="M341" s="220"/>
      <c r="N341" s="43"/>
      <c r="O341" s="43"/>
      <c r="P341" s="43"/>
      <c r="Q341" s="43"/>
      <c r="R341" s="43"/>
      <c r="S341" s="43"/>
      <c r="T341" s="79"/>
      <c r="AT341" s="25" t="s">
        <v>223</v>
      </c>
      <c r="AU341" s="25" t="s">
        <v>86</v>
      </c>
    </row>
    <row r="342" spans="2:65" s="1" customFormat="1" ht="22.5" customHeight="1">
      <c r="B342" s="42"/>
      <c r="C342" s="206" t="s">
        <v>902</v>
      </c>
      <c r="D342" s="206" t="s">
        <v>216</v>
      </c>
      <c r="E342" s="207" t="s">
        <v>903</v>
      </c>
      <c r="F342" s="208" t="s">
        <v>904</v>
      </c>
      <c r="G342" s="209" t="s">
        <v>313</v>
      </c>
      <c r="H342" s="210">
        <v>1</v>
      </c>
      <c r="I342" s="211"/>
      <c r="J342" s="212">
        <f>ROUND(I342*H342,2)</f>
        <v>0</v>
      </c>
      <c r="K342" s="208" t="s">
        <v>234</v>
      </c>
      <c r="L342" s="62"/>
      <c r="M342" s="213" t="s">
        <v>22</v>
      </c>
      <c r="N342" s="214" t="s">
        <v>49</v>
      </c>
      <c r="O342" s="43"/>
      <c r="P342" s="215">
        <f>O342*H342</f>
        <v>0</v>
      </c>
      <c r="Q342" s="215">
        <v>0.00024</v>
      </c>
      <c r="R342" s="215">
        <f>Q342*H342</f>
        <v>0.00024</v>
      </c>
      <c r="S342" s="215">
        <v>0</v>
      </c>
      <c r="T342" s="216">
        <f>S342*H342</f>
        <v>0</v>
      </c>
      <c r="AR342" s="25" t="s">
        <v>310</v>
      </c>
      <c r="AT342" s="25" t="s">
        <v>216</v>
      </c>
      <c r="AU342" s="25" t="s">
        <v>86</v>
      </c>
      <c r="AY342" s="25" t="s">
        <v>214</v>
      </c>
      <c r="BE342" s="217">
        <f>IF(N342="základní",J342,0)</f>
        <v>0</v>
      </c>
      <c r="BF342" s="217">
        <f>IF(N342="snížená",J342,0)</f>
        <v>0</v>
      </c>
      <c r="BG342" s="217">
        <f>IF(N342="zákl. přenesená",J342,0)</f>
        <v>0</v>
      </c>
      <c r="BH342" s="217">
        <f>IF(N342="sníž. přenesená",J342,0)</f>
        <v>0</v>
      </c>
      <c r="BI342" s="217">
        <f>IF(N342="nulová",J342,0)</f>
        <v>0</v>
      </c>
      <c r="BJ342" s="25" t="s">
        <v>24</v>
      </c>
      <c r="BK342" s="217">
        <f>ROUND(I342*H342,2)</f>
        <v>0</v>
      </c>
      <c r="BL342" s="25" t="s">
        <v>310</v>
      </c>
      <c r="BM342" s="25" t="s">
        <v>905</v>
      </c>
    </row>
    <row r="343" spans="2:47" s="1" customFormat="1" ht="13.5">
      <c r="B343" s="42"/>
      <c r="C343" s="64"/>
      <c r="D343" s="223" t="s">
        <v>223</v>
      </c>
      <c r="E343" s="64"/>
      <c r="F343" s="269" t="s">
        <v>906</v>
      </c>
      <c r="G343" s="64"/>
      <c r="H343" s="64"/>
      <c r="I343" s="174"/>
      <c r="J343" s="64"/>
      <c r="K343" s="64"/>
      <c r="L343" s="62"/>
      <c r="M343" s="220"/>
      <c r="N343" s="43"/>
      <c r="O343" s="43"/>
      <c r="P343" s="43"/>
      <c r="Q343" s="43"/>
      <c r="R343" s="43"/>
      <c r="S343" s="43"/>
      <c r="T343" s="79"/>
      <c r="AT343" s="25" t="s">
        <v>223</v>
      </c>
      <c r="AU343" s="25" t="s">
        <v>86</v>
      </c>
    </row>
    <row r="344" spans="2:65" s="1" customFormat="1" ht="22.5" customHeight="1">
      <c r="B344" s="42"/>
      <c r="C344" s="206" t="s">
        <v>907</v>
      </c>
      <c r="D344" s="206" t="s">
        <v>216</v>
      </c>
      <c r="E344" s="207" t="s">
        <v>908</v>
      </c>
      <c r="F344" s="208" t="s">
        <v>909</v>
      </c>
      <c r="G344" s="209" t="s">
        <v>313</v>
      </c>
      <c r="H344" s="210">
        <v>1</v>
      </c>
      <c r="I344" s="211"/>
      <c r="J344" s="212">
        <f>ROUND(I344*H344,2)</f>
        <v>0</v>
      </c>
      <c r="K344" s="208" t="s">
        <v>220</v>
      </c>
      <c r="L344" s="62"/>
      <c r="M344" s="213" t="s">
        <v>22</v>
      </c>
      <c r="N344" s="214" t="s">
        <v>49</v>
      </c>
      <c r="O344" s="43"/>
      <c r="P344" s="215">
        <f>O344*H344</f>
        <v>0</v>
      </c>
      <c r="Q344" s="215">
        <v>0.00057</v>
      </c>
      <c r="R344" s="215">
        <f>Q344*H344</f>
        <v>0.00057</v>
      </c>
      <c r="S344" s="215">
        <v>0</v>
      </c>
      <c r="T344" s="216">
        <f>S344*H344</f>
        <v>0</v>
      </c>
      <c r="AR344" s="25" t="s">
        <v>310</v>
      </c>
      <c r="AT344" s="25" t="s">
        <v>216</v>
      </c>
      <c r="AU344" s="25" t="s">
        <v>86</v>
      </c>
      <c r="AY344" s="25" t="s">
        <v>214</v>
      </c>
      <c r="BE344" s="217">
        <f>IF(N344="základní",J344,0)</f>
        <v>0</v>
      </c>
      <c r="BF344" s="217">
        <f>IF(N344="snížená",J344,0)</f>
        <v>0</v>
      </c>
      <c r="BG344" s="217">
        <f>IF(N344="zákl. přenesená",J344,0)</f>
        <v>0</v>
      </c>
      <c r="BH344" s="217">
        <f>IF(N344="sníž. přenesená",J344,0)</f>
        <v>0</v>
      </c>
      <c r="BI344" s="217">
        <f>IF(N344="nulová",J344,0)</f>
        <v>0</v>
      </c>
      <c r="BJ344" s="25" t="s">
        <v>24</v>
      </c>
      <c r="BK344" s="217">
        <f>ROUND(I344*H344,2)</f>
        <v>0</v>
      </c>
      <c r="BL344" s="25" t="s">
        <v>310</v>
      </c>
      <c r="BM344" s="25" t="s">
        <v>910</v>
      </c>
    </row>
    <row r="345" spans="2:47" s="1" customFormat="1" ht="27">
      <c r="B345" s="42"/>
      <c r="C345" s="64"/>
      <c r="D345" s="223" t="s">
        <v>223</v>
      </c>
      <c r="E345" s="64"/>
      <c r="F345" s="269" t="s">
        <v>911</v>
      </c>
      <c r="G345" s="64"/>
      <c r="H345" s="64"/>
      <c r="I345" s="174"/>
      <c r="J345" s="64"/>
      <c r="K345" s="64"/>
      <c r="L345" s="62"/>
      <c r="M345" s="220"/>
      <c r="N345" s="43"/>
      <c r="O345" s="43"/>
      <c r="P345" s="43"/>
      <c r="Q345" s="43"/>
      <c r="R345" s="43"/>
      <c r="S345" s="43"/>
      <c r="T345" s="79"/>
      <c r="AT345" s="25" t="s">
        <v>223</v>
      </c>
      <c r="AU345" s="25" t="s">
        <v>86</v>
      </c>
    </row>
    <row r="346" spans="2:65" s="1" customFormat="1" ht="22.5" customHeight="1">
      <c r="B346" s="42"/>
      <c r="C346" s="206" t="s">
        <v>912</v>
      </c>
      <c r="D346" s="206" t="s">
        <v>216</v>
      </c>
      <c r="E346" s="207" t="s">
        <v>913</v>
      </c>
      <c r="F346" s="208" t="s">
        <v>914</v>
      </c>
      <c r="G346" s="209" t="s">
        <v>307</v>
      </c>
      <c r="H346" s="210">
        <v>10</v>
      </c>
      <c r="I346" s="211"/>
      <c r="J346" s="212">
        <f>ROUND(I346*H346,2)</f>
        <v>0</v>
      </c>
      <c r="K346" s="208" t="s">
        <v>220</v>
      </c>
      <c r="L346" s="62"/>
      <c r="M346" s="213" t="s">
        <v>22</v>
      </c>
      <c r="N346" s="214" t="s">
        <v>49</v>
      </c>
      <c r="O346" s="43"/>
      <c r="P346" s="215">
        <f>O346*H346</f>
        <v>0</v>
      </c>
      <c r="Q346" s="215">
        <v>0.00053</v>
      </c>
      <c r="R346" s="215">
        <f>Q346*H346</f>
        <v>0.0053</v>
      </c>
      <c r="S346" s="215">
        <v>0</v>
      </c>
      <c r="T346" s="216">
        <f>S346*H346</f>
        <v>0</v>
      </c>
      <c r="AR346" s="25" t="s">
        <v>310</v>
      </c>
      <c r="AT346" s="25" t="s">
        <v>216</v>
      </c>
      <c r="AU346" s="25" t="s">
        <v>86</v>
      </c>
      <c r="AY346" s="25" t="s">
        <v>214</v>
      </c>
      <c r="BE346" s="217">
        <f>IF(N346="základní",J346,0)</f>
        <v>0</v>
      </c>
      <c r="BF346" s="217">
        <f>IF(N346="snížená",J346,0)</f>
        <v>0</v>
      </c>
      <c r="BG346" s="217">
        <f>IF(N346="zákl. přenesená",J346,0)</f>
        <v>0</v>
      </c>
      <c r="BH346" s="217">
        <f>IF(N346="sníž. přenesená",J346,0)</f>
        <v>0</v>
      </c>
      <c r="BI346" s="217">
        <f>IF(N346="nulová",J346,0)</f>
        <v>0</v>
      </c>
      <c r="BJ346" s="25" t="s">
        <v>24</v>
      </c>
      <c r="BK346" s="217">
        <f>ROUND(I346*H346,2)</f>
        <v>0</v>
      </c>
      <c r="BL346" s="25" t="s">
        <v>310</v>
      </c>
      <c r="BM346" s="25" t="s">
        <v>915</v>
      </c>
    </row>
    <row r="347" spans="2:47" s="1" customFormat="1" ht="13.5">
      <c r="B347" s="42"/>
      <c r="C347" s="64"/>
      <c r="D347" s="223" t="s">
        <v>223</v>
      </c>
      <c r="E347" s="64"/>
      <c r="F347" s="269" t="s">
        <v>916</v>
      </c>
      <c r="G347" s="64"/>
      <c r="H347" s="64"/>
      <c r="I347" s="174"/>
      <c r="J347" s="64"/>
      <c r="K347" s="64"/>
      <c r="L347" s="62"/>
      <c r="M347" s="220"/>
      <c r="N347" s="43"/>
      <c r="O347" s="43"/>
      <c r="P347" s="43"/>
      <c r="Q347" s="43"/>
      <c r="R347" s="43"/>
      <c r="S347" s="43"/>
      <c r="T347" s="79"/>
      <c r="AT347" s="25" t="s">
        <v>223</v>
      </c>
      <c r="AU347" s="25" t="s">
        <v>86</v>
      </c>
    </row>
    <row r="348" spans="2:65" s="1" customFormat="1" ht="22.5" customHeight="1">
      <c r="B348" s="42"/>
      <c r="C348" s="206" t="s">
        <v>917</v>
      </c>
      <c r="D348" s="206" t="s">
        <v>216</v>
      </c>
      <c r="E348" s="207" t="s">
        <v>918</v>
      </c>
      <c r="F348" s="208" t="s">
        <v>919</v>
      </c>
      <c r="G348" s="209" t="s">
        <v>307</v>
      </c>
      <c r="H348" s="210">
        <v>13</v>
      </c>
      <c r="I348" s="211"/>
      <c r="J348" s="212">
        <f>ROUND(I348*H348,2)</f>
        <v>0</v>
      </c>
      <c r="K348" s="208" t="s">
        <v>220</v>
      </c>
      <c r="L348" s="62"/>
      <c r="M348" s="213" t="s">
        <v>22</v>
      </c>
      <c r="N348" s="214" t="s">
        <v>49</v>
      </c>
      <c r="O348" s="43"/>
      <c r="P348" s="215">
        <f>O348*H348</f>
        <v>0</v>
      </c>
      <c r="Q348" s="215">
        <v>0.00019</v>
      </c>
      <c r="R348" s="215">
        <f>Q348*H348</f>
        <v>0.00247</v>
      </c>
      <c r="S348" s="215">
        <v>0</v>
      </c>
      <c r="T348" s="216">
        <f>S348*H348</f>
        <v>0</v>
      </c>
      <c r="AR348" s="25" t="s">
        <v>310</v>
      </c>
      <c r="AT348" s="25" t="s">
        <v>216</v>
      </c>
      <c r="AU348" s="25" t="s">
        <v>86</v>
      </c>
      <c r="AY348" s="25" t="s">
        <v>214</v>
      </c>
      <c r="BE348" s="217">
        <f>IF(N348="základní",J348,0)</f>
        <v>0</v>
      </c>
      <c r="BF348" s="217">
        <f>IF(N348="snížená",J348,0)</f>
        <v>0</v>
      </c>
      <c r="BG348" s="217">
        <f>IF(N348="zákl. přenesená",J348,0)</f>
        <v>0</v>
      </c>
      <c r="BH348" s="217">
        <f>IF(N348="sníž. přenesená",J348,0)</f>
        <v>0</v>
      </c>
      <c r="BI348" s="217">
        <f>IF(N348="nulová",J348,0)</f>
        <v>0</v>
      </c>
      <c r="BJ348" s="25" t="s">
        <v>24</v>
      </c>
      <c r="BK348" s="217">
        <f>ROUND(I348*H348,2)</f>
        <v>0</v>
      </c>
      <c r="BL348" s="25" t="s">
        <v>310</v>
      </c>
      <c r="BM348" s="25" t="s">
        <v>920</v>
      </c>
    </row>
    <row r="349" spans="2:47" s="1" customFormat="1" ht="27">
      <c r="B349" s="42"/>
      <c r="C349" s="64"/>
      <c r="D349" s="218" t="s">
        <v>223</v>
      </c>
      <c r="E349" s="64"/>
      <c r="F349" s="219" t="s">
        <v>921</v>
      </c>
      <c r="G349" s="64"/>
      <c r="H349" s="64"/>
      <c r="I349" s="174"/>
      <c r="J349" s="64"/>
      <c r="K349" s="64"/>
      <c r="L349" s="62"/>
      <c r="M349" s="220"/>
      <c r="N349" s="43"/>
      <c r="O349" s="43"/>
      <c r="P349" s="43"/>
      <c r="Q349" s="43"/>
      <c r="R349" s="43"/>
      <c r="S349" s="43"/>
      <c r="T349" s="79"/>
      <c r="AT349" s="25" t="s">
        <v>223</v>
      </c>
      <c r="AU349" s="25" t="s">
        <v>86</v>
      </c>
    </row>
    <row r="350" spans="2:51" s="12" customFormat="1" ht="13.5">
      <c r="B350" s="221"/>
      <c r="C350" s="222"/>
      <c r="D350" s="223" t="s">
        <v>224</v>
      </c>
      <c r="E350" s="224" t="s">
        <v>22</v>
      </c>
      <c r="F350" s="225" t="s">
        <v>922</v>
      </c>
      <c r="G350" s="222"/>
      <c r="H350" s="226">
        <v>13</v>
      </c>
      <c r="I350" s="227"/>
      <c r="J350" s="222"/>
      <c r="K350" s="222"/>
      <c r="L350" s="228"/>
      <c r="M350" s="229"/>
      <c r="N350" s="230"/>
      <c r="O350" s="230"/>
      <c r="P350" s="230"/>
      <c r="Q350" s="230"/>
      <c r="R350" s="230"/>
      <c r="S350" s="230"/>
      <c r="T350" s="231"/>
      <c r="AT350" s="232" t="s">
        <v>224</v>
      </c>
      <c r="AU350" s="232" t="s">
        <v>86</v>
      </c>
      <c r="AV350" s="12" t="s">
        <v>86</v>
      </c>
      <c r="AW350" s="12" t="s">
        <v>41</v>
      </c>
      <c r="AX350" s="12" t="s">
        <v>24</v>
      </c>
      <c r="AY350" s="232" t="s">
        <v>214</v>
      </c>
    </row>
    <row r="351" spans="2:65" s="1" customFormat="1" ht="22.5" customHeight="1">
      <c r="B351" s="42"/>
      <c r="C351" s="206" t="s">
        <v>923</v>
      </c>
      <c r="D351" s="206" t="s">
        <v>216</v>
      </c>
      <c r="E351" s="207" t="s">
        <v>924</v>
      </c>
      <c r="F351" s="208" t="s">
        <v>925</v>
      </c>
      <c r="G351" s="209" t="s">
        <v>307</v>
      </c>
      <c r="H351" s="210">
        <v>13</v>
      </c>
      <c r="I351" s="211"/>
      <c r="J351" s="212">
        <f>ROUND(I351*H351,2)</f>
        <v>0</v>
      </c>
      <c r="K351" s="208" t="s">
        <v>220</v>
      </c>
      <c r="L351" s="62"/>
      <c r="M351" s="213" t="s">
        <v>22</v>
      </c>
      <c r="N351" s="214" t="s">
        <v>49</v>
      </c>
      <c r="O351" s="43"/>
      <c r="P351" s="215">
        <f>O351*H351</f>
        <v>0</v>
      </c>
      <c r="Q351" s="215">
        <v>1E-05</v>
      </c>
      <c r="R351" s="215">
        <f>Q351*H351</f>
        <v>0.00013000000000000002</v>
      </c>
      <c r="S351" s="215">
        <v>0</v>
      </c>
      <c r="T351" s="216">
        <f>S351*H351</f>
        <v>0</v>
      </c>
      <c r="AR351" s="25" t="s">
        <v>310</v>
      </c>
      <c r="AT351" s="25" t="s">
        <v>216</v>
      </c>
      <c r="AU351" s="25" t="s">
        <v>86</v>
      </c>
      <c r="AY351" s="25" t="s">
        <v>214</v>
      </c>
      <c r="BE351" s="217">
        <f>IF(N351="základní",J351,0)</f>
        <v>0</v>
      </c>
      <c r="BF351" s="217">
        <f>IF(N351="snížená",J351,0)</f>
        <v>0</v>
      </c>
      <c r="BG351" s="217">
        <f>IF(N351="zákl. přenesená",J351,0)</f>
        <v>0</v>
      </c>
      <c r="BH351" s="217">
        <f>IF(N351="sníž. přenesená",J351,0)</f>
        <v>0</v>
      </c>
      <c r="BI351" s="217">
        <f>IF(N351="nulová",J351,0)</f>
        <v>0</v>
      </c>
      <c r="BJ351" s="25" t="s">
        <v>24</v>
      </c>
      <c r="BK351" s="217">
        <f>ROUND(I351*H351,2)</f>
        <v>0</v>
      </c>
      <c r="BL351" s="25" t="s">
        <v>310</v>
      </c>
      <c r="BM351" s="25" t="s">
        <v>926</v>
      </c>
    </row>
    <row r="352" spans="2:47" s="1" customFormat="1" ht="27">
      <c r="B352" s="42"/>
      <c r="C352" s="64"/>
      <c r="D352" s="223" t="s">
        <v>223</v>
      </c>
      <c r="E352" s="64"/>
      <c r="F352" s="269" t="s">
        <v>927</v>
      </c>
      <c r="G352" s="64"/>
      <c r="H352" s="64"/>
      <c r="I352" s="174"/>
      <c r="J352" s="64"/>
      <c r="K352" s="64"/>
      <c r="L352" s="62"/>
      <c r="M352" s="220"/>
      <c r="N352" s="43"/>
      <c r="O352" s="43"/>
      <c r="P352" s="43"/>
      <c r="Q352" s="43"/>
      <c r="R352" s="43"/>
      <c r="S352" s="43"/>
      <c r="T352" s="79"/>
      <c r="AT352" s="25" t="s">
        <v>223</v>
      </c>
      <c r="AU352" s="25" t="s">
        <v>86</v>
      </c>
    </row>
    <row r="353" spans="2:65" s="1" customFormat="1" ht="22.5" customHeight="1">
      <c r="B353" s="42"/>
      <c r="C353" s="206" t="s">
        <v>928</v>
      </c>
      <c r="D353" s="206" t="s">
        <v>216</v>
      </c>
      <c r="E353" s="207" t="s">
        <v>929</v>
      </c>
      <c r="F353" s="208" t="s">
        <v>930</v>
      </c>
      <c r="G353" s="209" t="s">
        <v>373</v>
      </c>
      <c r="H353" s="210">
        <v>0.022</v>
      </c>
      <c r="I353" s="211"/>
      <c r="J353" s="212">
        <f>ROUND(I353*H353,2)</f>
        <v>0</v>
      </c>
      <c r="K353" s="208" t="s">
        <v>220</v>
      </c>
      <c r="L353" s="62"/>
      <c r="M353" s="213" t="s">
        <v>22</v>
      </c>
      <c r="N353" s="214" t="s">
        <v>49</v>
      </c>
      <c r="O353" s="43"/>
      <c r="P353" s="215">
        <f>O353*H353</f>
        <v>0</v>
      </c>
      <c r="Q353" s="215">
        <v>0</v>
      </c>
      <c r="R353" s="215">
        <f>Q353*H353</f>
        <v>0</v>
      </c>
      <c r="S353" s="215">
        <v>0</v>
      </c>
      <c r="T353" s="216">
        <f>S353*H353</f>
        <v>0</v>
      </c>
      <c r="AR353" s="25" t="s">
        <v>310</v>
      </c>
      <c r="AT353" s="25" t="s">
        <v>216</v>
      </c>
      <c r="AU353" s="25" t="s">
        <v>86</v>
      </c>
      <c r="AY353" s="25" t="s">
        <v>214</v>
      </c>
      <c r="BE353" s="217">
        <f>IF(N353="základní",J353,0)</f>
        <v>0</v>
      </c>
      <c r="BF353" s="217">
        <f>IF(N353="snížená",J353,0)</f>
        <v>0</v>
      </c>
      <c r="BG353" s="217">
        <f>IF(N353="zákl. přenesená",J353,0)</f>
        <v>0</v>
      </c>
      <c r="BH353" s="217">
        <f>IF(N353="sníž. přenesená",J353,0)</f>
        <v>0</v>
      </c>
      <c r="BI353" s="217">
        <f>IF(N353="nulová",J353,0)</f>
        <v>0</v>
      </c>
      <c r="BJ353" s="25" t="s">
        <v>24</v>
      </c>
      <c r="BK353" s="217">
        <f>ROUND(I353*H353,2)</f>
        <v>0</v>
      </c>
      <c r="BL353" s="25" t="s">
        <v>310</v>
      </c>
      <c r="BM353" s="25" t="s">
        <v>931</v>
      </c>
    </row>
    <row r="354" spans="2:47" s="1" customFormat="1" ht="27">
      <c r="B354" s="42"/>
      <c r="C354" s="64"/>
      <c r="D354" s="218" t="s">
        <v>223</v>
      </c>
      <c r="E354" s="64"/>
      <c r="F354" s="219" t="s">
        <v>932</v>
      </c>
      <c r="G354" s="64"/>
      <c r="H354" s="64"/>
      <c r="I354" s="174"/>
      <c r="J354" s="64"/>
      <c r="K354" s="64"/>
      <c r="L354" s="62"/>
      <c r="M354" s="220"/>
      <c r="N354" s="43"/>
      <c r="O354" s="43"/>
      <c r="P354" s="43"/>
      <c r="Q354" s="43"/>
      <c r="R354" s="43"/>
      <c r="S354" s="43"/>
      <c r="T354" s="79"/>
      <c r="AT354" s="25" t="s">
        <v>223</v>
      </c>
      <c r="AU354" s="25" t="s">
        <v>86</v>
      </c>
    </row>
    <row r="355" spans="2:63" s="11" customFormat="1" ht="29.85" customHeight="1">
      <c r="B355" s="189"/>
      <c r="C355" s="190"/>
      <c r="D355" s="203" t="s">
        <v>77</v>
      </c>
      <c r="E355" s="204" t="s">
        <v>933</v>
      </c>
      <c r="F355" s="204" t="s">
        <v>934</v>
      </c>
      <c r="G355" s="190"/>
      <c r="H355" s="190"/>
      <c r="I355" s="193"/>
      <c r="J355" s="205">
        <f>BK355</f>
        <v>0</v>
      </c>
      <c r="K355" s="190"/>
      <c r="L355" s="195"/>
      <c r="M355" s="196"/>
      <c r="N355" s="197"/>
      <c r="O355" s="197"/>
      <c r="P355" s="198">
        <f>SUM(P356:P363)</f>
        <v>0</v>
      </c>
      <c r="Q355" s="197"/>
      <c r="R355" s="198">
        <f>SUM(R356:R363)</f>
        <v>0.01356</v>
      </c>
      <c r="S355" s="197"/>
      <c r="T355" s="199">
        <f>SUM(T356:T363)</f>
        <v>0</v>
      </c>
      <c r="AR355" s="200" t="s">
        <v>86</v>
      </c>
      <c r="AT355" s="201" t="s">
        <v>77</v>
      </c>
      <c r="AU355" s="201" t="s">
        <v>24</v>
      </c>
      <c r="AY355" s="200" t="s">
        <v>214</v>
      </c>
      <c r="BK355" s="202">
        <f>SUM(BK356:BK363)</f>
        <v>0</v>
      </c>
    </row>
    <row r="356" spans="2:65" s="1" customFormat="1" ht="22.5" customHeight="1">
      <c r="B356" s="42"/>
      <c r="C356" s="206" t="s">
        <v>935</v>
      </c>
      <c r="D356" s="206" t="s">
        <v>216</v>
      </c>
      <c r="E356" s="207" t="s">
        <v>936</v>
      </c>
      <c r="F356" s="208" t="s">
        <v>937</v>
      </c>
      <c r="G356" s="209" t="s">
        <v>869</v>
      </c>
      <c r="H356" s="210">
        <v>1</v>
      </c>
      <c r="I356" s="211"/>
      <c r="J356" s="212">
        <f>ROUND(I356*H356,2)</f>
        <v>0</v>
      </c>
      <c r="K356" s="208" t="s">
        <v>234</v>
      </c>
      <c r="L356" s="62"/>
      <c r="M356" s="213" t="s">
        <v>22</v>
      </c>
      <c r="N356" s="214" t="s">
        <v>49</v>
      </c>
      <c r="O356" s="43"/>
      <c r="P356" s="215">
        <f>O356*H356</f>
        <v>0</v>
      </c>
      <c r="Q356" s="215">
        <v>0.0036</v>
      </c>
      <c r="R356" s="215">
        <f>Q356*H356</f>
        <v>0.0036</v>
      </c>
      <c r="S356" s="215">
        <v>0</v>
      </c>
      <c r="T356" s="216">
        <f>S356*H356</f>
        <v>0</v>
      </c>
      <c r="AR356" s="25" t="s">
        <v>310</v>
      </c>
      <c r="AT356" s="25" t="s">
        <v>216</v>
      </c>
      <c r="AU356" s="25" t="s">
        <v>86</v>
      </c>
      <c r="AY356" s="25" t="s">
        <v>214</v>
      </c>
      <c r="BE356" s="217">
        <f>IF(N356="základní",J356,0)</f>
        <v>0</v>
      </c>
      <c r="BF356" s="217">
        <f>IF(N356="snížená",J356,0)</f>
        <v>0</v>
      </c>
      <c r="BG356" s="217">
        <f>IF(N356="zákl. přenesená",J356,0)</f>
        <v>0</v>
      </c>
      <c r="BH356" s="217">
        <f>IF(N356="sníž. přenesená",J356,0)</f>
        <v>0</v>
      </c>
      <c r="BI356" s="217">
        <f>IF(N356="nulová",J356,0)</f>
        <v>0</v>
      </c>
      <c r="BJ356" s="25" t="s">
        <v>24</v>
      </c>
      <c r="BK356" s="217">
        <f>ROUND(I356*H356,2)</f>
        <v>0</v>
      </c>
      <c r="BL356" s="25" t="s">
        <v>310</v>
      </c>
      <c r="BM356" s="25" t="s">
        <v>938</v>
      </c>
    </row>
    <row r="357" spans="2:47" s="1" customFormat="1" ht="13.5">
      <c r="B357" s="42"/>
      <c r="C357" s="64"/>
      <c r="D357" s="223" t="s">
        <v>223</v>
      </c>
      <c r="E357" s="64"/>
      <c r="F357" s="269" t="s">
        <v>939</v>
      </c>
      <c r="G357" s="64"/>
      <c r="H357" s="64"/>
      <c r="I357" s="174"/>
      <c r="J357" s="64"/>
      <c r="K357" s="64"/>
      <c r="L357" s="62"/>
      <c r="M357" s="220"/>
      <c r="N357" s="43"/>
      <c r="O357" s="43"/>
      <c r="P357" s="43"/>
      <c r="Q357" s="43"/>
      <c r="R357" s="43"/>
      <c r="S357" s="43"/>
      <c r="T357" s="79"/>
      <c r="AT357" s="25" t="s">
        <v>223</v>
      </c>
      <c r="AU357" s="25" t="s">
        <v>86</v>
      </c>
    </row>
    <row r="358" spans="2:65" s="1" customFormat="1" ht="31.5" customHeight="1">
      <c r="B358" s="42"/>
      <c r="C358" s="206" t="s">
        <v>940</v>
      </c>
      <c r="D358" s="206" t="s">
        <v>216</v>
      </c>
      <c r="E358" s="207" t="s">
        <v>941</v>
      </c>
      <c r="F358" s="208" t="s">
        <v>942</v>
      </c>
      <c r="G358" s="209" t="s">
        <v>313</v>
      </c>
      <c r="H358" s="210">
        <v>1</v>
      </c>
      <c r="I358" s="211"/>
      <c r="J358" s="212">
        <f>ROUND(I358*H358,2)</f>
        <v>0</v>
      </c>
      <c r="K358" s="208" t="s">
        <v>234</v>
      </c>
      <c r="L358" s="62"/>
      <c r="M358" s="213" t="s">
        <v>22</v>
      </c>
      <c r="N358" s="214" t="s">
        <v>49</v>
      </c>
      <c r="O358" s="43"/>
      <c r="P358" s="215">
        <f>O358*H358</f>
        <v>0</v>
      </c>
      <c r="Q358" s="215">
        <v>0.0012</v>
      </c>
      <c r="R358" s="215">
        <f>Q358*H358</f>
        <v>0.0012</v>
      </c>
      <c r="S358" s="215">
        <v>0</v>
      </c>
      <c r="T358" s="216">
        <f>S358*H358</f>
        <v>0</v>
      </c>
      <c r="AR358" s="25" t="s">
        <v>310</v>
      </c>
      <c r="AT358" s="25" t="s">
        <v>216</v>
      </c>
      <c r="AU358" s="25" t="s">
        <v>86</v>
      </c>
      <c r="AY358" s="25" t="s">
        <v>214</v>
      </c>
      <c r="BE358" s="217">
        <f>IF(N358="základní",J358,0)</f>
        <v>0</v>
      </c>
      <c r="BF358" s="217">
        <f>IF(N358="snížená",J358,0)</f>
        <v>0</v>
      </c>
      <c r="BG358" s="217">
        <f>IF(N358="zákl. přenesená",J358,0)</f>
        <v>0</v>
      </c>
      <c r="BH358" s="217">
        <f>IF(N358="sníž. přenesená",J358,0)</f>
        <v>0</v>
      </c>
      <c r="BI358" s="217">
        <f>IF(N358="nulová",J358,0)</f>
        <v>0</v>
      </c>
      <c r="BJ358" s="25" t="s">
        <v>24</v>
      </c>
      <c r="BK358" s="217">
        <f>ROUND(I358*H358,2)</f>
        <v>0</v>
      </c>
      <c r="BL358" s="25" t="s">
        <v>310</v>
      </c>
      <c r="BM358" s="25" t="s">
        <v>943</v>
      </c>
    </row>
    <row r="359" spans="2:47" s="1" customFormat="1" ht="27">
      <c r="B359" s="42"/>
      <c r="C359" s="64"/>
      <c r="D359" s="223" t="s">
        <v>223</v>
      </c>
      <c r="E359" s="64"/>
      <c r="F359" s="269" t="s">
        <v>944</v>
      </c>
      <c r="G359" s="64"/>
      <c r="H359" s="64"/>
      <c r="I359" s="174"/>
      <c r="J359" s="64"/>
      <c r="K359" s="64"/>
      <c r="L359" s="62"/>
      <c r="M359" s="220"/>
      <c r="N359" s="43"/>
      <c r="O359" s="43"/>
      <c r="P359" s="43"/>
      <c r="Q359" s="43"/>
      <c r="R359" s="43"/>
      <c r="S359" s="43"/>
      <c r="T359" s="79"/>
      <c r="AT359" s="25" t="s">
        <v>223</v>
      </c>
      <c r="AU359" s="25" t="s">
        <v>86</v>
      </c>
    </row>
    <row r="360" spans="2:65" s="1" customFormat="1" ht="22.5" customHeight="1">
      <c r="B360" s="42"/>
      <c r="C360" s="206" t="s">
        <v>945</v>
      </c>
      <c r="D360" s="206" t="s">
        <v>216</v>
      </c>
      <c r="E360" s="207" t="s">
        <v>946</v>
      </c>
      <c r="F360" s="208" t="s">
        <v>947</v>
      </c>
      <c r="G360" s="209" t="s">
        <v>869</v>
      </c>
      <c r="H360" s="210">
        <v>1</v>
      </c>
      <c r="I360" s="211"/>
      <c r="J360" s="212">
        <f>ROUND(I360*H360,2)</f>
        <v>0</v>
      </c>
      <c r="K360" s="208" t="s">
        <v>234</v>
      </c>
      <c r="L360" s="62"/>
      <c r="M360" s="213" t="s">
        <v>22</v>
      </c>
      <c r="N360" s="214" t="s">
        <v>49</v>
      </c>
      <c r="O360" s="43"/>
      <c r="P360" s="215">
        <f>O360*H360</f>
        <v>0</v>
      </c>
      <c r="Q360" s="215">
        <v>0.00876</v>
      </c>
      <c r="R360" s="215">
        <f>Q360*H360</f>
        <v>0.00876</v>
      </c>
      <c r="S360" s="215">
        <v>0</v>
      </c>
      <c r="T360" s="216">
        <f>S360*H360</f>
        <v>0</v>
      </c>
      <c r="AR360" s="25" t="s">
        <v>310</v>
      </c>
      <c r="AT360" s="25" t="s">
        <v>216</v>
      </c>
      <c r="AU360" s="25" t="s">
        <v>86</v>
      </c>
      <c r="AY360" s="25" t="s">
        <v>214</v>
      </c>
      <c r="BE360" s="217">
        <f>IF(N360="základní",J360,0)</f>
        <v>0</v>
      </c>
      <c r="BF360" s="217">
        <f>IF(N360="snížená",J360,0)</f>
        <v>0</v>
      </c>
      <c r="BG360" s="217">
        <f>IF(N360="zákl. přenesená",J360,0)</f>
        <v>0</v>
      </c>
      <c r="BH360" s="217">
        <f>IF(N360="sníž. přenesená",J360,0)</f>
        <v>0</v>
      </c>
      <c r="BI360" s="217">
        <f>IF(N360="nulová",J360,0)</f>
        <v>0</v>
      </c>
      <c r="BJ360" s="25" t="s">
        <v>24</v>
      </c>
      <c r="BK360" s="217">
        <f>ROUND(I360*H360,2)</f>
        <v>0</v>
      </c>
      <c r="BL360" s="25" t="s">
        <v>310</v>
      </c>
      <c r="BM360" s="25" t="s">
        <v>948</v>
      </c>
    </row>
    <row r="361" spans="2:47" s="1" customFormat="1" ht="13.5">
      <c r="B361" s="42"/>
      <c r="C361" s="64"/>
      <c r="D361" s="223" t="s">
        <v>223</v>
      </c>
      <c r="E361" s="64"/>
      <c r="F361" s="269" t="s">
        <v>949</v>
      </c>
      <c r="G361" s="64"/>
      <c r="H361" s="64"/>
      <c r="I361" s="174"/>
      <c r="J361" s="64"/>
      <c r="K361" s="64"/>
      <c r="L361" s="62"/>
      <c r="M361" s="220"/>
      <c r="N361" s="43"/>
      <c r="O361" s="43"/>
      <c r="P361" s="43"/>
      <c r="Q361" s="43"/>
      <c r="R361" s="43"/>
      <c r="S361" s="43"/>
      <c r="T361" s="79"/>
      <c r="AT361" s="25" t="s">
        <v>223</v>
      </c>
      <c r="AU361" s="25" t="s">
        <v>86</v>
      </c>
    </row>
    <row r="362" spans="2:65" s="1" customFormat="1" ht="22.5" customHeight="1">
      <c r="B362" s="42"/>
      <c r="C362" s="206" t="s">
        <v>950</v>
      </c>
      <c r="D362" s="206" t="s">
        <v>216</v>
      </c>
      <c r="E362" s="207" t="s">
        <v>951</v>
      </c>
      <c r="F362" s="208" t="s">
        <v>952</v>
      </c>
      <c r="G362" s="209" t="s">
        <v>373</v>
      </c>
      <c r="H362" s="210">
        <v>0.014</v>
      </c>
      <c r="I362" s="211"/>
      <c r="J362" s="212">
        <f>ROUND(I362*H362,2)</f>
        <v>0</v>
      </c>
      <c r="K362" s="208" t="s">
        <v>234</v>
      </c>
      <c r="L362" s="62"/>
      <c r="M362" s="213" t="s">
        <v>22</v>
      </c>
      <c r="N362" s="214" t="s">
        <v>49</v>
      </c>
      <c r="O362" s="43"/>
      <c r="P362" s="215">
        <f>O362*H362</f>
        <v>0</v>
      </c>
      <c r="Q362" s="215">
        <v>0</v>
      </c>
      <c r="R362" s="215">
        <f>Q362*H362</f>
        <v>0</v>
      </c>
      <c r="S362" s="215">
        <v>0</v>
      </c>
      <c r="T362" s="216">
        <f>S362*H362</f>
        <v>0</v>
      </c>
      <c r="AR362" s="25" t="s">
        <v>310</v>
      </c>
      <c r="AT362" s="25" t="s">
        <v>216</v>
      </c>
      <c r="AU362" s="25" t="s">
        <v>86</v>
      </c>
      <c r="AY362" s="25" t="s">
        <v>214</v>
      </c>
      <c r="BE362" s="217">
        <f>IF(N362="základní",J362,0)</f>
        <v>0</v>
      </c>
      <c r="BF362" s="217">
        <f>IF(N362="snížená",J362,0)</f>
        <v>0</v>
      </c>
      <c r="BG362" s="217">
        <f>IF(N362="zákl. přenesená",J362,0)</f>
        <v>0</v>
      </c>
      <c r="BH362" s="217">
        <f>IF(N362="sníž. přenesená",J362,0)</f>
        <v>0</v>
      </c>
      <c r="BI362" s="217">
        <f>IF(N362="nulová",J362,0)</f>
        <v>0</v>
      </c>
      <c r="BJ362" s="25" t="s">
        <v>24</v>
      </c>
      <c r="BK362" s="217">
        <f>ROUND(I362*H362,2)</f>
        <v>0</v>
      </c>
      <c r="BL362" s="25" t="s">
        <v>310</v>
      </c>
      <c r="BM362" s="25" t="s">
        <v>953</v>
      </c>
    </row>
    <row r="363" spans="2:47" s="1" customFormat="1" ht="27">
      <c r="B363" s="42"/>
      <c r="C363" s="64"/>
      <c r="D363" s="218" t="s">
        <v>223</v>
      </c>
      <c r="E363" s="64"/>
      <c r="F363" s="219" t="s">
        <v>954</v>
      </c>
      <c r="G363" s="64"/>
      <c r="H363" s="64"/>
      <c r="I363" s="174"/>
      <c r="J363" s="64"/>
      <c r="K363" s="64"/>
      <c r="L363" s="62"/>
      <c r="M363" s="220"/>
      <c r="N363" s="43"/>
      <c r="O363" s="43"/>
      <c r="P363" s="43"/>
      <c r="Q363" s="43"/>
      <c r="R363" s="43"/>
      <c r="S363" s="43"/>
      <c r="T363" s="79"/>
      <c r="AT363" s="25" t="s">
        <v>223</v>
      </c>
      <c r="AU363" s="25" t="s">
        <v>86</v>
      </c>
    </row>
    <row r="364" spans="2:63" s="11" customFormat="1" ht="29.85" customHeight="1">
      <c r="B364" s="189"/>
      <c r="C364" s="190"/>
      <c r="D364" s="203" t="s">
        <v>77</v>
      </c>
      <c r="E364" s="204" t="s">
        <v>955</v>
      </c>
      <c r="F364" s="204" t="s">
        <v>956</v>
      </c>
      <c r="G364" s="190"/>
      <c r="H364" s="190"/>
      <c r="I364" s="193"/>
      <c r="J364" s="205">
        <f>BK364</f>
        <v>0</v>
      </c>
      <c r="K364" s="190"/>
      <c r="L364" s="195"/>
      <c r="M364" s="196"/>
      <c r="N364" s="197"/>
      <c r="O364" s="197"/>
      <c r="P364" s="198">
        <f>SUM(P365:P376)</f>
        <v>0</v>
      </c>
      <c r="Q364" s="197"/>
      <c r="R364" s="198">
        <f>SUM(R365:R376)</f>
        <v>0.06634999999999999</v>
      </c>
      <c r="S364" s="197"/>
      <c r="T364" s="199">
        <f>SUM(T365:T376)</f>
        <v>0</v>
      </c>
      <c r="AR364" s="200" t="s">
        <v>86</v>
      </c>
      <c r="AT364" s="201" t="s">
        <v>77</v>
      </c>
      <c r="AU364" s="201" t="s">
        <v>24</v>
      </c>
      <c r="AY364" s="200" t="s">
        <v>214</v>
      </c>
      <c r="BK364" s="202">
        <f>SUM(BK365:BK376)</f>
        <v>0</v>
      </c>
    </row>
    <row r="365" spans="2:65" s="1" customFormat="1" ht="22.5" customHeight="1">
      <c r="B365" s="42"/>
      <c r="C365" s="206" t="s">
        <v>957</v>
      </c>
      <c r="D365" s="206" t="s">
        <v>216</v>
      </c>
      <c r="E365" s="207" t="s">
        <v>958</v>
      </c>
      <c r="F365" s="208" t="s">
        <v>959</v>
      </c>
      <c r="G365" s="209" t="s">
        <v>869</v>
      </c>
      <c r="H365" s="210">
        <v>1</v>
      </c>
      <c r="I365" s="211"/>
      <c r="J365" s="212">
        <f>ROUND(I365*H365,2)</f>
        <v>0</v>
      </c>
      <c r="K365" s="208" t="s">
        <v>234</v>
      </c>
      <c r="L365" s="62"/>
      <c r="M365" s="213" t="s">
        <v>22</v>
      </c>
      <c r="N365" s="214" t="s">
        <v>49</v>
      </c>
      <c r="O365" s="43"/>
      <c r="P365" s="215">
        <f>O365*H365</f>
        <v>0</v>
      </c>
      <c r="Q365" s="215">
        <v>0.0232</v>
      </c>
      <c r="R365" s="215">
        <f>Q365*H365</f>
        <v>0.0232</v>
      </c>
      <c r="S365" s="215">
        <v>0</v>
      </c>
      <c r="T365" s="216">
        <f>S365*H365</f>
        <v>0</v>
      </c>
      <c r="AR365" s="25" t="s">
        <v>310</v>
      </c>
      <c r="AT365" s="25" t="s">
        <v>216</v>
      </c>
      <c r="AU365" s="25" t="s">
        <v>86</v>
      </c>
      <c r="AY365" s="25" t="s">
        <v>214</v>
      </c>
      <c r="BE365" s="217">
        <f>IF(N365="základní",J365,0)</f>
        <v>0</v>
      </c>
      <c r="BF365" s="217">
        <f>IF(N365="snížená",J365,0)</f>
        <v>0</v>
      </c>
      <c r="BG365" s="217">
        <f>IF(N365="zákl. přenesená",J365,0)</f>
        <v>0</v>
      </c>
      <c r="BH365" s="217">
        <f>IF(N365="sníž. přenesená",J365,0)</f>
        <v>0</v>
      </c>
      <c r="BI365" s="217">
        <f>IF(N365="nulová",J365,0)</f>
        <v>0</v>
      </c>
      <c r="BJ365" s="25" t="s">
        <v>24</v>
      </c>
      <c r="BK365" s="217">
        <f>ROUND(I365*H365,2)</f>
        <v>0</v>
      </c>
      <c r="BL365" s="25" t="s">
        <v>310</v>
      </c>
      <c r="BM365" s="25" t="s">
        <v>960</v>
      </c>
    </row>
    <row r="366" spans="2:47" s="1" customFormat="1" ht="13.5">
      <c r="B366" s="42"/>
      <c r="C366" s="64"/>
      <c r="D366" s="223" t="s">
        <v>223</v>
      </c>
      <c r="E366" s="64"/>
      <c r="F366" s="269" t="s">
        <v>961</v>
      </c>
      <c r="G366" s="64"/>
      <c r="H366" s="64"/>
      <c r="I366" s="174"/>
      <c r="J366" s="64"/>
      <c r="K366" s="64"/>
      <c r="L366" s="62"/>
      <c r="M366" s="220"/>
      <c r="N366" s="43"/>
      <c r="O366" s="43"/>
      <c r="P366" s="43"/>
      <c r="Q366" s="43"/>
      <c r="R366" s="43"/>
      <c r="S366" s="43"/>
      <c r="T366" s="79"/>
      <c r="AT366" s="25" t="s">
        <v>223</v>
      </c>
      <c r="AU366" s="25" t="s">
        <v>86</v>
      </c>
    </row>
    <row r="367" spans="2:65" s="1" customFormat="1" ht="22.5" customHeight="1">
      <c r="B367" s="42"/>
      <c r="C367" s="206" t="s">
        <v>962</v>
      </c>
      <c r="D367" s="206" t="s">
        <v>216</v>
      </c>
      <c r="E367" s="207" t="s">
        <v>963</v>
      </c>
      <c r="F367" s="208" t="s">
        <v>964</v>
      </c>
      <c r="G367" s="209" t="s">
        <v>869</v>
      </c>
      <c r="H367" s="210">
        <v>1</v>
      </c>
      <c r="I367" s="211"/>
      <c r="J367" s="212">
        <f>ROUND(I367*H367,2)</f>
        <v>0</v>
      </c>
      <c r="K367" s="208" t="s">
        <v>234</v>
      </c>
      <c r="L367" s="62"/>
      <c r="M367" s="213" t="s">
        <v>22</v>
      </c>
      <c r="N367" s="214" t="s">
        <v>49</v>
      </c>
      <c r="O367" s="43"/>
      <c r="P367" s="215">
        <f>O367*H367</f>
        <v>0</v>
      </c>
      <c r="Q367" s="215">
        <v>0.01076</v>
      </c>
      <c r="R367" s="215">
        <f>Q367*H367</f>
        <v>0.01076</v>
      </c>
      <c r="S367" s="215">
        <v>0</v>
      </c>
      <c r="T367" s="216">
        <f>S367*H367</f>
        <v>0</v>
      </c>
      <c r="AR367" s="25" t="s">
        <v>310</v>
      </c>
      <c r="AT367" s="25" t="s">
        <v>216</v>
      </c>
      <c r="AU367" s="25" t="s">
        <v>86</v>
      </c>
      <c r="AY367" s="25" t="s">
        <v>214</v>
      </c>
      <c r="BE367" s="217">
        <f>IF(N367="základní",J367,0)</f>
        <v>0</v>
      </c>
      <c r="BF367" s="217">
        <f>IF(N367="snížená",J367,0)</f>
        <v>0</v>
      </c>
      <c r="BG367" s="217">
        <f>IF(N367="zákl. přenesená",J367,0)</f>
        <v>0</v>
      </c>
      <c r="BH367" s="217">
        <f>IF(N367="sníž. přenesená",J367,0)</f>
        <v>0</v>
      </c>
      <c r="BI367" s="217">
        <f>IF(N367="nulová",J367,0)</f>
        <v>0</v>
      </c>
      <c r="BJ367" s="25" t="s">
        <v>24</v>
      </c>
      <c r="BK367" s="217">
        <f>ROUND(I367*H367,2)</f>
        <v>0</v>
      </c>
      <c r="BL367" s="25" t="s">
        <v>310</v>
      </c>
      <c r="BM367" s="25" t="s">
        <v>965</v>
      </c>
    </row>
    <row r="368" spans="2:47" s="1" customFormat="1" ht="13.5">
      <c r="B368" s="42"/>
      <c r="C368" s="64"/>
      <c r="D368" s="223" t="s">
        <v>223</v>
      </c>
      <c r="E368" s="64"/>
      <c r="F368" s="269" t="s">
        <v>966</v>
      </c>
      <c r="G368" s="64"/>
      <c r="H368" s="64"/>
      <c r="I368" s="174"/>
      <c r="J368" s="64"/>
      <c r="K368" s="64"/>
      <c r="L368" s="62"/>
      <c r="M368" s="220"/>
      <c r="N368" s="43"/>
      <c r="O368" s="43"/>
      <c r="P368" s="43"/>
      <c r="Q368" s="43"/>
      <c r="R368" s="43"/>
      <c r="S368" s="43"/>
      <c r="T368" s="79"/>
      <c r="AT368" s="25" t="s">
        <v>223</v>
      </c>
      <c r="AU368" s="25" t="s">
        <v>86</v>
      </c>
    </row>
    <row r="369" spans="2:65" s="1" customFormat="1" ht="22.5" customHeight="1">
      <c r="B369" s="42"/>
      <c r="C369" s="206" t="s">
        <v>967</v>
      </c>
      <c r="D369" s="206" t="s">
        <v>216</v>
      </c>
      <c r="E369" s="207" t="s">
        <v>968</v>
      </c>
      <c r="F369" s="208" t="s">
        <v>969</v>
      </c>
      <c r="G369" s="209" t="s">
        <v>869</v>
      </c>
      <c r="H369" s="210">
        <v>1</v>
      </c>
      <c r="I369" s="211"/>
      <c r="J369" s="212">
        <f>ROUND(I369*H369,2)</f>
        <v>0</v>
      </c>
      <c r="K369" s="208" t="s">
        <v>220</v>
      </c>
      <c r="L369" s="62"/>
      <c r="M369" s="213" t="s">
        <v>22</v>
      </c>
      <c r="N369" s="214" t="s">
        <v>49</v>
      </c>
      <c r="O369" s="43"/>
      <c r="P369" s="215">
        <f>O369*H369</f>
        <v>0</v>
      </c>
      <c r="Q369" s="215">
        <v>0.03025</v>
      </c>
      <c r="R369" s="215">
        <f>Q369*H369</f>
        <v>0.03025</v>
      </c>
      <c r="S369" s="215">
        <v>0</v>
      </c>
      <c r="T369" s="216">
        <f>S369*H369</f>
        <v>0</v>
      </c>
      <c r="AR369" s="25" t="s">
        <v>310</v>
      </c>
      <c r="AT369" s="25" t="s">
        <v>216</v>
      </c>
      <c r="AU369" s="25" t="s">
        <v>86</v>
      </c>
      <c r="AY369" s="25" t="s">
        <v>214</v>
      </c>
      <c r="BE369" s="217">
        <f>IF(N369="základní",J369,0)</f>
        <v>0</v>
      </c>
      <c r="BF369" s="217">
        <f>IF(N369="snížená",J369,0)</f>
        <v>0</v>
      </c>
      <c r="BG369" s="217">
        <f>IF(N369="zákl. přenesená",J369,0)</f>
        <v>0</v>
      </c>
      <c r="BH369" s="217">
        <f>IF(N369="sníž. přenesená",J369,0)</f>
        <v>0</v>
      </c>
      <c r="BI369" s="217">
        <f>IF(N369="nulová",J369,0)</f>
        <v>0</v>
      </c>
      <c r="BJ369" s="25" t="s">
        <v>24</v>
      </c>
      <c r="BK369" s="217">
        <f>ROUND(I369*H369,2)</f>
        <v>0</v>
      </c>
      <c r="BL369" s="25" t="s">
        <v>310</v>
      </c>
      <c r="BM369" s="25" t="s">
        <v>970</v>
      </c>
    </row>
    <row r="370" spans="2:47" s="1" customFormat="1" ht="27">
      <c r="B370" s="42"/>
      <c r="C370" s="64"/>
      <c r="D370" s="223" t="s">
        <v>223</v>
      </c>
      <c r="E370" s="64"/>
      <c r="F370" s="269" t="s">
        <v>971</v>
      </c>
      <c r="G370" s="64"/>
      <c r="H370" s="64"/>
      <c r="I370" s="174"/>
      <c r="J370" s="64"/>
      <c r="K370" s="64"/>
      <c r="L370" s="62"/>
      <c r="M370" s="220"/>
      <c r="N370" s="43"/>
      <c r="O370" s="43"/>
      <c r="P370" s="43"/>
      <c r="Q370" s="43"/>
      <c r="R370" s="43"/>
      <c r="S370" s="43"/>
      <c r="T370" s="79"/>
      <c r="AT370" s="25" t="s">
        <v>223</v>
      </c>
      <c r="AU370" s="25" t="s">
        <v>86</v>
      </c>
    </row>
    <row r="371" spans="2:65" s="1" customFormat="1" ht="22.5" customHeight="1">
      <c r="B371" s="42"/>
      <c r="C371" s="206" t="s">
        <v>972</v>
      </c>
      <c r="D371" s="206" t="s">
        <v>216</v>
      </c>
      <c r="E371" s="207" t="s">
        <v>973</v>
      </c>
      <c r="F371" s="208" t="s">
        <v>974</v>
      </c>
      <c r="G371" s="209" t="s">
        <v>869</v>
      </c>
      <c r="H371" s="210">
        <v>2</v>
      </c>
      <c r="I371" s="211"/>
      <c r="J371" s="212">
        <f>ROUND(I371*H371,2)</f>
        <v>0</v>
      </c>
      <c r="K371" s="208" t="s">
        <v>220</v>
      </c>
      <c r="L371" s="62"/>
      <c r="M371" s="213" t="s">
        <v>22</v>
      </c>
      <c r="N371" s="214" t="s">
        <v>49</v>
      </c>
      <c r="O371" s="43"/>
      <c r="P371" s="215">
        <f>O371*H371</f>
        <v>0</v>
      </c>
      <c r="Q371" s="215">
        <v>0.0003</v>
      </c>
      <c r="R371" s="215">
        <f>Q371*H371</f>
        <v>0.0006</v>
      </c>
      <c r="S371" s="215">
        <v>0</v>
      </c>
      <c r="T371" s="216">
        <f>S371*H371</f>
        <v>0</v>
      </c>
      <c r="AR371" s="25" t="s">
        <v>310</v>
      </c>
      <c r="AT371" s="25" t="s">
        <v>216</v>
      </c>
      <c r="AU371" s="25" t="s">
        <v>86</v>
      </c>
      <c r="AY371" s="25" t="s">
        <v>214</v>
      </c>
      <c r="BE371" s="217">
        <f>IF(N371="základní",J371,0)</f>
        <v>0</v>
      </c>
      <c r="BF371" s="217">
        <f>IF(N371="snížená",J371,0)</f>
        <v>0</v>
      </c>
      <c r="BG371" s="217">
        <f>IF(N371="zákl. přenesená",J371,0)</f>
        <v>0</v>
      </c>
      <c r="BH371" s="217">
        <f>IF(N371="sníž. přenesená",J371,0)</f>
        <v>0</v>
      </c>
      <c r="BI371" s="217">
        <f>IF(N371="nulová",J371,0)</f>
        <v>0</v>
      </c>
      <c r="BJ371" s="25" t="s">
        <v>24</v>
      </c>
      <c r="BK371" s="217">
        <f>ROUND(I371*H371,2)</f>
        <v>0</v>
      </c>
      <c r="BL371" s="25" t="s">
        <v>310</v>
      </c>
      <c r="BM371" s="25" t="s">
        <v>975</v>
      </c>
    </row>
    <row r="372" spans="2:47" s="1" customFormat="1" ht="13.5">
      <c r="B372" s="42"/>
      <c r="C372" s="64"/>
      <c r="D372" s="223" t="s">
        <v>223</v>
      </c>
      <c r="E372" s="64"/>
      <c r="F372" s="269" t="s">
        <v>976</v>
      </c>
      <c r="G372" s="64"/>
      <c r="H372" s="64"/>
      <c r="I372" s="174"/>
      <c r="J372" s="64"/>
      <c r="K372" s="64"/>
      <c r="L372" s="62"/>
      <c r="M372" s="220"/>
      <c r="N372" s="43"/>
      <c r="O372" s="43"/>
      <c r="P372" s="43"/>
      <c r="Q372" s="43"/>
      <c r="R372" s="43"/>
      <c r="S372" s="43"/>
      <c r="T372" s="79"/>
      <c r="AT372" s="25" t="s">
        <v>223</v>
      </c>
      <c r="AU372" s="25" t="s">
        <v>86</v>
      </c>
    </row>
    <row r="373" spans="2:65" s="1" customFormat="1" ht="31.5" customHeight="1">
      <c r="B373" s="42"/>
      <c r="C373" s="206" t="s">
        <v>977</v>
      </c>
      <c r="D373" s="206" t="s">
        <v>216</v>
      </c>
      <c r="E373" s="207" t="s">
        <v>978</v>
      </c>
      <c r="F373" s="208" t="s">
        <v>979</v>
      </c>
      <c r="G373" s="209" t="s">
        <v>869</v>
      </c>
      <c r="H373" s="210">
        <v>1</v>
      </c>
      <c r="I373" s="211"/>
      <c r="J373" s="212">
        <f>ROUND(I373*H373,2)</f>
        <v>0</v>
      </c>
      <c r="K373" s="208" t="s">
        <v>220</v>
      </c>
      <c r="L373" s="62"/>
      <c r="M373" s="213" t="s">
        <v>22</v>
      </c>
      <c r="N373" s="214" t="s">
        <v>49</v>
      </c>
      <c r="O373" s="43"/>
      <c r="P373" s="215">
        <f>O373*H373</f>
        <v>0</v>
      </c>
      <c r="Q373" s="215">
        <v>0.00154</v>
      </c>
      <c r="R373" s="215">
        <f>Q373*H373</f>
        <v>0.00154</v>
      </c>
      <c r="S373" s="215">
        <v>0</v>
      </c>
      <c r="T373" s="216">
        <f>S373*H373</f>
        <v>0</v>
      </c>
      <c r="AR373" s="25" t="s">
        <v>310</v>
      </c>
      <c r="AT373" s="25" t="s">
        <v>216</v>
      </c>
      <c r="AU373" s="25" t="s">
        <v>86</v>
      </c>
      <c r="AY373" s="25" t="s">
        <v>214</v>
      </c>
      <c r="BE373" s="217">
        <f>IF(N373="základní",J373,0)</f>
        <v>0</v>
      </c>
      <c r="BF373" s="217">
        <f>IF(N373="snížená",J373,0)</f>
        <v>0</v>
      </c>
      <c r="BG373" s="217">
        <f>IF(N373="zákl. přenesená",J373,0)</f>
        <v>0</v>
      </c>
      <c r="BH373" s="217">
        <f>IF(N373="sníž. přenesená",J373,0)</f>
        <v>0</v>
      </c>
      <c r="BI373" s="217">
        <f>IF(N373="nulová",J373,0)</f>
        <v>0</v>
      </c>
      <c r="BJ373" s="25" t="s">
        <v>24</v>
      </c>
      <c r="BK373" s="217">
        <f>ROUND(I373*H373,2)</f>
        <v>0</v>
      </c>
      <c r="BL373" s="25" t="s">
        <v>310</v>
      </c>
      <c r="BM373" s="25" t="s">
        <v>980</v>
      </c>
    </row>
    <row r="374" spans="2:47" s="1" customFormat="1" ht="13.5">
      <c r="B374" s="42"/>
      <c r="C374" s="64"/>
      <c r="D374" s="223" t="s">
        <v>223</v>
      </c>
      <c r="E374" s="64"/>
      <c r="F374" s="269" t="s">
        <v>981</v>
      </c>
      <c r="G374" s="64"/>
      <c r="H374" s="64"/>
      <c r="I374" s="174"/>
      <c r="J374" s="64"/>
      <c r="K374" s="64"/>
      <c r="L374" s="62"/>
      <c r="M374" s="220"/>
      <c r="N374" s="43"/>
      <c r="O374" s="43"/>
      <c r="P374" s="43"/>
      <c r="Q374" s="43"/>
      <c r="R374" s="43"/>
      <c r="S374" s="43"/>
      <c r="T374" s="79"/>
      <c r="AT374" s="25" t="s">
        <v>223</v>
      </c>
      <c r="AU374" s="25" t="s">
        <v>86</v>
      </c>
    </row>
    <row r="375" spans="2:65" s="1" customFormat="1" ht="22.5" customHeight="1">
      <c r="B375" s="42"/>
      <c r="C375" s="206" t="s">
        <v>982</v>
      </c>
      <c r="D375" s="206" t="s">
        <v>216</v>
      </c>
      <c r="E375" s="207" t="s">
        <v>983</v>
      </c>
      <c r="F375" s="208" t="s">
        <v>984</v>
      </c>
      <c r="G375" s="209" t="s">
        <v>373</v>
      </c>
      <c r="H375" s="210">
        <v>0.066</v>
      </c>
      <c r="I375" s="211"/>
      <c r="J375" s="212">
        <f>ROUND(I375*H375,2)</f>
        <v>0</v>
      </c>
      <c r="K375" s="208" t="s">
        <v>220</v>
      </c>
      <c r="L375" s="62"/>
      <c r="M375" s="213" t="s">
        <v>22</v>
      </c>
      <c r="N375" s="214" t="s">
        <v>49</v>
      </c>
      <c r="O375" s="43"/>
      <c r="P375" s="215">
        <f>O375*H375</f>
        <v>0</v>
      </c>
      <c r="Q375" s="215">
        <v>0</v>
      </c>
      <c r="R375" s="215">
        <f>Q375*H375</f>
        <v>0</v>
      </c>
      <c r="S375" s="215">
        <v>0</v>
      </c>
      <c r="T375" s="216">
        <f>S375*H375</f>
        <v>0</v>
      </c>
      <c r="AR375" s="25" t="s">
        <v>310</v>
      </c>
      <c r="AT375" s="25" t="s">
        <v>216</v>
      </c>
      <c r="AU375" s="25" t="s">
        <v>86</v>
      </c>
      <c r="AY375" s="25" t="s">
        <v>214</v>
      </c>
      <c r="BE375" s="217">
        <f>IF(N375="základní",J375,0)</f>
        <v>0</v>
      </c>
      <c r="BF375" s="217">
        <f>IF(N375="snížená",J375,0)</f>
        <v>0</v>
      </c>
      <c r="BG375" s="217">
        <f>IF(N375="zákl. přenesená",J375,0)</f>
        <v>0</v>
      </c>
      <c r="BH375" s="217">
        <f>IF(N375="sníž. přenesená",J375,0)</f>
        <v>0</v>
      </c>
      <c r="BI375" s="217">
        <f>IF(N375="nulová",J375,0)</f>
        <v>0</v>
      </c>
      <c r="BJ375" s="25" t="s">
        <v>24</v>
      </c>
      <c r="BK375" s="217">
        <f>ROUND(I375*H375,2)</f>
        <v>0</v>
      </c>
      <c r="BL375" s="25" t="s">
        <v>310</v>
      </c>
      <c r="BM375" s="25" t="s">
        <v>985</v>
      </c>
    </row>
    <row r="376" spans="2:47" s="1" customFormat="1" ht="27">
      <c r="B376" s="42"/>
      <c r="C376" s="64"/>
      <c r="D376" s="218" t="s">
        <v>223</v>
      </c>
      <c r="E376" s="64"/>
      <c r="F376" s="219" t="s">
        <v>986</v>
      </c>
      <c r="G376" s="64"/>
      <c r="H376" s="64"/>
      <c r="I376" s="174"/>
      <c r="J376" s="64"/>
      <c r="K376" s="64"/>
      <c r="L376" s="62"/>
      <c r="M376" s="220"/>
      <c r="N376" s="43"/>
      <c r="O376" s="43"/>
      <c r="P376" s="43"/>
      <c r="Q376" s="43"/>
      <c r="R376" s="43"/>
      <c r="S376" s="43"/>
      <c r="T376" s="79"/>
      <c r="AT376" s="25" t="s">
        <v>223</v>
      </c>
      <c r="AU376" s="25" t="s">
        <v>86</v>
      </c>
    </row>
    <row r="377" spans="2:63" s="11" customFormat="1" ht="29.85" customHeight="1">
      <c r="B377" s="189"/>
      <c r="C377" s="190"/>
      <c r="D377" s="203" t="s">
        <v>77</v>
      </c>
      <c r="E377" s="204" t="s">
        <v>987</v>
      </c>
      <c r="F377" s="204" t="s">
        <v>988</v>
      </c>
      <c r="G377" s="190"/>
      <c r="H377" s="190"/>
      <c r="I377" s="193"/>
      <c r="J377" s="205">
        <f>BK377</f>
        <v>0</v>
      </c>
      <c r="K377" s="190"/>
      <c r="L377" s="195"/>
      <c r="M377" s="196"/>
      <c r="N377" s="197"/>
      <c r="O377" s="197"/>
      <c r="P377" s="198">
        <f>SUM(P378:P441)</f>
        <v>0</v>
      </c>
      <c r="Q377" s="197"/>
      <c r="R377" s="198">
        <f>SUM(R378:R441)</f>
        <v>2.50190231</v>
      </c>
      <c r="S377" s="197"/>
      <c r="T377" s="199">
        <f>SUM(T378:T441)</f>
        <v>0</v>
      </c>
      <c r="AR377" s="200" t="s">
        <v>86</v>
      </c>
      <c r="AT377" s="201" t="s">
        <v>77</v>
      </c>
      <c r="AU377" s="201" t="s">
        <v>24</v>
      </c>
      <c r="AY377" s="200" t="s">
        <v>214</v>
      </c>
      <c r="BK377" s="202">
        <f>SUM(BK378:BK441)</f>
        <v>0</v>
      </c>
    </row>
    <row r="378" spans="2:65" s="1" customFormat="1" ht="31.5" customHeight="1">
      <c r="B378" s="42"/>
      <c r="C378" s="206" t="s">
        <v>989</v>
      </c>
      <c r="D378" s="206" t="s">
        <v>216</v>
      </c>
      <c r="E378" s="207" t="s">
        <v>990</v>
      </c>
      <c r="F378" s="208" t="s">
        <v>991</v>
      </c>
      <c r="G378" s="209" t="s">
        <v>313</v>
      </c>
      <c r="H378" s="210">
        <v>2</v>
      </c>
      <c r="I378" s="211"/>
      <c r="J378" s="212">
        <f>ROUND(I378*H378,2)</f>
        <v>0</v>
      </c>
      <c r="K378" s="208" t="s">
        <v>220</v>
      </c>
      <c r="L378" s="62"/>
      <c r="M378" s="213" t="s">
        <v>22</v>
      </c>
      <c r="N378" s="214" t="s">
        <v>49</v>
      </c>
      <c r="O378" s="43"/>
      <c r="P378" s="215">
        <f>O378*H378</f>
        <v>0</v>
      </c>
      <c r="Q378" s="215">
        <v>0</v>
      </c>
      <c r="R378" s="215">
        <f>Q378*H378</f>
        <v>0</v>
      </c>
      <c r="S378" s="215">
        <v>0</v>
      </c>
      <c r="T378" s="216">
        <f>S378*H378</f>
        <v>0</v>
      </c>
      <c r="AR378" s="25" t="s">
        <v>310</v>
      </c>
      <c r="AT378" s="25" t="s">
        <v>216</v>
      </c>
      <c r="AU378" s="25" t="s">
        <v>86</v>
      </c>
      <c r="AY378" s="25" t="s">
        <v>214</v>
      </c>
      <c r="BE378" s="217">
        <f>IF(N378="základní",J378,0)</f>
        <v>0</v>
      </c>
      <c r="BF378" s="217">
        <f>IF(N378="snížená",J378,0)</f>
        <v>0</v>
      </c>
      <c r="BG378" s="217">
        <f>IF(N378="zákl. přenesená",J378,0)</f>
        <v>0</v>
      </c>
      <c r="BH378" s="217">
        <f>IF(N378="sníž. přenesená",J378,0)</f>
        <v>0</v>
      </c>
      <c r="BI378" s="217">
        <f>IF(N378="nulová",J378,0)</f>
        <v>0</v>
      </c>
      <c r="BJ378" s="25" t="s">
        <v>24</v>
      </c>
      <c r="BK378" s="217">
        <f>ROUND(I378*H378,2)</f>
        <v>0</v>
      </c>
      <c r="BL378" s="25" t="s">
        <v>310</v>
      </c>
      <c r="BM378" s="25" t="s">
        <v>992</v>
      </c>
    </row>
    <row r="379" spans="2:47" s="1" customFormat="1" ht="27">
      <c r="B379" s="42"/>
      <c r="C379" s="64"/>
      <c r="D379" s="218" t="s">
        <v>223</v>
      </c>
      <c r="E379" s="64"/>
      <c r="F379" s="219" t="s">
        <v>993</v>
      </c>
      <c r="G379" s="64"/>
      <c r="H379" s="64"/>
      <c r="I379" s="174"/>
      <c r="J379" s="64"/>
      <c r="K379" s="64"/>
      <c r="L379" s="62"/>
      <c r="M379" s="220"/>
      <c r="N379" s="43"/>
      <c r="O379" s="43"/>
      <c r="P379" s="43"/>
      <c r="Q379" s="43"/>
      <c r="R379" s="43"/>
      <c r="S379" s="43"/>
      <c r="T379" s="79"/>
      <c r="AT379" s="25" t="s">
        <v>223</v>
      </c>
      <c r="AU379" s="25" t="s">
        <v>86</v>
      </c>
    </row>
    <row r="380" spans="2:51" s="12" customFormat="1" ht="13.5">
      <c r="B380" s="221"/>
      <c r="C380" s="222"/>
      <c r="D380" s="223" t="s">
        <v>224</v>
      </c>
      <c r="E380" s="224" t="s">
        <v>22</v>
      </c>
      <c r="F380" s="225" t="s">
        <v>994</v>
      </c>
      <c r="G380" s="222"/>
      <c r="H380" s="226">
        <v>2</v>
      </c>
      <c r="I380" s="227"/>
      <c r="J380" s="222"/>
      <c r="K380" s="222"/>
      <c r="L380" s="228"/>
      <c r="M380" s="229"/>
      <c r="N380" s="230"/>
      <c r="O380" s="230"/>
      <c r="P380" s="230"/>
      <c r="Q380" s="230"/>
      <c r="R380" s="230"/>
      <c r="S380" s="230"/>
      <c r="T380" s="231"/>
      <c r="AT380" s="232" t="s">
        <v>224</v>
      </c>
      <c r="AU380" s="232" t="s">
        <v>86</v>
      </c>
      <c r="AV380" s="12" t="s">
        <v>86</v>
      </c>
      <c r="AW380" s="12" t="s">
        <v>41</v>
      </c>
      <c r="AX380" s="12" t="s">
        <v>24</v>
      </c>
      <c r="AY380" s="232" t="s">
        <v>214</v>
      </c>
    </row>
    <row r="381" spans="2:65" s="1" customFormat="1" ht="31.5" customHeight="1">
      <c r="B381" s="42"/>
      <c r="C381" s="206" t="s">
        <v>995</v>
      </c>
      <c r="D381" s="206" t="s">
        <v>216</v>
      </c>
      <c r="E381" s="207" t="s">
        <v>996</v>
      </c>
      <c r="F381" s="208" t="s">
        <v>997</v>
      </c>
      <c r="G381" s="209" t="s">
        <v>233</v>
      </c>
      <c r="H381" s="210">
        <v>3.506</v>
      </c>
      <c r="I381" s="211"/>
      <c r="J381" s="212">
        <f>ROUND(I381*H381,2)</f>
        <v>0</v>
      </c>
      <c r="K381" s="208" t="s">
        <v>220</v>
      </c>
      <c r="L381" s="62"/>
      <c r="M381" s="213" t="s">
        <v>22</v>
      </c>
      <c r="N381" s="214" t="s">
        <v>49</v>
      </c>
      <c r="O381" s="43"/>
      <c r="P381" s="215">
        <f>O381*H381</f>
        <v>0</v>
      </c>
      <c r="Q381" s="215">
        <v>0.00189</v>
      </c>
      <c r="R381" s="215">
        <f>Q381*H381</f>
        <v>0.00662634</v>
      </c>
      <c r="S381" s="215">
        <v>0</v>
      </c>
      <c r="T381" s="216">
        <f>S381*H381</f>
        <v>0</v>
      </c>
      <c r="AR381" s="25" t="s">
        <v>310</v>
      </c>
      <c r="AT381" s="25" t="s">
        <v>216</v>
      </c>
      <c r="AU381" s="25" t="s">
        <v>86</v>
      </c>
      <c r="AY381" s="25" t="s">
        <v>214</v>
      </c>
      <c r="BE381" s="217">
        <f>IF(N381="základní",J381,0)</f>
        <v>0</v>
      </c>
      <c r="BF381" s="217">
        <f>IF(N381="snížená",J381,0)</f>
        <v>0</v>
      </c>
      <c r="BG381" s="217">
        <f>IF(N381="zákl. přenesená",J381,0)</f>
        <v>0</v>
      </c>
      <c r="BH381" s="217">
        <f>IF(N381="sníž. přenesená",J381,0)</f>
        <v>0</v>
      </c>
      <c r="BI381" s="217">
        <f>IF(N381="nulová",J381,0)</f>
        <v>0</v>
      </c>
      <c r="BJ381" s="25" t="s">
        <v>24</v>
      </c>
      <c r="BK381" s="217">
        <f>ROUND(I381*H381,2)</f>
        <v>0</v>
      </c>
      <c r="BL381" s="25" t="s">
        <v>310</v>
      </c>
      <c r="BM381" s="25" t="s">
        <v>998</v>
      </c>
    </row>
    <row r="382" spans="2:47" s="1" customFormat="1" ht="27">
      <c r="B382" s="42"/>
      <c r="C382" s="64"/>
      <c r="D382" s="218" t="s">
        <v>223</v>
      </c>
      <c r="E382" s="64"/>
      <c r="F382" s="219" t="s">
        <v>999</v>
      </c>
      <c r="G382" s="64"/>
      <c r="H382" s="64"/>
      <c r="I382" s="174"/>
      <c r="J382" s="64"/>
      <c r="K382" s="64"/>
      <c r="L382" s="62"/>
      <c r="M382" s="220"/>
      <c r="N382" s="43"/>
      <c r="O382" s="43"/>
      <c r="P382" s="43"/>
      <c r="Q382" s="43"/>
      <c r="R382" s="43"/>
      <c r="S382" s="43"/>
      <c r="T382" s="79"/>
      <c r="AT382" s="25" t="s">
        <v>223</v>
      </c>
      <c r="AU382" s="25" t="s">
        <v>86</v>
      </c>
    </row>
    <row r="383" spans="2:51" s="12" customFormat="1" ht="13.5">
      <c r="B383" s="221"/>
      <c r="C383" s="222"/>
      <c r="D383" s="218" t="s">
        <v>224</v>
      </c>
      <c r="E383" s="233" t="s">
        <v>22</v>
      </c>
      <c r="F383" s="234" t="s">
        <v>1000</v>
      </c>
      <c r="G383" s="222"/>
      <c r="H383" s="235">
        <v>3.187</v>
      </c>
      <c r="I383" s="227"/>
      <c r="J383" s="222"/>
      <c r="K383" s="222"/>
      <c r="L383" s="228"/>
      <c r="M383" s="229"/>
      <c r="N383" s="230"/>
      <c r="O383" s="230"/>
      <c r="P383" s="230"/>
      <c r="Q383" s="230"/>
      <c r="R383" s="230"/>
      <c r="S383" s="230"/>
      <c r="T383" s="231"/>
      <c r="AT383" s="232" t="s">
        <v>224</v>
      </c>
      <c r="AU383" s="232" t="s">
        <v>86</v>
      </c>
      <c r="AV383" s="12" t="s">
        <v>86</v>
      </c>
      <c r="AW383" s="12" t="s">
        <v>41</v>
      </c>
      <c r="AX383" s="12" t="s">
        <v>78</v>
      </c>
      <c r="AY383" s="232" t="s">
        <v>214</v>
      </c>
    </row>
    <row r="384" spans="2:51" s="15" customFormat="1" ht="13.5">
      <c r="B384" s="274"/>
      <c r="C384" s="275"/>
      <c r="D384" s="218" t="s">
        <v>224</v>
      </c>
      <c r="E384" s="276" t="s">
        <v>456</v>
      </c>
      <c r="F384" s="277" t="s">
        <v>1001</v>
      </c>
      <c r="G384" s="275"/>
      <c r="H384" s="278">
        <v>3.187</v>
      </c>
      <c r="I384" s="279"/>
      <c r="J384" s="275"/>
      <c r="K384" s="275"/>
      <c r="L384" s="280"/>
      <c r="M384" s="281"/>
      <c r="N384" s="282"/>
      <c r="O384" s="282"/>
      <c r="P384" s="282"/>
      <c r="Q384" s="282"/>
      <c r="R384" s="282"/>
      <c r="S384" s="282"/>
      <c r="T384" s="283"/>
      <c r="AT384" s="284" t="s">
        <v>224</v>
      </c>
      <c r="AU384" s="284" t="s">
        <v>86</v>
      </c>
      <c r="AV384" s="15" t="s">
        <v>124</v>
      </c>
      <c r="AW384" s="15" t="s">
        <v>41</v>
      </c>
      <c r="AX384" s="15" t="s">
        <v>78</v>
      </c>
      <c r="AY384" s="284" t="s">
        <v>214</v>
      </c>
    </row>
    <row r="385" spans="2:51" s="12" customFormat="1" ht="13.5">
      <c r="B385" s="221"/>
      <c r="C385" s="222"/>
      <c r="D385" s="223" t="s">
        <v>224</v>
      </c>
      <c r="E385" s="224" t="s">
        <v>22</v>
      </c>
      <c r="F385" s="225" t="s">
        <v>1002</v>
      </c>
      <c r="G385" s="222"/>
      <c r="H385" s="226">
        <v>3.506</v>
      </c>
      <c r="I385" s="227"/>
      <c r="J385" s="222"/>
      <c r="K385" s="222"/>
      <c r="L385" s="228"/>
      <c r="M385" s="229"/>
      <c r="N385" s="230"/>
      <c r="O385" s="230"/>
      <c r="P385" s="230"/>
      <c r="Q385" s="230"/>
      <c r="R385" s="230"/>
      <c r="S385" s="230"/>
      <c r="T385" s="231"/>
      <c r="AT385" s="232" t="s">
        <v>224</v>
      </c>
      <c r="AU385" s="232" t="s">
        <v>86</v>
      </c>
      <c r="AV385" s="12" t="s">
        <v>86</v>
      </c>
      <c r="AW385" s="12" t="s">
        <v>41</v>
      </c>
      <c r="AX385" s="12" t="s">
        <v>24</v>
      </c>
      <c r="AY385" s="232" t="s">
        <v>214</v>
      </c>
    </row>
    <row r="386" spans="2:65" s="1" customFormat="1" ht="31.5" customHeight="1">
      <c r="B386" s="42"/>
      <c r="C386" s="206" t="s">
        <v>1003</v>
      </c>
      <c r="D386" s="206" t="s">
        <v>216</v>
      </c>
      <c r="E386" s="207" t="s">
        <v>1004</v>
      </c>
      <c r="F386" s="208" t="s">
        <v>1005</v>
      </c>
      <c r="G386" s="209" t="s">
        <v>307</v>
      </c>
      <c r="H386" s="210">
        <v>56.2</v>
      </c>
      <c r="I386" s="211"/>
      <c r="J386" s="212">
        <f>ROUND(I386*H386,2)</f>
        <v>0</v>
      </c>
      <c r="K386" s="208" t="s">
        <v>220</v>
      </c>
      <c r="L386" s="62"/>
      <c r="M386" s="213" t="s">
        <v>22</v>
      </c>
      <c r="N386" s="214" t="s">
        <v>49</v>
      </c>
      <c r="O386" s="43"/>
      <c r="P386" s="215">
        <f>O386*H386</f>
        <v>0</v>
      </c>
      <c r="Q386" s="215">
        <v>0</v>
      </c>
      <c r="R386" s="215">
        <f>Q386*H386</f>
        <v>0</v>
      </c>
      <c r="S386" s="215">
        <v>0</v>
      </c>
      <c r="T386" s="216">
        <f>S386*H386</f>
        <v>0</v>
      </c>
      <c r="AR386" s="25" t="s">
        <v>310</v>
      </c>
      <c r="AT386" s="25" t="s">
        <v>216</v>
      </c>
      <c r="AU386" s="25" t="s">
        <v>86</v>
      </c>
      <c r="AY386" s="25" t="s">
        <v>214</v>
      </c>
      <c r="BE386" s="217">
        <f>IF(N386="základní",J386,0)</f>
        <v>0</v>
      </c>
      <c r="BF386" s="217">
        <f>IF(N386="snížená",J386,0)</f>
        <v>0</v>
      </c>
      <c r="BG386" s="217">
        <f>IF(N386="zákl. přenesená",J386,0)</f>
        <v>0</v>
      </c>
      <c r="BH386" s="217">
        <f>IF(N386="sníž. přenesená",J386,0)</f>
        <v>0</v>
      </c>
      <c r="BI386" s="217">
        <f>IF(N386="nulová",J386,0)</f>
        <v>0</v>
      </c>
      <c r="BJ386" s="25" t="s">
        <v>24</v>
      </c>
      <c r="BK386" s="217">
        <f>ROUND(I386*H386,2)</f>
        <v>0</v>
      </c>
      <c r="BL386" s="25" t="s">
        <v>310</v>
      </c>
      <c r="BM386" s="25" t="s">
        <v>1006</v>
      </c>
    </row>
    <row r="387" spans="2:47" s="1" customFormat="1" ht="27">
      <c r="B387" s="42"/>
      <c r="C387" s="64"/>
      <c r="D387" s="218" t="s">
        <v>223</v>
      </c>
      <c r="E387" s="64"/>
      <c r="F387" s="219" t="s">
        <v>1007</v>
      </c>
      <c r="G387" s="64"/>
      <c r="H387" s="64"/>
      <c r="I387" s="174"/>
      <c r="J387" s="64"/>
      <c r="K387" s="64"/>
      <c r="L387" s="62"/>
      <c r="M387" s="220"/>
      <c r="N387" s="43"/>
      <c r="O387" s="43"/>
      <c r="P387" s="43"/>
      <c r="Q387" s="43"/>
      <c r="R387" s="43"/>
      <c r="S387" s="43"/>
      <c r="T387" s="79"/>
      <c r="AT387" s="25" t="s">
        <v>223</v>
      </c>
      <c r="AU387" s="25" t="s">
        <v>86</v>
      </c>
    </row>
    <row r="388" spans="2:51" s="13" customFormat="1" ht="13.5">
      <c r="B388" s="247"/>
      <c r="C388" s="248"/>
      <c r="D388" s="218" t="s">
        <v>224</v>
      </c>
      <c r="E388" s="249" t="s">
        <v>22</v>
      </c>
      <c r="F388" s="250" t="s">
        <v>1008</v>
      </c>
      <c r="G388" s="248"/>
      <c r="H388" s="251" t="s">
        <v>22</v>
      </c>
      <c r="I388" s="252"/>
      <c r="J388" s="248"/>
      <c r="K388" s="248"/>
      <c r="L388" s="253"/>
      <c r="M388" s="254"/>
      <c r="N388" s="255"/>
      <c r="O388" s="255"/>
      <c r="P388" s="255"/>
      <c r="Q388" s="255"/>
      <c r="R388" s="255"/>
      <c r="S388" s="255"/>
      <c r="T388" s="256"/>
      <c r="AT388" s="257" t="s">
        <v>224</v>
      </c>
      <c r="AU388" s="257" t="s">
        <v>86</v>
      </c>
      <c r="AV388" s="13" t="s">
        <v>24</v>
      </c>
      <c r="AW388" s="13" t="s">
        <v>41</v>
      </c>
      <c r="AX388" s="13" t="s">
        <v>78</v>
      </c>
      <c r="AY388" s="257" t="s">
        <v>214</v>
      </c>
    </row>
    <row r="389" spans="2:51" s="12" customFormat="1" ht="13.5">
      <c r="B389" s="221"/>
      <c r="C389" s="222"/>
      <c r="D389" s="218" t="s">
        <v>224</v>
      </c>
      <c r="E389" s="233" t="s">
        <v>22</v>
      </c>
      <c r="F389" s="234" t="s">
        <v>1009</v>
      </c>
      <c r="G389" s="222"/>
      <c r="H389" s="235">
        <v>41.8</v>
      </c>
      <c r="I389" s="227"/>
      <c r="J389" s="222"/>
      <c r="K389" s="222"/>
      <c r="L389" s="228"/>
      <c r="M389" s="229"/>
      <c r="N389" s="230"/>
      <c r="O389" s="230"/>
      <c r="P389" s="230"/>
      <c r="Q389" s="230"/>
      <c r="R389" s="230"/>
      <c r="S389" s="230"/>
      <c r="T389" s="231"/>
      <c r="AT389" s="232" t="s">
        <v>224</v>
      </c>
      <c r="AU389" s="232" t="s">
        <v>86</v>
      </c>
      <c r="AV389" s="12" t="s">
        <v>86</v>
      </c>
      <c r="AW389" s="12" t="s">
        <v>41</v>
      </c>
      <c r="AX389" s="12" t="s">
        <v>78</v>
      </c>
      <c r="AY389" s="232" t="s">
        <v>214</v>
      </c>
    </row>
    <row r="390" spans="2:51" s="12" customFormat="1" ht="13.5">
      <c r="B390" s="221"/>
      <c r="C390" s="222"/>
      <c r="D390" s="218" t="s">
        <v>224</v>
      </c>
      <c r="E390" s="233" t="s">
        <v>22</v>
      </c>
      <c r="F390" s="234" t="s">
        <v>1010</v>
      </c>
      <c r="G390" s="222"/>
      <c r="H390" s="235">
        <v>14.4</v>
      </c>
      <c r="I390" s="227"/>
      <c r="J390" s="222"/>
      <c r="K390" s="222"/>
      <c r="L390" s="228"/>
      <c r="M390" s="229"/>
      <c r="N390" s="230"/>
      <c r="O390" s="230"/>
      <c r="P390" s="230"/>
      <c r="Q390" s="230"/>
      <c r="R390" s="230"/>
      <c r="S390" s="230"/>
      <c r="T390" s="231"/>
      <c r="AT390" s="232" t="s">
        <v>224</v>
      </c>
      <c r="AU390" s="232" t="s">
        <v>86</v>
      </c>
      <c r="AV390" s="12" t="s">
        <v>86</v>
      </c>
      <c r="AW390" s="12" t="s">
        <v>41</v>
      </c>
      <c r="AX390" s="12" t="s">
        <v>78</v>
      </c>
      <c r="AY390" s="232" t="s">
        <v>214</v>
      </c>
    </row>
    <row r="391" spans="2:51" s="14" customFormat="1" ht="13.5">
      <c r="B391" s="258"/>
      <c r="C391" s="259"/>
      <c r="D391" s="223" t="s">
        <v>224</v>
      </c>
      <c r="E391" s="260" t="s">
        <v>22</v>
      </c>
      <c r="F391" s="261" t="s">
        <v>349</v>
      </c>
      <c r="G391" s="259"/>
      <c r="H391" s="262">
        <v>56.2</v>
      </c>
      <c r="I391" s="263"/>
      <c r="J391" s="259"/>
      <c r="K391" s="259"/>
      <c r="L391" s="264"/>
      <c r="M391" s="265"/>
      <c r="N391" s="266"/>
      <c r="O391" s="266"/>
      <c r="P391" s="266"/>
      <c r="Q391" s="266"/>
      <c r="R391" s="266"/>
      <c r="S391" s="266"/>
      <c r="T391" s="267"/>
      <c r="AT391" s="268" t="s">
        <v>224</v>
      </c>
      <c r="AU391" s="268" t="s">
        <v>86</v>
      </c>
      <c r="AV391" s="14" t="s">
        <v>221</v>
      </c>
      <c r="AW391" s="14" t="s">
        <v>41</v>
      </c>
      <c r="AX391" s="14" t="s">
        <v>24</v>
      </c>
      <c r="AY391" s="268" t="s">
        <v>214</v>
      </c>
    </row>
    <row r="392" spans="2:65" s="1" customFormat="1" ht="22.5" customHeight="1">
      <c r="B392" s="42"/>
      <c r="C392" s="236" t="s">
        <v>1011</v>
      </c>
      <c r="D392" s="236" t="s">
        <v>179</v>
      </c>
      <c r="E392" s="237" t="s">
        <v>1012</v>
      </c>
      <c r="F392" s="238" t="s">
        <v>1013</v>
      </c>
      <c r="G392" s="239" t="s">
        <v>233</v>
      </c>
      <c r="H392" s="240">
        <v>0.705</v>
      </c>
      <c r="I392" s="241"/>
      <c r="J392" s="242">
        <f>ROUND(I392*H392,2)</f>
        <v>0</v>
      </c>
      <c r="K392" s="238" t="s">
        <v>220</v>
      </c>
      <c r="L392" s="243"/>
      <c r="M392" s="244" t="s">
        <v>22</v>
      </c>
      <c r="N392" s="245" t="s">
        <v>49</v>
      </c>
      <c r="O392" s="43"/>
      <c r="P392" s="215">
        <f>O392*H392</f>
        <v>0</v>
      </c>
      <c r="Q392" s="215">
        <v>0.55</v>
      </c>
      <c r="R392" s="215">
        <f>Q392*H392</f>
        <v>0.38775</v>
      </c>
      <c r="S392" s="215">
        <v>0</v>
      </c>
      <c r="T392" s="216">
        <f>S392*H392</f>
        <v>0</v>
      </c>
      <c r="AR392" s="25" t="s">
        <v>416</v>
      </c>
      <c r="AT392" s="25" t="s">
        <v>179</v>
      </c>
      <c r="AU392" s="25" t="s">
        <v>86</v>
      </c>
      <c r="AY392" s="25" t="s">
        <v>214</v>
      </c>
      <c r="BE392" s="217">
        <f>IF(N392="základní",J392,0)</f>
        <v>0</v>
      </c>
      <c r="BF392" s="217">
        <f>IF(N392="snížená",J392,0)</f>
        <v>0</v>
      </c>
      <c r="BG392" s="217">
        <f>IF(N392="zákl. přenesená",J392,0)</f>
        <v>0</v>
      </c>
      <c r="BH392" s="217">
        <f>IF(N392="sníž. přenesená",J392,0)</f>
        <v>0</v>
      </c>
      <c r="BI392" s="217">
        <f>IF(N392="nulová",J392,0)</f>
        <v>0</v>
      </c>
      <c r="BJ392" s="25" t="s">
        <v>24</v>
      </c>
      <c r="BK392" s="217">
        <f>ROUND(I392*H392,2)</f>
        <v>0</v>
      </c>
      <c r="BL392" s="25" t="s">
        <v>310</v>
      </c>
      <c r="BM392" s="25" t="s">
        <v>1014</v>
      </c>
    </row>
    <row r="393" spans="2:47" s="1" customFormat="1" ht="27">
      <c r="B393" s="42"/>
      <c r="C393" s="64"/>
      <c r="D393" s="218" t="s">
        <v>223</v>
      </c>
      <c r="E393" s="64"/>
      <c r="F393" s="219" t="s">
        <v>1015</v>
      </c>
      <c r="G393" s="64"/>
      <c r="H393" s="64"/>
      <c r="I393" s="174"/>
      <c r="J393" s="64"/>
      <c r="K393" s="64"/>
      <c r="L393" s="62"/>
      <c r="M393" s="220"/>
      <c r="N393" s="43"/>
      <c r="O393" s="43"/>
      <c r="P393" s="43"/>
      <c r="Q393" s="43"/>
      <c r="R393" s="43"/>
      <c r="S393" s="43"/>
      <c r="T393" s="79"/>
      <c r="AT393" s="25" t="s">
        <v>223</v>
      </c>
      <c r="AU393" s="25" t="s">
        <v>86</v>
      </c>
    </row>
    <row r="394" spans="2:51" s="12" customFormat="1" ht="13.5">
      <c r="B394" s="221"/>
      <c r="C394" s="222"/>
      <c r="D394" s="218" t="s">
        <v>224</v>
      </c>
      <c r="E394" s="233" t="s">
        <v>22</v>
      </c>
      <c r="F394" s="234" t="s">
        <v>1016</v>
      </c>
      <c r="G394" s="222"/>
      <c r="H394" s="235">
        <v>0.468</v>
      </c>
      <c r="I394" s="227"/>
      <c r="J394" s="222"/>
      <c r="K394" s="222"/>
      <c r="L394" s="228"/>
      <c r="M394" s="229"/>
      <c r="N394" s="230"/>
      <c r="O394" s="230"/>
      <c r="P394" s="230"/>
      <c r="Q394" s="230"/>
      <c r="R394" s="230"/>
      <c r="S394" s="230"/>
      <c r="T394" s="231"/>
      <c r="AT394" s="232" t="s">
        <v>224</v>
      </c>
      <c r="AU394" s="232" t="s">
        <v>86</v>
      </c>
      <c r="AV394" s="12" t="s">
        <v>86</v>
      </c>
      <c r="AW394" s="12" t="s">
        <v>41</v>
      </c>
      <c r="AX394" s="12" t="s">
        <v>78</v>
      </c>
      <c r="AY394" s="232" t="s">
        <v>214</v>
      </c>
    </row>
    <row r="395" spans="2:51" s="12" customFormat="1" ht="13.5">
      <c r="B395" s="221"/>
      <c r="C395" s="222"/>
      <c r="D395" s="218" t="s">
        <v>224</v>
      </c>
      <c r="E395" s="233" t="s">
        <v>22</v>
      </c>
      <c r="F395" s="234" t="s">
        <v>1017</v>
      </c>
      <c r="G395" s="222"/>
      <c r="H395" s="235">
        <v>0.173</v>
      </c>
      <c r="I395" s="227"/>
      <c r="J395" s="222"/>
      <c r="K395" s="222"/>
      <c r="L395" s="228"/>
      <c r="M395" s="229"/>
      <c r="N395" s="230"/>
      <c r="O395" s="230"/>
      <c r="P395" s="230"/>
      <c r="Q395" s="230"/>
      <c r="R395" s="230"/>
      <c r="S395" s="230"/>
      <c r="T395" s="231"/>
      <c r="AT395" s="232" t="s">
        <v>224</v>
      </c>
      <c r="AU395" s="232" t="s">
        <v>86</v>
      </c>
      <c r="AV395" s="12" t="s">
        <v>86</v>
      </c>
      <c r="AW395" s="12" t="s">
        <v>41</v>
      </c>
      <c r="AX395" s="12" t="s">
        <v>78</v>
      </c>
      <c r="AY395" s="232" t="s">
        <v>214</v>
      </c>
    </row>
    <row r="396" spans="2:51" s="15" customFormat="1" ht="13.5">
      <c r="B396" s="274"/>
      <c r="C396" s="275"/>
      <c r="D396" s="218" t="s">
        <v>224</v>
      </c>
      <c r="E396" s="276" t="s">
        <v>162</v>
      </c>
      <c r="F396" s="277" t="s">
        <v>1001</v>
      </c>
      <c r="G396" s="275"/>
      <c r="H396" s="278">
        <v>0.641</v>
      </c>
      <c r="I396" s="279"/>
      <c r="J396" s="275"/>
      <c r="K396" s="275"/>
      <c r="L396" s="280"/>
      <c r="M396" s="281"/>
      <c r="N396" s="282"/>
      <c r="O396" s="282"/>
      <c r="P396" s="282"/>
      <c r="Q396" s="282"/>
      <c r="R396" s="282"/>
      <c r="S396" s="282"/>
      <c r="T396" s="283"/>
      <c r="AT396" s="284" t="s">
        <v>224</v>
      </c>
      <c r="AU396" s="284" t="s">
        <v>86</v>
      </c>
      <c r="AV396" s="15" t="s">
        <v>124</v>
      </c>
      <c r="AW396" s="15" t="s">
        <v>41</v>
      </c>
      <c r="AX396" s="15" t="s">
        <v>78</v>
      </c>
      <c r="AY396" s="284" t="s">
        <v>214</v>
      </c>
    </row>
    <row r="397" spans="2:51" s="12" customFormat="1" ht="13.5">
      <c r="B397" s="221"/>
      <c r="C397" s="222"/>
      <c r="D397" s="223" t="s">
        <v>224</v>
      </c>
      <c r="E397" s="224" t="s">
        <v>22</v>
      </c>
      <c r="F397" s="225" t="s">
        <v>1018</v>
      </c>
      <c r="G397" s="222"/>
      <c r="H397" s="226">
        <v>0.705</v>
      </c>
      <c r="I397" s="227"/>
      <c r="J397" s="222"/>
      <c r="K397" s="222"/>
      <c r="L397" s="228"/>
      <c r="M397" s="229"/>
      <c r="N397" s="230"/>
      <c r="O397" s="230"/>
      <c r="P397" s="230"/>
      <c r="Q397" s="230"/>
      <c r="R397" s="230"/>
      <c r="S397" s="230"/>
      <c r="T397" s="231"/>
      <c r="AT397" s="232" t="s">
        <v>224</v>
      </c>
      <c r="AU397" s="232" t="s">
        <v>86</v>
      </c>
      <c r="AV397" s="12" t="s">
        <v>86</v>
      </c>
      <c r="AW397" s="12" t="s">
        <v>41</v>
      </c>
      <c r="AX397" s="12" t="s">
        <v>24</v>
      </c>
      <c r="AY397" s="232" t="s">
        <v>214</v>
      </c>
    </row>
    <row r="398" spans="2:65" s="1" customFormat="1" ht="31.5" customHeight="1">
      <c r="B398" s="42"/>
      <c r="C398" s="206" t="s">
        <v>1019</v>
      </c>
      <c r="D398" s="206" t="s">
        <v>216</v>
      </c>
      <c r="E398" s="207" t="s">
        <v>1020</v>
      </c>
      <c r="F398" s="208" t="s">
        <v>1021</v>
      </c>
      <c r="G398" s="209" t="s">
        <v>307</v>
      </c>
      <c r="H398" s="210">
        <v>250.2</v>
      </c>
      <c r="I398" s="211"/>
      <c r="J398" s="212">
        <f>ROUND(I398*H398,2)</f>
        <v>0</v>
      </c>
      <c r="K398" s="208" t="s">
        <v>220</v>
      </c>
      <c r="L398" s="62"/>
      <c r="M398" s="213" t="s">
        <v>22</v>
      </c>
      <c r="N398" s="214" t="s">
        <v>49</v>
      </c>
      <c r="O398" s="43"/>
      <c r="P398" s="215">
        <f>O398*H398</f>
        <v>0</v>
      </c>
      <c r="Q398" s="215">
        <v>0</v>
      </c>
      <c r="R398" s="215">
        <f>Q398*H398</f>
        <v>0</v>
      </c>
      <c r="S398" s="215">
        <v>0</v>
      </c>
      <c r="T398" s="216">
        <f>S398*H398</f>
        <v>0</v>
      </c>
      <c r="AR398" s="25" t="s">
        <v>310</v>
      </c>
      <c r="AT398" s="25" t="s">
        <v>216</v>
      </c>
      <c r="AU398" s="25" t="s">
        <v>86</v>
      </c>
      <c r="AY398" s="25" t="s">
        <v>214</v>
      </c>
      <c r="BE398" s="217">
        <f>IF(N398="základní",J398,0)</f>
        <v>0</v>
      </c>
      <c r="BF398" s="217">
        <f>IF(N398="snížená",J398,0)</f>
        <v>0</v>
      </c>
      <c r="BG398" s="217">
        <f>IF(N398="zákl. přenesená",J398,0)</f>
        <v>0</v>
      </c>
      <c r="BH398" s="217">
        <f>IF(N398="sníž. přenesená",J398,0)</f>
        <v>0</v>
      </c>
      <c r="BI398" s="217">
        <f>IF(N398="nulová",J398,0)</f>
        <v>0</v>
      </c>
      <c r="BJ398" s="25" t="s">
        <v>24</v>
      </c>
      <c r="BK398" s="217">
        <f>ROUND(I398*H398,2)</f>
        <v>0</v>
      </c>
      <c r="BL398" s="25" t="s">
        <v>310</v>
      </c>
      <c r="BM398" s="25" t="s">
        <v>1022</v>
      </c>
    </row>
    <row r="399" spans="2:47" s="1" customFormat="1" ht="27">
      <c r="B399" s="42"/>
      <c r="C399" s="64"/>
      <c r="D399" s="218" t="s">
        <v>223</v>
      </c>
      <c r="E399" s="64"/>
      <c r="F399" s="219" t="s">
        <v>1023</v>
      </c>
      <c r="G399" s="64"/>
      <c r="H399" s="64"/>
      <c r="I399" s="174"/>
      <c r="J399" s="64"/>
      <c r="K399" s="64"/>
      <c r="L399" s="62"/>
      <c r="M399" s="220"/>
      <c r="N399" s="43"/>
      <c r="O399" s="43"/>
      <c r="P399" s="43"/>
      <c r="Q399" s="43"/>
      <c r="R399" s="43"/>
      <c r="S399" s="43"/>
      <c r="T399" s="79"/>
      <c r="AT399" s="25" t="s">
        <v>223</v>
      </c>
      <c r="AU399" s="25" t="s">
        <v>86</v>
      </c>
    </row>
    <row r="400" spans="2:47" s="1" customFormat="1" ht="27">
      <c r="B400" s="42"/>
      <c r="C400" s="64"/>
      <c r="D400" s="218" t="s">
        <v>335</v>
      </c>
      <c r="E400" s="64"/>
      <c r="F400" s="270" t="s">
        <v>1024</v>
      </c>
      <c r="G400" s="64"/>
      <c r="H400" s="64"/>
      <c r="I400" s="174"/>
      <c r="J400" s="64"/>
      <c r="K400" s="64"/>
      <c r="L400" s="62"/>
      <c r="M400" s="220"/>
      <c r="N400" s="43"/>
      <c r="O400" s="43"/>
      <c r="P400" s="43"/>
      <c r="Q400" s="43"/>
      <c r="R400" s="43"/>
      <c r="S400" s="43"/>
      <c r="T400" s="79"/>
      <c r="AT400" s="25" t="s">
        <v>335</v>
      </c>
      <c r="AU400" s="25" t="s">
        <v>86</v>
      </c>
    </row>
    <row r="401" spans="2:51" s="13" customFormat="1" ht="13.5">
      <c r="B401" s="247"/>
      <c r="C401" s="248"/>
      <c r="D401" s="218" t="s">
        <v>224</v>
      </c>
      <c r="E401" s="249" t="s">
        <v>22</v>
      </c>
      <c r="F401" s="250" t="s">
        <v>1008</v>
      </c>
      <c r="G401" s="248"/>
      <c r="H401" s="251" t="s">
        <v>22</v>
      </c>
      <c r="I401" s="252"/>
      <c r="J401" s="248"/>
      <c r="K401" s="248"/>
      <c r="L401" s="253"/>
      <c r="M401" s="254"/>
      <c r="N401" s="255"/>
      <c r="O401" s="255"/>
      <c r="P401" s="255"/>
      <c r="Q401" s="255"/>
      <c r="R401" s="255"/>
      <c r="S401" s="255"/>
      <c r="T401" s="256"/>
      <c r="AT401" s="257" t="s">
        <v>224</v>
      </c>
      <c r="AU401" s="257" t="s">
        <v>86</v>
      </c>
      <c r="AV401" s="13" t="s">
        <v>24</v>
      </c>
      <c r="AW401" s="13" t="s">
        <v>41</v>
      </c>
      <c r="AX401" s="13" t="s">
        <v>78</v>
      </c>
      <c r="AY401" s="257" t="s">
        <v>214</v>
      </c>
    </row>
    <row r="402" spans="2:51" s="12" customFormat="1" ht="13.5">
      <c r="B402" s="221"/>
      <c r="C402" s="222"/>
      <c r="D402" s="218" t="s">
        <v>224</v>
      </c>
      <c r="E402" s="233" t="s">
        <v>22</v>
      </c>
      <c r="F402" s="234" t="s">
        <v>1025</v>
      </c>
      <c r="G402" s="222"/>
      <c r="H402" s="235">
        <v>107.1</v>
      </c>
      <c r="I402" s="227"/>
      <c r="J402" s="222"/>
      <c r="K402" s="222"/>
      <c r="L402" s="228"/>
      <c r="M402" s="229"/>
      <c r="N402" s="230"/>
      <c r="O402" s="230"/>
      <c r="P402" s="230"/>
      <c r="Q402" s="230"/>
      <c r="R402" s="230"/>
      <c r="S402" s="230"/>
      <c r="T402" s="231"/>
      <c r="AT402" s="232" t="s">
        <v>224</v>
      </c>
      <c r="AU402" s="232" t="s">
        <v>86</v>
      </c>
      <c r="AV402" s="12" t="s">
        <v>86</v>
      </c>
      <c r="AW402" s="12" t="s">
        <v>41</v>
      </c>
      <c r="AX402" s="12" t="s">
        <v>78</v>
      </c>
      <c r="AY402" s="232" t="s">
        <v>214</v>
      </c>
    </row>
    <row r="403" spans="2:51" s="12" customFormat="1" ht="13.5">
      <c r="B403" s="221"/>
      <c r="C403" s="222"/>
      <c r="D403" s="218" t="s">
        <v>224</v>
      </c>
      <c r="E403" s="233" t="s">
        <v>22</v>
      </c>
      <c r="F403" s="234" t="s">
        <v>1026</v>
      </c>
      <c r="G403" s="222"/>
      <c r="H403" s="235">
        <v>126</v>
      </c>
      <c r="I403" s="227"/>
      <c r="J403" s="222"/>
      <c r="K403" s="222"/>
      <c r="L403" s="228"/>
      <c r="M403" s="229"/>
      <c r="N403" s="230"/>
      <c r="O403" s="230"/>
      <c r="P403" s="230"/>
      <c r="Q403" s="230"/>
      <c r="R403" s="230"/>
      <c r="S403" s="230"/>
      <c r="T403" s="231"/>
      <c r="AT403" s="232" t="s">
        <v>224</v>
      </c>
      <c r="AU403" s="232" t="s">
        <v>86</v>
      </c>
      <c r="AV403" s="12" t="s">
        <v>86</v>
      </c>
      <c r="AW403" s="12" t="s">
        <v>41</v>
      </c>
      <c r="AX403" s="12" t="s">
        <v>78</v>
      </c>
      <c r="AY403" s="232" t="s">
        <v>214</v>
      </c>
    </row>
    <row r="404" spans="2:51" s="12" customFormat="1" ht="13.5">
      <c r="B404" s="221"/>
      <c r="C404" s="222"/>
      <c r="D404" s="218" t="s">
        <v>224</v>
      </c>
      <c r="E404" s="233" t="s">
        <v>22</v>
      </c>
      <c r="F404" s="234" t="s">
        <v>1027</v>
      </c>
      <c r="G404" s="222"/>
      <c r="H404" s="235">
        <v>12.3</v>
      </c>
      <c r="I404" s="227"/>
      <c r="J404" s="222"/>
      <c r="K404" s="222"/>
      <c r="L404" s="228"/>
      <c r="M404" s="229"/>
      <c r="N404" s="230"/>
      <c r="O404" s="230"/>
      <c r="P404" s="230"/>
      <c r="Q404" s="230"/>
      <c r="R404" s="230"/>
      <c r="S404" s="230"/>
      <c r="T404" s="231"/>
      <c r="AT404" s="232" t="s">
        <v>224</v>
      </c>
      <c r="AU404" s="232" t="s">
        <v>86</v>
      </c>
      <c r="AV404" s="12" t="s">
        <v>86</v>
      </c>
      <c r="AW404" s="12" t="s">
        <v>41</v>
      </c>
      <c r="AX404" s="12" t="s">
        <v>78</v>
      </c>
      <c r="AY404" s="232" t="s">
        <v>214</v>
      </c>
    </row>
    <row r="405" spans="2:51" s="12" customFormat="1" ht="13.5">
      <c r="B405" s="221"/>
      <c r="C405" s="222"/>
      <c r="D405" s="218" t="s">
        <v>224</v>
      </c>
      <c r="E405" s="233" t="s">
        <v>22</v>
      </c>
      <c r="F405" s="234" t="s">
        <v>1028</v>
      </c>
      <c r="G405" s="222"/>
      <c r="H405" s="235">
        <v>4.8</v>
      </c>
      <c r="I405" s="227"/>
      <c r="J405" s="222"/>
      <c r="K405" s="222"/>
      <c r="L405" s="228"/>
      <c r="M405" s="229"/>
      <c r="N405" s="230"/>
      <c r="O405" s="230"/>
      <c r="P405" s="230"/>
      <c r="Q405" s="230"/>
      <c r="R405" s="230"/>
      <c r="S405" s="230"/>
      <c r="T405" s="231"/>
      <c r="AT405" s="232" t="s">
        <v>224</v>
      </c>
      <c r="AU405" s="232" t="s">
        <v>86</v>
      </c>
      <c r="AV405" s="12" t="s">
        <v>86</v>
      </c>
      <c r="AW405" s="12" t="s">
        <v>41</v>
      </c>
      <c r="AX405" s="12" t="s">
        <v>78</v>
      </c>
      <c r="AY405" s="232" t="s">
        <v>214</v>
      </c>
    </row>
    <row r="406" spans="2:51" s="14" customFormat="1" ht="13.5">
      <c r="B406" s="258"/>
      <c r="C406" s="259"/>
      <c r="D406" s="223" t="s">
        <v>224</v>
      </c>
      <c r="E406" s="260" t="s">
        <v>22</v>
      </c>
      <c r="F406" s="261" t="s">
        <v>349</v>
      </c>
      <c r="G406" s="259"/>
      <c r="H406" s="262">
        <v>250.2</v>
      </c>
      <c r="I406" s="263"/>
      <c r="J406" s="259"/>
      <c r="K406" s="259"/>
      <c r="L406" s="264"/>
      <c r="M406" s="265"/>
      <c r="N406" s="266"/>
      <c r="O406" s="266"/>
      <c r="P406" s="266"/>
      <c r="Q406" s="266"/>
      <c r="R406" s="266"/>
      <c r="S406" s="266"/>
      <c r="T406" s="267"/>
      <c r="AT406" s="268" t="s">
        <v>224</v>
      </c>
      <c r="AU406" s="268" t="s">
        <v>86</v>
      </c>
      <c r="AV406" s="14" t="s">
        <v>221</v>
      </c>
      <c r="AW406" s="14" t="s">
        <v>41</v>
      </c>
      <c r="AX406" s="14" t="s">
        <v>24</v>
      </c>
      <c r="AY406" s="268" t="s">
        <v>214</v>
      </c>
    </row>
    <row r="407" spans="2:65" s="1" customFormat="1" ht="22.5" customHeight="1">
      <c r="B407" s="42"/>
      <c r="C407" s="236" t="s">
        <v>709</v>
      </c>
      <c r="D407" s="236" t="s">
        <v>179</v>
      </c>
      <c r="E407" s="237" t="s">
        <v>1029</v>
      </c>
      <c r="F407" s="238" t="s">
        <v>1030</v>
      </c>
      <c r="G407" s="239" t="s">
        <v>233</v>
      </c>
      <c r="H407" s="240">
        <v>2.432</v>
      </c>
      <c r="I407" s="241"/>
      <c r="J407" s="242">
        <f>ROUND(I407*H407,2)</f>
        <v>0</v>
      </c>
      <c r="K407" s="238" t="s">
        <v>220</v>
      </c>
      <c r="L407" s="243"/>
      <c r="M407" s="244" t="s">
        <v>22</v>
      </c>
      <c r="N407" s="245" t="s">
        <v>49</v>
      </c>
      <c r="O407" s="43"/>
      <c r="P407" s="215">
        <f>O407*H407</f>
        <v>0</v>
      </c>
      <c r="Q407" s="215">
        <v>0.55</v>
      </c>
      <c r="R407" s="215">
        <f>Q407*H407</f>
        <v>1.3376000000000001</v>
      </c>
      <c r="S407" s="215">
        <v>0</v>
      </c>
      <c r="T407" s="216">
        <f>S407*H407</f>
        <v>0</v>
      </c>
      <c r="AR407" s="25" t="s">
        <v>416</v>
      </c>
      <c r="AT407" s="25" t="s">
        <v>179</v>
      </c>
      <c r="AU407" s="25" t="s">
        <v>86</v>
      </c>
      <c r="AY407" s="25" t="s">
        <v>214</v>
      </c>
      <c r="BE407" s="217">
        <f>IF(N407="základní",J407,0)</f>
        <v>0</v>
      </c>
      <c r="BF407" s="217">
        <f>IF(N407="snížená",J407,0)</f>
        <v>0</v>
      </c>
      <c r="BG407" s="217">
        <f>IF(N407="zákl. přenesená",J407,0)</f>
        <v>0</v>
      </c>
      <c r="BH407" s="217">
        <f>IF(N407="sníž. přenesená",J407,0)</f>
        <v>0</v>
      </c>
      <c r="BI407" s="217">
        <f>IF(N407="nulová",J407,0)</f>
        <v>0</v>
      </c>
      <c r="BJ407" s="25" t="s">
        <v>24</v>
      </c>
      <c r="BK407" s="217">
        <f>ROUND(I407*H407,2)</f>
        <v>0</v>
      </c>
      <c r="BL407" s="25" t="s">
        <v>310</v>
      </c>
      <c r="BM407" s="25" t="s">
        <v>1031</v>
      </c>
    </row>
    <row r="408" spans="2:47" s="1" customFormat="1" ht="27">
      <c r="B408" s="42"/>
      <c r="C408" s="64"/>
      <c r="D408" s="218" t="s">
        <v>223</v>
      </c>
      <c r="E408" s="64"/>
      <c r="F408" s="219" t="s">
        <v>1032</v>
      </c>
      <c r="G408" s="64"/>
      <c r="H408" s="64"/>
      <c r="I408" s="174"/>
      <c r="J408" s="64"/>
      <c r="K408" s="64"/>
      <c r="L408" s="62"/>
      <c r="M408" s="220"/>
      <c r="N408" s="43"/>
      <c r="O408" s="43"/>
      <c r="P408" s="43"/>
      <c r="Q408" s="43"/>
      <c r="R408" s="43"/>
      <c r="S408" s="43"/>
      <c r="T408" s="79"/>
      <c r="AT408" s="25" t="s">
        <v>223</v>
      </c>
      <c r="AU408" s="25" t="s">
        <v>86</v>
      </c>
    </row>
    <row r="409" spans="2:51" s="12" customFormat="1" ht="13.5">
      <c r="B409" s="221"/>
      <c r="C409" s="222"/>
      <c r="D409" s="218" t="s">
        <v>224</v>
      </c>
      <c r="E409" s="233" t="s">
        <v>22</v>
      </c>
      <c r="F409" s="234" t="s">
        <v>1033</v>
      </c>
      <c r="G409" s="222"/>
      <c r="H409" s="235">
        <v>1.649</v>
      </c>
      <c r="I409" s="227"/>
      <c r="J409" s="222"/>
      <c r="K409" s="222"/>
      <c r="L409" s="228"/>
      <c r="M409" s="229"/>
      <c r="N409" s="230"/>
      <c r="O409" s="230"/>
      <c r="P409" s="230"/>
      <c r="Q409" s="230"/>
      <c r="R409" s="230"/>
      <c r="S409" s="230"/>
      <c r="T409" s="231"/>
      <c r="AT409" s="232" t="s">
        <v>224</v>
      </c>
      <c r="AU409" s="232" t="s">
        <v>86</v>
      </c>
      <c r="AV409" s="12" t="s">
        <v>86</v>
      </c>
      <c r="AW409" s="12" t="s">
        <v>41</v>
      </c>
      <c r="AX409" s="12" t="s">
        <v>78</v>
      </c>
      <c r="AY409" s="232" t="s">
        <v>214</v>
      </c>
    </row>
    <row r="410" spans="2:51" s="12" customFormat="1" ht="13.5">
      <c r="B410" s="221"/>
      <c r="C410" s="222"/>
      <c r="D410" s="218" t="s">
        <v>224</v>
      </c>
      <c r="E410" s="233" t="s">
        <v>22</v>
      </c>
      <c r="F410" s="234" t="s">
        <v>1034</v>
      </c>
      <c r="G410" s="222"/>
      <c r="H410" s="235">
        <v>0.363</v>
      </c>
      <c r="I410" s="227"/>
      <c r="J410" s="222"/>
      <c r="K410" s="222"/>
      <c r="L410" s="228"/>
      <c r="M410" s="229"/>
      <c r="N410" s="230"/>
      <c r="O410" s="230"/>
      <c r="P410" s="230"/>
      <c r="Q410" s="230"/>
      <c r="R410" s="230"/>
      <c r="S410" s="230"/>
      <c r="T410" s="231"/>
      <c r="AT410" s="232" t="s">
        <v>224</v>
      </c>
      <c r="AU410" s="232" t="s">
        <v>86</v>
      </c>
      <c r="AV410" s="12" t="s">
        <v>86</v>
      </c>
      <c r="AW410" s="12" t="s">
        <v>41</v>
      </c>
      <c r="AX410" s="12" t="s">
        <v>78</v>
      </c>
      <c r="AY410" s="232" t="s">
        <v>214</v>
      </c>
    </row>
    <row r="411" spans="2:51" s="12" customFormat="1" ht="13.5">
      <c r="B411" s="221"/>
      <c r="C411" s="222"/>
      <c r="D411" s="218" t="s">
        <v>224</v>
      </c>
      <c r="E411" s="233" t="s">
        <v>22</v>
      </c>
      <c r="F411" s="234" t="s">
        <v>1035</v>
      </c>
      <c r="G411" s="222"/>
      <c r="H411" s="235">
        <v>0.048</v>
      </c>
      <c r="I411" s="227"/>
      <c r="J411" s="222"/>
      <c r="K411" s="222"/>
      <c r="L411" s="228"/>
      <c r="M411" s="229"/>
      <c r="N411" s="230"/>
      <c r="O411" s="230"/>
      <c r="P411" s="230"/>
      <c r="Q411" s="230"/>
      <c r="R411" s="230"/>
      <c r="S411" s="230"/>
      <c r="T411" s="231"/>
      <c r="AT411" s="232" t="s">
        <v>224</v>
      </c>
      <c r="AU411" s="232" t="s">
        <v>86</v>
      </c>
      <c r="AV411" s="12" t="s">
        <v>86</v>
      </c>
      <c r="AW411" s="12" t="s">
        <v>41</v>
      </c>
      <c r="AX411" s="12" t="s">
        <v>78</v>
      </c>
      <c r="AY411" s="232" t="s">
        <v>214</v>
      </c>
    </row>
    <row r="412" spans="2:51" s="12" customFormat="1" ht="13.5">
      <c r="B412" s="221"/>
      <c r="C412" s="222"/>
      <c r="D412" s="218" t="s">
        <v>224</v>
      </c>
      <c r="E412" s="233" t="s">
        <v>22</v>
      </c>
      <c r="F412" s="234" t="s">
        <v>1036</v>
      </c>
      <c r="G412" s="222"/>
      <c r="H412" s="235">
        <v>0.151</v>
      </c>
      <c r="I412" s="227"/>
      <c r="J412" s="222"/>
      <c r="K412" s="222"/>
      <c r="L412" s="228"/>
      <c r="M412" s="229"/>
      <c r="N412" s="230"/>
      <c r="O412" s="230"/>
      <c r="P412" s="230"/>
      <c r="Q412" s="230"/>
      <c r="R412" s="230"/>
      <c r="S412" s="230"/>
      <c r="T412" s="231"/>
      <c r="AT412" s="232" t="s">
        <v>224</v>
      </c>
      <c r="AU412" s="232" t="s">
        <v>86</v>
      </c>
      <c r="AV412" s="12" t="s">
        <v>86</v>
      </c>
      <c r="AW412" s="12" t="s">
        <v>41</v>
      </c>
      <c r="AX412" s="12" t="s">
        <v>78</v>
      </c>
      <c r="AY412" s="232" t="s">
        <v>214</v>
      </c>
    </row>
    <row r="413" spans="2:51" s="15" customFormat="1" ht="13.5">
      <c r="B413" s="274"/>
      <c r="C413" s="275"/>
      <c r="D413" s="218" t="s">
        <v>224</v>
      </c>
      <c r="E413" s="276" t="s">
        <v>458</v>
      </c>
      <c r="F413" s="277" t="s">
        <v>1001</v>
      </c>
      <c r="G413" s="275"/>
      <c r="H413" s="278">
        <v>2.211</v>
      </c>
      <c r="I413" s="279"/>
      <c r="J413" s="275"/>
      <c r="K413" s="275"/>
      <c r="L413" s="280"/>
      <c r="M413" s="281"/>
      <c r="N413" s="282"/>
      <c r="O413" s="282"/>
      <c r="P413" s="282"/>
      <c r="Q413" s="282"/>
      <c r="R413" s="282"/>
      <c r="S413" s="282"/>
      <c r="T413" s="283"/>
      <c r="AT413" s="284" t="s">
        <v>224</v>
      </c>
      <c r="AU413" s="284" t="s">
        <v>86</v>
      </c>
      <c r="AV413" s="15" t="s">
        <v>124</v>
      </c>
      <c r="AW413" s="15" t="s">
        <v>41</v>
      </c>
      <c r="AX413" s="15" t="s">
        <v>78</v>
      </c>
      <c r="AY413" s="284" t="s">
        <v>214</v>
      </c>
    </row>
    <row r="414" spans="2:51" s="12" customFormat="1" ht="13.5">
      <c r="B414" s="221"/>
      <c r="C414" s="222"/>
      <c r="D414" s="223" t="s">
        <v>224</v>
      </c>
      <c r="E414" s="224" t="s">
        <v>22</v>
      </c>
      <c r="F414" s="225" t="s">
        <v>1037</v>
      </c>
      <c r="G414" s="222"/>
      <c r="H414" s="226">
        <v>2.432</v>
      </c>
      <c r="I414" s="227"/>
      <c r="J414" s="222"/>
      <c r="K414" s="222"/>
      <c r="L414" s="228"/>
      <c r="M414" s="229"/>
      <c r="N414" s="230"/>
      <c r="O414" s="230"/>
      <c r="P414" s="230"/>
      <c r="Q414" s="230"/>
      <c r="R414" s="230"/>
      <c r="S414" s="230"/>
      <c r="T414" s="231"/>
      <c r="AT414" s="232" t="s">
        <v>224</v>
      </c>
      <c r="AU414" s="232" t="s">
        <v>86</v>
      </c>
      <c r="AV414" s="12" t="s">
        <v>86</v>
      </c>
      <c r="AW414" s="12" t="s">
        <v>41</v>
      </c>
      <c r="AX414" s="12" t="s">
        <v>24</v>
      </c>
      <c r="AY414" s="232" t="s">
        <v>214</v>
      </c>
    </row>
    <row r="415" spans="2:65" s="1" customFormat="1" ht="31.5" customHeight="1">
      <c r="B415" s="42"/>
      <c r="C415" s="206" t="s">
        <v>1038</v>
      </c>
      <c r="D415" s="206" t="s">
        <v>216</v>
      </c>
      <c r="E415" s="207" t="s">
        <v>1039</v>
      </c>
      <c r="F415" s="208" t="s">
        <v>1040</v>
      </c>
      <c r="G415" s="209" t="s">
        <v>307</v>
      </c>
      <c r="H415" s="210">
        <v>13.3</v>
      </c>
      <c r="I415" s="211"/>
      <c r="J415" s="212">
        <f>ROUND(I415*H415,2)</f>
        <v>0</v>
      </c>
      <c r="K415" s="208" t="s">
        <v>234</v>
      </c>
      <c r="L415" s="62"/>
      <c r="M415" s="213" t="s">
        <v>22</v>
      </c>
      <c r="N415" s="214" t="s">
        <v>49</v>
      </c>
      <c r="O415" s="43"/>
      <c r="P415" s="215">
        <f>O415*H415</f>
        <v>0</v>
      </c>
      <c r="Q415" s="215">
        <v>0</v>
      </c>
      <c r="R415" s="215">
        <f>Q415*H415</f>
        <v>0</v>
      </c>
      <c r="S415" s="215">
        <v>0</v>
      </c>
      <c r="T415" s="216">
        <f>S415*H415</f>
        <v>0</v>
      </c>
      <c r="AR415" s="25" t="s">
        <v>310</v>
      </c>
      <c r="AT415" s="25" t="s">
        <v>216</v>
      </c>
      <c r="AU415" s="25" t="s">
        <v>86</v>
      </c>
      <c r="AY415" s="25" t="s">
        <v>214</v>
      </c>
      <c r="BE415" s="217">
        <f>IF(N415="základní",J415,0)</f>
        <v>0</v>
      </c>
      <c r="BF415" s="217">
        <f>IF(N415="snížená",J415,0)</f>
        <v>0</v>
      </c>
      <c r="BG415" s="217">
        <f>IF(N415="zákl. přenesená",J415,0)</f>
        <v>0</v>
      </c>
      <c r="BH415" s="217">
        <f>IF(N415="sníž. přenesená",J415,0)</f>
        <v>0</v>
      </c>
      <c r="BI415" s="217">
        <f>IF(N415="nulová",J415,0)</f>
        <v>0</v>
      </c>
      <c r="BJ415" s="25" t="s">
        <v>24</v>
      </c>
      <c r="BK415" s="217">
        <f>ROUND(I415*H415,2)</f>
        <v>0</v>
      </c>
      <c r="BL415" s="25" t="s">
        <v>310</v>
      </c>
      <c r="BM415" s="25" t="s">
        <v>1041</v>
      </c>
    </row>
    <row r="416" spans="2:47" s="1" customFormat="1" ht="27">
      <c r="B416" s="42"/>
      <c r="C416" s="64"/>
      <c r="D416" s="218" t="s">
        <v>223</v>
      </c>
      <c r="E416" s="64"/>
      <c r="F416" s="219" t="s">
        <v>1042</v>
      </c>
      <c r="G416" s="64"/>
      <c r="H416" s="64"/>
      <c r="I416" s="174"/>
      <c r="J416" s="64"/>
      <c r="K416" s="64"/>
      <c r="L416" s="62"/>
      <c r="M416" s="220"/>
      <c r="N416" s="43"/>
      <c r="O416" s="43"/>
      <c r="P416" s="43"/>
      <c r="Q416" s="43"/>
      <c r="R416" s="43"/>
      <c r="S416" s="43"/>
      <c r="T416" s="79"/>
      <c r="AT416" s="25" t="s">
        <v>223</v>
      </c>
      <c r="AU416" s="25" t="s">
        <v>86</v>
      </c>
    </row>
    <row r="417" spans="2:51" s="13" customFormat="1" ht="13.5">
      <c r="B417" s="247"/>
      <c r="C417" s="248"/>
      <c r="D417" s="218" t="s">
        <v>224</v>
      </c>
      <c r="E417" s="249" t="s">
        <v>22</v>
      </c>
      <c r="F417" s="250" t="s">
        <v>1008</v>
      </c>
      <c r="G417" s="248"/>
      <c r="H417" s="251" t="s">
        <v>22</v>
      </c>
      <c r="I417" s="252"/>
      <c r="J417" s="248"/>
      <c r="K417" s="248"/>
      <c r="L417" s="253"/>
      <c r="M417" s="254"/>
      <c r="N417" s="255"/>
      <c r="O417" s="255"/>
      <c r="P417" s="255"/>
      <c r="Q417" s="255"/>
      <c r="R417" s="255"/>
      <c r="S417" s="255"/>
      <c r="T417" s="256"/>
      <c r="AT417" s="257" t="s">
        <v>224</v>
      </c>
      <c r="AU417" s="257" t="s">
        <v>86</v>
      </c>
      <c r="AV417" s="13" t="s">
        <v>24</v>
      </c>
      <c r="AW417" s="13" t="s">
        <v>41</v>
      </c>
      <c r="AX417" s="13" t="s">
        <v>78</v>
      </c>
      <c r="AY417" s="257" t="s">
        <v>214</v>
      </c>
    </row>
    <row r="418" spans="2:51" s="12" customFormat="1" ht="13.5">
      <c r="B418" s="221"/>
      <c r="C418" s="222"/>
      <c r="D418" s="218" t="s">
        <v>224</v>
      </c>
      <c r="E418" s="233" t="s">
        <v>22</v>
      </c>
      <c r="F418" s="234" t="s">
        <v>1043</v>
      </c>
      <c r="G418" s="222"/>
      <c r="H418" s="235">
        <v>9.3</v>
      </c>
      <c r="I418" s="227"/>
      <c r="J418" s="222"/>
      <c r="K418" s="222"/>
      <c r="L418" s="228"/>
      <c r="M418" s="229"/>
      <c r="N418" s="230"/>
      <c r="O418" s="230"/>
      <c r="P418" s="230"/>
      <c r="Q418" s="230"/>
      <c r="R418" s="230"/>
      <c r="S418" s="230"/>
      <c r="T418" s="231"/>
      <c r="AT418" s="232" t="s">
        <v>224</v>
      </c>
      <c r="AU418" s="232" t="s">
        <v>86</v>
      </c>
      <c r="AV418" s="12" t="s">
        <v>86</v>
      </c>
      <c r="AW418" s="12" t="s">
        <v>41</v>
      </c>
      <c r="AX418" s="12" t="s">
        <v>78</v>
      </c>
      <c r="AY418" s="232" t="s">
        <v>214</v>
      </c>
    </row>
    <row r="419" spans="2:51" s="12" customFormat="1" ht="13.5">
      <c r="B419" s="221"/>
      <c r="C419" s="222"/>
      <c r="D419" s="218" t="s">
        <v>224</v>
      </c>
      <c r="E419" s="233" t="s">
        <v>22</v>
      </c>
      <c r="F419" s="234" t="s">
        <v>1044</v>
      </c>
      <c r="G419" s="222"/>
      <c r="H419" s="235">
        <v>4</v>
      </c>
      <c r="I419" s="227"/>
      <c r="J419" s="222"/>
      <c r="K419" s="222"/>
      <c r="L419" s="228"/>
      <c r="M419" s="229"/>
      <c r="N419" s="230"/>
      <c r="O419" s="230"/>
      <c r="P419" s="230"/>
      <c r="Q419" s="230"/>
      <c r="R419" s="230"/>
      <c r="S419" s="230"/>
      <c r="T419" s="231"/>
      <c r="AT419" s="232" t="s">
        <v>224</v>
      </c>
      <c r="AU419" s="232" t="s">
        <v>86</v>
      </c>
      <c r="AV419" s="12" t="s">
        <v>86</v>
      </c>
      <c r="AW419" s="12" t="s">
        <v>41</v>
      </c>
      <c r="AX419" s="12" t="s">
        <v>78</v>
      </c>
      <c r="AY419" s="232" t="s">
        <v>214</v>
      </c>
    </row>
    <row r="420" spans="2:51" s="14" customFormat="1" ht="13.5">
      <c r="B420" s="258"/>
      <c r="C420" s="259"/>
      <c r="D420" s="223" t="s">
        <v>224</v>
      </c>
      <c r="E420" s="260" t="s">
        <v>22</v>
      </c>
      <c r="F420" s="261" t="s">
        <v>349</v>
      </c>
      <c r="G420" s="259"/>
      <c r="H420" s="262">
        <v>13.3</v>
      </c>
      <c r="I420" s="263"/>
      <c r="J420" s="259"/>
      <c r="K420" s="259"/>
      <c r="L420" s="264"/>
      <c r="M420" s="265"/>
      <c r="N420" s="266"/>
      <c r="O420" s="266"/>
      <c r="P420" s="266"/>
      <c r="Q420" s="266"/>
      <c r="R420" s="266"/>
      <c r="S420" s="266"/>
      <c r="T420" s="267"/>
      <c r="AT420" s="268" t="s">
        <v>224</v>
      </c>
      <c r="AU420" s="268" t="s">
        <v>86</v>
      </c>
      <c r="AV420" s="14" t="s">
        <v>221</v>
      </c>
      <c r="AW420" s="14" t="s">
        <v>41</v>
      </c>
      <c r="AX420" s="14" t="s">
        <v>24</v>
      </c>
      <c r="AY420" s="268" t="s">
        <v>214</v>
      </c>
    </row>
    <row r="421" spans="2:65" s="1" customFormat="1" ht="22.5" customHeight="1">
      <c r="B421" s="42"/>
      <c r="C421" s="236" t="s">
        <v>1045</v>
      </c>
      <c r="D421" s="236" t="s">
        <v>179</v>
      </c>
      <c r="E421" s="237" t="s">
        <v>1029</v>
      </c>
      <c r="F421" s="238" t="s">
        <v>1030</v>
      </c>
      <c r="G421" s="239" t="s">
        <v>233</v>
      </c>
      <c r="H421" s="240">
        <v>0.369</v>
      </c>
      <c r="I421" s="241"/>
      <c r="J421" s="242">
        <f>ROUND(I421*H421,2)</f>
        <v>0</v>
      </c>
      <c r="K421" s="238" t="s">
        <v>220</v>
      </c>
      <c r="L421" s="243"/>
      <c r="M421" s="244" t="s">
        <v>22</v>
      </c>
      <c r="N421" s="245" t="s">
        <v>49</v>
      </c>
      <c r="O421" s="43"/>
      <c r="P421" s="215">
        <f>O421*H421</f>
        <v>0</v>
      </c>
      <c r="Q421" s="215">
        <v>0.55</v>
      </c>
      <c r="R421" s="215">
        <f>Q421*H421</f>
        <v>0.20295000000000002</v>
      </c>
      <c r="S421" s="215">
        <v>0</v>
      </c>
      <c r="T421" s="216">
        <f>S421*H421</f>
        <v>0</v>
      </c>
      <c r="AR421" s="25" t="s">
        <v>416</v>
      </c>
      <c r="AT421" s="25" t="s">
        <v>179</v>
      </c>
      <c r="AU421" s="25" t="s">
        <v>86</v>
      </c>
      <c r="AY421" s="25" t="s">
        <v>214</v>
      </c>
      <c r="BE421" s="217">
        <f>IF(N421="základní",J421,0)</f>
        <v>0</v>
      </c>
      <c r="BF421" s="217">
        <f>IF(N421="snížená",J421,0)</f>
        <v>0</v>
      </c>
      <c r="BG421" s="217">
        <f>IF(N421="zákl. přenesená",J421,0)</f>
        <v>0</v>
      </c>
      <c r="BH421" s="217">
        <f>IF(N421="sníž. přenesená",J421,0)</f>
        <v>0</v>
      </c>
      <c r="BI421" s="217">
        <f>IF(N421="nulová",J421,0)</f>
        <v>0</v>
      </c>
      <c r="BJ421" s="25" t="s">
        <v>24</v>
      </c>
      <c r="BK421" s="217">
        <f>ROUND(I421*H421,2)</f>
        <v>0</v>
      </c>
      <c r="BL421" s="25" t="s">
        <v>310</v>
      </c>
      <c r="BM421" s="25" t="s">
        <v>1046</v>
      </c>
    </row>
    <row r="422" spans="2:47" s="1" customFormat="1" ht="27">
      <c r="B422" s="42"/>
      <c r="C422" s="64"/>
      <c r="D422" s="218" t="s">
        <v>223</v>
      </c>
      <c r="E422" s="64"/>
      <c r="F422" s="219" t="s">
        <v>1032</v>
      </c>
      <c r="G422" s="64"/>
      <c r="H422" s="64"/>
      <c r="I422" s="174"/>
      <c r="J422" s="64"/>
      <c r="K422" s="64"/>
      <c r="L422" s="62"/>
      <c r="M422" s="220"/>
      <c r="N422" s="43"/>
      <c r="O422" s="43"/>
      <c r="P422" s="43"/>
      <c r="Q422" s="43"/>
      <c r="R422" s="43"/>
      <c r="S422" s="43"/>
      <c r="T422" s="79"/>
      <c r="AT422" s="25" t="s">
        <v>223</v>
      </c>
      <c r="AU422" s="25" t="s">
        <v>86</v>
      </c>
    </row>
    <row r="423" spans="2:51" s="13" customFormat="1" ht="13.5">
      <c r="B423" s="247"/>
      <c r="C423" s="248"/>
      <c r="D423" s="218" t="s">
        <v>224</v>
      </c>
      <c r="E423" s="249" t="s">
        <v>22</v>
      </c>
      <c r="F423" s="250" t="s">
        <v>1008</v>
      </c>
      <c r="G423" s="248"/>
      <c r="H423" s="251" t="s">
        <v>22</v>
      </c>
      <c r="I423" s="252"/>
      <c r="J423" s="248"/>
      <c r="K423" s="248"/>
      <c r="L423" s="253"/>
      <c r="M423" s="254"/>
      <c r="N423" s="255"/>
      <c r="O423" s="255"/>
      <c r="P423" s="255"/>
      <c r="Q423" s="255"/>
      <c r="R423" s="255"/>
      <c r="S423" s="255"/>
      <c r="T423" s="256"/>
      <c r="AT423" s="257" t="s">
        <v>224</v>
      </c>
      <c r="AU423" s="257" t="s">
        <v>86</v>
      </c>
      <c r="AV423" s="13" t="s">
        <v>24</v>
      </c>
      <c r="AW423" s="13" t="s">
        <v>41</v>
      </c>
      <c r="AX423" s="13" t="s">
        <v>78</v>
      </c>
      <c r="AY423" s="257" t="s">
        <v>214</v>
      </c>
    </row>
    <row r="424" spans="2:51" s="12" customFormat="1" ht="13.5">
      <c r="B424" s="221"/>
      <c r="C424" s="222"/>
      <c r="D424" s="218" t="s">
        <v>224</v>
      </c>
      <c r="E424" s="233" t="s">
        <v>22</v>
      </c>
      <c r="F424" s="234" t="s">
        <v>1047</v>
      </c>
      <c r="G424" s="222"/>
      <c r="H424" s="235">
        <v>0.234</v>
      </c>
      <c r="I424" s="227"/>
      <c r="J424" s="222"/>
      <c r="K424" s="222"/>
      <c r="L424" s="228"/>
      <c r="M424" s="229"/>
      <c r="N424" s="230"/>
      <c r="O424" s="230"/>
      <c r="P424" s="230"/>
      <c r="Q424" s="230"/>
      <c r="R424" s="230"/>
      <c r="S424" s="230"/>
      <c r="T424" s="231"/>
      <c r="AT424" s="232" t="s">
        <v>224</v>
      </c>
      <c r="AU424" s="232" t="s">
        <v>86</v>
      </c>
      <c r="AV424" s="12" t="s">
        <v>86</v>
      </c>
      <c r="AW424" s="12" t="s">
        <v>41</v>
      </c>
      <c r="AX424" s="12" t="s">
        <v>78</v>
      </c>
      <c r="AY424" s="232" t="s">
        <v>214</v>
      </c>
    </row>
    <row r="425" spans="2:51" s="12" customFormat="1" ht="13.5">
      <c r="B425" s="221"/>
      <c r="C425" s="222"/>
      <c r="D425" s="218" t="s">
        <v>224</v>
      </c>
      <c r="E425" s="233" t="s">
        <v>22</v>
      </c>
      <c r="F425" s="234" t="s">
        <v>1048</v>
      </c>
      <c r="G425" s="222"/>
      <c r="H425" s="235">
        <v>0.101</v>
      </c>
      <c r="I425" s="227"/>
      <c r="J425" s="222"/>
      <c r="K425" s="222"/>
      <c r="L425" s="228"/>
      <c r="M425" s="229"/>
      <c r="N425" s="230"/>
      <c r="O425" s="230"/>
      <c r="P425" s="230"/>
      <c r="Q425" s="230"/>
      <c r="R425" s="230"/>
      <c r="S425" s="230"/>
      <c r="T425" s="231"/>
      <c r="AT425" s="232" t="s">
        <v>224</v>
      </c>
      <c r="AU425" s="232" t="s">
        <v>86</v>
      </c>
      <c r="AV425" s="12" t="s">
        <v>86</v>
      </c>
      <c r="AW425" s="12" t="s">
        <v>41</v>
      </c>
      <c r="AX425" s="12" t="s">
        <v>78</v>
      </c>
      <c r="AY425" s="232" t="s">
        <v>214</v>
      </c>
    </row>
    <row r="426" spans="2:51" s="15" customFormat="1" ht="13.5">
      <c r="B426" s="274"/>
      <c r="C426" s="275"/>
      <c r="D426" s="218" t="s">
        <v>224</v>
      </c>
      <c r="E426" s="276" t="s">
        <v>460</v>
      </c>
      <c r="F426" s="277" t="s">
        <v>1001</v>
      </c>
      <c r="G426" s="275"/>
      <c r="H426" s="278">
        <v>0.335</v>
      </c>
      <c r="I426" s="279"/>
      <c r="J426" s="275"/>
      <c r="K426" s="275"/>
      <c r="L426" s="280"/>
      <c r="M426" s="281"/>
      <c r="N426" s="282"/>
      <c r="O426" s="282"/>
      <c r="P426" s="282"/>
      <c r="Q426" s="282"/>
      <c r="R426" s="282"/>
      <c r="S426" s="282"/>
      <c r="T426" s="283"/>
      <c r="AT426" s="284" t="s">
        <v>224</v>
      </c>
      <c r="AU426" s="284" t="s">
        <v>86</v>
      </c>
      <c r="AV426" s="15" t="s">
        <v>124</v>
      </c>
      <c r="AW426" s="15" t="s">
        <v>41</v>
      </c>
      <c r="AX426" s="15" t="s">
        <v>78</v>
      </c>
      <c r="AY426" s="284" t="s">
        <v>214</v>
      </c>
    </row>
    <row r="427" spans="2:51" s="12" customFormat="1" ht="13.5">
      <c r="B427" s="221"/>
      <c r="C427" s="222"/>
      <c r="D427" s="223" t="s">
        <v>224</v>
      </c>
      <c r="E427" s="224" t="s">
        <v>22</v>
      </c>
      <c r="F427" s="225" t="s">
        <v>1049</v>
      </c>
      <c r="G427" s="222"/>
      <c r="H427" s="226">
        <v>0.369</v>
      </c>
      <c r="I427" s="227"/>
      <c r="J427" s="222"/>
      <c r="K427" s="222"/>
      <c r="L427" s="228"/>
      <c r="M427" s="229"/>
      <c r="N427" s="230"/>
      <c r="O427" s="230"/>
      <c r="P427" s="230"/>
      <c r="Q427" s="230"/>
      <c r="R427" s="230"/>
      <c r="S427" s="230"/>
      <c r="T427" s="231"/>
      <c r="AT427" s="232" t="s">
        <v>224</v>
      </c>
      <c r="AU427" s="232" t="s">
        <v>86</v>
      </c>
      <c r="AV427" s="12" t="s">
        <v>86</v>
      </c>
      <c r="AW427" s="12" t="s">
        <v>41</v>
      </c>
      <c r="AX427" s="12" t="s">
        <v>24</v>
      </c>
      <c r="AY427" s="232" t="s">
        <v>214</v>
      </c>
    </row>
    <row r="428" spans="2:65" s="1" customFormat="1" ht="22.5" customHeight="1">
      <c r="B428" s="42"/>
      <c r="C428" s="206" t="s">
        <v>1050</v>
      </c>
      <c r="D428" s="206" t="s">
        <v>216</v>
      </c>
      <c r="E428" s="207" t="s">
        <v>1051</v>
      </c>
      <c r="F428" s="208" t="s">
        <v>1052</v>
      </c>
      <c r="G428" s="209" t="s">
        <v>359</v>
      </c>
      <c r="H428" s="210">
        <v>111.219</v>
      </c>
      <c r="I428" s="211"/>
      <c r="J428" s="212">
        <f>ROUND(I428*H428,2)</f>
        <v>0</v>
      </c>
      <c r="K428" s="208" t="s">
        <v>220</v>
      </c>
      <c r="L428" s="62"/>
      <c r="M428" s="213" t="s">
        <v>22</v>
      </c>
      <c r="N428" s="214" t="s">
        <v>49</v>
      </c>
      <c r="O428" s="43"/>
      <c r="P428" s="215">
        <f>O428*H428</f>
        <v>0</v>
      </c>
      <c r="Q428" s="215">
        <v>0</v>
      </c>
      <c r="R428" s="215">
        <f>Q428*H428</f>
        <v>0</v>
      </c>
      <c r="S428" s="215">
        <v>0</v>
      </c>
      <c r="T428" s="216">
        <f>S428*H428</f>
        <v>0</v>
      </c>
      <c r="AR428" s="25" t="s">
        <v>310</v>
      </c>
      <c r="AT428" s="25" t="s">
        <v>216</v>
      </c>
      <c r="AU428" s="25" t="s">
        <v>86</v>
      </c>
      <c r="AY428" s="25" t="s">
        <v>214</v>
      </c>
      <c r="BE428" s="217">
        <f>IF(N428="základní",J428,0)</f>
        <v>0</v>
      </c>
      <c r="BF428" s="217">
        <f>IF(N428="snížená",J428,0)</f>
        <v>0</v>
      </c>
      <c r="BG428" s="217">
        <f>IF(N428="zákl. přenesená",J428,0)</f>
        <v>0</v>
      </c>
      <c r="BH428" s="217">
        <f>IF(N428="sníž. přenesená",J428,0)</f>
        <v>0</v>
      </c>
      <c r="BI428" s="217">
        <f>IF(N428="nulová",J428,0)</f>
        <v>0</v>
      </c>
      <c r="BJ428" s="25" t="s">
        <v>24</v>
      </c>
      <c r="BK428" s="217">
        <f>ROUND(I428*H428,2)</f>
        <v>0</v>
      </c>
      <c r="BL428" s="25" t="s">
        <v>310</v>
      </c>
      <c r="BM428" s="25" t="s">
        <v>1053</v>
      </c>
    </row>
    <row r="429" spans="2:47" s="1" customFormat="1" ht="27">
      <c r="B429" s="42"/>
      <c r="C429" s="64"/>
      <c r="D429" s="218" t="s">
        <v>223</v>
      </c>
      <c r="E429" s="64"/>
      <c r="F429" s="219" t="s">
        <v>1054</v>
      </c>
      <c r="G429" s="64"/>
      <c r="H429" s="64"/>
      <c r="I429" s="174"/>
      <c r="J429" s="64"/>
      <c r="K429" s="64"/>
      <c r="L429" s="62"/>
      <c r="M429" s="220"/>
      <c r="N429" s="43"/>
      <c r="O429" s="43"/>
      <c r="P429" s="43"/>
      <c r="Q429" s="43"/>
      <c r="R429" s="43"/>
      <c r="S429" s="43"/>
      <c r="T429" s="79"/>
      <c r="AT429" s="25" t="s">
        <v>223</v>
      </c>
      <c r="AU429" s="25" t="s">
        <v>86</v>
      </c>
    </row>
    <row r="430" spans="2:47" s="1" customFormat="1" ht="27">
      <c r="B430" s="42"/>
      <c r="C430" s="64"/>
      <c r="D430" s="218" t="s">
        <v>335</v>
      </c>
      <c r="E430" s="64"/>
      <c r="F430" s="270" t="s">
        <v>1055</v>
      </c>
      <c r="G430" s="64"/>
      <c r="H430" s="64"/>
      <c r="I430" s="174"/>
      <c r="J430" s="64"/>
      <c r="K430" s="64"/>
      <c r="L430" s="62"/>
      <c r="M430" s="220"/>
      <c r="N430" s="43"/>
      <c r="O430" s="43"/>
      <c r="P430" s="43"/>
      <c r="Q430" s="43"/>
      <c r="R430" s="43"/>
      <c r="S430" s="43"/>
      <c r="T430" s="79"/>
      <c r="AT430" s="25" t="s">
        <v>335</v>
      </c>
      <c r="AU430" s="25" t="s">
        <v>86</v>
      </c>
    </row>
    <row r="431" spans="2:51" s="12" customFormat="1" ht="13.5">
      <c r="B431" s="221"/>
      <c r="C431" s="222"/>
      <c r="D431" s="223" t="s">
        <v>224</v>
      </c>
      <c r="E431" s="224" t="s">
        <v>22</v>
      </c>
      <c r="F431" s="225" t="s">
        <v>1056</v>
      </c>
      <c r="G431" s="222"/>
      <c r="H431" s="226">
        <v>111.219</v>
      </c>
      <c r="I431" s="227"/>
      <c r="J431" s="222"/>
      <c r="K431" s="222"/>
      <c r="L431" s="228"/>
      <c r="M431" s="229"/>
      <c r="N431" s="230"/>
      <c r="O431" s="230"/>
      <c r="P431" s="230"/>
      <c r="Q431" s="230"/>
      <c r="R431" s="230"/>
      <c r="S431" s="230"/>
      <c r="T431" s="231"/>
      <c r="AT431" s="232" t="s">
        <v>224</v>
      </c>
      <c r="AU431" s="232" t="s">
        <v>86</v>
      </c>
      <c r="AV431" s="12" t="s">
        <v>86</v>
      </c>
      <c r="AW431" s="12" t="s">
        <v>41</v>
      </c>
      <c r="AX431" s="12" t="s">
        <v>24</v>
      </c>
      <c r="AY431" s="232" t="s">
        <v>214</v>
      </c>
    </row>
    <row r="432" spans="2:65" s="1" customFormat="1" ht="22.5" customHeight="1">
      <c r="B432" s="42"/>
      <c r="C432" s="236" t="s">
        <v>1057</v>
      </c>
      <c r="D432" s="236" t="s">
        <v>179</v>
      </c>
      <c r="E432" s="237" t="s">
        <v>1058</v>
      </c>
      <c r="F432" s="238" t="s">
        <v>1059</v>
      </c>
      <c r="G432" s="239" t="s">
        <v>233</v>
      </c>
      <c r="H432" s="240">
        <v>0.89</v>
      </c>
      <c r="I432" s="241"/>
      <c r="J432" s="242">
        <f>ROUND(I432*H432,2)</f>
        <v>0</v>
      </c>
      <c r="K432" s="238" t="s">
        <v>220</v>
      </c>
      <c r="L432" s="243"/>
      <c r="M432" s="244" t="s">
        <v>22</v>
      </c>
      <c r="N432" s="245" t="s">
        <v>49</v>
      </c>
      <c r="O432" s="43"/>
      <c r="P432" s="215">
        <f>O432*H432</f>
        <v>0</v>
      </c>
      <c r="Q432" s="215">
        <v>0.55</v>
      </c>
      <c r="R432" s="215">
        <f>Q432*H432</f>
        <v>0.48950000000000005</v>
      </c>
      <c r="S432" s="215">
        <v>0</v>
      </c>
      <c r="T432" s="216">
        <f>S432*H432</f>
        <v>0</v>
      </c>
      <c r="AR432" s="25" t="s">
        <v>416</v>
      </c>
      <c r="AT432" s="25" t="s">
        <v>179</v>
      </c>
      <c r="AU432" s="25" t="s">
        <v>86</v>
      </c>
      <c r="AY432" s="25" t="s">
        <v>214</v>
      </c>
      <c r="BE432" s="217">
        <f>IF(N432="základní",J432,0)</f>
        <v>0</v>
      </c>
      <c r="BF432" s="217">
        <f>IF(N432="snížená",J432,0)</f>
        <v>0</v>
      </c>
      <c r="BG432" s="217">
        <f>IF(N432="zákl. přenesená",J432,0)</f>
        <v>0</v>
      </c>
      <c r="BH432" s="217">
        <f>IF(N432="sníž. přenesená",J432,0)</f>
        <v>0</v>
      </c>
      <c r="BI432" s="217">
        <f>IF(N432="nulová",J432,0)</f>
        <v>0</v>
      </c>
      <c r="BJ432" s="25" t="s">
        <v>24</v>
      </c>
      <c r="BK432" s="217">
        <f>ROUND(I432*H432,2)</f>
        <v>0</v>
      </c>
      <c r="BL432" s="25" t="s">
        <v>310</v>
      </c>
      <c r="BM432" s="25" t="s">
        <v>1060</v>
      </c>
    </row>
    <row r="433" spans="2:47" s="1" customFormat="1" ht="27">
      <c r="B433" s="42"/>
      <c r="C433" s="64"/>
      <c r="D433" s="218" t="s">
        <v>223</v>
      </c>
      <c r="E433" s="64"/>
      <c r="F433" s="219" t="s">
        <v>1061</v>
      </c>
      <c r="G433" s="64"/>
      <c r="H433" s="64"/>
      <c r="I433" s="174"/>
      <c r="J433" s="64"/>
      <c r="K433" s="64"/>
      <c r="L433" s="62"/>
      <c r="M433" s="220"/>
      <c r="N433" s="43"/>
      <c r="O433" s="43"/>
      <c r="P433" s="43"/>
      <c r="Q433" s="43"/>
      <c r="R433" s="43"/>
      <c r="S433" s="43"/>
      <c r="T433" s="79"/>
      <c r="AT433" s="25" t="s">
        <v>223</v>
      </c>
      <c r="AU433" s="25" t="s">
        <v>86</v>
      </c>
    </row>
    <row r="434" spans="2:51" s="12" customFormat="1" ht="13.5">
      <c r="B434" s="221"/>
      <c r="C434" s="222"/>
      <c r="D434" s="218" t="s">
        <v>224</v>
      </c>
      <c r="E434" s="233" t="s">
        <v>22</v>
      </c>
      <c r="F434" s="234" t="s">
        <v>1062</v>
      </c>
      <c r="G434" s="222"/>
      <c r="H434" s="235">
        <v>0.809</v>
      </c>
      <c r="I434" s="227"/>
      <c r="J434" s="222"/>
      <c r="K434" s="222"/>
      <c r="L434" s="228"/>
      <c r="M434" s="229"/>
      <c r="N434" s="230"/>
      <c r="O434" s="230"/>
      <c r="P434" s="230"/>
      <c r="Q434" s="230"/>
      <c r="R434" s="230"/>
      <c r="S434" s="230"/>
      <c r="T434" s="231"/>
      <c r="AT434" s="232" t="s">
        <v>224</v>
      </c>
      <c r="AU434" s="232" t="s">
        <v>86</v>
      </c>
      <c r="AV434" s="12" t="s">
        <v>86</v>
      </c>
      <c r="AW434" s="12" t="s">
        <v>41</v>
      </c>
      <c r="AX434" s="12" t="s">
        <v>78</v>
      </c>
      <c r="AY434" s="232" t="s">
        <v>214</v>
      </c>
    </row>
    <row r="435" spans="2:51" s="15" customFormat="1" ht="13.5">
      <c r="B435" s="274"/>
      <c r="C435" s="275"/>
      <c r="D435" s="218" t="s">
        <v>224</v>
      </c>
      <c r="E435" s="276" t="s">
        <v>452</v>
      </c>
      <c r="F435" s="277" t="s">
        <v>1001</v>
      </c>
      <c r="G435" s="275"/>
      <c r="H435" s="278">
        <v>0.809</v>
      </c>
      <c r="I435" s="279"/>
      <c r="J435" s="275"/>
      <c r="K435" s="275"/>
      <c r="L435" s="280"/>
      <c r="M435" s="281"/>
      <c r="N435" s="282"/>
      <c r="O435" s="282"/>
      <c r="P435" s="282"/>
      <c r="Q435" s="282"/>
      <c r="R435" s="282"/>
      <c r="S435" s="282"/>
      <c r="T435" s="283"/>
      <c r="AT435" s="284" t="s">
        <v>224</v>
      </c>
      <c r="AU435" s="284" t="s">
        <v>86</v>
      </c>
      <c r="AV435" s="15" t="s">
        <v>124</v>
      </c>
      <c r="AW435" s="15" t="s">
        <v>41</v>
      </c>
      <c r="AX435" s="15" t="s">
        <v>78</v>
      </c>
      <c r="AY435" s="284" t="s">
        <v>214</v>
      </c>
    </row>
    <row r="436" spans="2:51" s="12" customFormat="1" ht="13.5">
      <c r="B436" s="221"/>
      <c r="C436" s="222"/>
      <c r="D436" s="223" t="s">
        <v>224</v>
      </c>
      <c r="E436" s="224" t="s">
        <v>22</v>
      </c>
      <c r="F436" s="225" t="s">
        <v>1063</v>
      </c>
      <c r="G436" s="222"/>
      <c r="H436" s="226">
        <v>0.89</v>
      </c>
      <c r="I436" s="227"/>
      <c r="J436" s="222"/>
      <c r="K436" s="222"/>
      <c r="L436" s="228"/>
      <c r="M436" s="229"/>
      <c r="N436" s="230"/>
      <c r="O436" s="230"/>
      <c r="P436" s="230"/>
      <c r="Q436" s="230"/>
      <c r="R436" s="230"/>
      <c r="S436" s="230"/>
      <c r="T436" s="231"/>
      <c r="AT436" s="232" t="s">
        <v>224</v>
      </c>
      <c r="AU436" s="232" t="s">
        <v>86</v>
      </c>
      <c r="AV436" s="12" t="s">
        <v>86</v>
      </c>
      <c r="AW436" s="12" t="s">
        <v>41</v>
      </c>
      <c r="AX436" s="12" t="s">
        <v>24</v>
      </c>
      <c r="AY436" s="232" t="s">
        <v>214</v>
      </c>
    </row>
    <row r="437" spans="2:65" s="1" customFormat="1" ht="22.5" customHeight="1">
      <c r="B437" s="42"/>
      <c r="C437" s="206" t="s">
        <v>444</v>
      </c>
      <c r="D437" s="206" t="s">
        <v>216</v>
      </c>
      <c r="E437" s="207" t="s">
        <v>1064</v>
      </c>
      <c r="F437" s="208" t="s">
        <v>1065</v>
      </c>
      <c r="G437" s="209" t="s">
        <v>233</v>
      </c>
      <c r="H437" s="210">
        <v>3.187</v>
      </c>
      <c r="I437" s="211"/>
      <c r="J437" s="212">
        <f>ROUND(I437*H437,2)</f>
        <v>0</v>
      </c>
      <c r="K437" s="208" t="s">
        <v>220</v>
      </c>
      <c r="L437" s="62"/>
      <c r="M437" s="213" t="s">
        <v>22</v>
      </c>
      <c r="N437" s="214" t="s">
        <v>49</v>
      </c>
      <c r="O437" s="43"/>
      <c r="P437" s="215">
        <f>O437*H437</f>
        <v>0</v>
      </c>
      <c r="Q437" s="215">
        <v>0.02431</v>
      </c>
      <c r="R437" s="215">
        <f>Q437*H437</f>
        <v>0.07747596999999999</v>
      </c>
      <c r="S437" s="215">
        <v>0</v>
      </c>
      <c r="T437" s="216">
        <f>S437*H437</f>
        <v>0</v>
      </c>
      <c r="AR437" s="25" t="s">
        <v>310</v>
      </c>
      <c r="AT437" s="25" t="s">
        <v>216</v>
      </c>
      <c r="AU437" s="25" t="s">
        <v>86</v>
      </c>
      <c r="AY437" s="25" t="s">
        <v>214</v>
      </c>
      <c r="BE437" s="217">
        <f>IF(N437="základní",J437,0)</f>
        <v>0</v>
      </c>
      <c r="BF437" s="217">
        <f>IF(N437="snížená",J437,0)</f>
        <v>0</v>
      </c>
      <c r="BG437" s="217">
        <f>IF(N437="zákl. přenesená",J437,0)</f>
        <v>0</v>
      </c>
      <c r="BH437" s="217">
        <f>IF(N437="sníž. přenesená",J437,0)</f>
        <v>0</v>
      </c>
      <c r="BI437" s="217">
        <f>IF(N437="nulová",J437,0)</f>
        <v>0</v>
      </c>
      <c r="BJ437" s="25" t="s">
        <v>24</v>
      </c>
      <c r="BK437" s="217">
        <f>ROUND(I437*H437,2)</f>
        <v>0</v>
      </c>
      <c r="BL437" s="25" t="s">
        <v>310</v>
      </c>
      <c r="BM437" s="25" t="s">
        <v>1066</v>
      </c>
    </row>
    <row r="438" spans="2:47" s="1" customFormat="1" ht="27">
      <c r="B438" s="42"/>
      <c r="C438" s="64"/>
      <c r="D438" s="218" t="s">
        <v>223</v>
      </c>
      <c r="E438" s="64"/>
      <c r="F438" s="219" t="s">
        <v>1067</v>
      </c>
      <c r="G438" s="64"/>
      <c r="H438" s="64"/>
      <c r="I438" s="174"/>
      <c r="J438" s="64"/>
      <c r="K438" s="64"/>
      <c r="L438" s="62"/>
      <c r="M438" s="220"/>
      <c r="N438" s="43"/>
      <c r="O438" s="43"/>
      <c r="P438" s="43"/>
      <c r="Q438" s="43"/>
      <c r="R438" s="43"/>
      <c r="S438" s="43"/>
      <c r="T438" s="79"/>
      <c r="AT438" s="25" t="s">
        <v>223</v>
      </c>
      <c r="AU438" s="25" t="s">
        <v>86</v>
      </c>
    </row>
    <row r="439" spans="2:51" s="12" customFormat="1" ht="13.5">
      <c r="B439" s="221"/>
      <c r="C439" s="222"/>
      <c r="D439" s="223" t="s">
        <v>224</v>
      </c>
      <c r="E439" s="224" t="s">
        <v>22</v>
      </c>
      <c r="F439" s="225" t="s">
        <v>1000</v>
      </c>
      <c r="G439" s="222"/>
      <c r="H439" s="226">
        <v>3.187</v>
      </c>
      <c r="I439" s="227"/>
      <c r="J439" s="222"/>
      <c r="K439" s="222"/>
      <c r="L439" s="228"/>
      <c r="M439" s="229"/>
      <c r="N439" s="230"/>
      <c r="O439" s="230"/>
      <c r="P439" s="230"/>
      <c r="Q439" s="230"/>
      <c r="R439" s="230"/>
      <c r="S439" s="230"/>
      <c r="T439" s="231"/>
      <c r="AT439" s="232" t="s">
        <v>224</v>
      </c>
      <c r="AU439" s="232" t="s">
        <v>86</v>
      </c>
      <c r="AV439" s="12" t="s">
        <v>86</v>
      </c>
      <c r="AW439" s="12" t="s">
        <v>41</v>
      </c>
      <c r="AX439" s="12" t="s">
        <v>24</v>
      </c>
      <c r="AY439" s="232" t="s">
        <v>214</v>
      </c>
    </row>
    <row r="440" spans="2:65" s="1" customFormat="1" ht="22.5" customHeight="1">
      <c r="B440" s="42"/>
      <c r="C440" s="206" t="s">
        <v>30</v>
      </c>
      <c r="D440" s="206" t="s">
        <v>216</v>
      </c>
      <c r="E440" s="207" t="s">
        <v>1068</v>
      </c>
      <c r="F440" s="208" t="s">
        <v>1069</v>
      </c>
      <c r="G440" s="209" t="s">
        <v>373</v>
      </c>
      <c r="H440" s="210">
        <v>2.502</v>
      </c>
      <c r="I440" s="211"/>
      <c r="J440" s="212">
        <f>ROUND(I440*H440,2)</f>
        <v>0</v>
      </c>
      <c r="K440" s="208" t="s">
        <v>220</v>
      </c>
      <c r="L440" s="62"/>
      <c r="M440" s="213" t="s">
        <v>22</v>
      </c>
      <c r="N440" s="214" t="s">
        <v>49</v>
      </c>
      <c r="O440" s="43"/>
      <c r="P440" s="215">
        <f>O440*H440</f>
        <v>0</v>
      </c>
      <c r="Q440" s="215">
        <v>0</v>
      </c>
      <c r="R440" s="215">
        <f>Q440*H440</f>
        <v>0</v>
      </c>
      <c r="S440" s="215">
        <v>0</v>
      </c>
      <c r="T440" s="216">
        <f>S440*H440</f>
        <v>0</v>
      </c>
      <c r="AR440" s="25" t="s">
        <v>310</v>
      </c>
      <c r="AT440" s="25" t="s">
        <v>216</v>
      </c>
      <c r="AU440" s="25" t="s">
        <v>86</v>
      </c>
      <c r="AY440" s="25" t="s">
        <v>214</v>
      </c>
      <c r="BE440" s="217">
        <f>IF(N440="základní",J440,0)</f>
        <v>0</v>
      </c>
      <c r="BF440" s="217">
        <f>IF(N440="snížená",J440,0)</f>
        <v>0</v>
      </c>
      <c r="BG440" s="217">
        <f>IF(N440="zákl. přenesená",J440,0)</f>
        <v>0</v>
      </c>
      <c r="BH440" s="217">
        <f>IF(N440="sníž. přenesená",J440,0)</f>
        <v>0</v>
      </c>
      <c r="BI440" s="217">
        <f>IF(N440="nulová",J440,0)</f>
        <v>0</v>
      </c>
      <c r="BJ440" s="25" t="s">
        <v>24</v>
      </c>
      <c r="BK440" s="217">
        <f>ROUND(I440*H440,2)</f>
        <v>0</v>
      </c>
      <c r="BL440" s="25" t="s">
        <v>310</v>
      </c>
      <c r="BM440" s="25" t="s">
        <v>1070</v>
      </c>
    </row>
    <row r="441" spans="2:47" s="1" customFormat="1" ht="27">
      <c r="B441" s="42"/>
      <c r="C441" s="64"/>
      <c r="D441" s="218" t="s">
        <v>223</v>
      </c>
      <c r="E441" s="64"/>
      <c r="F441" s="219" t="s">
        <v>1071</v>
      </c>
      <c r="G441" s="64"/>
      <c r="H441" s="64"/>
      <c r="I441" s="174"/>
      <c r="J441" s="64"/>
      <c r="K441" s="64"/>
      <c r="L441" s="62"/>
      <c r="M441" s="220"/>
      <c r="N441" s="43"/>
      <c r="O441" s="43"/>
      <c r="P441" s="43"/>
      <c r="Q441" s="43"/>
      <c r="R441" s="43"/>
      <c r="S441" s="43"/>
      <c r="T441" s="79"/>
      <c r="AT441" s="25" t="s">
        <v>223</v>
      </c>
      <c r="AU441" s="25" t="s">
        <v>86</v>
      </c>
    </row>
    <row r="442" spans="2:63" s="11" customFormat="1" ht="29.85" customHeight="1">
      <c r="B442" s="189"/>
      <c r="C442" s="190"/>
      <c r="D442" s="203" t="s">
        <v>77</v>
      </c>
      <c r="E442" s="204" t="s">
        <v>1072</v>
      </c>
      <c r="F442" s="204" t="s">
        <v>1073</v>
      </c>
      <c r="G442" s="190"/>
      <c r="H442" s="190"/>
      <c r="I442" s="193"/>
      <c r="J442" s="205">
        <f>BK442</f>
        <v>0</v>
      </c>
      <c r="K442" s="190"/>
      <c r="L442" s="195"/>
      <c r="M442" s="196"/>
      <c r="N442" s="197"/>
      <c r="O442" s="197"/>
      <c r="P442" s="198">
        <f>SUM(P443:P456)</f>
        <v>0</v>
      </c>
      <c r="Q442" s="197"/>
      <c r="R442" s="198">
        <f>SUM(R443:R456)</f>
        <v>0.1020875</v>
      </c>
      <c r="S442" s="197"/>
      <c r="T442" s="199">
        <f>SUM(T443:T456)</f>
        <v>0</v>
      </c>
      <c r="AR442" s="200" t="s">
        <v>86</v>
      </c>
      <c r="AT442" s="201" t="s">
        <v>77</v>
      </c>
      <c r="AU442" s="201" t="s">
        <v>24</v>
      </c>
      <c r="AY442" s="200" t="s">
        <v>214</v>
      </c>
      <c r="BK442" s="202">
        <f>SUM(BK443:BK456)</f>
        <v>0</v>
      </c>
    </row>
    <row r="443" spans="2:65" s="1" customFormat="1" ht="31.5" customHeight="1">
      <c r="B443" s="42"/>
      <c r="C443" s="206" t="s">
        <v>1074</v>
      </c>
      <c r="D443" s="206" t="s">
        <v>216</v>
      </c>
      <c r="E443" s="207" t="s">
        <v>1075</v>
      </c>
      <c r="F443" s="208" t="s">
        <v>1076</v>
      </c>
      <c r="G443" s="209" t="s">
        <v>307</v>
      </c>
      <c r="H443" s="210">
        <v>3.75</v>
      </c>
      <c r="I443" s="211"/>
      <c r="J443" s="212">
        <f>ROUND(I443*H443,2)</f>
        <v>0</v>
      </c>
      <c r="K443" s="208" t="s">
        <v>234</v>
      </c>
      <c r="L443" s="62"/>
      <c r="M443" s="213" t="s">
        <v>22</v>
      </c>
      <c r="N443" s="214" t="s">
        <v>49</v>
      </c>
      <c r="O443" s="43"/>
      <c r="P443" s="215">
        <f>O443*H443</f>
        <v>0</v>
      </c>
      <c r="Q443" s="215">
        <v>0.00197</v>
      </c>
      <c r="R443" s="215">
        <f>Q443*H443</f>
        <v>0.0073875</v>
      </c>
      <c r="S443" s="215">
        <v>0</v>
      </c>
      <c r="T443" s="216">
        <f>S443*H443</f>
        <v>0</v>
      </c>
      <c r="AR443" s="25" t="s">
        <v>310</v>
      </c>
      <c r="AT443" s="25" t="s">
        <v>216</v>
      </c>
      <c r="AU443" s="25" t="s">
        <v>86</v>
      </c>
      <c r="AY443" s="25" t="s">
        <v>214</v>
      </c>
      <c r="BE443" s="217">
        <f>IF(N443="základní",J443,0)</f>
        <v>0</v>
      </c>
      <c r="BF443" s="217">
        <f>IF(N443="snížená",J443,0)</f>
        <v>0</v>
      </c>
      <c r="BG443" s="217">
        <f>IF(N443="zákl. přenesená",J443,0)</f>
        <v>0</v>
      </c>
      <c r="BH443" s="217">
        <f>IF(N443="sníž. přenesená",J443,0)</f>
        <v>0</v>
      </c>
      <c r="BI443" s="217">
        <f>IF(N443="nulová",J443,0)</f>
        <v>0</v>
      </c>
      <c r="BJ443" s="25" t="s">
        <v>24</v>
      </c>
      <c r="BK443" s="217">
        <f>ROUND(I443*H443,2)</f>
        <v>0</v>
      </c>
      <c r="BL443" s="25" t="s">
        <v>310</v>
      </c>
      <c r="BM443" s="25" t="s">
        <v>1077</v>
      </c>
    </row>
    <row r="444" spans="2:47" s="1" customFormat="1" ht="27">
      <c r="B444" s="42"/>
      <c r="C444" s="64"/>
      <c r="D444" s="218" t="s">
        <v>223</v>
      </c>
      <c r="E444" s="64"/>
      <c r="F444" s="219" t="s">
        <v>1078</v>
      </c>
      <c r="G444" s="64"/>
      <c r="H444" s="64"/>
      <c r="I444" s="174"/>
      <c r="J444" s="64"/>
      <c r="K444" s="64"/>
      <c r="L444" s="62"/>
      <c r="M444" s="220"/>
      <c r="N444" s="43"/>
      <c r="O444" s="43"/>
      <c r="P444" s="43"/>
      <c r="Q444" s="43"/>
      <c r="R444" s="43"/>
      <c r="S444" s="43"/>
      <c r="T444" s="79"/>
      <c r="AT444" s="25" t="s">
        <v>223</v>
      </c>
      <c r="AU444" s="25" t="s">
        <v>86</v>
      </c>
    </row>
    <row r="445" spans="2:51" s="12" customFormat="1" ht="13.5">
      <c r="B445" s="221"/>
      <c r="C445" s="222"/>
      <c r="D445" s="223" t="s">
        <v>224</v>
      </c>
      <c r="E445" s="224" t="s">
        <v>22</v>
      </c>
      <c r="F445" s="225" t="s">
        <v>1079</v>
      </c>
      <c r="G445" s="222"/>
      <c r="H445" s="226">
        <v>3.75</v>
      </c>
      <c r="I445" s="227"/>
      <c r="J445" s="222"/>
      <c r="K445" s="222"/>
      <c r="L445" s="228"/>
      <c r="M445" s="229"/>
      <c r="N445" s="230"/>
      <c r="O445" s="230"/>
      <c r="P445" s="230"/>
      <c r="Q445" s="230"/>
      <c r="R445" s="230"/>
      <c r="S445" s="230"/>
      <c r="T445" s="231"/>
      <c r="AT445" s="232" t="s">
        <v>224</v>
      </c>
      <c r="AU445" s="232" t="s">
        <v>86</v>
      </c>
      <c r="AV445" s="12" t="s">
        <v>86</v>
      </c>
      <c r="AW445" s="12" t="s">
        <v>41</v>
      </c>
      <c r="AX445" s="12" t="s">
        <v>24</v>
      </c>
      <c r="AY445" s="232" t="s">
        <v>214</v>
      </c>
    </row>
    <row r="446" spans="2:65" s="1" customFormat="1" ht="22.5" customHeight="1">
      <c r="B446" s="42"/>
      <c r="C446" s="206" t="s">
        <v>1080</v>
      </c>
      <c r="D446" s="206" t="s">
        <v>216</v>
      </c>
      <c r="E446" s="207" t="s">
        <v>1081</v>
      </c>
      <c r="F446" s="208" t="s">
        <v>1082</v>
      </c>
      <c r="G446" s="209" t="s">
        <v>307</v>
      </c>
      <c r="H446" s="210">
        <v>27</v>
      </c>
      <c r="I446" s="211"/>
      <c r="J446" s="212">
        <f>ROUND(I446*H446,2)</f>
        <v>0</v>
      </c>
      <c r="K446" s="208" t="s">
        <v>234</v>
      </c>
      <c r="L446" s="62"/>
      <c r="M446" s="213" t="s">
        <v>22</v>
      </c>
      <c r="N446" s="214" t="s">
        <v>49</v>
      </c>
      <c r="O446" s="43"/>
      <c r="P446" s="215">
        <f>O446*H446</f>
        <v>0</v>
      </c>
      <c r="Q446" s="215">
        <v>0.00286</v>
      </c>
      <c r="R446" s="215">
        <f>Q446*H446</f>
        <v>0.07722</v>
      </c>
      <c r="S446" s="215">
        <v>0</v>
      </c>
      <c r="T446" s="216">
        <f>S446*H446</f>
        <v>0</v>
      </c>
      <c r="AR446" s="25" t="s">
        <v>310</v>
      </c>
      <c r="AT446" s="25" t="s">
        <v>216</v>
      </c>
      <c r="AU446" s="25" t="s">
        <v>86</v>
      </c>
      <c r="AY446" s="25" t="s">
        <v>214</v>
      </c>
      <c r="BE446" s="217">
        <f>IF(N446="základní",J446,0)</f>
        <v>0</v>
      </c>
      <c r="BF446" s="217">
        <f>IF(N446="snížená",J446,0)</f>
        <v>0</v>
      </c>
      <c r="BG446" s="217">
        <f>IF(N446="zákl. přenesená",J446,0)</f>
        <v>0</v>
      </c>
      <c r="BH446" s="217">
        <f>IF(N446="sníž. přenesená",J446,0)</f>
        <v>0</v>
      </c>
      <c r="BI446" s="217">
        <f>IF(N446="nulová",J446,0)</f>
        <v>0</v>
      </c>
      <c r="BJ446" s="25" t="s">
        <v>24</v>
      </c>
      <c r="BK446" s="217">
        <f>ROUND(I446*H446,2)</f>
        <v>0</v>
      </c>
      <c r="BL446" s="25" t="s">
        <v>310</v>
      </c>
      <c r="BM446" s="25" t="s">
        <v>1083</v>
      </c>
    </row>
    <row r="447" spans="2:47" s="1" customFormat="1" ht="13.5">
      <c r="B447" s="42"/>
      <c r="C447" s="64"/>
      <c r="D447" s="218" t="s">
        <v>223</v>
      </c>
      <c r="E447" s="64"/>
      <c r="F447" s="219" t="s">
        <v>1084</v>
      </c>
      <c r="G447" s="64"/>
      <c r="H447" s="64"/>
      <c r="I447" s="174"/>
      <c r="J447" s="64"/>
      <c r="K447" s="64"/>
      <c r="L447" s="62"/>
      <c r="M447" s="220"/>
      <c r="N447" s="43"/>
      <c r="O447" s="43"/>
      <c r="P447" s="43"/>
      <c r="Q447" s="43"/>
      <c r="R447" s="43"/>
      <c r="S447" s="43"/>
      <c r="T447" s="79"/>
      <c r="AT447" s="25" t="s">
        <v>223</v>
      </c>
      <c r="AU447" s="25" t="s">
        <v>86</v>
      </c>
    </row>
    <row r="448" spans="2:51" s="12" customFormat="1" ht="13.5">
      <c r="B448" s="221"/>
      <c r="C448" s="222"/>
      <c r="D448" s="223" t="s">
        <v>224</v>
      </c>
      <c r="E448" s="224" t="s">
        <v>22</v>
      </c>
      <c r="F448" s="225" t="s">
        <v>1085</v>
      </c>
      <c r="G448" s="222"/>
      <c r="H448" s="226">
        <v>27</v>
      </c>
      <c r="I448" s="227"/>
      <c r="J448" s="222"/>
      <c r="K448" s="222"/>
      <c r="L448" s="228"/>
      <c r="M448" s="229"/>
      <c r="N448" s="230"/>
      <c r="O448" s="230"/>
      <c r="P448" s="230"/>
      <c r="Q448" s="230"/>
      <c r="R448" s="230"/>
      <c r="S448" s="230"/>
      <c r="T448" s="231"/>
      <c r="AT448" s="232" t="s">
        <v>224</v>
      </c>
      <c r="AU448" s="232" t="s">
        <v>86</v>
      </c>
      <c r="AV448" s="12" t="s">
        <v>86</v>
      </c>
      <c r="AW448" s="12" t="s">
        <v>41</v>
      </c>
      <c r="AX448" s="12" t="s">
        <v>24</v>
      </c>
      <c r="AY448" s="232" t="s">
        <v>214</v>
      </c>
    </row>
    <row r="449" spans="2:65" s="1" customFormat="1" ht="31.5" customHeight="1">
      <c r="B449" s="42"/>
      <c r="C449" s="206" t="s">
        <v>1086</v>
      </c>
      <c r="D449" s="206" t="s">
        <v>216</v>
      </c>
      <c r="E449" s="207" t="s">
        <v>1087</v>
      </c>
      <c r="F449" s="208" t="s">
        <v>1088</v>
      </c>
      <c r="G449" s="209" t="s">
        <v>313</v>
      </c>
      <c r="H449" s="210">
        <v>2</v>
      </c>
      <c r="I449" s="211"/>
      <c r="J449" s="212">
        <f>ROUND(I449*H449,2)</f>
        <v>0</v>
      </c>
      <c r="K449" s="208" t="s">
        <v>234</v>
      </c>
      <c r="L449" s="62"/>
      <c r="M449" s="213" t="s">
        <v>22</v>
      </c>
      <c r="N449" s="214" t="s">
        <v>49</v>
      </c>
      <c r="O449" s="43"/>
      <c r="P449" s="215">
        <f>O449*H449</f>
        <v>0</v>
      </c>
      <c r="Q449" s="215">
        <v>0.00048</v>
      </c>
      <c r="R449" s="215">
        <f>Q449*H449</f>
        <v>0.00096</v>
      </c>
      <c r="S449" s="215">
        <v>0</v>
      </c>
      <c r="T449" s="216">
        <f>S449*H449</f>
        <v>0</v>
      </c>
      <c r="AR449" s="25" t="s">
        <v>310</v>
      </c>
      <c r="AT449" s="25" t="s">
        <v>216</v>
      </c>
      <c r="AU449" s="25" t="s">
        <v>86</v>
      </c>
      <c r="AY449" s="25" t="s">
        <v>214</v>
      </c>
      <c r="BE449" s="217">
        <f>IF(N449="základní",J449,0)</f>
        <v>0</v>
      </c>
      <c r="BF449" s="217">
        <f>IF(N449="snížená",J449,0)</f>
        <v>0</v>
      </c>
      <c r="BG449" s="217">
        <f>IF(N449="zákl. přenesená",J449,0)</f>
        <v>0</v>
      </c>
      <c r="BH449" s="217">
        <f>IF(N449="sníž. přenesená",J449,0)</f>
        <v>0</v>
      </c>
      <c r="BI449" s="217">
        <f>IF(N449="nulová",J449,0)</f>
        <v>0</v>
      </c>
      <c r="BJ449" s="25" t="s">
        <v>24</v>
      </c>
      <c r="BK449" s="217">
        <f>ROUND(I449*H449,2)</f>
        <v>0</v>
      </c>
      <c r="BL449" s="25" t="s">
        <v>310</v>
      </c>
      <c r="BM449" s="25" t="s">
        <v>1089</v>
      </c>
    </row>
    <row r="450" spans="2:47" s="1" customFormat="1" ht="27">
      <c r="B450" s="42"/>
      <c r="C450" s="64"/>
      <c r="D450" s="218" t="s">
        <v>223</v>
      </c>
      <c r="E450" s="64"/>
      <c r="F450" s="219" t="s">
        <v>1090</v>
      </c>
      <c r="G450" s="64"/>
      <c r="H450" s="64"/>
      <c r="I450" s="174"/>
      <c r="J450" s="64"/>
      <c r="K450" s="64"/>
      <c r="L450" s="62"/>
      <c r="M450" s="220"/>
      <c r="N450" s="43"/>
      <c r="O450" s="43"/>
      <c r="P450" s="43"/>
      <c r="Q450" s="43"/>
      <c r="R450" s="43"/>
      <c r="S450" s="43"/>
      <c r="T450" s="79"/>
      <c r="AT450" s="25" t="s">
        <v>223</v>
      </c>
      <c r="AU450" s="25" t="s">
        <v>86</v>
      </c>
    </row>
    <row r="451" spans="2:51" s="12" customFormat="1" ht="13.5">
      <c r="B451" s="221"/>
      <c r="C451" s="222"/>
      <c r="D451" s="223" t="s">
        <v>224</v>
      </c>
      <c r="E451" s="224" t="s">
        <v>22</v>
      </c>
      <c r="F451" s="225" t="s">
        <v>1091</v>
      </c>
      <c r="G451" s="222"/>
      <c r="H451" s="226">
        <v>2</v>
      </c>
      <c r="I451" s="227"/>
      <c r="J451" s="222"/>
      <c r="K451" s="222"/>
      <c r="L451" s="228"/>
      <c r="M451" s="229"/>
      <c r="N451" s="230"/>
      <c r="O451" s="230"/>
      <c r="P451" s="230"/>
      <c r="Q451" s="230"/>
      <c r="R451" s="230"/>
      <c r="S451" s="230"/>
      <c r="T451" s="231"/>
      <c r="AT451" s="232" t="s">
        <v>224</v>
      </c>
      <c r="AU451" s="232" t="s">
        <v>86</v>
      </c>
      <c r="AV451" s="12" t="s">
        <v>86</v>
      </c>
      <c r="AW451" s="12" t="s">
        <v>41</v>
      </c>
      <c r="AX451" s="12" t="s">
        <v>24</v>
      </c>
      <c r="AY451" s="232" t="s">
        <v>214</v>
      </c>
    </row>
    <row r="452" spans="2:65" s="1" customFormat="1" ht="31.5" customHeight="1">
      <c r="B452" s="42"/>
      <c r="C452" s="206" t="s">
        <v>1092</v>
      </c>
      <c r="D452" s="206" t="s">
        <v>216</v>
      </c>
      <c r="E452" s="207" t="s">
        <v>1093</v>
      </c>
      <c r="F452" s="208" t="s">
        <v>1094</v>
      </c>
      <c r="G452" s="209" t="s">
        <v>307</v>
      </c>
      <c r="H452" s="210">
        <v>7</v>
      </c>
      <c r="I452" s="211"/>
      <c r="J452" s="212">
        <f>ROUND(I452*H452,2)</f>
        <v>0</v>
      </c>
      <c r="K452" s="208" t="s">
        <v>234</v>
      </c>
      <c r="L452" s="62"/>
      <c r="M452" s="213" t="s">
        <v>22</v>
      </c>
      <c r="N452" s="214" t="s">
        <v>49</v>
      </c>
      <c r="O452" s="43"/>
      <c r="P452" s="215">
        <f>O452*H452</f>
        <v>0</v>
      </c>
      <c r="Q452" s="215">
        <v>0.00236</v>
      </c>
      <c r="R452" s="215">
        <f>Q452*H452</f>
        <v>0.01652</v>
      </c>
      <c r="S452" s="215">
        <v>0</v>
      </c>
      <c r="T452" s="216">
        <f>S452*H452</f>
        <v>0</v>
      </c>
      <c r="AR452" s="25" t="s">
        <v>310</v>
      </c>
      <c r="AT452" s="25" t="s">
        <v>216</v>
      </c>
      <c r="AU452" s="25" t="s">
        <v>86</v>
      </c>
      <c r="AY452" s="25" t="s">
        <v>214</v>
      </c>
      <c r="BE452" s="217">
        <f>IF(N452="základní",J452,0)</f>
        <v>0</v>
      </c>
      <c r="BF452" s="217">
        <f>IF(N452="snížená",J452,0)</f>
        <v>0</v>
      </c>
      <c r="BG452" s="217">
        <f>IF(N452="zákl. přenesená",J452,0)</f>
        <v>0</v>
      </c>
      <c r="BH452" s="217">
        <f>IF(N452="sníž. přenesená",J452,0)</f>
        <v>0</v>
      </c>
      <c r="BI452" s="217">
        <f>IF(N452="nulová",J452,0)</f>
        <v>0</v>
      </c>
      <c r="BJ452" s="25" t="s">
        <v>24</v>
      </c>
      <c r="BK452" s="217">
        <f>ROUND(I452*H452,2)</f>
        <v>0</v>
      </c>
      <c r="BL452" s="25" t="s">
        <v>310</v>
      </c>
      <c r="BM452" s="25" t="s">
        <v>1095</v>
      </c>
    </row>
    <row r="453" spans="2:47" s="1" customFormat="1" ht="27">
      <c r="B453" s="42"/>
      <c r="C453" s="64"/>
      <c r="D453" s="218" t="s">
        <v>223</v>
      </c>
      <c r="E453" s="64"/>
      <c r="F453" s="219" t="s">
        <v>1096</v>
      </c>
      <c r="G453" s="64"/>
      <c r="H453" s="64"/>
      <c r="I453" s="174"/>
      <c r="J453" s="64"/>
      <c r="K453" s="64"/>
      <c r="L453" s="62"/>
      <c r="M453" s="220"/>
      <c r="N453" s="43"/>
      <c r="O453" s="43"/>
      <c r="P453" s="43"/>
      <c r="Q453" s="43"/>
      <c r="R453" s="43"/>
      <c r="S453" s="43"/>
      <c r="T453" s="79"/>
      <c r="AT453" s="25" t="s">
        <v>223</v>
      </c>
      <c r="AU453" s="25" t="s">
        <v>86</v>
      </c>
    </row>
    <row r="454" spans="2:51" s="12" customFormat="1" ht="13.5">
      <c r="B454" s="221"/>
      <c r="C454" s="222"/>
      <c r="D454" s="223" t="s">
        <v>224</v>
      </c>
      <c r="E454" s="224" t="s">
        <v>22</v>
      </c>
      <c r="F454" s="225" t="s">
        <v>1097</v>
      </c>
      <c r="G454" s="222"/>
      <c r="H454" s="226">
        <v>7</v>
      </c>
      <c r="I454" s="227"/>
      <c r="J454" s="222"/>
      <c r="K454" s="222"/>
      <c r="L454" s="228"/>
      <c r="M454" s="229"/>
      <c r="N454" s="230"/>
      <c r="O454" s="230"/>
      <c r="P454" s="230"/>
      <c r="Q454" s="230"/>
      <c r="R454" s="230"/>
      <c r="S454" s="230"/>
      <c r="T454" s="231"/>
      <c r="AT454" s="232" t="s">
        <v>224</v>
      </c>
      <c r="AU454" s="232" t="s">
        <v>86</v>
      </c>
      <c r="AV454" s="12" t="s">
        <v>86</v>
      </c>
      <c r="AW454" s="12" t="s">
        <v>41</v>
      </c>
      <c r="AX454" s="12" t="s">
        <v>24</v>
      </c>
      <c r="AY454" s="232" t="s">
        <v>214</v>
      </c>
    </row>
    <row r="455" spans="2:65" s="1" customFormat="1" ht="22.5" customHeight="1">
      <c r="B455" s="42"/>
      <c r="C455" s="206" t="s">
        <v>1098</v>
      </c>
      <c r="D455" s="206" t="s">
        <v>216</v>
      </c>
      <c r="E455" s="207" t="s">
        <v>1099</v>
      </c>
      <c r="F455" s="208" t="s">
        <v>1100</v>
      </c>
      <c r="G455" s="209" t="s">
        <v>373</v>
      </c>
      <c r="H455" s="210">
        <v>0.102</v>
      </c>
      <c r="I455" s="211"/>
      <c r="J455" s="212">
        <f>ROUND(I455*H455,2)</f>
        <v>0</v>
      </c>
      <c r="K455" s="208" t="s">
        <v>220</v>
      </c>
      <c r="L455" s="62"/>
      <c r="M455" s="213" t="s">
        <v>22</v>
      </c>
      <c r="N455" s="214" t="s">
        <v>49</v>
      </c>
      <c r="O455" s="43"/>
      <c r="P455" s="215">
        <f>O455*H455</f>
        <v>0</v>
      </c>
      <c r="Q455" s="215">
        <v>0</v>
      </c>
      <c r="R455" s="215">
        <f>Q455*H455</f>
        <v>0</v>
      </c>
      <c r="S455" s="215">
        <v>0</v>
      </c>
      <c r="T455" s="216">
        <f>S455*H455</f>
        <v>0</v>
      </c>
      <c r="AR455" s="25" t="s">
        <v>310</v>
      </c>
      <c r="AT455" s="25" t="s">
        <v>216</v>
      </c>
      <c r="AU455" s="25" t="s">
        <v>86</v>
      </c>
      <c r="AY455" s="25" t="s">
        <v>214</v>
      </c>
      <c r="BE455" s="217">
        <f>IF(N455="základní",J455,0)</f>
        <v>0</v>
      </c>
      <c r="BF455" s="217">
        <f>IF(N455="snížená",J455,0)</f>
        <v>0</v>
      </c>
      <c r="BG455" s="217">
        <f>IF(N455="zákl. přenesená",J455,0)</f>
        <v>0</v>
      </c>
      <c r="BH455" s="217">
        <f>IF(N455="sníž. přenesená",J455,0)</f>
        <v>0</v>
      </c>
      <c r="BI455" s="217">
        <f>IF(N455="nulová",J455,0)</f>
        <v>0</v>
      </c>
      <c r="BJ455" s="25" t="s">
        <v>24</v>
      </c>
      <c r="BK455" s="217">
        <f>ROUND(I455*H455,2)</f>
        <v>0</v>
      </c>
      <c r="BL455" s="25" t="s">
        <v>310</v>
      </c>
      <c r="BM455" s="25" t="s">
        <v>1101</v>
      </c>
    </row>
    <row r="456" spans="2:47" s="1" customFormat="1" ht="27">
      <c r="B456" s="42"/>
      <c r="C456" s="64"/>
      <c r="D456" s="218" t="s">
        <v>223</v>
      </c>
      <c r="E456" s="64"/>
      <c r="F456" s="219" t="s">
        <v>1102</v>
      </c>
      <c r="G456" s="64"/>
      <c r="H456" s="64"/>
      <c r="I456" s="174"/>
      <c r="J456" s="64"/>
      <c r="K456" s="64"/>
      <c r="L456" s="62"/>
      <c r="M456" s="220"/>
      <c r="N456" s="43"/>
      <c r="O456" s="43"/>
      <c r="P456" s="43"/>
      <c r="Q456" s="43"/>
      <c r="R456" s="43"/>
      <c r="S456" s="43"/>
      <c r="T456" s="79"/>
      <c r="AT456" s="25" t="s">
        <v>223</v>
      </c>
      <c r="AU456" s="25" t="s">
        <v>86</v>
      </c>
    </row>
    <row r="457" spans="2:63" s="11" customFormat="1" ht="29.85" customHeight="1">
      <c r="B457" s="189"/>
      <c r="C457" s="190"/>
      <c r="D457" s="203" t="s">
        <v>77</v>
      </c>
      <c r="E457" s="204" t="s">
        <v>1103</v>
      </c>
      <c r="F457" s="204" t="s">
        <v>1104</v>
      </c>
      <c r="G457" s="190"/>
      <c r="H457" s="190"/>
      <c r="I457" s="193"/>
      <c r="J457" s="205">
        <f>BK457</f>
        <v>0</v>
      </c>
      <c r="K457" s="190"/>
      <c r="L457" s="195"/>
      <c r="M457" s="196"/>
      <c r="N457" s="197"/>
      <c r="O457" s="197"/>
      <c r="P457" s="198">
        <f>SUM(P458:P515)</f>
        <v>0</v>
      </c>
      <c r="Q457" s="197"/>
      <c r="R457" s="198">
        <f>SUM(R458:R515)</f>
        <v>5.505305720000001</v>
      </c>
      <c r="S457" s="197"/>
      <c r="T457" s="199">
        <f>SUM(T458:T515)</f>
        <v>0</v>
      </c>
      <c r="AR457" s="200" t="s">
        <v>86</v>
      </c>
      <c r="AT457" s="201" t="s">
        <v>77</v>
      </c>
      <c r="AU457" s="201" t="s">
        <v>24</v>
      </c>
      <c r="AY457" s="200" t="s">
        <v>214</v>
      </c>
      <c r="BK457" s="202">
        <f>SUM(BK458:BK515)</f>
        <v>0</v>
      </c>
    </row>
    <row r="458" spans="2:65" s="1" customFormat="1" ht="22.5" customHeight="1">
      <c r="B458" s="42"/>
      <c r="C458" s="206" t="s">
        <v>1105</v>
      </c>
      <c r="D458" s="206" t="s">
        <v>216</v>
      </c>
      <c r="E458" s="207" t="s">
        <v>1106</v>
      </c>
      <c r="F458" s="208" t="s">
        <v>1107</v>
      </c>
      <c r="G458" s="209" t="s">
        <v>359</v>
      </c>
      <c r="H458" s="210">
        <v>111.219</v>
      </c>
      <c r="I458" s="211"/>
      <c r="J458" s="212">
        <f>ROUND(I458*H458,2)</f>
        <v>0</v>
      </c>
      <c r="K458" s="208" t="s">
        <v>234</v>
      </c>
      <c r="L458" s="62"/>
      <c r="M458" s="213" t="s">
        <v>22</v>
      </c>
      <c r="N458" s="214" t="s">
        <v>49</v>
      </c>
      <c r="O458" s="43"/>
      <c r="P458" s="215">
        <f>O458*H458</f>
        <v>0</v>
      </c>
      <c r="Q458" s="215">
        <v>0</v>
      </c>
      <c r="R458" s="215">
        <f>Q458*H458</f>
        <v>0</v>
      </c>
      <c r="S458" s="215">
        <v>0</v>
      </c>
      <c r="T458" s="216">
        <f>S458*H458</f>
        <v>0</v>
      </c>
      <c r="AR458" s="25" t="s">
        <v>310</v>
      </c>
      <c r="AT458" s="25" t="s">
        <v>216</v>
      </c>
      <c r="AU458" s="25" t="s">
        <v>86</v>
      </c>
      <c r="AY458" s="25" t="s">
        <v>214</v>
      </c>
      <c r="BE458" s="217">
        <f>IF(N458="základní",J458,0)</f>
        <v>0</v>
      </c>
      <c r="BF458" s="217">
        <f>IF(N458="snížená",J458,0)</f>
        <v>0</v>
      </c>
      <c r="BG458" s="217">
        <f>IF(N458="zákl. přenesená",J458,0)</f>
        <v>0</v>
      </c>
      <c r="BH458" s="217">
        <f>IF(N458="sníž. přenesená",J458,0)</f>
        <v>0</v>
      </c>
      <c r="BI458" s="217">
        <f>IF(N458="nulová",J458,0)</f>
        <v>0</v>
      </c>
      <c r="BJ458" s="25" t="s">
        <v>24</v>
      </c>
      <c r="BK458" s="217">
        <f>ROUND(I458*H458,2)</f>
        <v>0</v>
      </c>
      <c r="BL458" s="25" t="s">
        <v>310</v>
      </c>
      <c r="BM458" s="25" t="s">
        <v>1108</v>
      </c>
    </row>
    <row r="459" spans="2:47" s="1" customFormat="1" ht="13.5">
      <c r="B459" s="42"/>
      <c r="C459" s="64"/>
      <c r="D459" s="218" t="s">
        <v>223</v>
      </c>
      <c r="E459" s="64"/>
      <c r="F459" s="219" t="s">
        <v>1109</v>
      </c>
      <c r="G459" s="64"/>
      <c r="H459" s="64"/>
      <c r="I459" s="174"/>
      <c r="J459" s="64"/>
      <c r="K459" s="64"/>
      <c r="L459" s="62"/>
      <c r="M459" s="220"/>
      <c r="N459" s="43"/>
      <c r="O459" s="43"/>
      <c r="P459" s="43"/>
      <c r="Q459" s="43"/>
      <c r="R459" s="43"/>
      <c r="S459" s="43"/>
      <c r="T459" s="79"/>
      <c r="AT459" s="25" t="s">
        <v>223</v>
      </c>
      <c r="AU459" s="25" t="s">
        <v>86</v>
      </c>
    </row>
    <row r="460" spans="2:51" s="12" customFormat="1" ht="13.5">
      <c r="B460" s="221"/>
      <c r="C460" s="222"/>
      <c r="D460" s="218" t="s">
        <v>224</v>
      </c>
      <c r="E460" s="233" t="s">
        <v>22</v>
      </c>
      <c r="F460" s="234" t="s">
        <v>1110</v>
      </c>
      <c r="G460" s="222"/>
      <c r="H460" s="235">
        <v>111.219</v>
      </c>
      <c r="I460" s="227"/>
      <c r="J460" s="222"/>
      <c r="K460" s="222"/>
      <c r="L460" s="228"/>
      <c r="M460" s="229"/>
      <c r="N460" s="230"/>
      <c r="O460" s="230"/>
      <c r="P460" s="230"/>
      <c r="Q460" s="230"/>
      <c r="R460" s="230"/>
      <c r="S460" s="230"/>
      <c r="T460" s="231"/>
      <c r="AT460" s="232" t="s">
        <v>224</v>
      </c>
      <c r="AU460" s="232" t="s">
        <v>86</v>
      </c>
      <c r="AV460" s="12" t="s">
        <v>86</v>
      </c>
      <c r="AW460" s="12" t="s">
        <v>41</v>
      </c>
      <c r="AX460" s="12" t="s">
        <v>78</v>
      </c>
      <c r="AY460" s="232" t="s">
        <v>214</v>
      </c>
    </row>
    <row r="461" spans="2:51" s="14" customFormat="1" ht="13.5">
      <c r="B461" s="258"/>
      <c r="C461" s="259"/>
      <c r="D461" s="223" t="s">
        <v>224</v>
      </c>
      <c r="E461" s="260" t="s">
        <v>469</v>
      </c>
      <c r="F461" s="261" t="s">
        <v>349</v>
      </c>
      <c r="G461" s="259"/>
      <c r="H461" s="262">
        <v>111.219</v>
      </c>
      <c r="I461" s="263"/>
      <c r="J461" s="259"/>
      <c r="K461" s="259"/>
      <c r="L461" s="264"/>
      <c r="M461" s="265"/>
      <c r="N461" s="266"/>
      <c r="O461" s="266"/>
      <c r="P461" s="266"/>
      <c r="Q461" s="266"/>
      <c r="R461" s="266"/>
      <c r="S461" s="266"/>
      <c r="T461" s="267"/>
      <c r="AT461" s="268" t="s">
        <v>224</v>
      </c>
      <c r="AU461" s="268" t="s">
        <v>86</v>
      </c>
      <c r="AV461" s="14" t="s">
        <v>221</v>
      </c>
      <c r="AW461" s="14" t="s">
        <v>41</v>
      </c>
      <c r="AX461" s="14" t="s">
        <v>24</v>
      </c>
      <c r="AY461" s="268" t="s">
        <v>214</v>
      </c>
    </row>
    <row r="462" spans="2:65" s="1" customFormat="1" ht="22.5" customHeight="1">
      <c r="B462" s="42"/>
      <c r="C462" s="236" t="s">
        <v>1111</v>
      </c>
      <c r="D462" s="236" t="s">
        <v>179</v>
      </c>
      <c r="E462" s="237" t="s">
        <v>1112</v>
      </c>
      <c r="F462" s="238" t="s">
        <v>1113</v>
      </c>
      <c r="G462" s="239" t="s">
        <v>313</v>
      </c>
      <c r="H462" s="240">
        <v>1072.19</v>
      </c>
      <c r="I462" s="241"/>
      <c r="J462" s="242">
        <f>ROUND(I462*H462,2)</f>
        <v>0</v>
      </c>
      <c r="K462" s="238" t="s">
        <v>234</v>
      </c>
      <c r="L462" s="243"/>
      <c r="M462" s="244" t="s">
        <v>22</v>
      </c>
      <c r="N462" s="245" t="s">
        <v>49</v>
      </c>
      <c r="O462" s="43"/>
      <c r="P462" s="215">
        <f>O462*H462</f>
        <v>0</v>
      </c>
      <c r="Q462" s="215">
        <v>0.0043</v>
      </c>
      <c r="R462" s="215">
        <f>Q462*H462</f>
        <v>4.610417</v>
      </c>
      <c r="S462" s="215">
        <v>0</v>
      </c>
      <c r="T462" s="216">
        <f>S462*H462</f>
        <v>0</v>
      </c>
      <c r="AR462" s="25" t="s">
        <v>416</v>
      </c>
      <c r="AT462" s="25" t="s">
        <v>179</v>
      </c>
      <c r="AU462" s="25" t="s">
        <v>86</v>
      </c>
      <c r="AY462" s="25" t="s">
        <v>214</v>
      </c>
      <c r="BE462" s="217">
        <f>IF(N462="základní",J462,0)</f>
        <v>0</v>
      </c>
      <c r="BF462" s="217">
        <f>IF(N462="snížená",J462,0)</f>
        <v>0</v>
      </c>
      <c r="BG462" s="217">
        <f>IF(N462="zákl. přenesená",J462,0)</f>
        <v>0</v>
      </c>
      <c r="BH462" s="217">
        <f>IF(N462="sníž. přenesená",J462,0)</f>
        <v>0</v>
      </c>
      <c r="BI462" s="217">
        <f>IF(N462="nulová",J462,0)</f>
        <v>0</v>
      </c>
      <c r="BJ462" s="25" t="s">
        <v>24</v>
      </c>
      <c r="BK462" s="217">
        <f>ROUND(I462*H462,2)</f>
        <v>0</v>
      </c>
      <c r="BL462" s="25" t="s">
        <v>310</v>
      </c>
      <c r="BM462" s="25" t="s">
        <v>1114</v>
      </c>
    </row>
    <row r="463" spans="2:47" s="1" customFormat="1" ht="40.5">
      <c r="B463" s="42"/>
      <c r="C463" s="64"/>
      <c r="D463" s="218" t="s">
        <v>223</v>
      </c>
      <c r="E463" s="64"/>
      <c r="F463" s="219" t="s">
        <v>1115</v>
      </c>
      <c r="G463" s="64"/>
      <c r="H463" s="64"/>
      <c r="I463" s="174"/>
      <c r="J463" s="64"/>
      <c r="K463" s="64"/>
      <c r="L463" s="62"/>
      <c r="M463" s="220"/>
      <c r="N463" s="43"/>
      <c r="O463" s="43"/>
      <c r="P463" s="43"/>
      <c r="Q463" s="43"/>
      <c r="R463" s="43"/>
      <c r="S463" s="43"/>
      <c r="T463" s="79"/>
      <c r="AT463" s="25" t="s">
        <v>223</v>
      </c>
      <c r="AU463" s="25" t="s">
        <v>86</v>
      </c>
    </row>
    <row r="464" spans="2:47" s="1" customFormat="1" ht="27">
      <c r="B464" s="42"/>
      <c r="C464" s="64"/>
      <c r="D464" s="218" t="s">
        <v>335</v>
      </c>
      <c r="E464" s="64"/>
      <c r="F464" s="270" t="s">
        <v>1116</v>
      </c>
      <c r="G464" s="64"/>
      <c r="H464" s="64"/>
      <c r="I464" s="174"/>
      <c r="J464" s="64"/>
      <c r="K464" s="64"/>
      <c r="L464" s="62"/>
      <c r="M464" s="220"/>
      <c r="N464" s="43"/>
      <c r="O464" s="43"/>
      <c r="P464" s="43"/>
      <c r="Q464" s="43"/>
      <c r="R464" s="43"/>
      <c r="S464" s="43"/>
      <c r="T464" s="79"/>
      <c r="AT464" s="25" t="s">
        <v>335</v>
      </c>
      <c r="AU464" s="25" t="s">
        <v>86</v>
      </c>
    </row>
    <row r="465" spans="2:51" s="12" customFormat="1" ht="13.5">
      <c r="B465" s="221"/>
      <c r="C465" s="222"/>
      <c r="D465" s="223" t="s">
        <v>224</v>
      </c>
      <c r="E465" s="224" t="s">
        <v>22</v>
      </c>
      <c r="F465" s="225" t="s">
        <v>1117</v>
      </c>
      <c r="G465" s="222"/>
      <c r="H465" s="226">
        <v>1072.19</v>
      </c>
      <c r="I465" s="227"/>
      <c r="J465" s="222"/>
      <c r="K465" s="222"/>
      <c r="L465" s="228"/>
      <c r="M465" s="229"/>
      <c r="N465" s="230"/>
      <c r="O465" s="230"/>
      <c r="P465" s="230"/>
      <c r="Q465" s="230"/>
      <c r="R465" s="230"/>
      <c r="S465" s="230"/>
      <c r="T465" s="231"/>
      <c r="AT465" s="232" t="s">
        <v>224</v>
      </c>
      <c r="AU465" s="232" t="s">
        <v>86</v>
      </c>
      <c r="AV465" s="12" t="s">
        <v>86</v>
      </c>
      <c r="AW465" s="12" t="s">
        <v>41</v>
      </c>
      <c r="AX465" s="12" t="s">
        <v>24</v>
      </c>
      <c r="AY465" s="232" t="s">
        <v>214</v>
      </c>
    </row>
    <row r="466" spans="2:65" s="1" customFormat="1" ht="22.5" customHeight="1">
      <c r="B466" s="42"/>
      <c r="C466" s="206" t="s">
        <v>1118</v>
      </c>
      <c r="D466" s="206" t="s">
        <v>216</v>
      </c>
      <c r="E466" s="207" t="s">
        <v>1119</v>
      </c>
      <c r="F466" s="208" t="s">
        <v>1120</v>
      </c>
      <c r="G466" s="209" t="s">
        <v>307</v>
      </c>
      <c r="H466" s="210">
        <v>26.2</v>
      </c>
      <c r="I466" s="211"/>
      <c r="J466" s="212">
        <f>ROUND(I466*H466,2)</f>
        <v>0</v>
      </c>
      <c r="K466" s="208" t="s">
        <v>220</v>
      </c>
      <c r="L466" s="62"/>
      <c r="M466" s="213" t="s">
        <v>22</v>
      </c>
      <c r="N466" s="214" t="s">
        <v>49</v>
      </c>
      <c r="O466" s="43"/>
      <c r="P466" s="215">
        <f>O466*H466</f>
        <v>0</v>
      </c>
      <c r="Q466" s="215">
        <v>2E-05</v>
      </c>
      <c r="R466" s="215">
        <f>Q466*H466</f>
        <v>0.000524</v>
      </c>
      <c r="S466" s="215">
        <v>0</v>
      </c>
      <c r="T466" s="216">
        <f>S466*H466</f>
        <v>0</v>
      </c>
      <c r="AR466" s="25" t="s">
        <v>310</v>
      </c>
      <c r="AT466" s="25" t="s">
        <v>216</v>
      </c>
      <c r="AU466" s="25" t="s">
        <v>86</v>
      </c>
      <c r="AY466" s="25" t="s">
        <v>214</v>
      </c>
      <c r="BE466" s="217">
        <f>IF(N466="základní",J466,0)</f>
        <v>0</v>
      </c>
      <c r="BF466" s="217">
        <f>IF(N466="snížená",J466,0)</f>
        <v>0</v>
      </c>
      <c r="BG466" s="217">
        <f>IF(N466="zákl. přenesená",J466,0)</f>
        <v>0</v>
      </c>
      <c r="BH466" s="217">
        <f>IF(N466="sníž. přenesená",J466,0)</f>
        <v>0</v>
      </c>
      <c r="BI466" s="217">
        <f>IF(N466="nulová",J466,0)</f>
        <v>0</v>
      </c>
      <c r="BJ466" s="25" t="s">
        <v>24</v>
      </c>
      <c r="BK466" s="217">
        <f>ROUND(I466*H466,2)</f>
        <v>0</v>
      </c>
      <c r="BL466" s="25" t="s">
        <v>310</v>
      </c>
      <c r="BM466" s="25" t="s">
        <v>1121</v>
      </c>
    </row>
    <row r="467" spans="2:47" s="1" customFormat="1" ht="13.5">
      <c r="B467" s="42"/>
      <c r="C467" s="64"/>
      <c r="D467" s="218" t="s">
        <v>223</v>
      </c>
      <c r="E467" s="64"/>
      <c r="F467" s="219" t="s">
        <v>1122</v>
      </c>
      <c r="G467" s="64"/>
      <c r="H467" s="64"/>
      <c r="I467" s="174"/>
      <c r="J467" s="64"/>
      <c r="K467" s="64"/>
      <c r="L467" s="62"/>
      <c r="M467" s="220"/>
      <c r="N467" s="43"/>
      <c r="O467" s="43"/>
      <c r="P467" s="43"/>
      <c r="Q467" s="43"/>
      <c r="R467" s="43"/>
      <c r="S467" s="43"/>
      <c r="T467" s="79"/>
      <c r="AT467" s="25" t="s">
        <v>223</v>
      </c>
      <c r="AU467" s="25" t="s">
        <v>86</v>
      </c>
    </row>
    <row r="468" spans="2:51" s="12" customFormat="1" ht="13.5">
      <c r="B468" s="221"/>
      <c r="C468" s="222"/>
      <c r="D468" s="223" t="s">
        <v>224</v>
      </c>
      <c r="E468" s="224" t="s">
        <v>22</v>
      </c>
      <c r="F468" s="225" t="s">
        <v>1123</v>
      </c>
      <c r="G468" s="222"/>
      <c r="H468" s="226">
        <v>26.2</v>
      </c>
      <c r="I468" s="227"/>
      <c r="J468" s="222"/>
      <c r="K468" s="222"/>
      <c r="L468" s="228"/>
      <c r="M468" s="229"/>
      <c r="N468" s="230"/>
      <c r="O468" s="230"/>
      <c r="P468" s="230"/>
      <c r="Q468" s="230"/>
      <c r="R468" s="230"/>
      <c r="S468" s="230"/>
      <c r="T468" s="231"/>
      <c r="AT468" s="232" t="s">
        <v>224</v>
      </c>
      <c r="AU468" s="232" t="s">
        <v>86</v>
      </c>
      <c r="AV468" s="12" t="s">
        <v>86</v>
      </c>
      <c r="AW468" s="12" t="s">
        <v>41</v>
      </c>
      <c r="AX468" s="12" t="s">
        <v>24</v>
      </c>
      <c r="AY468" s="232" t="s">
        <v>214</v>
      </c>
    </row>
    <row r="469" spans="2:65" s="1" customFormat="1" ht="22.5" customHeight="1">
      <c r="B469" s="42"/>
      <c r="C469" s="236" t="s">
        <v>1124</v>
      </c>
      <c r="D469" s="236" t="s">
        <v>179</v>
      </c>
      <c r="E469" s="237" t="s">
        <v>1125</v>
      </c>
      <c r="F469" s="238" t="s">
        <v>1126</v>
      </c>
      <c r="G469" s="239" t="s">
        <v>313</v>
      </c>
      <c r="H469" s="240">
        <v>155.952</v>
      </c>
      <c r="I469" s="241"/>
      <c r="J469" s="242">
        <f>ROUND(I469*H469,2)</f>
        <v>0</v>
      </c>
      <c r="K469" s="238" t="s">
        <v>234</v>
      </c>
      <c r="L469" s="243"/>
      <c r="M469" s="244" t="s">
        <v>22</v>
      </c>
      <c r="N469" s="245" t="s">
        <v>49</v>
      </c>
      <c r="O469" s="43"/>
      <c r="P469" s="215">
        <f>O469*H469</f>
        <v>0</v>
      </c>
      <c r="Q469" s="215">
        <v>0.0014</v>
      </c>
      <c r="R469" s="215">
        <f>Q469*H469</f>
        <v>0.2183328</v>
      </c>
      <c r="S469" s="215">
        <v>0</v>
      </c>
      <c r="T469" s="216">
        <f>S469*H469</f>
        <v>0</v>
      </c>
      <c r="AR469" s="25" t="s">
        <v>416</v>
      </c>
      <c r="AT469" s="25" t="s">
        <v>179</v>
      </c>
      <c r="AU469" s="25" t="s">
        <v>86</v>
      </c>
      <c r="AY469" s="25" t="s">
        <v>214</v>
      </c>
      <c r="BE469" s="217">
        <f>IF(N469="základní",J469,0)</f>
        <v>0</v>
      </c>
      <c r="BF469" s="217">
        <f>IF(N469="snížená",J469,0)</f>
        <v>0</v>
      </c>
      <c r="BG469" s="217">
        <f>IF(N469="zákl. přenesená",J469,0)</f>
        <v>0</v>
      </c>
      <c r="BH469" s="217">
        <f>IF(N469="sníž. přenesená",J469,0)</f>
        <v>0</v>
      </c>
      <c r="BI469" s="217">
        <f>IF(N469="nulová",J469,0)</f>
        <v>0</v>
      </c>
      <c r="BJ469" s="25" t="s">
        <v>24</v>
      </c>
      <c r="BK469" s="217">
        <f>ROUND(I469*H469,2)</f>
        <v>0</v>
      </c>
      <c r="BL469" s="25" t="s">
        <v>310</v>
      </c>
      <c r="BM469" s="25" t="s">
        <v>1127</v>
      </c>
    </row>
    <row r="470" spans="2:51" s="12" customFormat="1" ht="13.5">
      <c r="B470" s="221"/>
      <c r="C470" s="222"/>
      <c r="D470" s="223" t="s">
        <v>224</v>
      </c>
      <c r="E470" s="224" t="s">
        <v>22</v>
      </c>
      <c r="F470" s="225" t="s">
        <v>1128</v>
      </c>
      <c r="G470" s="222"/>
      <c r="H470" s="226">
        <v>155.952</v>
      </c>
      <c r="I470" s="227"/>
      <c r="J470" s="222"/>
      <c r="K470" s="222"/>
      <c r="L470" s="228"/>
      <c r="M470" s="229"/>
      <c r="N470" s="230"/>
      <c r="O470" s="230"/>
      <c r="P470" s="230"/>
      <c r="Q470" s="230"/>
      <c r="R470" s="230"/>
      <c r="S470" s="230"/>
      <c r="T470" s="231"/>
      <c r="AT470" s="232" t="s">
        <v>224</v>
      </c>
      <c r="AU470" s="232" t="s">
        <v>86</v>
      </c>
      <c r="AV470" s="12" t="s">
        <v>86</v>
      </c>
      <c r="AW470" s="12" t="s">
        <v>41</v>
      </c>
      <c r="AX470" s="12" t="s">
        <v>24</v>
      </c>
      <c r="AY470" s="232" t="s">
        <v>214</v>
      </c>
    </row>
    <row r="471" spans="2:65" s="1" customFormat="1" ht="22.5" customHeight="1">
      <c r="B471" s="42"/>
      <c r="C471" s="236" t="s">
        <v>1129</v>
      </c>
      <c r="D471" s="236" t="s">
        <v>179</v>
      </c>
      <c r="E471" s="237" t="s">
        <v>1130</v>
      </c>
      <c r="F471" s="238" t="s">
        <v>1131</v>
      </c>
      <c r="G471" s="239" t="s">
        <v>307</v>
      </c>
      <c r="H471" s="240">
        <v>26</v>
      </c>
      <c r="I471" s="241"/>
      <c r="J471" s="242">
        <f>ROUND(I471*H471,2)</f>
        <v>0</v>
      </c>
      <c r="K471" s="238" t="s">
        <v>234</v>
      </c>
      <c r="L471" s="243"/>
      <c r="M471" s="244" t="s">
        <v>22</v>
      </c>
      <c r="N471" s="245" t="s">
        <v>49</v>
      </c>
      <c r="O471" s="43"/>
      <c r="P471" s="215">
        <f>O471*H471</f>
        <v>0</v>
      </c>
      <c r="Q471" s="215">
        <v>0.0002</v>
      </c>
      <c r="R471" s="215">
        <f>Q471*H471</f>
        <v>0.005200000000000001</v>
      </c>
      <c r="S471" s="215">
        <v>0</v>
      </c>
      <c r="T471" s="216">
        <f>S471*H471</f>
        <v>0</v>
      </c>
      <c r="AR471" s="25" t="s">
        <v>416</v>
      </c>
      <c r="AT471" s="25" t="s">
        <v>179</v>
      </c>
      <c r="AU471" s="25" t="s">
        <v>86</v>
      </c>
      <c r="AY471" s="25" t="s">
        <v>214</v>
      </c>
      <c r="BE471" s="217">
        <f>IF(N471="základní",J471,0)</f>
        <v>0</v>
      </c>
      <c r="BF471" s="217">
        <f>IF(N471="snížená",J471,0)</f>
        <v>0</v>
      </c>
      <c r="BG471" s="217">
        <f>IF(N471="zákl. přenesená",J471,0)</f>
        <v>0</v>
      </c>
      <c r="BH471" s="217">
        <f>IF(N471="sníž. přenesená",J471,0)</f>
        <v>0</v>
      </c>
      <c r="BI471" s="217">
        <f>IF(N471="nulová",J471,0)</f>
        <v>0</v>
      </c>
      <c r="BJ471" s="25" t="s">
        <v>24</v>
      </c>
      <c r="BK471" s="217">
        <f>ROUND(I471*H471,2)</f>
        <v>0</v>
      </c>
      <c r="BL471" s="25" t="s">
        <v>310</v>
      </c>
      <c r="BM471" s="25" t="s">
        <v>1132</v>
      </c>
    </row>
    <row r="472" spans="2:51" s="12" customFormat="1" ht="13.5">
      <c r="B472" s="221"/>
      <c r="C472" s="222"/>
      <c r="D472" s="223" t="s">
        <v>224</v>
      </c>
      <c r="E472" s="224" t="s">
        <v>22</v>
      </c>
      <c r="F472" s="225" t="s">
        <v>1133</v>
      </c>
      <c r="G472" s="222"/>
      <c r="H472" s="226">
        <v>26</v>
      </c>
      <c r="I472" s="227"/>
      <c r="J472" s="222"/>
      <c r="K472" s="222"/>
      <c r="L472" s="228"/>
      <c r="M472" s="229"/>
      <c r="N472" s="230"/>
      <c r="O472" s="230"/>
      <c r="P472" s="230"/>
      <c r="Q472" s="230"/>
      <c r="R472" s="230"/>
      <c r="S472" s="230"/>
      <c r="T472" s="231"/>
      <c r="AT472" s="232" t="s">
        <v>224</v>
      </c>
      <c r="AU472" s="232" t="s">
        <v>86</v>
      </c>
      <c r="AV472" s="12" t="s">
        <v>86</v>
      </c>
      <c r="AW472" s="12" t="s">
        <v>41</v>
      </c>
      <c r="AX472" s="12" t="s">
        <v>24</v>
      </c>
      <c r="AY472" s="232" t="s">
        <v>214</v>
      </c>
    </row>
    <row r="473" spans="2:65" s="1" customFormat="1" ht="22.5" customHeight="1">
      <c r="B473" s="42"/>
      <c r="C473" s="206" t="s">
        <v>1134</v>
      </c>
      <c r="D473" s="206" t="s">
        <v>216</v>
      </c>
      <c r="E473" s="207" t="s">
        <v>1135</v>
      </c>
      <c r="F473" s="208" t="s">
        <v>1136</v>
      </c>
      <c r="G473" s="209" t="s">
        <v>307</v>
      </c>
      <c r="H473" s="210">
        <v>13.1</v>
      </c>
      <c r="I473" s="211"/>
      <c r="J473" s="212">
        <f>ROUND(I473*H473,2)</f>
        <v>0</v>
      </c>
      <c r="K473" s="208" t="s">
        <v>220</v>
      </c>
      <c r="L473" s="62"/>
      <c r="M473" s="213" t="s">
        <v>22</v>
      </c>
      <c r="N473" s="214" t="s">
        <v>49</v>
      </c>
      <c r="O473" s="43"/>
      <c r="P473" s="215">
        <f>O473*H473</f>
        <v>0</v>
      </c>
      <c r="Q473" s="215">
        <v>0.00119</v>
      </c>
      <c r="R473" s="215">
        <f>Q473*H473</f>
        <v>0.015589</v>
      </c>
      <c r="S473" s="215">
        <v>0</v>
      </c>
      <c r="T473" s="216">
        <f>S473*H473</f>
        <v>0</v>
      </c>
      <c r="AR473" s="25" t="s">
        <v>310</v>
      </c>
      <c r="AT473" s="25" t="s">
        <v>216</v>
      </c>
      <c r="AU473" s="25" t="s">
        <v>86</v>
      </c>
      <c r="AY473" s="25" t="s">
        <v>214</v>
      </c>
      <c r="BE473" s="217">
        <f>IF(N473="základní",J473,0)</f>
        <v>0</v>
      </c>
      <c r="BF473" s="217">
        <f>IF(N473="snížená",J473,0)</f>
        <v>0</v>
      </c>
      <c r="BG473" s="217">
        <f>IF(N473="zákl. přenesená",J473,0)</f>
        <v>0</v>
      </c>
      <c r="BH473" s="217">
        <f>IF(N473="sníž. přenesená",J473,0)</f>
        <v>0</v>
      </c>
      <c r="BI473" s="217">
        <f>IF(N473="nulová",J473,0)</f>
        <v>0</v>
      </c>
      <c r="BJ473" s="25" t="s">
        <v>24</v>
      </c>
      <c r="BK473" s="217">
        <f>ROUND(I473*H473,2)</f>
        <v>0</v>
      </c>
      <c r="BL473" s="25" t="s">
        <v>310</v>
      </c>
      <c r="BM473" s="25" t="s">
        <v>1137</v>
      </c>
    </row>
    <row r="474" spans="2:47" s="1" customFormat="1" ht="13.5">
      <c r="B474" s="42"/>
      <c r="C474" s="64"/>
      <c r="D474" s="218" t="s">
        <v>223</v>
      </c>
      <c r="E474" s="64"/>
      <c r="F474" s="219" t="s">
        <v>1138</v>
      </c>
      <c r="G474" s="64"/>
      <c r="H474" s="64"/>
      <c r="I474" s="174"/>
      <c r="J474" s="64"/>
      <c r="K474" s="64"/>
      <c r="L474" s="62"/>
      <c r="M474" s="220"/>
      <c r="N474" s="43"/>
      <c r="O474" s="43"/>
      <c r="P474" s="43"/>
      <c r="Q474" s="43"/>
      <c r="R474" s="43"/>
      <c r="S474" s="43"/>
      <c r="T474" s="79"/>
      <c r="AT474" s="25" t="s">
        <v>223</v>
      </c>
      <c r="AU474" s="25" t="s">
        <v>86</v>
      </c>
    </row>
    <row r="475" spans="2:51" s="12" customFormat="1" ht="13.5">
      <c r="B475" s="221"/>
      <c r="C475" s="222"/>
      <c r="D475" s="223" t="s">
        <v>224</v>
      </c>
      <c r="E475" s="224" t="s">
        <v>22</v>
      </c>
      <c r="F475" s="225" t="s">
        <v>1139</v>
      </c>
      <c r="G475" s="222"/>
      <c r="H475" s="226">
        <v>13.1</v>
      </c>
      <c r="I475" s="227"/>
      <c r="J475" s="222"/>
      <c r="K475" s="222"/>
      <c r="L475" s="228"/>
      <c r="M475" s="229"/>
      <c r="N475" s="230"/>
      <c r="O475" s="230"/>
      <c r="P475" s="230"/>
      <c r="Q475" s="230"/>
      <c r="R475" s="230"/>
      <c r="S475" s="230"/>
      <c r="T475" s="231"/>
      <c r="AT475" s="232" t="s">
        <v>224</v>
      </c>
      <c r="AU475" s="232" t="s">
        <v>86</v>
      </c>
      <c r="AV475" s="12" t="s">
        <v>86</v>
      </c>
      <c r="AW475" s="12" t="s">
        <v>41</v>
      </c>
      <c r="AX475" s="12" t="s">
        <v>24</v>
      </c>
      <c r="AY475" s="232" t="s">
        <v>214</v>
      </c>
    </row>
    <row r="476" spans="2:65" s="1" customFormat="1" ht="22.5" customHeight="1">
      <c r="B476" s="42"/>
      <c r="C476" s="236" t="s">
        <v>1140</v>
      </c>
      <c r="D476" s="236" t="s">
        <v>179</v>
      </c>
      <c r="E476" s="237" t="s">
        <v>1141</v>
      </c>
      <c r="F476" s="238" t="s">
        <v>1142</v>
      </c>
      <c r="G476" s="239" t="s">
        <v>313</v>
      </c>
      <c r="H476" s="240">
        <v>37.3</v>
      </c>
      <c r="I476" s="241"/>
      <c r="J476" s="242">
        <f>ROUND(I476*H476,2)</f>
        <v>0</v>
      </c>
      <c r="K476" s="238" t="s">
        <v>234</v>
      </c>
      <c r="L476" s="243"/>
      <c r="M476" s="244" t="s">
        <v>22</v>
      </c>
      <c r="N476" s="245" t="s">
        <v>49</v>
      </c>
      <c r="O476" s="43"/>
      <c r="P476" s="215">
        <f>O476*H476</f>
        <v>0</v>
      </c>
      <c r="Q476" s="215">
        <v>0.0045</v>
      </c>
      <c r="R476" s="215">
        <f>Q476*H476</f>
        <v>0.16784999999999997</v>
      </c>
      <c r="S476" s="215">
        <v>0</v>
      </c>
      <c r="T476" s="216">
        <f>S476*H476</f>
        <v>0</v>
      </c>
      <c r="AR476" s="25" t="s">
        <v>416</v>
      </c>
      <c r="AT476" s="25" t="s">
        <v>179</v>
      </c>
      <c r="AU476" s="25" t="s">
        <v>86</v>
      </c>
      <c r="AY476" s="25" t="s">
        <v>214</v>
      </c>
      <c r="BE476" s="217">
        <f>IF(N476="základní",J476,0)</f>
        <v>0</v>
      </c>
      <c r="BF476" s="217">
        <f>IF(N476="snížená",J476,0)</f>
        <v>0</v>
      </c>
      <c r="BG476" s="217">
        <f>IF(N476="zákl. přenesená",J476,0)</f>
        <v>0</v>
      </c>
      <c r="BH476" s="217">
        <f>IF(N476="sníž. přenesená",J476,0)</f>
        <v>0</v>
      </c>
      <c r="BI476" s="217">
        <f>IF(N476="nulová",J476,0)</f>
        <v>0</v>
      </c>
      <c r="BJ476" s="25" t="s">
        <v>24</v>
      </c>
      <c r="BK476" s="217">
        <f>ROUND(I476*H476,2)</f>
        <v>0</v>
      </c>
      <c r="BL476" s="25" t="s">
        <v>310</v>
      </c>
      <c r="BM476" s="25" t="s">
        <v>1143</v>
      </c>
    </row>
    <row r="477" spans="2:47" s="1" customFormat="1" ht="40.5">
      <c r="B477" s="42"/>
      <c r="C477" s="64"/>
      <c r="D477" s="218" t="s">
        <v>223</v>
      </c>
      <c r="E477" s="64"/>
      <c r="F477" s="219" t="s">
        <v>1144</v>
      </c>
      <c r="G477" s="64"/>
      <c r="H477" s="64"/>
      <c r="I477" s="174"/>
      <c r="J477" s="64"/>
      <c r="K477" s="64"/>
      <c r="L477" s="62"/>
      <c r="M477" s="220"/>
      <c r="N477" s="43"/>
      <c r="O477" s="43"/>
      <c r="P477" s="43"/>
      <c r="Q477" s="43"/>
      <c r="R477" s="43"/>
      <c r="S477" s="43"/>
      <c r="T477" s="79"/>
      <c r="AT477" s="25" t="s">
        <v>223</v>
      </c>
      <c r="AU477" s="25" t="s">
        <v>86</v>
      </c>
    </row>
    <row r="478" spans="2:47" s="1" customFormat="1" ht="27">
      <c r="B478" s="42"/>
      <c r="C478" s="64"/>
      <c r="D478" s="218" t="s">
        <v>335</v>
      </c>
      <c r="E478" s="64"/>
      <c r="F478" s="270" t="s">
        <v>1145</v>
      </c>
      <c r="G478" s="64"/>
      <c r="H478" s="64"/>
      <c r="I478" s="174"/>
      <c r="J478" s="64"/>
      <c r="K478" s="64"/>
      <c r="L478" s="62"/>
      <c r="M478" s="220"/>
      <c r="N478" s="43"/>
      <c r="O478" s="43"/>
      <c r="P478" s="43"/>
      <c r="Q478" s="43"/>
      <c r="R478" s="43"/>
      <c r="S478" s="43"/>
      <c r="T478" s="79"/>
      <c r="AT478" s="25" t="s">
        <v>335</v>
      </c>
      <c r="AU478" s="25" t="s">
        <v>86</v>
      </c>
    </row>
    <row r="479" spans="2:51" s="12" customFormat="1" ht="13.5">
      <c r="B479" s="221"/>
      <c r="C479" s="222"/>
      <c r="D479" s="223" t="s">
        <v>224</v>
      </c>
      <c r="E479" s="224" t="s">
        <v>22</v>
      </c>
      <c r="F479" s="225" t="s">
        <v>1146</v>
      </c>
      <c r="G479" s="222"/>
      <c r="H479" s="226">
        <v>37.3</v>
      </c>
      <c r="I479" s="227"/>
      <c r="J479" s="222"/>
      <c r="K479" s="222"/>
      <c r="L479" s="228"/>
      <c r="M479" s="229"/>
      <c r="N479" s="230"/>
      <c r="O479" s="230"/>
      <c r="P479" s="230"/>
      <c r="Q479" s="230"/>
      <c r="R479" s="230"/>
      <c r="S479" s="230"/>
      <c r="T479" s="231"/>
      <c r="AT479" s="232" t="s">
        <v>224</v>
      </c>
      <c r="AU479" s="232" t="s">
        <v>86</v>
      </c>
      <c r="AV479" s="12" t="s">
        <v>86</v>
      </c>
      <c r="AW479" s="12" t="s">
        <v>41</v>
      </c>
      <c r="AX479" s="12" t="s">
        <v>24</v>
      </c>
      <c r="AY479" s="232" t="s">
        <v>214</v>
      </c>
    </row>
    <row r="480" spans="2:65" s="1" customFormat="1" ht="22.5" customHeight="1">
      <c r="B480" s="42"/>
      <c r="C480" s="236" t="s">
        <v>1147</v>
      </c>
      <c r="D480" s="236" t="s">
        <v>179</v>
      </c>
      <c r="E480" s="237" t="s">
        <v>1148</v>
      </c>
      <c r="F480" s="238" t="s">
        <v>1149</v>
      </c>
      <c r="G480" s="239" t="s">
        <v>313</v>
      </c>
      <c r="H480" s="240">
        <v>2</v>
      </c>
      <c r="I480" s="241"/>
      <c r="J480" s="242">
        <f>ROUND(I480*H480,2)</f>
        <v>0</v>
      </c>
      <c r="K480" s="238" t="s">
        <v>234</v>
      </c>
      <c r="L480" s="243"/>
      <c r="M480" s="244" t="s">
        <v>22</v>
      </c>
      <c r="N480" s="245" t="s">
        <v>49</v>
      </c>
      <c r="O480" s="43"/>
      <c r="P480" s="215">
        <f>O480*H480</f>
        <v>0</v>
      </c>
      <c r="Q480" s="215">
        <v>0.0046</v>
      </c>
      <c r="R480" s="215">
        <f>Q480*H480</f>
        <v>0.0092</v>
      </c>
      <c r="S480" s="215">
        <v>0</v>
      </c>
      <c r="T480" s="216">
        <f>S480*H480</f>
        <v>0</v>
      </c>
      <c r="AR480" s="25" t="s">
        <v>416</v>
      </c>
      <c r="AT480" s="25" t="s">
        <v>179</v>
      </c>
      <c r="AU480" s="25" t="s">
        <v>86</v>
      </c>
      <c r="AY480" s="25" t="s">
        <v>214</v>
      </c>
      <c r="BE480" s="217">
        <f>IF(N480="základní",J480,0)</f>
        <v>0</v>
      </c>
      <c r="BF480" s="217">
        <f>IF(N480="snížená",J480,0)</f>
        <v>0</v>
      </c>
      <c r="BG480" s="217">
        <f>IF(N480="zákl. přenesená",J480,0)</f>
        <v>0</v>
      </c>
      <c r="BH480" s="217">
        <f>IF(N480="sníž. přenesená",J480,0)</f>
        <v>0</v>
      </c>
      <c r="BI480" s="217">
        <f>IF(N480="nulová",J480,0)</f>
        <v>0</v>
      </c>
      <c r="BJ480" s="25" t="s">
        <v>24</v>
      </c>
      <c r="BK480" s="217">
        <f>ROUND(I480*H480,2)</f>
        <v>0</v>
      </c>
      <c r="BL480" s="25" t="s">
        <v>310</v>
      </c>
      <c r="BM480" s="25" t="s">
        <v>1150</v>
      </c>
    </row>
    <row r="481" spans="2:47" s="1" customFormat="1" ht="40.5">
      <c r="B481" s="42"/>
      <c r="C481" s="64"/>
      <c r="D481" s="218" t="s">
        <v>223</v>
      </c>
      <c r="E481" s="64"/>
      <c r="F481" s="219" t="s">
        <v>1151</v>
      </c>
      <c r="G481" s="64"/>
      <c r="H481" s="64"/>
      <c r="I481" s="174"/>
      <c r="J481" s="64"/>
      <c r="K481" s="64"/>
      <c r="L481" s="62"/>
      <c r="M481" s="220"/>
      <c r="N481" s="43"/>
      <c r="O481" s="43"/>
      <c r="P481" s="43"/>
      <c r="Q481" s="43"/>
      <c r="R481" s="43"/>
      <c r="S481" s="43"/>
      <c r="T481" s="79"/>
      <c r="AT481" s="25" t="s">
        <v>223</v>
      </c>
      <c r="AU481" s="25" t="s">
        <v>86</v>
      </c>
    </row>
    <row r="482" spans="2:47" s="1" customFormat="1" ht="27">
      <c r="B482" s="42"/>
      <c r="C482" s="64"/>
      <c r="D482" s="218" t="s">
        <v>335</v>
      </c>
      <c r="E482" s="64"/>
      <c r="F482" s="270" t="s">
        <v>1152</v>
      </c>
      <c r="G482" s="64"/>
      <c r="H482" s="64"/>
      <c r="I482" s="174"/>
      <c r="J482" s="64"/>
      <c r="K482" s="64"/>
      <c r="L482" s="62"/>
      <c r="M482" s="220"/>
      <c r="N482" s="43"/>
      <c r="O482" s="43"/>
      <c r="P482" s="43"/>
      <c r="Q482" s="43"/>
      <c r="R482" s="43"/>
      <c r="S482" s="43"/>
      <c r="T482" s="79"/>
      <c r="AT482" s="25" t="s">
        <v>335</v>
      </c>
      <c r="AU482" s="25" t="s">
        <v>86</v>
      </c>
    </row>
    <row r="483" spans="2:51" s="12" customFormat="1" ht="13.5">
      <c r="B483" s="221"/>
      <c r="C483" s="222"/>
      <c r="D483" s="223" t="s">
        <v>224</v>
      </c>
      <c r="E483" s="224" t="s">
        <v>22</v>
      </c>
      <c r="F483" s="225" t="s">
        <v>86</v>
      </c>
      <c r="G483" s="222"/>
      <c r="H483" s="226">
        <v>2</v>
      </c>
      <c r="I483" s="227"/>
      <c r="J483" s="222"/>
      <c r="K483" s="222"/>
      <c r="L483" s="228"/>
      <c r="M483" s="229"/>
      <c r="N483" s="230"/>
      <c r="O483" s="230"/>
      <c r="P483" s="230"/>
      <c r="Q483" s="230"/>
      <c r="R483" s="230"/>
      <c r="S483" s="230"/>
      <c r="T483" s="231"/>
      <c r="AT483" s="232" t="s">
        <v>224</v>
      </c>
      <c r="AU483" s="232" t="s">
        <v>86</v>
      </c>
      <c r="AV483" s="12" t="s">
        <v>86</v>
      </c>
      <c r="AW483" s="12" t="s">
        <v>41</v>
      </c>
      <c r="AX483" s="12" t="s">
        <v>24</v>
      </c>
      <c r="AY483" s="232" t="s">
        <v>214</v>
      </c>
    </row>
    <row r="484" spans="2:65" s="1" customFormat="1" ht="22.5" customHeight="1">
      <c r="B484" s="42"/>
      <c r="C484" s="236" t="s">
        <v>1153</v>
      </c>
      <c r="D484" s="236" t="s">
        <v>179</v>
      </c>
      <c r="E484" s="237" t="s">
        <v>1154</v>
      </c>
      <c r="F484" s="238" t="s">
        <v>1155</v>
      </c>
      <c r="G484" s="239" t="s">
        <v>313</v>
      </c>
      <c r="H484" s="240">
        <v>2</v>
      </c>
      <c r="I484" s="241"/>
      <c r="J484" s="242">
        <f>ROUND(I484*H484,2)</f>
        <v>0</v>
      </c>
      <c r="K484" s="238" t="s">
        <v>234</v>
      </c>
      <c r="L484" s="243"/>
      <c r="M484" s="244" t="s">
        <v>22</v>
      </c>
      <c r="N484" s="245" t="s">
        <v>49</v>
      </c>
      <c r="O484" s="43"/>
      <c r="P484" s="215">
        <f>O484*H484</f>
        <v>0</v>
      </c>
      <c r="Q484" s="215">
        <v>0.003</v>
      </c>
      <c r="R484" s="215">
        <f>Q484*H484</f>
        <v>0.006</v>
      </c>
      <c r="S484" s="215">
        <v>0</v>
      </c>
      <c r="T484" s="216">
        <f>S484*H484</f>
        <v>0</v>
      </c>
      <c r="AR484" s="25" t="s">
        <v>416</v>
      </c>
      <c r="AT484" s="25" t="s">
        <v>179</v>
      </c>
      <c r="AU484" s="25" t="s">
        <v>86</v>
      </c>
      <c r="AY484" s="25" t="s">
        <v>214</v>
      </c>
      <c r="BE484" s="217">
        <f>IF(N484="základní",J484,0)</f>
        <v>0</v>
      </c>
      <c r="BF484" s="217">
        <f>IF(N484="snížená",J484,0)</f>
        <v>0</v>
      </c>
      <c r="BG484" s="217">
        <f>IF(N484="zákl. přenesená",J484,0)</f>
        <v>0</v>
      </c>
      <c r="BH484" s="217">
        <f>IF(N484="sníž. přenesená",J484,0)</f>
        <v>0</v>
      </c>
      <c r="BI484" s="217">
        <f>IF(N484="nulová",J484,0)</f>
        <v>0</v>
      </c>
      <c r="BJ484" s="25" t="s">
        <v>24</v>
      </c>
      <c r="BK484" s="217">
        <f>ROUND(I484*H484,2)</f>
        <v>0</v>
      </c>
      <c r="BL484" s="25" t="s">
        <v>310</v>
      </c>
      <c r="BM484" s="25" t="s">
        <v>1156</v>
      </c>
    </row>
    <row r="485" spans="2:47" s="1" customFormat="1" ht="40.5">
      <c r="B485" s="42"/>
      <c r="C485" s="64"/>
      <c r="D485" s="218" t="s">
        <v>223</v>
      </c>
      <c r="E485" s="64"/>
      <c r="F485" s="219" t="s">
        <v>1157</v>
      </c>
      <c r="G485" s="64"/>
      <c r="H485" s="64"/>
      <c r="I485" s="174"/>
      <c r="J485" s="64"/>
      <c r="K485" s="64"/>
      <c r="L485" s="62"/>
      <c r="M485" s="220"/>
      <c r="N485" s="43"/>
      <c r="O485" s="43"/>
      <c r="P485" s="43"/>
      <c r="Q485" s="43"/>
      <c r="R485" s="43"/>
      <c r="S485" s="43"/>
      <c r="T485" s="79"/>
      <c r="AT485" s="25" t="s">
        <v>223</v>
      </c>
      <c r="AU485" s="25" t="s">
        <v>86</v>
      </c>
    </row>
    <row r="486" spans="2:47" s="1" customFormat="1" ht="27">
      <c r="B486" s="42"/>
      <c r="C486" s="64"/>
      <c r="D486" s="218" t="s">
        <v>335</v>
      </c>
      <c r="E486" s="64"/>
      <c r="F486" s="270" t="s">
        <v>1158</v>
      </c>
      <c r="G486" s="64"/>
      <c r="H486" s="64"/>
      <c r="I486" s="174"/>
      <c r="J486" s="64"/>
      <c r="K486" s="64"/>
      <c r="L486" s="62"/>
      <c r="M486" s="220"/>
      <c r="N486" s="43"/>
      <c r="O486" s="43"/>
      <c r="P486" s="43"/>
      <c r="Q486" s="43"/>
      <c r="R486" s="43"/>
      <c r="S486" s="43"/>
      <c r="T486" s="79"/>
      <c r="AT486" s="25" t="s">
        <v>335</v>
      </c>
      <c r="AU486" s="25" t="s">
        <v>86</v>
      </c>
    </row>
    <row r="487" spans="2:51" s="12" customFormat="1" ht="13.5">
      <c r="B487" s="221"/>
      <c r="C487" s="222"/>
      <c r="D487" s="223" t="s">
        <v>224</v>
      </c>
      <c r="E487" s="224" t="s">
        <v>22</v>
      </c>
      <c r="F487" s="225" t="s">
        <v>86</v>
      </c>
      <c r="G487" s="222"/>
      <c r="H487" s="226">
        <v>2</v>
      </c>
      <c r="I487" s="227"/>
      <c r="J487" s="222"/>
      <c r="K487" s="222"/>
      <c r="L487" s="228"/>
      <c r="M487" s="229"/>
      <c r="N487" s="230"/>
      <c r="O487" s="230"/>
      <c r="P487" s="230"/>
      <c r="Q487" s="230"/>
      <c r="R487" s="230"/>
      <c r="S487" s="230"/>
      <c r="T487" s="231"/>
      <c r="AT487" s="232" t="s">
        <v>224</v>
      </c>
      <c r="AU487" s="232" t="s">
        <v>86</v>
      </c>
      <c r="AV487" s="12" t="s">
        <v>86</v>
      </c>
      <c r="AW487" s="12" t="s">
        <v>41</v>
      </c>
      <c r="AX487" s="12" t="s">
        <v>24</v>
      </c>
      <c r="AY487" s="232" t="s">
        <v>214</v>
      </c>
    </row>
    <row r="488" spans="2:65" s="1" customFormat="1" ht="22.5" customHeight="1">
      <c r="B488" s="42"/>
      <c r="C488" s="236" t="s">
        <v>1159</v>
      </c>
      <c r="D488" s="236" t="s">
        <v>179</v>
      </c>
      <c r="E488" s="237" t="s">
        <v>1160</v>
      </c>
      <c r="F488" s="238" t="s">
        <v>1161</v>
      </c>
      <c r="G488" s="239" t="s">
        <v>313</v>
      </c>
      <c r="H488" s="240">
        <v>2.62</v>
      </c>
      <c r="I488" s="241"/>
      <c r="J488" s="242">
        <f>ROUND(I488*H488,2)</f>
        <v>0</v>
      </c>
      <c r="K488" s="238" t="s">
        <v>220</v>
      </c>
      <c r="L488" s="243"/>
      <c r="M488" s="244" t="s">
        <v>22</v>
      </c>
      <c r="N488" s="245" t="s">
        <v>49</v>
      </c>
      <c r="O488" s="43"/>
      <c r="P488" s="215">
        <f>O488*H488</f>
        <v>0</v>
      </c>
      <c r="Q488" s="215">
        <v>0.002</v>
      </c>
      <c r="R488" s="215">
        <f>Q488*H488</f>
        <v>0.005240000000000001</v>
      </c>
      <c r="S488" s="215">
        <v>0</v>
      </c>
      <c r="T488" s="216">
        <f>S488*H488</f>
        <v>0</v>
      </c>
      <c r="AR488" s="25" t="s">
        <v>416</v>
      </c>
      <c r="AT488" s="25" t="s">
        <v>179</v>
      </c>
      <c r="AU488" s="25" t="s">
        <v>86</v>
      </c>
      <c r="AY488" s="25" t="s">
        <v>214</v>
      </c>
      <c r="BE488" s="217">
        <f>IF(N488="základní",J488,0)</f>
        <v>0</v>
      </c>
      <c r="BF488" s="217">
        <f>IF(N488="snížená",J488,0)</f>
        <v>0</v>
      </c>
      <c r="BG488" s="217">
        <f>IF(N488="zákl. přenesená",J488,0)</f>
        <v>0</v>
      </c>
      <c r="BH488" s="217">
        <f>IF(N488="sníž. přenesená",J488,0)</f>
        <v>0</v>
      </c>
      <c r="BI488" s="217">
        <f>IF(N488="nulová",J488,0)</f>
        <v>0</v>
      </c>
      <c r="BJ488" s="25" t="s">
        <v>24</v>
      </c>
      <c r="BK488" s="217">
        <f>ROUND(I488*H488,2)</f>
        <v>0</v>
      </c>
      <c r="BL488" s="25" t="s">
        <v>310</v>
      </c>
      <c r="BM488" s="25" t="s">
        <v>1162</v>
      </c>
    </row>
    <row r="489" spans="2:47" s="1" customFormat="1" ht="13.5">
      <c r="B489" s="42"/>
      <c r="C489" s="64"/>
      <c r="D489" s="218" t="s">
        <v>223</v>
      </c>
      <c r="E489" s="64"/>
      <c r="F489" s="219" t="s">
        <v>1161</v>
      </c>
      <c r="G489" s="64"/>
      <c r="H489" s="64"/>
      <c r="I489" s="174"/>
      <c r="J489" s="64"/>
      <c r="K489" s="64"/>
      <c r="L489" s="62"/>
      <c r="M489" s="220"/>
      <c r="N489" s="43"/>
      <c r="O489" s="43"/>
      <c r="P489" s="43"/>
      <c r="Q489" s="43"/>
      <c r="R489" s="43"/>
      <c r="S489" s="43"/>
      <c r="T489" s="79"/>
      <c r="AT489" s="25" t="s">
        <v>223</v>
      </c>
      <c r="AU489" s="25" t="s">
        <v>86</v>
      </c>
    </row>
    <row r="490" spans="2:51" s="12" customFormat="1" ht="13.5">
      <c r="B490" s="221"/>
      <c r="C490" s="222"/>
      <c r="D490" s="223" t="s">
        <v>224</v>
      </c>
      <c r="E490" s="224" t="s">
        <v>22</v>
      </c>
      <c r="F490" s="225" t="s">
        <v>1163</v>
      </c>
      <c r="G490" s="222"/>
      <c r="H490" s="226">
        <v>2.62</v>
      </c>
      <c r="I490" s="227"/>
      <c r="J490" s="222"/>
      <c r="K490" s="222"/>
      <c r="L490" s="228"/>
      <c r="M490" s="229"/>
      <c r="N490" s="230"/>
      <c r="O490" s="230"/>
      <c r="P490" s="230"/>
      <c r="Q490" s="230"/>
      <c r="R490" s="230"/>
      <c r="S490" s="230"/>
      <c r="T490" s="231"/>
      <c r="AT490" s="232" t="s">
        <v>224</v>
      </c>
      <c r="AU490" s="232" t="s">
        <v>86</v>
      </c>
      <c r="AV490" s="12" t="s">
        <v>86</v>
      </c>
      <c r="AW490" s="12" t="s">
        <v>41</v>
      </c>
      <c r="AX490" s="12" t="s">
        <v>24</v>
      </c>
      <c r="AY490" s="232" t="s">
        <v>214</v>
      </c>
    </row>
    <row r="491" spans="2:65" s="1" customFormat="1" ht="22.5" customHeight="1">
      <c r="B491" s="42"/>
      <c r="C491" s="206" t="s">
        <v>1164</v>
      </c>
      <c r="D491" s="206" t="s">
        <v>216</v>
      </c>
      <c r="E491" s="207" t="s">
        <v>1165</v>
      </c>
      <c r="F491" s="208" t="s">
        <v>1166</v>
      </c>
      <c r="G491" s="209" t="s">
        <v>307</v>
      </c>
      <c r="H491" s="210">
        <v>16.4</v>
      </c>
      <c r="I491" s="211"/>
      <c r="J491" s="212">
        <f>ROUND(I491*H491,2)</f>
        <v>0</v>
      </c>
      <c r="K491" s="208" t="s">
        <v>234</v>
      </c>
      <c r="L491" s="62"/>
      <c r="M491" s="213" t="s">
        <v>22</v>
      </c>
      <c r="N491" s="214" t="s">
        <v>49</v>
      </c>
      <c r="O491" s="43"/>
      <c r="P491" s="215">
        <f>O491*H491</f>
        <v>0</v>
      </c>
      <c r="Q491" s="215">
        <v>3E-05</v>
      </c>
      <c r="R491" s="215">
        <f>Q491*H491</f>
        <v>0.0004919999999999999</v>
      </c>
      <c r="S491" s="215">
        <v>0</v>
      </c>
      <c r="T491" s="216">
        <f>S491*H491</f>
        <v>0</v>
      </c>
      <c r="AR491" s="25" t="s">
        <v>310</v>
      </c>
      <c r="AT491" s="25" t="s">
        <v>216</v>
      </c>
      <c r="AU491" s="25" t="s">
        <v>86</v>
      </c>
      <c r="AY491" s="25" t="s">
        <v>214</v>
      </c>
      <c r="BE491" s="217">
        <f>IF(N491="základní",J491,0)</f>
        <v>0</v>
      </c>
      <c r="BF491" s="217">
        <f>IF(N491="snížená",J491,0)</f>
        <v>0</v>
      </c>
      <c r="BG491" s="217">
        <f>IF(N491="zákl. přenesená",J491,0)</f>
        <v>0</v>
      </c>
      <c r="BH491" s="217">
        <f>IF(N491="sníž. přenesená",J491,0)</f>
        <v>0</v>
      </c>
      <c r="BI491" s="217">
        <f>IF(N491="nulová",J491,0)</f>
        <v>0</v>
      </c>
      <c r="BJ491" s="25" t="s">
        <v>24</v>
      </c>
      <c r="BK491" s="217">
        <f>ROUND(I491*H491,2)</f>
        <v>0</v>
      </c>
      <c r="BL491" s="25" t="s">
        <v>310</v>
      </c>
      <c r="BM491" s="25" t="s">
        <v>1167</v>
      </c>
    </row>
    <row r="492" spans="2:47" s="1" customFormat="1" ht="13.5">
      <c r="B492" s="42"/>
      <c r="C492" s="64"/>
      <c r="D492" s="218" t="s">
        <v>223</v>
      </c>
      <c r="E492" s="64"/>
      <c r="F492" s="219" t="s">
        <v>1166</v>
      </c>
      <c r="G492" s="64"/>
      <c r="H492" s="64"/>
      <c r="I492" s="174"/>
      <c r="J492" s="64"/>
      <c r="K492" s="64"/>
      <c r="L492" s="62"/>
      <c r="M492" s="220"/>
      <c r="N492" s="43"/>
      <c r="O492" s="43"/>
      <c r="P492" s="43"/>
      <c r="Q492" s="43"/>
      <c r="R492" s="43"/>
      <c r="S492" s="43"/>
      <c r="T492" s="79"/>
      <c r="AT492" s="25" t="s">
        <v>223</v>
      </c>
      <c r="AU492" s="25" t="s">
        <v>86</v>
      </c>
    </row>
    <row r="493" spans="2:51" s="12" customFormat="1" ht="13.5">
      <c r="B493" s="221"/>
      <c r="C493" s="222"/>
      <c r="D493" s="223" t="s">
        <v>224</v>
      </c>
      <c r="E493" s="224" t="s">
        <v>22</v>
      </c>
      <c r="F493" s="225" t="s">
        <v>1168</v>
      </c>
      <c r="G493" s="222"/>
      <c r="H493" s="226">
        <v>16.4</v>
      </c>
      <c r="I493" s="227"/>
      <c r="J493" s="222"/>
      <c r="K493" s="222"/>
      <c r="L493" s="228"/>
      <c r="M493" s="229"/>
      <c r="N493" s="230"/>
      <c r="O493" s="230"/>
      <c r="P493" s="230"/>
      <c r="Q493" s="230"/>
      <c r="R493" s="230"/>
      <c r="S493" s="230"/>
      <c r="T493" s="231"/>
      <c r="AT493" s="232" t="s">
        <v>224</v>
      </c>
      <c r="AU493" s="232" t="s">
        <v>86</v>
      </c>
      <c r="AV493" s="12" t="s">
        <v>86</v>
      </c>
      <c r="AW493" s="12" t="s">
        <v>41</v>
      </c>
      <c r="AX493" s="12" t="s">
        <v>24</v>
      </c>
      <c r="AY493" s="232" t="s">
        <v>214</v>
      </c>
    </row>
    <row r="494" spans="2:65" s="1" customFormat="1" ht="22.5" customHeight="1">
      <c r="B494" s="42"/>
      <c r="C494" s="236" t="s">
        <v>1169</v>
      </c>
      <c r="D494" s="236" t="s">
        <v>179</v>
      </c>
      <c r="E494" s="237" t="s">
        <v>1170</v>
      </c>
      <c r="F494" s="238" t="s">
        <v>1171</v>
      </c>
      <c r="G494" s="239" t="s">
        <v>313</v>
      </c>
      <c r="H494" s="240">
        <v>49.2</v>
      </c>
      <c r="I494" s="241"/>
      <c r="J494" s="242">
        <f>ROUND(I494*H494,2)</f>
        <v>0</v>
      </c>
      <c r="K494" s="238" t="s">
        <v>234</v>
      </c>
      <c r="L494" s="243"/>
      <c r="M494" s="244" t="s">
        <v>22</v>
      </c>
      <c r="N494" s="245" t="s">
        <v>49</v>
      </c>
      <c r="O494" s="43"/>
      <c r="P494" s="215">
        <f>O494*H494</f>
        <v>0</v>
      </c>
      <c r="Q494" s="215">
        <v>0.0066</v>
      </c>
      <c r="R494" s="215">
        <f>Q494*H494</f>
        <v>0.32472</v>
      </c>
      <c r="S494" s="215">
        <v>0</v>
      </c>
      <c r="T494" s="216">
        <f>S494*H494</f>
        <v>0</v>
      </c>
      <c r="AR494" s="25" t="s">
        <v>416</v>
      </c>
      <c r="AT494" s="25" t="s">
        <v>179</v>
      </c>
      <c r="AU494" s="25" t="s">
        <v>86</v>
      </c>
      <c r="AY494" s="25" t="s">
        <v>214</v>
      </c>
      <c r="BE494" s="217">
        <f>IF(N494="základní",J494,0)</f>
        <v>0</v>
      </c>
      <c r="BF494" s="217">
        <f>IF(N494="snížená",J494,0)</f>
        <v>0</v>
      </c>
      <c r="BG494" s="217">
        <f>IF(N494="zákl. přenesená",J494,0)</f>
        <v>0</v>
      </c>
      <c r="BH494" s="217">
        <f>IF(N494="sníž. přenesená",J494,0)</f>
        <v>0</v>
      </c>
      <c r="BI494" s="217">
        <f>IF(N494="nulová",J494,0)</f>
        <v>0</v>
      </c>
      <c r="BJ494" s="25" t="s">
        <v>24</v>
      </c>
      <c r="BK494" s="217">
        <f>ROUND(I494*H494,2)</f>
        <v>0</v>
      </c>
      <c r="BL494" s="25" t="s">
        <v>310</v>
      </c>
      <c r="BM494" s="25" t="s">
        <v>1172</v>
      </c>
    </row>
    <row r="495" spans="2:47" s="1" customFormat="1" ht="40.5">
      <c r="B495" s="42"/>
      <c r="C495" s="64"/>
      <c r="D495" s="218" t="s">
        <v>223</v>
      </c>
      <c r="E495" s="64"/>
      <c r="F495" s="219" t="s">
        <v>1173</v>
      </c>
      <c r="G495" s="64"/>
      <c r="H495" s="64"/>
      <c r="I495" s="174"/>
      <c r="J495" s="64"/>
      <c r="K495" s="64"/>
      <c r="L495" s="62"/>
      <c r="M495" s="220"/>
      <c r="N495" s="43"/>
      <c r="O495" s="43"/>
      <c r="P495" s="43"/>
      <c r="Q495" s="43"/>
      <c r="R495" s="43"/>
      <c r="S495" s="43"/>
      <c r="T495" s="79"/>
      <c r="AT495" s="25" t="s">
        <v>223</v>
      </c>
      <c r="AU495" s="25" t="s">
        <v>86</v>
      </c>
    </row>
    <row r="496" spans="2:47" s="1" customFormat="1" ht="27">
      <c r="B496" s="42"/>
      <c r="C496" s="64"/>
      <c r="D496" s="218" t="s">
        <v>335</v>
      </c>
      <c r="E496" s="64"/>
      <c r="F496" s="270" t="s">
        <v>1174</v>
      </c>
      <c r="G496" s="64"/>
      <c r="H496" s="64"/>
      <c r="I496" s="174"/>
      <c r="J496" s="64"/>
      <c r="K496" s="64"/>
      <c r="L496" s="62"/>
      <c r="M496" s="220"/>
      <c r="N496" s="43"/>
      <c r="O496" s="43"/>
      <c r="P496" s="43"/>
      <c r="Q496" s="43"/>
      <c r="R496" s="43"/>
      <c r="S496" s="43"/>
      <c r="T496" s="79"/>
      <c r="AT496" s="25" t="s">
        <v>335</v>
      </c>
      <c r="AU496" s="25" t="s">
        <v>86</v>
      </c>
    </row>
    <row r="497" spans="2:51" s="12" customFormat="1" ht="13.5">
      <c r="B497" s="221"/>
      <c r="C497" s="222"/>
      <c r="D497" s="223" t="s">
        <v>224</v>
      </c>
      <c r="E497" s="224" t="s">
        <v>22</v>
      </c>
      <c r="F497" s="225" t="s">
        <v>1175</v>
      </c>
      <c r="G497" s="222"/>
      <c r="H497" s="226">
        <v>49.2</v>
      </c>
      <c r="I497" s="227"/>
      <c r="J497" s="222"/>
      <c r="K497" s="222"/>
      <c r="L497" s="228"/>
      <c r="M497" s="229"/>
      <c r="N497" s="230"/>
      <c r="O497" s="230"/>
      <c r="P497" s="230"/>
      <c r="Q497" s="230"/>
      <c r="R497" s="230"/>
      <c r="S497" s="230"/>
      <c r="T497" s="231"/>
      <c r="AT497" s="232" t="s">
        <v>224</v>
      </c>
      <c r="AU497" s="232" t="s">
        <v>86</v>
      </c>
      <c r="AV497" s="12" t="s">
        <v>86</v>
      </c>
      <c r="AW497" s="12" t="s">
        <v>41</v>
      </c>
      <c r="AX497" s="12" t="s">
        <v>24</v>
      </c>
      <c r="AY497" s="232" t="s">
        <v>214</v>
      </c>
    </row>
    <row r="498" spans="2:65" s="1" customFormat="1" ht="31.5" customHeight="1">
      <c r="B498" s="42"/>
      <c r="C498" s="206" t="s">
        <v>1176</v>
      </c>
      <c r="D498" s="206" t="s">
        <v>216</v>
      </c>
      <c r="E498" s="207" t="s">
        <v>1177</v>
      </c>
      <c r="F498" s="208" t="s">
        <v>1178</v>
      </c>
      <c r="G498" s="209" t="s">
        <v>313</v>
      </c>
      <c r="H498" s="210">
        <v>26</v>
      </c>
      <c r="I498" s="211"/>
      <c r="J498" s="212">
        <f>ROUND(I498*H498,2)</f>
        <v>0</v>
      </c>
      <c r="K498" s="208" t="s">
        <v>220</v>
      </c>
      <c r="L498" s="62"/>
      <c r="M498" s="213" t="s">
        <v>22</v>
      </c>
      <c r="N498" s="214" t="s">
        <v>49</v>
      </c>
      <c r="O498" s="43"/>
      <c r="P498" s="215">
        <f>O498*H498</f>
        <v>0</v>
      </c>
      <c r="Q498" s="215">
        <v>0</v>
      </c>
      <c r="R498" s="215">
        <f>Q498*H498</f>
        <v>0</v>
      </c>
      <c r="S498" s="215">
        <v>0</v>
      </c>
      <c r="T498" s="216">
        <f>S498*H498</f>
        <v>0</v>
      </c>
      <c r="AR498" s="25" t="s">
        <v>310</v>
      </c>
      <c r="AT498" s="25" t="s">
        <v>216</v>
      </c>
      <c r="AU498" s="25" t="s">
        <v>86</v>
      </c>
      <c r="AY498" s="25" t="s">
        <v>214</v>
      </c>
      <c r="BE498" s="217">
        <f>IF(N498="základní",J498,0)</f>
        <v>0</v>
      </c>
      <c r="BF498" s="217">
        <f>IF(N498="snížená",J498,0)</f>
        <v>0</v>
      </c>
      <c r="BG498" s="217">
        <f>IF(N498="zákl. přenesená",J498,0)</f>
        <v>0</v>
      </c>
      <c r="BH498" s="217">
        <f>IF(N498="sníž. přenesená",J498,0)</f>
        <v>0</v>
      </c>
      <c r="BI498" s="217">
        <f>IF(N498="nulová",J498,0)</f>
        <v>0</v>
      </c>
      <c r="BJ498" s="25" t="s">
        <v>24</v>
      </c>
      <c r="BK498" s="217">
        <f>ROUND(I498*H498,2)</f>
        <v>0</v>
      </c>
      <c r="BL498" s="25" t="s">
        <v>310</v>
      </c>
      <c r="BM498" s="25" t="s">
        <v>1179</v>
      </c>
    </row>
    <row r="499" spans="2:47" s="1" customFormat="1" ht="27">
      <c r="B499" s="42"/>
      <c r="C499" s="64"/>
      <c r="D499" s="218" t="s">
        <v>223</v>
      </c>
      <c r="E499" s="64"/>
      <c r="F499" s="219" t="s">
        <v>1180</v>
      </c>
      <c r="G499" s="64"/>
      <c r="H499" s="64"/>
      <c r="I499" s="174"/>
      <c r="J499" s="64"/>
      <c r="K499" s="64"/>
      <c r="L499" s="62"/>
      <c r="M499" s="220"/>
      <c r="N499" s="43"/>
      <c r="O499" s="43"/>
      <c r="P499" s="43"/>
      <c r="Q499" s="43"/>
      <c r="R499" s="43"/>
      <c r="S499" s="43"/>
      <c r="T499" s="79"/>
      <c r="AT499" s="25" t="s">
        <v>223</v>
      </c>
      <c r="AU499" s="25" t="s">
        <v>86</v>
      </c>
    </row>
    <row r="500" spans="2:51" s="12" customFormat="1" ht="13.5">
      <c r="B500" s="221"/>
      <c r="C500" s="222"/>
      <c r="D500" s="223" t="s">
        <v>224</v>
      </c>
      <c r="E500" s="224" t="s">
        <v>22</v>
      </c>
      <c r="F500" s="225" t="s">
        <v>1133</v>
      </c>
      <c r="G500" s="222"/>
      <c r="H500" s="226">
        <v>26</v>
      </c>
      <c r="I500" s="227"/>
      <c r="J500" s="222"/>
      <c r="K500" s="222"/>
      <c r="L500" s="228"/>
      <c r="M500" s="229"/>
      <c r="N500" s="230"/>
      <c r="O500" s="230"/>
      <c r="P500" s="230"/>
      <c r="Q500" s="230"/>
      <c r="R500" s="230"/>
      <c r="S500" s="230"/>
      <c r="T500" s="231"/>
      <c r="AT500" s="232" t="s">
        <v>224</v>
      </c>
      <c r="AU500" s="232" t="s">
        <v>86</v>
      </c>
      <c r="AV500" s="12" t="s">
        <v>86</v>
      </c>
      <c r="AW500" s="12" t="s">
        <v>41</v>
      </c>
      <c r="AX500" s="12" t="s">
        <v>24</v>
      </c>
      <c r="AY500" s="232" t="s">
        <v>214</v>
      </c>
    </row>
    <row r="501" spans="2:65" s="1" customFormat="1" ht="22.5" customHeight="1">
      <c r="B501" s="42"/>
      <c r="C501" s="236" t="s">
        <v>1181</v>
      </c>
      <c r="D501" s="236" t="s">
        <v>179</v>
      </c>
      <c r="E501" s="237" t="s">
        <v>1182</v>
      </c>
      <c r="F501" s="238" t="s">
        <v>1183</v>
      </c>
      <c r="G501" s="239" t="s">
        <v>313</v>
      </c>
      <c r="H501" s="240">
        <v>20</v>
      </c>
      <c r="I501" s="241"/>
      <c r="J501" s="242">
        <f>ROUND(I501*H501,2)</f>
        <v>0</v>
      </c>
      <c r="K501" s="238" t="s">
        <v>234</v>
      </c>
      <c r="L501" s="243"/>
      <c r="M501" s="244" t="s">
        <v>22</v>
      </c>
      <c r="N501" s="245" t="s">
        <v>49</v>
      </c>
      <c r="O501" s="43"/>
      <c r="P501" s="215">
        <f>O501*H501</f>
        <v>0</v>
      </c>
      <c r="Q501" s="215">
        <v>0.0065</v>
      </c>
      <c r="R501" s="215">
        <f>Q501*H501</f>
        <v>0.13</v>
      </c>
      <c r="S501" s="215">
        <v>0</v>
      </c>
      <c r="T501" s="216">
        <f>S501*H501</f>
        <v>0</v>
      </c>
      <c r="AR501" s="25" t="s">
        <v>416</v>
      </c>
      <c r="AT501" s="25" t="s">
        <v>179</v>
      </c>
      <c r="AU501" s="25" t="s">
        <v>86</v>
      </c>
      <c r="AY501" s="25" t="s">
        <v>214</v>
      </c>
      <c r="BE501" s="217">
        <f>IF(N501="základní",J501,0)</f>
        <v>0</v>
      </c>
      <c r="BF501" s="217">
        <f>IF(N501="snížená",J501,0)</f>
        <v>0</v>
      </c>
      <c r="BG501" s="217">
        <f>IF(N501="zákl. přenesená",J501,0)</f>
        <v>0</v>
      </c>
      <c r="BH501" s="217">
        <f>IF(N501="sníž. přenesená",J501,0)</f>
        <v>0</v>
      </c>
      <c r="BI501" s="217">
        <f>IF(N501="nulová",J501,0)</f>
        <v>0</v>
      </c>
      <c r="BJ501" s="25" t="s">
        <v>24</v>
      </c>
      <c r="BK501" s="217">
        <f>ROUND(I501*H501,2)</f>
        <v>0</v>
      </c>
      <c r="BL501" s="25" t="s">
        <v>310</v>
      </c>
      <c r="BM501" s="25" t="s">
        <v>1184</v>
      </c>
    </row>
    <row r="502" spans="2:47" s="1" customFormat="1" ht="40.5">
      <c r="B502" s="42"/>
      <c r="C502" s="64"/>
      <c r="D502" s="218" t="s">
        <v>223</v>
      </c>
      <c r="E502" s="64"/>
      <c r="F502" s="219" t="s">
        <v>1185</v>
      </c>
      <c r="G502" s="64"/>
      <c r="H502" s="64"/>
      <c r="I502" s="174"/>
      <c r="J502" s="64"/>
      <c r="K502" s="64"/>
      <c r="L502" s="62"/>
      <c r="M502" s="220"/>
      <c r="N502" s="43"/>
      <c r="O502" s="43"/>
      <c r="P502" s="43"/>
      <c r="Q502" s="43"/>
      <c r="R502" s="43"/>
      <c r="S502" s="43"/>
      <c r="T502" s="79"/>
      <c r="AT502" s="25" t="s">
        <v>223</v>
      </c>
      <c r="AU502" s="25" t="s">
        <v>86</v>
      </c>
    </row>
    <row r="503" spans="2:47" s="1" customFormat="1" ht="27">
      <c r="B503" s="42"/>
      <c r="C503" s="64"/>
      <c r="D503" s="218" t="s">
        <v>335</v>
      </c>
      <c r="E503" s="64"/>
      <c r="F503" s="270" t="s">
        <v>1186</v>
      </c>
      <c r="G503" s="64"/>
      <c r="H503" s="64"/>
      <c r="I503" s="174"/>
      <c r="J503" s="64"/>
      <c r="K503" s="64"/>
      <c r="L503" s="62"/>
      <c r="M503" s="220"/>
      <c r="N503" s="43"/>
      <c r="O503" s="43"/>
      <c r="P503" s="43"/>
      <c r="Q503" s="43"/>
      <c r="R503" s="43"/>
      <c r="S503" s="43"/>
      <c r="T503" s="79"/>
      <c r="AT503" s="25" t="s">
        <v>335</v>
      </c>
      <c r="AU503" s="25" t="s">
        <v>86</v>
      </c>
    </row>
    <row r="504" spans="2:51" s="12" customFormat="1" ht="13.5">
      <c r="B504" s="221"/>
      <c r="C504" s="222"/>
      <c r="D504" s="223" t="s">
        <v>224</v>
      </c>
      <c r="E504" s="224" t="s">
        <v>22</v>
      </c>
      <c r="F504" s="225" t="s">
        <v>1187</v>
      </c>
      <c r="G504" s="222"/>
      <c r="H504" s="226">
        <v>20</v>
      </c>
      <c r="I504" s="227"/>
      <c r="J504" s="222"/>
      <c r="K504" s="222"/>
      <c r="L504" s="228"/>
      <c r="M504" s="229"/>
      <c r="N504" s="230"/>
      <c r="O504" s="230"/>
      <c r="P504" s="230"/>
      <c r="Q504" s="230"/>
      <c r="R504" s="230"/>
      <c r="S504" s="230"/>
      <c r="T504" s="231"/>
      <c r="AT504" s="232" t="s">
        <v>224</v>
      </c>
      <c r="AU504" s="232" t="s">
        <v>86</v>
      </c>
      <c r="AV504" s="12" t="s">
        <v>86</v>
      </c>
      <c r="AW504" s="12" t="s">
        <v>41</v>
      </c>
      <c r="AX504" s="12" t="s">
        <v>24</v>
      </c>
      <c r="AY504" s="232" t="s">
        <v>214</v>
      </c>
    </row>
    <row r="505" spans="2:65" s="1" customFormat="1" ht="22.5" customHeight="1">
      <c r="B505" s="42"/>
      <c r="C505" s="236" t="s">
        <v>1188</v>
      </c>
      <c r="D505" s="236" t="s">
        <v>179</v>
      </c>
      <c r="E505" s="237" t="s">
        <v>1189</v>
      </c>
      <c r="F505" s="238" t="s">
        <v>1190</v>
      </c>
      <c r="G505" s="239" t="s">
        <v>313</v>
      </c>
      <c r="H505" s="240">
        <v>20</v>
      </c>
      <c r="I505" s="241"/>
      <c r="J505" s="242">
        <f>ROUND(I505*H505,2)</f>
        <v>0</v>
      </c>
      <c r="K505" s="238" t="s">
        <v>22</v>
      </c>
      <c r="L505" s="243"/>
      <c r="M505" s="244" t="s">
        <v>22</v>
      </c>
      <c r="N505" s="245" t="s">
        <v>49</v>
      </c>
      <c r="O505" s="43"/>
      <c r="P505" s="215">
        <f>O505*H505</f>
        <v>0</v>
      </c>
      <c r="Q505" s="215">
        <v>0.0003</v>
      </c>
      <c r="R505" s="215">
        <f>Q505*H505</f>
        <v>0.005999999999999999</v>
      </c>
      <c r="S505" s="215">
        <v>0</v>
      </c>
      <c r="T505" s="216">
        <f>S505*H505</f>
        <v>0</v>
      </c>
      <c r="AR505" s="25" t="s">
        <v>416</v>
      </c>
      <c r="AT505" s="25" t="s">
        <v>179</v>
      </c>
      <c r="AU505" s="25" t="s">
        <v>86</v>
      </c>
      <c r="AY505" s="25" t="s">
        <v>214</v>
      </c>
      <c r="BE505" s="217">
        <f>IF(N505="základní",J505,0)</f>
        <v>0</v>
      </c>
      <c r="BF505" s="217">
        <f>IF(N505="snížená",J505,0)</f>
        <v>0</v>
      </c>
      <c r="BG505" s="217">
        <f>IF(N505="zákl. přenesená",J505,0)</f>
        <v>0</v>
      </c>
      <c r="BH505" s="217">
        <f>IF(N505="sníž. přenesená",J505,0)</f>
        <v>0</v>
      </c>
      <c r="BI505" s="217">
        <f>IF(N505="nulová",J505,0)</f>
        <v>0</v>
      </c>
      <c r="BJ505" s="25" t="s">
        <v>24</v>
      </c>
      <c r="BK505" s="217">
        <f>ROUND(I505*H505,2)</f>
        <v>0</v>
      </c>
      <c r="BL505" s="25" t="s">
        <v>310</v>
      </c>
      <c r="BM505" s="25" t="s">
        <v>1191</v>
      </c>
    </row>
    <row r="506" spans="2:47" s="1" customFormat="1" ht="27">
      <c r="B506" s="42"/>
      <c r="C506" s="64"/>
      <c r="D506" s="218" t="s">
        <v>335</v>
      </c>
      <c r="E506" s="64"/>
      <c r="F506" s="270" t="s">
        <v>1116</v>
      </c>
      <c r="G506" s="64"/>
      <c r="H506" s="64"/>
      <c r="I506" s="174"/>
      <c r="J506" s="64"/>
      <c r="K506" s="64"/>
      <c r="L506" s="62"/>
      <c r="M506" s="220"/>
      <c r="N506" s="43"/>
      <c r="O506" s="43"/>
      <c r="P506" s="43"/>
      <c r="Q506" s="43"/>
      <c r="R506" s="43"/>
      <c r="S506" s="43"/>
      <c r="T506" s="79"/>
      <c r="AT506" s="25" t="s">
        <v>335</v>
      </c>
      <c r="AU506" s="25" t="s">
        <v>86</v>
      </c>
    </row>
    <row r="507" spans="2:51" s="12" customFormat="1" ht="13.5">
      <c r="B507" s="221"/>
      <c r="C507" s="222"/>
      <c r="D507" s="223" t="s">
        <v>224</v>
      </c>
      <c r="E507" s="224" t="s">
        <v>22</v>
      </c>
      <c r="F507" s="225" t="s">
        <v>1187</v>
      </c>
      <c r="G507" s="222"/>
      <c r="H507" s="226">
        <v>20</v>
      </c>
      <c r="I507" s="227"/>
      <c r="J507" s="222"/>
      <c r="K507" s="222"/>
      <c r="L507" s="228"/>
      <c r="M507" s="229"/>
      <c r="N507" s="230"/>
      <c r="O507" s="230"/>
      <c r="P507" s="230"/>
      <c r="Q507" s="230"/>
      <c r="R507" s="230"/>
      <c r="S507" s="230"/>
      <c r="T507" s="231"/>
      <c r="AT507" s="232" t="s">
        <v>224</v>
      </c>
      <c r="AU507" s="232" t="s">
        <v>86</v>
      </c>
      <c r="AV507" s="12" t="s">
        <v>86</v>
      </c>
      <c r="AW507" s="12" t="s">
        <v>41</v>
      </c>
      <c r="AX507" s="12" t="s">
        <v>24</v>
      </c>
      <c r="AY507" s="232" t="s">
        <v>214</v>
      </c>
    </row>
    <row r="508" spans="2:65" s="1" customFormat="1" ht="31.5" customHeight="1">
      <c r="B508" s="42"/>
      <c r="C508" s="206" t="s">
        <v>1192</v>
      </c>
      <c r="D508" s="206" t="s">
        <v>216</v>
      </c>
      <c r="E508" s="207" t="s">
        <v>1193</v>
      </c>
      <c r="F508" s="208" t="s">
        <v>1194</v>
      </c>
      <c r="G508" s="209" t="s">
        <v>359</v>
      </c>
      <c r="H508" s="210">
        <v>41.601</v>
      </c>
      <c r="I508" s="211"/>
      <c r="J508" s="212">
        <f>ROUND(I508*H508,2)</f>
        <v>0</v>
      </c>
      <c r="K508" s="208" t="s">
        <v>234</v>
      </c>
      <c r="L508" s="62"/>
      <c r="M508" s="213" t="s">
        <v>22</v>
      </c>
      <c r="N508" s="214" t="s">
        <v>49</v>
      </c>
      <c r="O508" s="43"/>
      <c r="P508" s="215">
        <f>O508*H508</f>
        <v>0</v>
      </c>
      <c r="Q508" s="215">
        <v>0</v>
      </c>
      <c r="R508" s="215">
        <f>Q508*H508</f>
        <v>0</v>
      </c>
      <c r="S508" s="215">
        <v>0</v>
      </c>
      <c r="T508" s="216">
        <f>S508*H508</f>
        <v>0</v>
      </c>
      <c r="AR508" s="25" t="s">
        <v>310</v>
      </c>
      <c r="AT508" s="25" t="s">
        <v>216</v>
      </c>
      <c r="AU508" s="25" t="s">
        <v>86</v>
      </c>
      <c r="AY508" s="25" t="s">
        <v>214</v>
      </c>
      <c r="BE508" s="217">
        <f>IF(N508="základní",J508,0)</f>
        <v>0</v>
      </c>
      <c r="BF508" s="217">
        <f>IF(N508="snížená",J508,0)</f>
        <v>0</v>
      </c>
      <c r="BG508" s="217">
        <f>IF(N508="zákl. přenesená",J508,0)</f>
        <v>0</v>
      </c>
      <c r="BH508" s="217">
        <f>IF(N508="sníž. přenesená",J508,0)</f>
        <v>0</v>
      </c>
      <c r="BI508" s="217">
        <f>IF(N508="nulová",J508,0)</f>
        <v>0</v>
      </c>
      <c r="BJ508" s="25" t="s">
        <v>24</v>
      </c>
      <c r="BK508" s="217">
        <f>ROUND(I508*H508,2)</f>
        <v>0</v>
      </c>
      <c r="BL508" s="25" t="s">
        <v>310</v>
      </c>
      <c r="BM508" s="25" t="s">
        <v>1195</v>
      </c>
    </row>
    <row r="509" spans="2:47" s="1" customFormat="1" ht="13.5">
      <c r="B509" s="42"/>
      <c r="C509" s="64"/>
      <c r="D509" s="218" t="s">
        <v>223</v>
      </c>
      <c r="E509" s="64"/>
      <c r="F509" s="219" t="s">
        <v>1196</v>
      </c>
      <c r="G509" s="64"/>
      <c r="H509" s="64"/>
      <c r="I509" s="174"/>
      <c r="J509" s="64"/>
      <c r="K509" s="64"/>
      <c r="L509" s="62"/>
      <c r="M509" s="220"/>
      <c r="N509" s="43"/>
      <c r="O509" s="43"/>
      <c r="P509" s="43"/>
      <c r="Q509" s="43"/>
      <c r="R509" s="43"/>
      <c r="S509" s="43"/>
      <c r="T509" s="79"/>
      <c r="AT509" s="25" t="s">
        <v>223</v>
      </c>
      <c r="AU509" s="25" t="s">
        <v>86</v>
      </c>
    </row>
    <row r="510" spans="2:51" s="12" customFormat="1" ht="13.5">
      <c r="B510" s="221"/>
      <c r="C510" s="222"/>
      <c r="D510" s="223" t="s">
        <v>224</v>
      </c>
      <c r="E510" s="224" t="s">
        <v>22</v>
      </c>
      <c r="F510" s="225" t="s">
        <v>1197</v>
      </c>
      <c r="G510" s="222"/>
      <c r="H510" s="226">
        <v>41.601</v>
      </c>
      <c r="I510" s="227"/>
      <c r="J510" s="222"/>
      <c r="K510" s="222"/>
      <c r="L510" s="228"/>
      <c r="M510" s="229"/>
      <c r="N510" s="230"/>
      <c r="O510" s="230"/>
      <c r="P510" s="230"/>
      <c r="Q510" s="230"/>
      <c r="R510" s="230"/>
      <c r="S510" s="230"/>
      <c r="T510" s="231"/>
      <c r="AT510" s="232" t="s">
        <v>224</v>
      </c>
      <c r="AU510" s="232" t="s">
        <v>86</v>
      </c>
      <c r="AV510" s="12" t="s">
        <v>86</v>
      </c>
      <c r="AW510" s="12" t="s">
        <v>41</v>
      </c>
      <c r="AX510" s="12" t="s">
        <v>24</v>
      </c>
      <c r="AY510" s="232" t="s">
        <v>214</v>
      </c>
    </row>
    <row r="511" spans="2:65" s="1" customFormat="1" ht="22.5" customHeight="1">
      <c r="B511" s="42"/>
      <c r="C511" s="236" t="s">
        <v>1198</v>
      </c>
      <c r="D511" s="236" t="s">
        <v>179</v>
      </c>
      <c r="E511" s="237" t="s">
        <v>1199</v>
      </c>
      <c r="F511" s="238" t="s">
        <v>1200</v>
      </c>
      <c r="G511" s="239" t="s">
        <v>359</v>
      </c>
      <c r="H511" s="240">
        <v>47.841</v>
      </c>
      <c r="I511" s="241"/>
      <c r="J511" s="242">
        <f>ROUND(I511*H511,2)</f>
        <v>0</v>
      </c>
      <c r="K511" s="238" t="s">
        <v>234</v>
      </c>
      <c r="L511" s="243"/>
      <c r="M511" s="244" t="s">
        <v>22</v>
      </c>
      <c r="N511" s="245" t="s">
        <v>49</v>
      </c>
      <c r="O511" s="43"/>
      <c r="P511" s="215">
        <f>O511*H511</f>
        <v>0</v>
      </c>
      <c r="Q511" s="215">
        <v>0.00012</v>
      </c>
      <c r="R511" s="215">
        <f>Q511*H511</f>
        <v>0.00574092</v>
      </c>
      <c r="S511" s="215">
        <v>0</v>
      </c>
      <c r="T511" s="216">
        <f>S511*H511</f>
        <v>0</v>
      </c>
      <c r="AR511" s="25" t="s">
        <v>416</v>
      </c>
      <c r="AT511" s="25" t="s">
        <v>179</v>
      </c>
      <c r="AU511" s="25" t="s">
        <v>86</v>
      </c>
      <c r="AY511" s="25" t="s">
        <v>214</v>
      </c>
      <c r="BE511" s="217">
        <f>IF(N511="základní",J511,0)</f>
        <v>0</v>
      </c>
      <c r="BF511" s="217">
        <f>IF(N511="snížená",J511,0)</f>
        <v>0</v>
      </c>
      <c r="BG511" s="217">
        <f>IF(N511="zákl. přenesená",J511,0)</f>
        <v>0</v>
      </c>
      <c r="BH511" s="217">
        <f>IF(N511="sníž. přenesená",J511,0)</f>
        <v>0</v>
      </c>
      <c r="BI511" s="217">
        <f>IF(N511="nulová",J511,0)</f>
        <v>0</v>
      </c>
      <c r="BJ511" s="25" t="s">
        <v>24</v>
      </c>
      <c r="BK511" s="217">
        <f>ROUND(I511*H511,2)</f>
        <v>0</v>
      </c>
      <c r="BL511" s="25" t="s">
        <v>310</v>
      </c>
      <c r="BM511" s="25" t="s">
        <v>1201</v>
      </c>
    </row>
    <row r="512" spans="2:47" s="1" customFormat="1" ht="27">
      <c r="B512" s="42"/>
      <c r="C512" s="64"/>
      <c r="D512" s="218" t="s">
        <v>223</v>
      </c>
      <c r="E512" s="64"/>
      <c r="F512" s="219" t="s">
        <v>1202</v>
      </c>
      <c r="G512" s="64"/>
      <c r="H512" s="64"/>
      <c r="I512" s="174"/>
      <c r="J512" s="64"/>
      <c r="K512" s="64"/>
      <c r="L512" s="62"/>
      <c r="M512" s="220"/>
      <c r="N512" s="43"/>
      <c r="O512" s="43"/>
      <c r="P512" s="43"/>
      <c r="Q512" s="43"/>
      <c r="R512" s="43"/>
      <c r="S512" s="43"/>
      <c r="T512" s="79"/>
      <c r="AT512" s="25" t="s">
        <v>223</v>
      </c>
      <c r="AU512" s="25" t="s">
        <v>86</v>
      </c>
    </row>
    <row r="513" spans="2:51" s="12" customFormat="1" ht="13.5">
      <c r="B513" s="221"/>
      <c r="C513" s="222"/>
      <c r="D513" s="223" t="s">
        <v>224</v>
      </c>
      <c r="E513" s="222"/>
      <c r="F513" s="225" t="s">
        <v>1203</v>
      </c>
      <c r="G513" s="222"/>
      <c r="H513" s="226">
        <v>47.841</v>
      </c>
      <c r="I513" s="227"/>
      <c r="J513" s="222"/>
      <c r="K513" s="222"/>
      <c r="L513" s="228"/>
      <c r="M513" s="229"/>
      <c r="N513" s="230"/>
      <c r="O513" s="230"/>
      <c r="P513" s="230"/>
      <c r="Q513" s="230"/>
      <c r="R513" s="230"/>
      <c r="S513" s="230"/>
      <c r="T513" s="231"/>
      <c r="AT513" s="232" t="s">
        <v>224</v>
      </c>
      <c r="AU513" s="232" t="s">
        <v>86</v>
      </c>
      <c r="AV513" s="12" t="s">
        <v>86</v>
      </c>
      <c r="AW513" s="12" t="s">
        <v>6</v>
      </c>
      <c r="AX513" s="12" t="s">
        <v>24</v>
      </c>
      <c r="AY513" s="232" t="s">
        <v>214</v>
      </c>
    </row>
    <row r="514" spans="2:65" s="1" customFormat="1" ht="22.5" customHeight="1">
      <c r="B514" s="42"/>
      <c r="C514" s="206" t="s">
        <v>1204</v>
      </c>
      <c r="D514" s="206" t="s">
        <v>216</v>
      </c>
      <c r="E514" s="207" t="s">
        <v>1205</v>
      </c>
      <c r="F514" s="208" t="s">
        <v>1206</v>
      </c>
      <c r="G514" s="209" t="s">
        <v>373</v>
      </c>
      <c r="H514" s="210">
        <v>5.505</v>
      </c>
      <c r="I514" s="211"/>
      <c r="J514" s="212">
        <f>ROUND(I514*H514,2)</f>
        <v>0</v>
      </c>
      <c r="K514" s="208" t="s">
        <v>220</v>
      </c>
      <c r="L514" s="62"/>
      <c r="M514" s="213" t="s">
        <v>22</v>
      </c>
      <c r="N514" s="214" t="s">
        <v>49</v>
      </c>
      <c r="O514" s="43"/>
      <c r="P514" s="215">
        <f>O514*H514</f>
        <v>0</v>
      </c>
      <c r="Q514" s="215">
        <v>0</v>
      </c>
      <c r="R514" s="215">
        <f>Q514*H514</f>
        <v>0</v>
      </c>
      <c r="S514" s="215">
        <v>0</v>
      </c>
      <c r="T514" s="216">
        <f>S514*H514</f>
        <v>0</v>
      </c>
      <c r="AR514" s="25" t="s">
        <v>310</v>
      </c>
      <c r="AT514" s="25" t="s">
        <v>216</v>
      </c>
      <c r="AU514" s="25" t="s">
        <v>86</v>
      </c>
      <c r="AY514" s="25" t="s">
        <v>214</v>
      </c>
      <c r="BE514" s="217">
        <f>IF(N514="základní",J514,0)</f>
        <v>0</v>
      </c>
      <c r="BF514" s="217">
        <f>IF(N514="snížená",J514,0)</f>
        <v>0</v>
      </c>
      <c r="BG514" s="217">
        <f>IF(N514="zákl. přenesená",J514,0)</f>
        <v>0</v>
      </c>
      <c r="BH514" s="217">
        <f>IF(N514="sníž. přenesená",J514,0)</f>
        <v>0</v>
      </c>
      <c r="BI514" s="217">
        <f>IF(N514="nulová",J514,0)</f>
        <v>0</v>
      </c>
      <c r="BJ514" s="25" t="s">
        <v>24</v>
      </c>
      <c r="BK514" s="217">
        <f>ROUND(I514*H514,2)</f>
        <v>0</v>
      </c>
      <c r="BL514" s="25" t="s">
        <v>310</v>
      </c>
      <c r="BM514" s="25" t="s">
        <v>1207</v>
      </c>
    </row>
    <row r="515" spans="2:47" s="1" customFormat="1" ht="27">
      <c r="B515" s="42"/>
      <c r="C515" s="64"/>
      <c r="D515" s="218" t="s">
        <v>223</v>
      </c>
      <c r="E515" s="64"/>
      <c r="F515" s="219" t="s">
        <v>1208</v>
      </c>
      <c r="G515" s="64"/>
      <c r="H515" s="64"/>
      <c r="I515" s="174"/>
      <c r="J515" s="64"/>
      <c r="K515" s="64"/>
      <c r="L515" s="62"/>
      <c r="M515" s="220"/>
      <c r="N515" s="43"/>
      <c r="O515" s="43"/>
      <c r="P515" s="43"/>
      <c r="Q515" s="43"/>
      <c r="R515" s="43"/>
      <c r="S515" s="43"/>
      <c r="T515" s="79"/>
      <c r="AT515" s="25" t="s">
        <v>223</v>
      </c>
      <c r="AU515" s="25" t="s">
        <v>86</v>
      </c>
    </row>
    <row r="516" spans="2:63" s="11" customFormat="1" ht="29.85" customHeight="1">
      <c r="B516" s="189"/>
      <c r="C516" s="190"/>
      <c r="D516" s="203" t="s">
        <v>77</v>
      </c>
      <c r="E516" s="204" t="s">
        <v>1209</v>
      </c>
      <c r="F516" s="204" t="s">
        <v>1210</v>
      </c>
      <c r="G516" s="190"/>
      <c r="H516" s="190"/>
      <c r="I516" s="193"/>
      <c r="J516" s="205">
        <f>BK516</f>
        <v>0</v>
      </c>
      <c r="K516" s="190"/>
      <c r="L516" s="195"/>
      <c r="M516" s="196"/>
      <c r="N516" s="197"/>
      <c r="O516" s="197"/>
      <c r="P516" s="198">
        <f>SUM(P517:P546)</f>
        <v>0</v>
      </c>
      <c r="Q516" s="197"/>
      <c r="R516" s="198">
        <f>SUM(R517:R546)</f>
        <v>1.5524956800000003</v>
      </c>
      <c r="S516" s="197"/>
      <c r="T516" s="199">
        <f>SUM(T517:T546)</f>
        <v>0</v>
      </c>
      <c r="AR516" s="200" t="s">
        <v>86</v>
      </c>
      <c r="AT516" s="201" t="s">
        <v>77</v>
      </c>
      <c r="AU516" s="201" t="s">
        <v>24</v>
      </c>
      <c r="AY516" s="200" t="s">
        <v>214</v>
      </c>
      <c r="BK516" s="202">
        <f>SUM(BK517:BK546)</f>
        <v>0</v>
      </c>
    </row>
    <row r="517" spans="2:65" s="1" customFormat="1" ht="22.5" customHeight="1">
      <c r="B517" s="42"/>
      <c r="C517" s="206" t="s">
        <v>1211</v>
      </c>
      <c r="D517" s="206" t="s">
        <v>216</v>
      </c>
      <c r="E517" s="207" t="s">
        <v>1212</v>
      </c>
      <c r="F517" s="208" t="s">
        <v>1213</v>
      </c>
      <c r="G517" s="209" t="s">
        <v>359</v>
      </c>
      <c r="H517" s="210">
        <v>72.2</v>
      </c>
      <c r="I517" s="211"/>
      <c r="J517" s="212">
        <f>ROUND(I517*H517,2)</f>
        <v>0</v>
      </c>
      <c r="K517" s="208" t="s">
        <v>220</v>
      </c>
      <c r="L517" s="62"/>
      <c r="M517" s="213" t="s">
        <v>22</v>
      </c>
      <c r="N517" s="214" t="s">
        <v>49</v>
      </c>
      <c r="O517" s="43"/>
      <c r="P517" s="215">
        <f>O517*H517</f>
        <v>0</v>
      </c>
      <c r="Q517" s="215">
        <v>0</v>
      </c>
      <c r="R517" s="215">
        <f>Q517*H517</f>
        <v>0</v>
      </c>
      <c r="S517" s="215">
        <v>0</v>
      </c>
      <c r="T517" s="216">
        <f>S517*H517</f>
        <v>0</v>
      </c>
      <c r="AR517" s="25" t="s">
        <v>310</v>
      </c>
      <c r="AT517" s="25" t="s">
        <v>216</v>
      </c>
      <c r="AU517" s="25" t="s">
        <v>86</v>
      </c>
      <c r="AY517" s="25" t="s">
        <v>214</v>
      </c>
      <c r="BE517" s="217">
        <f>IF(N517="základní",J517,0)</f>
        <v>0</v>
      </c>
      <c r="BF517" s="217">
        <f>IF(N517="snížená",J517,0)</f>
        <v>0</v>
      </c>
      <c r="BG517" s="217">
        <f>IF(N517="zákl. přenesená",J517,0)</f>
        <v>0</v>
      </c>
      <c r="BH517" s="217">
        <f>IF(N517="sníž. přenesená",J517,0)</f>
        <v>0</v>
      </c>
      <c r="BI517" s="217">
        <f>IF(N517="nulová",J517,0)</f>
        <v>0</v>
      </c>
      <c r="BJ517" s="25" t="s">
        <v>24</v>
      </c>
      <c r="BK517" s="217">
        <f>ROUND(I517*H517,2)</f>
        <v>0</v>
      </c>
      <c r="BL517" s="25" t="s">
        <v>310</v>
      </c>
      <c r="BM517" s="25" t="s">
        <v>1214</v>
      </c>
    </row>
    <row r="518" spans="2:47" s="1" customFormat="1" ht="27">
      <c r="B518" s="42"/>
      <c r="C518" s="64"/>
      <c r="D518" s="218" t="s">
        <v>223</v>
      </c>
      <c r="E518" s="64"/>
      <c r="F518" s="219" t="s">
        <v>1215</v>
      </c>
      <c r="G518" s="64"/>
      <c r="H518" s="64"/>
      <c r="I518" s="174"/>
      <c r="J518" s="64"/>
      <c r="K518" s="64"/>
      <c r="L518" s="62"/>
      <c r="M518" s="220"/>
      <c r="N518" s="43"/>
      <c r="O518" s="43"/>
      <c r="P518" s="43"/>
      <c r="Q518" s="43"/>
      <c r="R518" s="43"/>
      <c r="S518" s="43"/>
      <c r="T518" s="79"/>
      <c r="AT518" s="25" t="s">
        <v>223</v>
      </c>
      <c r="AU518" s="25" t="s">
        <v>86</v>
      </c>
    </row>
    <row r="519" spans="2:51" s="12" customFormat="1" ht="13.5">
      <c r="B519" s="221"/>
      <c r="C519" s="222"/>
      <c r="D519" s="223" t="s">
        <v>224</v>
      </c>
      <c r="E519" s="224" t="s">
        <v>479</v>
      </c>
      <c r="F519" s="225" t="s">
        <v>1216</v>
      </c>
      <c r="G519" s="222"/>
      <c r="H519" s="226">
        <v>72.2</v>
      </c>
      <c r="I519" s="227"/>
      <c r="J519" s="222"/>
      <c r="K519" s="222"/>
      <c r="L519" s="228"/>
      <c r="M519" s="229"/>
      <c r="N519" s="230"/>
      <c r="O519" s="230"/>
      <c r="P519" s="230"/>
      <c r="Q519" s="230"/>
      <c r="R519" s="230"/>
      <c r="S519" s="230"/>
      <c r="T519" s="231"/>
      <c r="AT519" s="232" t="s">
        <v>224</v>
      </c>
      <c r="AU519" s="232" t="s">
        <v>86</v>
      </c>
      <c r="AV519" s="12" t="s">
        <v>86</v>
      </c>
      <c r="AW519" s="12" t="s">
        <v>41</v>
      </c>
      <c r="AX519" s="12" t="s">
        <v>24</v>
      </c>
      <c r="AY519" s="232" t="s">
        <v>214</v>
      </c>
    </row>
    <row r="520" spans="2:65" s="1" customFormat="1" ht="22.5" customHeight="1">
      <c r="B520" s="42"/>
      <c r="C520" s="236" t="s">
        <v>1217</v>
      </c>
      <c r="D520" s="236" t="s">
        <v>179</v>
      </c>
      <c r="E520" s="237" t="s">
        <v>1218</v>
      </c>
      <c r="F520" s="238" t="s">
        <v>1219</v>
      </c>
      <c r="G520" s="239" t="s">
        <v>359</v>
      </c>
      <c r="H520" s="240">
        <v>75.088</v>
      </c>
      <c r="I520" s="241"/>
      <c r="J520" s="242">
        <f>ROUND(I520*H520,2)</f>
        <v>0</v>
      </c>
      <c r="K520" s="238" t="s">
        <v>220</v>
      </c>
      <c r="L520" s="243"/>
      <c r="M520" s="244" t="s">
        <v>22</v>
      </c>
      <c r="N520" s="245" t="s">
        <v>49</v>
      </c>
      <c r="O520" s="43"/>
      <c r="P520" s="215">
        <f>O520*H520</f>
        <v>0</v>
      </c>
      <c r="Q520" s="215">
        <v>0.00931</v>
      </c>
      <c r="R520" s="215">
        <f>Q520*H520</f>
        <v>0.69906928</v>
      </c>
      <c r="S520" s="215">
        <v>0</v>
      </c>
      <c r="T520" s="216">
        <f>S520*H520</f>
        <v>0</v>
      </c>
      <c r="AR520" s="25" t="s">
        <v>416</v>
      </c>
      <c r="AT520" s="25" t="s">
        <v>179</v>
      </c>
      <c r="AU520" s="25" t="s">
        <v>86</v>
      </c>
      <c r="AY520" s="25" t="s">
        <v>214</v>
      </c>
      <c r="BE520" s="217">
        <f>IF(N520="základní",J520,0)</f>
        <v>0</v>
      </c>
      <c r="BF520" s="217">
        <f>IF(N520="snížená",J520,0)</f>
        <v>0</v>
      </c>
      <c r="BG520" s="217">
        <f>IF(N520="zákl. přenesená",J520,0)</f>
        <v>0</v>
      </c>
      <c r="BH520" s="217">
        <f>IF(N520="sníž. přenesená",J520,0)</f>
        <v>0</v>
      </c>
      <c r="BI520" s="217">
        <f>IF(N520="nulová",J520,0)</f>
        <v>0</v>
      </c>
      <c r="BJ520" s="25" t="s">
        <v>24</v>
      </c>
      <c r="BK520" s="217">
        <f>ROUND(I520*H520,2)</f>
        <v>0</v>
      </c>
      <c r="BL520" s="25" t="s">
        <v>310</v>
      </c>
      <c r="BM520" s="25" t="s">
        <v>1220</v>
      </c>
    </row>
    <row r="521" spans="2:47" s="1" customFormat="1" ht="40.5">
      <c r="B521" s="42"/>
      <c r="C521" s="64"/>
      <c r="D521" s="218" t="s">
        <v>223</v>
      </c>
      <c r="E521" s="64"/>
      <c r="F521" s="219" t="s">
        <v>1221</v>
      </c>
      <c r="G521" s="64"/>
      <c r="H521" s="64"/>
      <c r="I521" s="174"/>
      <c r="J521" s="64"/>
      <c r="K521" s="64"/>
      <c r="L521" s="62"/>
      <c r="M521" s="220"/>
      <c r="N521" s="43"/>
      <c r="O521" s="43"/>
      <c r="P521" s="43"/>
      <c r="Q521" s="43"/>
      <c r="R521" s="43"/>
      <c r="S521" s="43"/>
      <c r="T521" s="79"/>
      <c r="AT521" s="25" t="s">
        <v>223</v>
      </c>
      <c r="AU521" s="25" t="s">
        <v>86</v>
      </c>
    </row>
    <row r="522" spans="2:51" s="12" customFormat="1" ht="13.5">
      <c r="B522" s="221"/>
      <c r="C522" s="222"/>
      <c r="D522" s="223" t="s">
        <v>224</v>
      </c>
      <c r="E522" s="222"/>
      <c r="F522" s="225" t="s">
        <v>1222</v>
      </c>
      <c r="G522" s="222"/>
      <c r="H522" s="226">
        <v>75.088</v>
      </c>
      <c r="I522" s="227"/>
      <c r="J522" s="222"/>
      <c r="K522" s="222"/>
      <c r="L522" s="228"/>
      <c r="M522" s="229"/>
      <c r="N522" s="230"/>
      <c r="O522" s="230"/>
      <c r="P522" s="230"/>
      <c r="Q522" s="230"/>
      <c r="R522" s="230"/>
      <c r="S522" s="230"/>
      <c r="T522" s="231"/>
      <c r="AT522" s="232" t="s">
        <v>224</v>
      </c>
      <c r="AU522" s="232" t="s">
        <v>86</v>
      </c>
      <c r="AV522" s="12" t="s">
        <v>86</v>
      </c>
      <c r="AW522" s="12" t="s">
        <v>6</v>
      </c>
      <c r="AX522" s="12" t="s">
        <v>24</v>
      </c>
      <c r="AY522" s="232" t="s">
        <v>214</v>
      </c>
    </row>
    <row r="523" spans="2:65" s="1" customFormat="1" ht="22.5" customHeight="1">
      <c r="B523" s="42"/>
      <c r="C523" s="206" t="s">
        <v>1223</v>
      </c>
      <c r="D523" s="206" t="s">
        <v>216</v>
      </c>
      <c r="E523" s="207" t="s">
        <v>1224</v>
      </c>
      <c r="F523" s="208" t="s">
        <v>1225</v>
      </c>
      <c r="G523" s="209" t="s">
        <v>359</v>
      </c>
      <c r="H523" s="210">
        <v>23.4</v>
      </c>
      <c r="I523" s="211"/>
      <c r="J523" s="212">
        <f>ROUND(I523*H523,2)</f>
        <v>0</v>
      </c>
      <c r="K523" s="208" t="s">
        <v>234</v>
      </c>
      <c r="L523" s="62"/>
      <c r="M523" s="213" t="s">
        <v>22</v>
      </c>
      <c r="N523" s="214" t="s">
        <v>49</v>
      </c>
      <c r="O523" s="43"/>
      <c r="P523" s="215">
        <f>O523*H523</f>
        <v>0</v>
      </c>
      <c r="Q523" s="215">
        <v>0</v>
      </c>
      <c r="R523" s="215">
        <f>Q523*H523</f>
        <v>0</v>
      </c>
      <c r="S523" s="215">
        <v>0</v>
      </c>
      <c r="T523" s="216">
        <f>S523*H523</f>
        <v>0</v>
      </c>
      <c r="AR523" s="25" t="s">
        <v>310</v>
      </c>
      <c r="AT523" s="25" t="s">
        <v>216</v>
      </c>
      <c r="AU523" s="25" t="s">
        <v>86</v>
      </c>
      <c r="AY523" s="25" t="s">
        <v>214</v>
      </c>
      <c r="BE523" s="217">
        <f>IF(N523="základní",J523,0)</f>
        <v>0</v>
      </c>
      <c r="BF523" s="217">
        <f>IF(N523="snížená",J523,0)</f>
        <v>0</v>
      </c>
      <c r="BG523" s="217">
        <f>IF(N523="zákl. přenesená",J523,0)</f>
        <v>0</v>
      </c>
      <c r="BH523" s="217">
        <f>IF(N523="sníž. přenesená",J523,0)</f>
        <v>0</v>
      </c>
      <c r="BI523" s="217">
        <f>IF(N523="nulová",J523,0)</f>
        <v>0</v>
      </c>
      <c r="BJ523" s="25" t="s">
        <v>24</v>
      </c>
      <c r="BK523" s="217">
        <f>ROUND(I523*H523,2)</f>
        <v>0</v>
      </c>
      <c r="BL523" s="25" t="s">
        <v>310</v>
      </c>
      <c r="BM523" s="25" t="s">
        <v>1226</v>
      </c>
    </row>
    <row r="524" spans="2:47" s="1" customFormat="1" ht="27">
      <c r="B524" s="42"/>
      <c r="C524" s="64"/>
      <c r="D524" s="218" t="s">
        <v>223</v>
      </c>
      <c r="E524" s="64"/>
      <c r="F524" s="219" t="s">
        <v>1227</v>
      </c>
      <c r="G524" s="64"/>
      <c r="H524" s="64"/>
      <c r="I524" s="174"/>
      <c r="J524" s="64"/>
      <c r="K524" s="64"/>
      <c r="L524" s="62"/>
      <c r="M524" s="220"/>
      <c r="N524" s="43"/>
      <c r="O524" s="43"/>
      <c r="P524" s="43"/>
      <c r="Q524" s="43"/>
      <c r="R524" s="43"/>
      <c r="S524" s="43"/>
      <c r="T524" s="79"/>
      <c r="AT524" s="25" t="s">
        <v>223</v>
      </c>
      <c r="AU524" s="25" t="s">
        <v>86</v>
      </c>
    </row>
    <row r="525" spans="2:51" s="12" customFormat="1" ht="13.5">
      <c r="B525" s="221"/>
      <c r="C525" s="222"/>
      <c r="D525" s="223" t="s">
        <v>224</v>
      </c>
      <c r="E525" s="224" t="s">
        <v>471</v>
      </c>
      <c r="F525" s="225" t="s">
        <v>1228</v>
      </c>
      <c r="G525" s="222"/>
      <c r="H525" s="226">
        <v>23.4</v>
      </c>
      <c r="I525" s="227"/>
      <c r="J525" s="222"/>
      <c r="K525" s="222"/>
      <c r="L525" s="228"/>
      <c r="M525" s="229"/>
      <c r="N525" s="230"/>
      <c r="O525" s="230"/>
      <c r="P525" s="230"/>
      <c r="Q525" s="230"/>
      <c r="R525" s="230"/>
      <c r="S525" s="230"/>
      <c r="T525" s="231"/>
      <c r="AT525" s="232" t="s">
        <v>224</v>
      </c>
      <c r="AU525" s="232" t="s">
        <v>86</v>
      </c>
      <c r="AV525" s="12" t="s">
        <v>86</v>
      </c>
      <c r="AW525" s="12" t="s">
        <v>41</v>
      </c>
      <c r="AX525" s="12" t="s">
        <v>24</v>
      </c>
      <c r="AY525" s="232" t="s">
        <v>214</v>
      </c>
    </row>
    <row r="526" spans="2:65" s="1" customFormat="1" ht="22.5" customHeight="1">
      <c r="B526" s="42"/>
      <c r="C526" s="236" t="s">
        <v>1229</v>
      </c>
      <c r="D526" s="236" t="s">
        <v>179</v>
      </c>
      <c r="E526" s="237" t="s">
        <v>1230</v>
      </c>
      <c r="F526" s="238" t="s">
        <v>1231</v>
      </c>
      <c r="G526" s="239" t="s">
        <v>359</v>
      </c>
      <c r="H526" s="240">
        <v>24.336</v>
      </c>
      <c r="I526" s="241"/>
      <c r="J526" s="242">
        <f>ROUND(I526*H526,2)</f>
        <v>0</v>
      </c>
      <c r="K526" s="238" t="s">
        <v>234</v>
      </c>
      <c r="L526" s="243"/>
      <c r="M526" s="244" t="s">
        <v>22</v>
      </c>
      <c r="N526" s="245" t="s">
        <v>49</v>
      </c>
      <c r="O526" s="43"/>
      <c r="P526" s="215">
        <f>O526*H526</f>
        <v>0</v>
      </c>
      <c r="Q526" s="215">
        <v>0.0199</v>
      </c>
      <c r="R526" s="215">
        <f>Q526*H526</f>
        <v>0.4842864</v>
      </c>
      <c r="S526" s="215">
        <v>0</v>
      </c>
      <c r="T526" s="216">
        <f>S526*H526</f>
        <v>0</v>
      </c>
      <c r="AR526" s="25" t="s">
        <v>416</v>
      </c>
      <c r="AT526" s="25" t="s">
        <v>179</v>
      </c>
      <c r="AU526" s="25" t="s">
        <v>86</v>
      </c>
      <c r="AY526" s="25" t="s">
        <v>214</v>
      </c>
      <c r="BE526" s="217">
        <f>IF(N526="základní",J526,0)</f>
        <v>0</v>
      </c>
      <c r="BF526" s="217">
        <f>IF(N526="snížená",J526,0)</f>
        <v>0</v>
      </c>
      <c r="BG526" s="217">
        <f>IF(N526="zákl. přenesená",J526,0)</f>
        <v>0</v>
      </c>
      <c r="BH526" s="217">
        <f>IF(N526="sníž. přenesená",J526,0)</f>
        <v>0</v>
      </c>
      <c r="BI526" s="217">
        <f>IF(N526="nulová",J526,0)</f>
        <v>0</v>
      </c>
      <c r="BJ526" s="25" t="s">
        <v>24</v>
      </c>
      <c r="BK526" s="217">
        <f>ROUND(I526*H526,2)</f>
        <v>0</v>
      </c>
      <c r="BL526" s="25" t="s">
        <v>310</v>
      </c>
      <c r="BM526" s="25" t="s">
        <v>1232</v>
      </c>
    </row>
    <row r="527" spans="2:47" s="1" customFormat="1" ht="13.5">
      <c r="B527" s="42"/>
      <c r="C527" s="64"/>
      <c r="D527" s="218" t="s">
        <v>223</v>
      </c>
      <c r="E527" s="64"/>
      <c r="F527" s="219" t="s">
        <v>1233</v>
      </c>
      <c r="G527" s="64"/>
      <c r="H527" s="64"/>
      <c r="I527" s="174"/>
      <c r="J527" s="64"/>
      <c r="K527" s="64"/>
      <c r="L527" s="62"/>
      <c r="M527" s="220"/>
      <c r="N527" s="43"/>
      <c r="O527" s="43"/>
      <c r="P527" s="43"/>
      <c r="Q527" s="43"/>
      <c r="R527" s="43"/>
      <c r="S527" s="43"/>
      <c r="T527" s="79"/>
      <c r="AT527" s="25" t="s">
        <v>223</v>
      </c>
      <c r="AU527" s="25" t="s">
        <v>86</v>
      </c>
    </row>
    <row r="528" spans="2:51" s="12" customFormat="1" ht="13.5">
      <c r="B528" s="221"/>
      <c r="C528" s="222"/>
      <c r="D528" s="223" t="s">
        <v>224</v>
      </c>
      <c r="E528" s="224" t="s">
        <v>22</v>
      </c>
      <c r="F528" s="225" t="s">
        <v>1234</v>
      </c>
      <c r="G528" s="222"/>
      <c r="H528" s="226">
        <v>24.336</v>
      </c>
      <c r="I528" s="227"/>
      <c r="J528" s="222"/>
      <c r="K528" s="222"/>
      <c r="L528" s="228"/>
      <c r="M528" s="229"/>
      <c r="N528" s="230"/>
      <c r="O528" s="230"/>
      <c r="P528" s="230"/>
      <c r="Q528" s="230"/>
      <c r="R528" s="230"/>
      <c r="S528" s="230"/>
      <c r="T528" s="231"/>
      <c r="AT528" s="232" t="s">
        <v>224</v>
      </c>
      <c r="AU528" s="232" t="s">
        <v>86</v>
      </c>
      <c r="AV528" s="12" t="s">
        <v>86</v>
      </c>
      <c r="AW528" s="12" t="s">
        <v>41</v>
      </c>
      <c r="AX528" s="12" t="s">
        <v>24</v>
      </c>
      <c r="AY528" s="232" t="s">
        <v>214</v>
      </c>
    </row>
    <row r="529" spans="2:65" s="1" customFormat="1" ht="22.5" customHeight="1">
      <c r="B529" s="42"/>
      <c r="C529" s="206" t="s">
        <v>1235</v>
      </c>
      <c r="D529" s="206" t="s">
        <v>216</v>
      </c>
      <c r="E529" s="207" t="s">
        <v>1236</v>
      </c>
      <c r="F529" s="208" t="s">
        <v>1237</v>
      </c>
      <c r="G529" s="209" t="s">
        <v>307</v>
      </c>
      <c r="H529" s="210">
        <v>93.6</v>
      </c>
      <c r="I529" s="211"/>
      <c r="J529" s="212">
        <f>ROUND(I529*H529,2)</f>
        <v>0</v>
      </c>
      <c r="K529" s="208" t="s">
        <v>234</v>
      </c>
      <c r="L529" s="62"/>
      <c r="M529" s="213" t="s">
        <v>22</v>
      </c>
      <c r="N529" s="214" t="s">
        <v>49</v>
      </c>
      <c r="O529" s="43"/>
      <c r="P529" s="215">
        <f>O529*H529</f>
        <v>0</v>
      </c>
      <c r="Q529" s="215">
        <v>0</v>
      </c>
      <c r="R529" s="215">
        <f>Q529*H529</f>
        <v>0</v>
      </c>
      <c r="S529" s="215">
        <v>0</v>
      </c>
      <c r="T529" s="216">
        <f>S529*H529</f>
        <v>0</v>
      </c>
      <c r="AR529" s="25" t="s">
        <v>310</v>
      </c>
      <c r="AT529" s="25" t="s">
        <v>216</v>
      </c>
      <c r="AU529" s="25" t="s">
        <v>86</v>
      </c>
      <c r="AY529" s="25" t="s">
        <v>214</v>
      </c>
      <c r="BE529" s="217">
        <f>IF(N529="základní",J529,0)</f>
        <v>0</v>
      </c>
      <c r="BF529" s="217">
        <f>IF(N529="snížená",J529,0)</f>
        <v>0</v>
      </c>
      <c r="BG529" s="217">
        <f>IF(N529="zákl. přenesená",J529,0)</f>
        <v>0</v>
      </c>
      <c r="BH529" s="217">
        <f>IF(N529="sníž. přenesená",J529,0)</f>
        <v>0</v>
      </c>
      <c r="BI529" s="217">
        <f>IF(N529="nulová",J529,0)</f>
        <v>0</v>
      </c>
      <c r="BJ529" s="25" t="s">
        <v>24</v>
      </c>
      <c r="BK529" s="217">
        <f>ROUND(I529*H529,2)</f>
        <v>0</v>
      </c>
      <c r="BL529" s="25" t="s">
        <v>310</v>
      </c>
      <c r="BM529" s="25" t="s">
        <v>1238</v>
      </c>
    </row>
    <row r="530" spans="2:47" s="1" customFormat="1" ht="13.5">
      <c r="B530" s="42"/>
      <c r="C530" s="64"/>
      <c r="D530" s="218" t="s">
        <v>223</v>
      </c>
      <c r="E530" s="64"/>
      <c r="F530" s="219" t="s">
        <v>1239</v>
      </c>
      <c r="G530" s="64"/>
      <c r="H530" s="64"/>
      <c r="I530" s="174"/>
      <c r="J530" s="64"/>
      <c r="K530" s="64"/>
      <c r="L530" s="62"/>
      <c r="M530" s="220"/>
      <c r="N530" s="43"/>
      <c r="O530" s="43"/>
      <c r="P530" s="43"/>
      <c r="Q530" s="43"/>
      <c r="R530" s="43"/>
      <c r="S530" s="43"/>
      <c r="T530" s="79"/>
      <c r="AT530" s="25" t="s">
        <v>223</v>
      </c>
      <c r="AU530" s="25" t="s">
        <v>86</v>
      </c>
    </row>
    <row r="531" spans="2:51" s="12" customFormat="1" ht="13.5">
      <c r="B531" s="221"/>
      <c r="C531" s="222"/>
      <c r="D531" s="223" t="s">
        <v>224</v>
      </c>
      <c r="E531" s="224" t="s">
        <v>22</v>
      </c>
      <c r="F531" s="225" t="s">
        <v>1240</v>
      </c>
      <c r="G531" s="222"/>
      <c r="H531" s="226">
        <v>93.6</v>
      </c>
      <c r="I531" s="227"/>
      <c r="J531" s="222"/>
      <c r="K531" s="222"/>
      <c r="L531" s="228"/>
      <c r="M531" s="229"/>
      <c r="N531" s="230"/>
      <c r="O531" s="230"/>
      <c r="P531" s="230"/>
      <c r="Q531" s="230"/>
      <c r="R531" s="230"/>
      <c r="S531" s="230"/>
      <c r="T531" s="231"/>
      <c r="AT531" s="232" t="s">
        <v>224</v>
      </c>
      <c r="AU531" s="232" t="s">
        <v>86</v>
      </c>
      <c r="AV531" s="12" t="s">
        <v>86</v>
      </c>
      <c r="AW531" s="12" t="s">
        <v>41</v>
      </c>
      <c r="AX531" s="12" t="s">
        <v>24</v>
      </c>
      <c r="AY531" s="232" t="s">
        <v>214</v>
      </c>
    </row>
    <row r="532" spans="2:65" s="1" customFormat="1" ht="22.5" customHeight="1">
      <c r="B532" s="42"/>
      <c r="C532" s="236" t="s">
        <v>1241</v>
      </c>
      <c r="D532" s="236" t="s">
        <v>179</v>
      </c>
      <c r="E532" s="237" t="s">
        <v>1242</v>
      </c>
      <c r="F532" s="238" t="s">
        <v>1243</v>
      </c>
      <c r="G532" s="239" t="s">
        <v>233</v>
      </c>
      <c r="H532" s="240">
        <v>0.234</v>
      </c>
      <c r="I532" s="241"/>
      <c r="J532" s="242">
        <f>ROUND(I532*H532,2)</f>
        <v>0</v>
      </c>
      <c r="K532" s="238" t="s">
        <v>234</v>
      </c>
      <c r="L532" s="243"/>
      <c r="M532" s="244" t="s">
        <v>22</v>
      </c>
      <c r="N532" s="245" t="s">
        <v>49</v>
      </c>
      <c r="O532" s="43"/>
      <c r="P532" s="215">
        <f>O532*H532</f>
        <v>0</v>
      </c>
      <c r="Q532" s="215">
        <v>0.55</v>
      </c>
      <c r="R532" s="215">
        <f>Q532*H532</f>
        <v>0.1287</v>
      </c>
      <c r="S532" s="215">
        <v>0</v>
      </c>
      <c r="T532" s="216">
        <f>S532*H532</f>
        <v>0</v>
      </c>
      <c r="AR532" s="25" t="s">
        <v>416</v>
      </c>
      <c r="AT532" s="25" t="s">
        <v>179</v>
      </c>
      <c r="AU532" s="25" t="s">
        <v>86</v>
      </c>
      <c r="AY532" s="25" t="s">
        <v>214</v>
      </c>
      <c r="BE532" s="217">
        <f>IF(N532="základní",J532,0)</f>
        <v>0</v>
      </c>
      <c r="BF532" s="217">
        <f>IF(N532="snížená",J532,0)</f>
        <v>0</v>
      </c>
      <c r="BG532" s="217">
        <f>IF(N532="zákl. přenesená",J532,0)</f>
        <v>0</v>
      </c>
      <c r="BH532" s="217">
        <f>IF(N532="sníž. přenesená",J532,0)</f>
        <v>0</v>
      </c>
      <c r="BI532" s="217">
        <f>IF(N532="nulová",J532,0)</f>
        <v>0</v>
      </c>
      <c r="BJ532" s="25" t="s">
        <v>24</v>
      </c>
      <c r="BK532" s="217">
        <f>ROUND(I532*H532,2)</f>
        <v>0</v>
      </c>
      <c r="BL532" s="25" t="s">
        <v>310</v>
      </c>
      <c r="BM532" s="25" t="s">
        <v>1244</v>
      </c>
    </row>
    <row r="533" spans="2:47" s="1" customFormat="1" ht="27">
      <c r="B533" s="42"/>
      <c r="C533" s="64"/>
      <c r="D533" s="218" t="s">
        <v>223</v>
      </c>
      <c r="E533" s="64"/>
      <c r="F533" s="219" t="s">
        <v>1245</v>
      </c>
      <c r="G533" s="64"/>
      <c r="H533" s="64"/>
      <c r="I533" s="174"/>
      <c r="J533" s="64"/>
      <c r="K533" s="64"/>
      <c r="L533" s="62"/>
      <c r="M533" s="220"/>
      <c r="N533" s="43"/>
      <c r="O533" s="43"/>
      <c r="P533" s="43"/>
      <c r="Q533" s="43"/>
      <c r="R533" s="43"/>
      <c r="S533" s="43"/>
      <c r="T533" s="79"/>
      <c r="AT533" s="25" t="s">
        <v>223</v>
      </c>
      <c r="AU533" s="25" t="s">
        <v>86</v>
      </c>
    </row>
    <row r="534" spans="2:51" s="12" customFormat="1" ht="13.5">
      <c r="B534" s="221"/>
      <c r="C534" s="222"/>
      <c r="D534" s="223" t="s">
        <v>224</v>
      </c>
      <c r="E534" s="224" t="s">
        <v>22</v>
      </c>
      <c r="F534" s="225" t="s">
        <v>1246</v>
      </c>
      <c r="G534" s="222"/>
      <c r="H534" s="226">
        <v>0.234</v>
      </c>
      <c r="I534" s="227"/>
      <c r="J534" s="222"/>
      <c r="K534" s="222"/>
      <c r="L534" s="228"/>
      <c r="M534" s="229"/>
      <c r="N534" s="230"/>
      <c r="O534" s="230"/>
      <c r="P534" s="230"/>
      <c r="Q534" s="230"/>
      <c r="R534" s="230"/>
      <c r="S534" s="230"/>
      <c r="T534" s="231"/>
      <c r="AT534" s="232" t="s">
        <v>224</v>
      </c>
      <c r="AU534" s="232" t="s">
        <v>86</v>
      </c>
      <c r="AV534" s="12" t="s">
        <v>86</v>
      </c>
      <c r="AW534" s="12" t="s">
        <v>41</v>
      </c>
      <c r="AX534" s="12" t="s">
        <v>24</v>
      </c>
      <c r="AY534" s="232" t="s">
        <v>214</v>
      </c>
    </row>
    <row r="535" spans="2:65" s="1" customFormat="1" ht="22.5" customHeight="1">
      <c r="B535" s="42"/>
      <c r="C535" s="206" t="s">
        <v>1247</v>
      </c>
      <c r="D535" s="206" t="s">
        <v>216</v>
      </c>
      <c r="E535" s="207" t="s">
        <v>1248</v>
      </c>
      <c r="F535" s="208" t="s">
        <v>1249</v>
      </c>
      <c r="G535" s="209" t="s">
        <v>359</v>
      </c>
      <c r="H535" s="210">
        <v>4</v>
      </c>
      <c r="I535" s="211"/>
      <c r="J535" s="212">
        <f>ROUND(I535*H535,2)</f>
        <v>0</v>
      </c>
      <c r="K535" s="208" t="s">
        <v>234</v>
      </c>
      <c r="L535" s="62"/>
      <c r="M535" s="213" t="s">
        <v>22</v>
      </c>
      <c r="N535" s="214" t="s">
        <v>49</v>
      </c>
      <c r="O535" s="43"/>
      <c r="P535" s="215">
        <f>O535*H535</f>
        <v>0</v>
      </c>
      <c r="Q535" s="215">
        <v>0.00025</v>
      </c>
      <c r="R535" s="215">
        <f>Q535*H535</f>
        <v>0.001</v>
      </c>
      <c r="S535" s="215">
        <v>0</v>
      </c>
      <c r="T535" s="216">
        <f>S535*H535</f>
        <v>0</v>
      </c>
      <c r="AR535" s="25" t="s">
        <v>221</v>
      </c>
      <c r="AT535" s="25" t="s">
        <v>216</v>
      </c>
      <c r="AU535" s="25" t="s">
        <v>86</v>
      </c>
      <c r="AY535" s="25" t="s">
        <v>214</v>
      </c>
      <c r="BE535" s="217">
        <f>IF(N535="základní",J535,0)</f>
        <v>0</v>
      </c>
      <c r="BF535" s="217">
        <f>IF(N535="snížená",J535,0)</f>
        <v>0</v>
      </c>
      <c r="BG535" s="217">
        <f>IF(N535="zákl. přenesená",J535,0)</f>
        <v>0</v>
      </c>
      <c r="BH535" s="217">
        <f>IF(N535="sníž. přenesená",J535,0)</f>
        <v>0</v>
      </c>
      <c r="BI535" s="217">
        <f>IF(N535="nulová",J535,0)</f>
        <v>0</v>
      </c>
      <c r="BJ535" s="25" t="s">
        <v>24</v>
      </c>
      <c r="BK535" s="217">
        <f>ROUND(I535*H535,2)</f>
        <v>0</v>
      </c>
      <c r="BL535" s="25" t="s">
        <v>221</v>
      </c>
      <c r="BM535" s="25" t="s">
        <v>1250</v>
      </c>
    </row>
    <row r="536" spans="2:47" s="1" customFormat="1" ht="27">
      <c r="B536" s="42"/>
      <c r="C536" s="64"/>
      <c r="D536" s="218" t="s">
        <v>223</v>
      </c>
      <c r="E536" s="64"/>
      <c r="F536" s="219" t="s">
        <v>1251</v>
      </c>
      <c r="G536" s="64"/>
      <c r="H536" s="64"/>
      <c r="I536" s="174"/>
      <c r="J536" s="64"/>
      <c r="K536" s="64"/>
      <c r="L536" s="62"/>
      <c r="M536" s="220"/>
      <c r="N536" s="43"/>
      <c r="O536" s="43"/>
      <c r="P536" s="43"/>
      <c r="Q536" s="43"/>
      <c r="R536" s="43"/>
      <c r="S536" s="43"/>
      <c r="T536" s="79"/>
      <c r="AT536" s="25" t="s">
        <v>223</v>
      </c>
      <c r="AU536" s="25" t="s">
        <v>86</v>
      </c>
    </row>
    <row r="537" spans="2:51" s="12" customFormat="1" ht="13.5">
      <c r="B537" s="221"/>
      <c r="C537" s="222"/>
      <c r="D537" s="223" t="s">
        <v>224</v>
      </c>
      <c r="E537" s="224" t="s">
        <v>22</v>
      </c>
      <c r="F537" s="225" t="s">
        <v>1252</v>
      </c>
      <c r="G537" s="222"/>
      <c r="H537" s="226">
        <v>4</v>
      </c>
      <c r="I537" s="227"/>
      <c r="J537" s="222"/>
      <c r="K537" s="222"/>
      <c r="L537" s="228"/>
      <c r="M537" s="229"/>
      <c r="N537" s="230"/>
      <c r="O537" s="230"/>
      <c r="P537" s="230"/>
      <c r="Q537" s="230"/>
      <c r="R537" s="230"/>
      <c r="S537" s="230"/>
      <c r="T537" s="231"/>
      <c r="AT537" s="232" t="s">
        <v>224</v>
      </c>
      <c r="AU537" s="232" t="s">
        <v>86</v>
      </c>
      <c r="AV537" s="12" t="s">
        <v>86</v>
      </c>
      <c r="AW537" s="12" t="s">
        <v>41</v>
      </c>
      <c r="AX537" s="12" t="s">
        <v>24</v>
      </c>
      <c r="AY537" s="232" t="s">
        <v>214</v>
      </c>
    </row>
    <row r="538" spans="2:65" s="1" customFormat="1" ht="22.5" customHeight="1">
      <c r="B538" s="42"/>
      <c r="C538" s="236" t="s">
        <v>1253</v>
      </c>
      <c r="D538" s="236" t="s">
        <v>179</v>
      </c>
      <c r="E538" s="237" t="s">
        <v>1254</v>
      </c>
      <c r="F538" s="238" t="s">
        <v>1255</v>
      </c>
      <c r="G538" s="239" t="s">
        <v>313</v>
      </c>
      <c r="H538" s="240">
        <v>2</v>
      </c>
      <c r="I538" s="241"/>
      <c r="J538" s="242">
        <f>ROUND(I538*H538,2)</f>
        <v>0</v>
      </c>
      <c r="K538" s="238" t="s">
        <v>22</v>
      </c>
      <c r="L538" s="243"/>
      <c r="M538" s="244" t="s">
        <v>22</v>
      </c>
      <c r="N538" s="245" t="s">
        <v>49</v>
      </c>
      <c r="O538" s="43"/>
      <c r="P538" s="215">
        <f>O538*H538</f>
        <v>0</v>
      </c>
      <c r="Q538" s="215">
        <v>0.026</v>
      </c>
      <c r="R538" s="215">
        <f>Q538*H538</f>
        <v>0.052</v>
      </c>
      <c r="S538" s="215">
        <v>0</v>
      </c>
      <c r="T538" s="216">
        <f>S538*H538</f>
        <v>0</v>
      </c>
      <c r="AR538" s="25" t="s">
        <v>416</v>
      </c>
      <c r="AT538" s="25" t="s">
        <v>179</v>
      </c>
      <c r="AU538" s="25" t="s">
        <v>86</v>
      </c>
      <c r="AY538" s="25" t="s">
        <v>214</v>
      </c>
      <c r="BE538" s="217">
        <f>IF(N538="základní",J538,0)</f>
        <v>0</v>
      </c>
      <c r="BF538" s="217">
        <f>IF(N538="snížená",J538,0)</f>
        <v>0</v>
      </c>
      <c r="BG538" s="217">
        <f>IF(N538="zákl. přenesená",J538,0)</f>
        <v>0</v>
      </c>
      <c r="BH538" s="217">
        <f>IF(N538="sníž. přenesená",J538,0)</f>
        <v>0</v>
      </c>
      <c r="BI538" s="217">
        <f>IF(N538="nulová",J538,0)</f>
        <v>0</v>
      </c>
      <c r="BJ538" s="25" t="s">
        <v>24</v>
      </c>
      <c r="BK538" s="217">
        <f>ROUND(I538*H538,2)</f>
        <v>0</v>
      </c>
      <c r="BL538" s="25" t="s">
        <v>310</v>
      </c>
      <c r="BM538" s="25" t="s">
        <v>1256</v>
      </c>
    </row>
    <row r="539" spans="2:65" s="1" customFormat="1" ht="22.5" customHeight="1">
      <c r="B539" s="42"/>
      <c r="C539" s="236" t="s">
        <v>1257</v>
      </c>
      <c r="D539" s="236" t="s">
        <v>179</v>
      </c>
      <c r="E539" s="237" t="s">
        <v>1258</v>
      </c>
      <c r="F539" s="238" t="s">
        <v>1259</v>
      </c>
      <c r="G539" s="239" t="s">
        <v>313</v>
      </c>
      <c r="H539" s="240">
        <v>2</v>
      </c>
      <c r="I539" s="241"/>
      <c r="J539" s="242">
        <f>ROUND(I539*H539,2)</f>
        <v>0</v>
      </c>
      <c r="K539" s="238" t="s">
        <v>22</v>
      </c>
      <c r="L539" s="243"/>
      <c r="M539" s="244" t="s">
        <v>22</v>
      </c>
      <c r="N539" s="245" t="s">
        <v>49</v>
      </c>
      <c r="O539" s="43"/>
      <c r="P539" s="215">
        <f>O539*H539</f>
        <v>0</v>
      </c>
      <c r="Q539" s="215">
        <v>0.019</v>
      </c>
      <c r="R539" s="215">
        <f>Q539*H539</f>
        <v>0.038</v>
      </c>
      <c r="S539" s="215">
        <v>0</v>
      </c>
      <c r="T539" s="216">
        <f>S539*H539</f>
        <v>0</v>
      </c>
      <c r="AR539" s="25" t="s">
        <v>416</v>
      </c>
      <c r="AT539" s="25" t="s">
        <v>179</v>
      </c>
      <c r="AU539" s="25" t="s">
        <v>86</v>
      </c>
      <c r="AY539" s="25" t="s">
        <v>214</v>
      </c>
      <c r="BE539" s="217">
        <f>IF(N539="základní",J539,0)</f>
        <v>0</v>
      </c>
      <c r="BF539" s="217">
        <f>IF(N539="snížená",J539,0)</f>
        <v>0</v>
      </c>
      <c r="BG539" s="217">
        <f>IF(N539="zákl. přenesená",J539,0)</f>
        <v>0</v>
      </c>
      <c r="BH539" s="217">
        <f>IF(N539="sníž. přenesená",J539,0)</f>
        <v>0</v>
      </c>
      <c r="BI539" s="217">
        <f>IF(N539="nulová",J539,0)</f>
        <v>0</v>
      </c>
      <c r="BJ539" s="25" t="s">
        <v>24</v>
      </c>
      <c r="BK539" s="217">
        <f>ROUND(I539*H539,2)</f>
        <v>0</v>
      </c>
      <c r="BL539" s="25" t="s">
        <v>310</v>
      </c>
      <c r="BM539" s="25" t="s">
        <v>1260</v>
      </c>
    </row>
    <row r="540" spans="2:65" s="1" customFormat="1" ht="22.5" customHeight="1">
      <c r="B540" s="42"/>
      <c r="C540" s="206" t="s">
        <v>1261</v>
      </c>
      <c r="D540" s="206" t="s">
        <v>216</v>
      </c>
      <c r="E540" s="207" t="s">
        <v>1262</v>
      </c>
      <c r="F540" s="208" t="s">
        <v>1263</v>
      </c>
      <c r="G540" s="209" t="s">
        <v>313</v>
      </c>
      <c r="H540" s="210">
        <v>6</v>
      </c>
      <c r="I540" s="211"/>
      <c r="J540" s="212">
        <f>ROUND(I540*H540,2)</f>
        <v>0</v>
      </c>
      <c r="K540" s="208" t="s">
        <v>234</v>
      </c>
      <c r="L540" s="62"/>
      <c r="M540" s="213" t="s">
        <v>22</v>
      </c>
      <c r="N540" s="214" t="s">
        <v>49</v>
      </c>
      <c r="O540" s="43"/>
      <c r="P540" s="215">
        <f>O540*H540</f>
        <v>0</v>
      </c>
      <c r="Q540" s="215">
        <v>0.00024</v>
      </c>
      <c r="R540" s="215">
        <f>Q540*H540</f>
        <v>0.00144</v>
      </c>
      <c r="S540" s="215">
        <v>0</v>
      </c>
      <c r="T540" s="216">
        <f>S540*H540</f>
        <v>0</v>
      </c>
      <c r="AR540" s="25" t="s">
        <v>310</v>
      </c>
      <c r="AT540" s="25" t="s">
        <v>216</v>
      </c>
      <c r="AU540" s="25" t="s">
        <v>86</v>
      </c>
      <c r="AY540" s="25" t="s">
        <v>214</v>
      </c>
      <c r="BE540" s="217">
        <f>IF(N540="základní",J540,0)</f>
        <v>0</v>
      </c>
      <c r="BF540" s="217">
        <f>IF(N540="snížená",J540,0)</f>
        <v>0</v>
      </c>
      <c r="BG540" s="217">
        <f>IF(N540="zákl. přenesená",J540,0)</f>
        <v>0</v>
      </c>
      <c r="BH540" s="217">
        <f>IF(N540="sníž. přenesená",J540,0)</f>
        <v>0</v>
      </c>
      <c r="BI540" s="217">
        <f>IF(N540="nulová",J540,0)</f>
        <v>0</v>
      </c>
      <c r="BJ540" s="25" t="s">
        <v>24</v>
      </c>
      <c r="BK540" s="217">
        <f>ROUND(I540*H540,2)</f>
        <v>0</v>
      </c>
      <c r="BL540" s="25" t="s">
        <v>310</v>
      </c>
      <c r="BM540" s="25" t="s">
        <v>1264</v>
      </c>
    </row>
    <row r="541" spans="2:51" s="12" customFormat="1" ht="13.5">
      <c r="B541" s="221"/>
      <c r="C541" s="222"/>
      <c r="D541" s="223" t="s">
        <v>224</v>
      </c>
      <c r="E541" s="224" t="s">
        <v>22</v>
      </c>
      <c r="F541" s="225" t="s">
        <v>1265</v>
      </c>
      <c r="G541" s="222"/>
      <c r="H541" s="226">
        <v>6</v>
      </c>
      <c r="I541" s="227"/>
      <c r="J541" s="222"/>
      <c r="K541" s="222"/>
      <c r="L541" s="228"/>
      <c r="M541" s="229"/>
      <c r="N541" s="230"/>
      <c r="O541" s="230"/>
      <c r="P541" s="230"/>
      <c r="Q541" s="230"/>
      <c r="R541" s="230"/>
      <c r="S541" s="230"/>
      <c r="T541" s="231"/>
      <c r="AT541" s="232" t="s">
        <v>224</v>
      </c>
      <c r="AU541" s="232" t="s">
        <v>86</v>
      </c>
      <c r="AV541" s="12" t="s">
        <v>86</v>
      </c>
      <c r="AW541" s="12" t="s">
        <v>41</v>
      </c>
      <c r="AX541" s="12" t="s">
        <v>24</v>
      </c>
      <c r="AY541" s="232" t="s">
        <v>214</v>
      </c>
    </row>
    <row r="542" spans="2:65" s="1" customFormat="1" ht="22.5" customHeight="1">
      <c r="B542" s="42"/>
      <c r="C542" s="236" t="s">
        <v>1266</v>
      </c>
      <c r="D542" s="236" t="s">
        <v>179</v>
      </c>
      <c r="E542" s="237" t="s">
        <v>1267</v>
      </c>
      <c r="F542" s="238" t="s">
        <v>1268</v>
      </c>
      <c r="G542" s="239" t="s">
        <v>313</v>
      </c>
      <c r="H542" s="240">
        <v>3</v>
      </c>
      <c r="I542" s="241"/>
      <c r="J542" s="242">
        <f>ROUND(I542*H542,2)</f>
        <v>0</v>
      </c>
      <c r="K542" s="238" t="s">
        <v>22</v>
      </c>
      <c r="L542" s="243"/>
      <c r="M542" s="244" t="s">
        <v>22</v>
      </c>
      <c r="N542" s="245" t="s">
        <v>49</v>
      </c>
      <c r="O542" s="43"/>
      <c r="P542" s="215">
        <f>O542*H542</f>
        <v>0</v>
      </c>
      <c r="Q542" s="215">
        <v>0.026</v>
      </c>
      <c r="R542" s="215">
        <f>Q542*H542</f>
        <v>0.078</v>
      </c>
      <c r="S542" s="215">
        <v>0</v>
      </c>
      <c r="T542" s="216">
        <f>S542*H542</f>
        <v>0</v>
      </c>
      <c r="AR542" s="25" t="s">
        <v>416</v>
      </c>
      <c r="AT542" s="25" t="s">
        <v>179</v>
      </c>
      <c r="AU542" s="25" t="s">
        <v>86</v>
      </c>
      <c r="AY542" s="25" t="s">
        <v>214</v>
      </c>
      <c r="BE542" s="217">
        <f>IF(N542="základní",J542,0)</f>
        <v>0</v>
      </c>
      <c r="BF542" s="217">
        <f>IF(N542="snížená",J542,0)</f>
        <v>0</v>
      </c>
      <c r="BG542" s="217">
        <f>IF(N542="zákl. přenesená",J542,0)</f>
        <v>0</v>
      </c>
      <c r="BH542" s="217">
        <f>IF(N542="sníž. přenesená",J542,0)</f>
        <v>0</v>
      </c>
      <c r="BI542" s="217">
        <f>IF(N542="nulová",J542,0)</f>
        <v>0</v>
      </c>
      <c r="BJ542" s="25" t="s">
        <v>24</v>
      </c>
      <c r="BK542" s="217">
        <f>ROUND(I542*H542,2)</f>
        <v>0</v>
      </c>
      <c r="BL542" s="25" t="s">
        <v>310</v>
      </c>
      <c r="BM542" s="25" t="s">
        <v>1269</v>
      </c>
    </row>
    <row r="543" spans="2:65" s="1" customFormat="1" ht="22.5" customHeight="1">
      <c r="B543" s="42"/>
      <c r="C543" s="236" t="s">
        <v>1270</v>
      </c>
      <c r="D543" s="236" t="s">
        <v>179</v>
      </c>
      <c r="E543" s="237" t="s">
        <v>1271</v>
      </c>
      <c r="F543" s="238" t="s">
        <v>1272</v>
      </c>
      <c r="G543" s="239" t="s">
        <v>313</v>
      </c>
      <c r="H543" s="240">
        <v>2</v>
      </c>
      <c r="I543" s="241"/>
      <c r="J543" s="242">
        <f>ROUND(I543*H543,2)</f>
        <v>0</v>
      </c>
      <c r="K543" s="238" t="s">
        <v>22</v>
      </c>
      <c r="L543" s="243"/>
      <c r="M543" s="244" t="s">
        <v>22</v>
      </c>
      <c r="N543" s="245" t="s">
        <v>49</v>
      </c>
      <c r="O543" s="43"/>
      <c r="P543" s="215">
        <f>O543*H543</f>
        <v>0</v>
      </c>
      <c r="Q543" s="215">
        <v>0.024</v>
      </c>
      <c r="R543" s="215">
        <f>Q543*H543</f>
        <v>0.048</v>
      </c>
      <c r="S543" s="215">
        <v>0</v>
      </c>
      <c r="T543" s="216">
        <f>S543*H543</f>
        <v>0</v>
      </c>
      <c r="AR543" s="25" t="s">
        <v>416</v>
      </c>
      <c r="AT543" s="25" t="s">
        <v>179</v>
      </c>
      <c r="AU543" s="25" t="s">
        <v>86</v>
      </c>
      <c r="AY543" s="25" t="s">
        <v>214</v>
      </c>
      <c r="BE543" s="217">
        <f>IF(N543="základní",J543,0)</f>
        <v>0</v>
      </c>
      <c r="BF543" s="217">
        <f>IF(N543="snížená",J543,0)</f>
        <v>0</v>
      </c>
      <c r="BG543" s="217">
        <f>IF(N543="zákl. přenesená",J543,0)</f>
        <v>0</v>
      </c>
      <c r="BH543" s="217">
        <f>IF(N543="sníž. přenesená",J543,0)</f>
        <v>0</v>
      </c>
      <c r="BI543" s="217">
        <f>IF(N543="nulová",J543,0)</f>
        <v>0</v>
      </c>
      <c r="BJ543" s="25" t="s">
        <v>24</v>
      </c>
      <c r="BK543" s="217">
        <f>ROUND(I543*H543,2)</f>
        <v>0</v>
      </c>
      <c r="BL543" s="25" t="s">
        <v>310</v>
      </c>
      <c r="BM543" s="25" t="s">
        <v>1273</v>
      </c>
    </row>
    <row r="544" spans="2:65" s="1" customFormat="1" ht="22.5" customHeight="1">
      <c r="B544" s="42"/>
      <c r="C544" s="236" t="s">
        <v>1274</v>
      </c>
      <c r="D544" s="236" t="s">
        <v>179</v>
      </c>
      <c r="E544" s="237" t="s">
        <v>1275</v>
      </c>
      <c r="F544" s="238" t="s">
        <v>1276</v>
      </c>
      <c r="G544" s="239" t="s">
        <v>313</v>
      </c>
      <c r="H544" s="240">
        <v>1</v>
      </c>
      <c r="I544" s="241"/>
      <c r="J544" s="242">
        <f>ROUND(I544*H544,2)</f>
        <v>0</v>
      </c>
      <c r="K544" s="238" t="s">
        <v>22</v>
      </c>
      <c r="L544" s="243"/>
      <c r="M544" s="244" t="s">
        <v>22</v>
      </c>
      <c r="N544" s="245" t="s">
        <v>49</v>
      </c>
      <c r="O544" s="43"/>
      <c r="P544" s="215">
        <f>O544*H544</f>
        <v>0</v>
      </c>
      <c r="Q544" s="215">
        <v>0.022</v>
      </c>
      <c r="R544" s="215">
        <f>Q544*H544</f>
        <v>0.022</v>
      </c>
      <c r="S544" s="215">
        <v>0</v>
      </c>
      <c r="T544" s="216">
        <f>S544*H544</f>
        <v>0</v>
      </c>
      <c r="AR544" s="25" t="s">
        <v>416</v>
      </c>
      <c r="AT544" s="25" t="s">
        <v>179</v>
      </c>
      <c r="AU544" s="25" t="s">
        <v>86</v>
      </c>
      <c r="AY544" s="25" t="s">
        <v>214</v>
      </c>
      <c r="BE544" s="217">
        <f>IF(N544="základní",J544,0)</f>
        <v>0</v>
      </c>
      <c r="BF544" s="217">
        <f>IF(N544="snížená",J544,0)</f>
        <v>0</v>
      </c>
      <c r="BG544" s="217">
        <f>IF(N544="zákl. přenesená",J544,0)</f>
        <v>0</v>
      </c>
      <c r="BH544" s="217">
        <f>IF(N544="sníž. přenesená",J544,0)</f>
        <v>0</v>
      </c>
      <c r="BI544" s="217">
        <f>IF(N544="nulová",J544,0)</f>
        <v>0</v>
      </c>
      <c r="BJ544" s="25" t="s">
        <v>24</v>
      </c>
      <c r="BK544" s="217">
        <f>ROUND(I544*H544,2)</f>
        <v>0</v>
      </c>
      <c r="BL544" s="25" t="s">
        <v>310</v>
      </c>
      <c r="BM544" s="25" t="s">
        <v>1277</v>
      </c>
    </row>
    <row r="545" spans="2:65" s="1" customFormat="1" ht="22.5" customHeight="1">
      <c r="B545" s="42"/>
      <c r="C545" s="206" t="s">
        <v>1278</v>
      </c>
      <c r="D545" s="206" t="s">
        <v>216</v>
      </c>
      <c r="E545" s="207" t="s">
        <v>1279</v>
      </c>
      <c r="F545" s="208" t="s">
        <v>1280</v>
      </c>
      <c r="G545" s="209" t="s">
        <v>373</v>
      </c>
      <c r="H545" s="210">
        <v>1.551</v>
      </c>
      <c r="I545" s="211"/>
      <c r="J545" s="212">
        <f>ROUND(I545*H545,2)</f>
        <v>0</v>
      </c>
      <c r="K545" s="208" t="s">
        <v>220</v>
      </c>
      <c r="L545" s="62"/>
      <c r="M545" s="213" t="s">
        <v>22</v>
      </c>
      <c r="N545" s="214" t="s">
        <v>49</v>
      </c>
      <c r="O545" s="43"/>
      <c r="P545" s="215">
        <f>O545*H545</f>
        <v>0</v>
      </c>
      <c r="Q545" s="215">
        <v>0</v>
      </c>
      <c r="R545" s="215">
        <f>Q545*H545</f>
        <v>0</v>
      </c>
      <c r="S545" s="215">
        <v>0</v>
      </c>
      <c r="T545" s="216">
        <f>S545*H545</f>
        <v>0</v>
      </c>
      <c r="AR545" s="25" t="s">
        <v>310</v>
      </c>
      <c r="AT545" s="25" t="s">
        <v>216</v>
      </c>
      <c r="AU545" s="25" t="s">
        <v>86</v>
      </c>
      <c r="AY545" s="25" t="s">
        <v>214</v>
      </c>
      <c r="BE545" s="217">
        <f>IF(N545="základní",J545,0)</f>
        <v>0</v>
      </c>
      <c r="BF545" s="217">
        <f>IF(N545="snížená",J545,0)</f>
        <v>0</v>
      </c>
      <c r="BG545" s="217">
        <f>IF(N545="zákl. přenesená",J545,0)</f>
        <v>0</v>
      </c>
      <c r="BH545" s="217">
        <f>IF(N545="sníž. přenesená",J545,0)</f>
        <v>0</v>
      </c>
      <c r="BI545" s="217">
        <f>IF(N545="nulová",J545,0)</f>
        <v>0</v>
      </c>
      <c r="BJ545" s="25" t="s">
        <v>24</v>
      </c>
      <c r="BK545" s="217">
        <f>ROUND(I545*H545,2)</f>
        <v>0</v>
      </c>
      <c r="BL545" s="25" t="s">
        <v>310</v>
      </c>
      <c r="BM545" s="25" t="s">
        <v>1281</v>
      </c>
    </row>
    <row r="546" spans="2:47" s="1" customFormat="1" ht="27">
      <c r="B546" s="42"/>
      <c r="C546" s="64"/>
      <c r="D546" s="218" t="s">
        <v>223</v>
      </c>
      <c r="E546" s="64"/>
      <c r="F546" s="219" t="s">
        <v>1282</v>
      </c>
      <c r="G546" s="64"/>
      <c r="H546" s="64"/>
      <c r="I546" s="174"/>
      <c r="J546" s="64"/>
      <c r="K546" s="64"/>
      <c r="L546" s="62"/>
      <c r="M546" s="220"/>
      <c r="N546" s="43"/>
      <c r="O546" s="43"/>
      <c r="P546" s="43"/>
      <c r="Q546" s="43"/>
      <c r="R546" s="43"/>
      <c r="S546" s="43"/>
      <c r="T546" s="79"/>
      <c r="AT546" s="25" t="s">
        <v>223</v>
      </c>
      <c r="AU546" s="25" t="s">
        <v>86</v>
      </c>
    </row>
    <row r="547" spans="2:63" s="11" customFormat="1" ht="29.85" customHeight="1">
      <c r="B547" s="189"/>
      <c r="C547" s="190"/>
      <c r="D547" s="203" t="s">
        <v>77</v>
      </c>
      <c r="E547" s="204" t="s">
        <v>1283</v>
      </c>
      <c r="F547" s="204" t="s">
        <v>1284</v>
      </c>
      <c r="G547" s="190"/>
      <c r="H547" s="190"/>
      <c r="I547" s="193"/>
      <c r="J547" s="205">
        <f>BK547</f>
        <v>0</v>
      </c>
      <c r="K547" s="190"/>
      <c r="L547" s="195"/>
      <c r="M547" s="196"/>
      <c r="N547" s="197"/>
      <c r="O547" s="197"/>
      <c r="P547" s="198">
        <f>SUM(P548:P560)</f>
        <v>0</v>
      </c>
      <c r="Q547" s="197"/>
      <c r="R547" s="198">
        <f>SUM(R548:R560)</f>
        <v>1.45550355</v>
      </c>
      <c r="S547" s="197"/>
      <c r="T547" s="199">
        <f>SUM(T548:T560)</f>
        <v>0</v>
      </c>
      <c r="AR547" s="200" t="s">
        <v>86</v>
      </c>
      <c r="AT547" s="201" t="s">
        <v>77</v>
      </c>
      <c r="AU547" s="201" t="s">
        <v>24</v>
      </c>
      <c r="AY547" s="200" t="s">
        <v>214</v>
      </c>
      <c r="BK547" s="202">
        <f>SUM(BK548:BK560)</f>
        <v>0</v>
      </c>
    </row>
    <row r="548" spans="2:65" s="1" customFormat="1" ht="22.5" customHeight="1">
      <c r="B548" s="42"/>
      <c r="C548" s="206" t="s">
        <v>1285</v>
      </c>
      <c r="D548" s="206" t="s">
        <v>216</v>
      </c>
      <c r="E548" s="207" t="s">
        <v>1286</v>
      </c>
      <c r="F548" s="208" t="s">
        <v>1287</v>
      </c>
      <c r="G548" s="209" t="s">
        <v>307</v>
      </c>
      <c r="H548" s="210">
        <v>12.175</v>
      </c>
      <c r="I548" s="211"/>
      <c r="J548" s="212">
        <f>ROUND(I548*H548,2)</f>
        <v>0</v>
      </c>
      <c r="K548" s="208" t="s">
        <v>234</v>
      </c>
      <c r="L548" s="62"/>
      <c r="M548" s="213" t="s">
        <v>22</v>
      </c>
      <c r="N548" s="214" t="s">
        <v>49</v>
      </c>
      <c r="O548" s="43"/>
      <c r="P548" s="215">
        <f>O548*H548</f>
        <v>0</v>
      </c>
      <c r="Q548" s="215">
        <v>0.00046</v>
      </c>
      <c r="R548" s="215">
        <f>Q548*H548</f>
        <v>0.0056005000000000004</v>
      </c>
      <c r="S548" s="215">
        <v>0</v>
      </c>
      <c r="T548" s="216">
        <f>S548*H548</f>
        <v>0</v>
      </c>
      <c r="AR548" s="25" t="s">
        <v>310</v>
      </c>
      <c r="AT548" s="25" t="s">
        <v>216</v>
      </c>
      <c r="AU548" s="25" t="s">
        <v>86</v>
      </c>
      <c r="AY548" s="25" t="s">
        <v>214</v>
      </c>
      <c r="BE548" s="217">
        <f>IF(N548="základní",J548,0)</f>
        <v>0</v>
      </c>
      <c r="BF548" s="217">
        <f>IF(N548="snížená",J548,0)</f>
        <v>0</v>
      </c>
      <c r="BG548" s="217">
        <f>IF(N548="zákl. přenesená",J548,0)</f>
        <v>0</v>
      </c>
      <c r="BH548" s="217">
        <f>IF(N548="sníž. přenesená",J548,0)</f>
        <v>0</v>
      </c>
      <c r="BI548" s="217">
        <f>IF(N548="nulová",J548,0)</f>
        <v>0</v>
      </c>
      <c r="BJ548" s="25" t="s">
        <v>24</v>
      </c>
      <c r="BK548" s="217">
        <f>ROUND(I548*H548,2)</f>
        <v>0</v>
      </c>
      <c r="BL548" s="25" t="s">
        <v>310</v>
      </c>
      <c r="BM548" s="25" t="s">
        <v>1288</v>
      </c>
    </row>
    <row r="549" spans="2:47" s="1" customFormat="1" ht="27">
      <c r="B549" s="42"/>
      <c r="C549" s="64"/>
      <c r="D549" s="218" t="s">
        <v>223</v>
      </c>
      <c r="E549" s="64"/>
      <c r="F549" s="219" t="s">
        <v>1289</v>
      </c>
      <c r="G549" s="64"/>
      <c r="H549" s="64"/>
      <c r="I549" s="174"/>
      <c r="J549" s="64"/>
      <c r="K549" s="64"/>
      <c r="L549" s="62"/>
      <c r="M549" s="220"/>
      <c r="N549" s="43"/>
      <c r="O549" s="43"/>
      <c r="P549" s="43"/>
      <c r="Q549" s="43"/>
      <c r="R549" s="43"/>
      <c r="S549" s="43"/>
      <c r="T549" s="79"/>
      <c r="AT549" s="25" t="s">
        <v>223</v>
      </c>
      <c r="AU549" s="25" t="s">
        <v>86</v>
      </c>
    </row>
    <row r="550" spans="2:51" s="12" customFormat="1" ht="13.5">
      <c r="B550" s="221"/>
      <c r="C550" s="222"/>
      <c r="D550" s="223" t="s">
        <v>224</v>
      </c>
      <c r="E550" s="224" t="s">
        <v>22</v>
      </c>
      <c r="F550" s="225" t="s">
        <v>1290</v>
      </c>
      <c r="G550" s="222"/>
      <c r="H550" s="226">
        <v>12.175</v>
      </c>
      <c r="I550" s="227"/>
      <c r="J550" s="222"/>
      <c r="K550" s="222"/>
      <c r="L550" s="228"/>
      <c r="M550" s="229"/>
      <c r="N550" s="230"/>
      <c r="O550" s="230"/>
      <c r="P550" s="230"/>
      <c r="Q550" s="230"/>
      <c r="R550" s="230"/>
      <c r="S550" s="230"/>
      <c r="T550" s="231"/>
      <c r="AT550" s="232" t="s">
        <v>224</v>
      </c>
      <c r="AU550" s="232" t="s">
        <v>86</v>
      </c>
      <c r="AV550" s="12" t="s">
        <v>86</v>
      </c>
      <c r="AW550" s="12" t="s">
        <v>41</v>
      </c>
      <c r="AX550" s="12" t="s">
        <v>24</v>
      </c>
      <c r="AY550" s="232" t="s">
        <v>214</v>
      </c>
    </row>
    <row r="551" spans="2:65" s="1" customFormat="1" ht="22.5" customHeight="1">
      <c r="B551" s="42"/>
      <c r="C551" s="236" t="s">
        <v>1291</v>
      </c>
      <c r="D551" s="236" t="s">
        <v>179</v>
      </c>
      <c r="E551" s="237" t="s">
        <v>1292</v>
      </c>
      <c r="F551" s="238" t="s">
        <v>1293</v>
      </c>
      <c r="G551" s="239" t="s">
        <v>313</v>
      </c>
      <c r="H551" s="240">
        <v>13.393</v>
      </c>
      <c r="I551" s="241"/>
      <c r="J551" s="242">
        <f>ROUND(I551*H551,2)</f>
        <v>0</v>
      </c>
      <c r="K551" s="238" t="s">
        <v>234</v>
      </c>
      <c r="L551" s="243"/>
      <c r="M551" s="244" t="s">
        <v>22</v>
      </c>
      <c r="N551" s="245" t="s">
        <v>49</v>
      </c>
      <c r="O551" s="43"/>
      <c r="P551" s="215">
        <f>O551*H551</f>
        <v>0</v>
      </c>
      <c r="Q551" s="215">
        <v>0.00065</v>
      </c>
      <c r="R551" s="215">
        <f>Q551*H551</f>
        <v>0.00870545</v>
      </c>
      <c r="S551" s="215">
        <v>0</v>
      </c>
      <c r="T551" s="216">
        <f>S551*H551</f>
        <v>0</v>
      </c>
      <c r="AR551" s="25" t="s">
        <v>416</v>
      </c>
      <c r="AT551" s="25" t="s">
        <v>179</v>
      </c>
      <c r="AU551" s="25" t="s">
        <v>86</v>
      </c>
      <c r="AY551" s="25" t="s">
        <v>214</v>
      </c>
      <c r="BE551" s="217">
        <f>IF(N551="základní",J551,0)</f>
        <v>0</v>
      </c>
      <c r="BF551" s="217">
        <f>IF(N551="snížená",J551,0)</f>
        <v>0</v>
      </c>
      <c r="BG551" s="217">
        <f>IF(N551="zákl. přenesená",J551,0)</f>
        <v>0</v>
      </c>
      <c r="BH551" s="217">
        <f>IF(N551="sníž. přenesená",J551,0)</f>
        <v>0</v>
      </c>
      <c r="BI551" s="217">
        <f>IF(N551="nulová",J551,0)</f>
        <v>0</v>
      </c>
      <c r="BJ551" s="25" t="s">
        <v>24</v>
      </c>
      <c r="BK551" s="217">
        <f>ROUND(I551*H551,2)</f>
        <v>0</v>
      </c>
      <c r="BL551" s="25" t="s">
        <v>310</v>
      </c>
      <c r="BM551" s="25" t="s">
        <v>1294</v>
      </c>
    </row>
    <row r="552" spans="2:51" s="12" customFormat="1" ht="13.5">
      <c r="B552" s="221"/>
      <c r="C552" s="222"/>
      <c r="D552" s="223" t="s">
        <v>224</v>
      </c>
      <c r="E552" s="222"/>
      <c r="F552" s="225" t="s">
        <v>1295</v>
      </c>
      <c r="G552" s="222"/>
      <c r="H552" s="226">
        <v>13.393</v>
      </c>
      <c r="I552" s="227"/>
      <c r="J552" s="222"/>
      <c r="K552" s="222"/>
      <c r="L552" s="228"/>
      <c r="M552" s="229"/>
      <c r="N552" s="230"/>
      <c r="O552" s="230"/>
      <c r="P552" s="230"/>
      <c r="Q552" s="230"/>
      <c r="R552" s="230"/>
      <c r="S552" s="230"/>
      <c r="T552" s="231"/>
      <c r="AT552" s="232" t="s">
        <v>224</v>
      </c>
      <c r="AU552" s="232" t="s">
        <v>86</v>
      </c>
      <c r="AV552" s="12" t="s">
        <v>86</v>
      </c>
      <c r="AW552" s="12" t="s">
        <v>6</v>
      </c>
      <c r="AX552" s="12" t="s">
        <v>24</v>
      </c>
      <c r="AY552" s="232" t="s">
        <v>214</v>
      </c>
    </row>
    <row r="553" spans="2:65" s="1" customFormat="1" ht="22.5" customHeight="1">
      <c r="B553" s="42"/>
      <c r="C553" s="206" t="s">
        <v>1296</v>
      </c>
      <c r="D553" s="206" t="s">
        <v>216</v>
      </c>
      <c r="E553" s="207" t="s">
        <v>1297</v>
      </c>
      <c r="F553" s="208" t="s">
        <v>1298</v>
      </c>
      <c r="G553" s="209" t="s">
        <v>359</v>
      </c>
      <c r="H553" s="210">
        <v>24.948</v>
      </c>
      <c r="I553" s="211"/>
      <c r="J553" s="212">
        <f>ROUND(I553*H553,2)</f>
        <v>0</v>
      </c>
      <c r="K553" s="208" t="s">
        <v>220</v>
      </c>
      <c r="L553" s="62"/>
      <c r="M553" s="213" t="s">
        <v>22</v>
      </c>
      <c r="N553" s="214" t="s">
        <v>49</v>
      </c>
      <c r="O553" s="43"/>
      <c r="P553" s="215">
        <f>O553*H553</f>
        <v>0</v>
      </c>
      <c r="Q553" s="215">
        <v>0.0378</v>
      </c>
      <c r="R553" s="215">
        <f>Q553*H553</f>
        <v>0.9430344</v>
      </c>
      <c r="S553" s="215">
        <v>0</v>
      </c>
      <c r="T553" s="216">
        <f>S553*H553</f>
        <v>0</v>
      </c>
      <c r="AR553" s="25" t="s">
        <v>310</v>
      </c>
      <c r="AT553" s="25" t="s">
        <v>216</v>
      </c>
      <c r="AU553" s="25" t="s">
        <v>86</v>
      </c>
      <c r="AY553" s="25" t="s">
        <v>214</v>
      </c>
      <c r="BE553" s="217">
        <f>IF(N553="základní",J553,0)</f>
        <v>0</v>
      </c>
      <c r="BF553" s="217">
        <f>IF(N553="snížená",J553,0)</f>
        <v>0</v>
      </c>
      <c r="BG553" s="217">
        <f>IF(N553="zákl. přenesená",J553,0)</f>
        <v>0</v>
      </c>
      <c r="BH553" s="217">
        <f>IF(N553="sníž. přenesená",J553,0)</f>
        <v>0</v>
      </c>
      <c r="BI553" s="217">
        <f>IF(N553="nulová",J553,0)</f>
        <v>0</v>
      </c>
      <c r="BJ553" s="25" t="s">
        <v>24</v>
      </c>
      <c r="BK553" s="217">
        <f>ROUND(I553*H553,2)</f>
        <v>0</v>
      </c>
      <c r="BL553" s="25" t="s">
        <v>310</v>
      </c>
      <c r="BM553" s="25" t="s">
        <v>1299</v>
      </c>
    </row>
    <row r="554" spans="2:47" s="1" customFormat="1" ht="27">
      <c r="B554" s="42"/>
      <c r="C554" s="64"/>
      <c r="D554" s="218" t="s">
        <v>223</v>
      </c>
      <c r="E554" s="64"/>
      <c r="F554" s="219" t="s">
        <v>1300</v>
      </c>
      <c r="G554" s="64"/>
      <c r="H554" s="64"/>
      <c r="I554" s="174"/>
      <c r="J554" s="64"/>
      <c r="K554" s="64"/>
      <c r="L554" s="62"/>
      <c r="M554" s="220"/>
      <c r="N554" s="43"/>
      <c r="O554" s="43"/>
      <c r="P554" s="43"/>
      <c r="Q554" s="43"/>
      <c r="R554" s="43"/>
      <c r="S554" s="43"/>
      <c r="T554" s="79"/>
      <c r="AT554" s="25" t="s">
        <v>223</v>
      </c>
      <c r="AU554" s="25" t="s">
        <v>86</v>
      </c>
    </row>
    <row r="555" spans="2:51" s="12" customFormat="1" ht="13.5">
      <c r="B555" s="221"/>
      <c r="C555" s="222"/>
      <c r="D555" s="223" t="s">
        <v>224</v>
      </c>
      <c r="E555" s="224" t="s">
        <v>454</v>
      </c>
      <c r="F555" s="225" t="s">
        <v>1301</v>
      </c>
      <c r="G555" s="222"/>
      <c r="H555" s="226">
        <v>24.948</v>
      </c>
      <c r="I555" s="227"/>
      <c r="J555" s="222"/>
      <c r="K555" s="222"/>
      <c r="L555" s="228"/>
      <c r="M555" s="229"/>
      <c r="N555" s="230"/>
      <c r="O555" s="230"/>
      <c r="P555" s="230"/>
      <c r="Q555" s="230"/>
      <c r="R555" s="230"/>
      <c r="S555" s="230"/>
      <c r="T555" s="231"/>
      <c r="AT555" s="232" t="s">
        <v>224</v>
      </c>
      <c r="AU555" s="232" t="s">
        <v>86</v>
      </c>
      <c r="AV555" s="12" t="s">
        <v>86</v>
      </c>
      <c r="AW555" s="12" t="s">
        <v>41</v>
      </c>
      <c r="AX555" s="12" t="s">
        <v>24</v>
      </c>
      <c r="AY555" s="232" t="s">
        <v>214</v>
      </c>
    </row>
    <row r="556" spans="2:65" s="1" customFormat="1" ht="22.5" customHeight="1">
      <c r="B556" s="42"/>
      <c r="C556" s="236" t="s">
        <v>1302</v>
      </c>
      <c r="D556" s="236" t="s">
        <v>179</v>
      </c>
      <c r="E556" s="237" t="s">
        <v>1303</v>
      </c>
      <c r="F556" s="238" t="s">
        <v>1304</v>
      </c>
      <c r="G556" s="239" t="s">
        <v>359</v>
      </c>
      <c r="H556" s="240">
        <v>25.946</v>
      </c>
      <c r="I556" s="241"/>
      <c r="J556" s="242">
        <f>ROUND(I556*H556,2)</f>
        <v>0</v>
      </c>
      <c r="K556" s="238" t="s">
        <v>220</v>
      </c>
      <c r="L556" s="243"/>
      <c r="M556" s="244" t="s">
        <v>22</v>
      </c>
      <c r="N556" s="245" t="s">
        <v>49</v>
      </c>
      <c r="O556" s="43"/>
      <c r="P556" s="215">
        <f>O556*H556</f>
        <v>0</v>
      </c>
      <c r="Q556" s="215">
        <v>0.0192</v>
      </c>
      <c r="R556" s="215">
        <f>Q556*H556</f>
        <v>0.4981632</v>
      </c>
      <c r="S556" s="215">
        <v>0</v>
      </c>
      <c r="T556" s="216">
        <f>S556*H556</f>
        <v>0</v>
      </c>
      <c r="AR556" s="25" t="s">
        <v>416</v>
      </c>
      <c r="AT556" s="25" t="s">
        <v>179</v>
      </c>
      <c r="AU556" s="25" t="s">
        <v>86</v>
      </c>
      <c r="AY556" s="25" t="s">
        <v>214</v>
      </c>
      <c r="BE556" s="217">
        <f>IF(N556="základní",J556,0)</f>
        <v>0</v>
      </c>
      <c r="BF556" s="217">
        <f>IF(N556="snížená",J556,0)</f>
        <v>0</v>
      </c>
      <c r="BG556" s="217">
        <f>IF(N556="zákl. přenesená",J556,0)</f>
        <v>0</v>
      </c>
      <c r="BH556" s="217">
        <f>IF(N556="sníž. přenesená",J556,0)</f>
        <v>0</v>
      </c>
      <c r="BI556" s="217">
        <f>IF(N556="nulová",J556,0)</f>
        <v>0</v>
      </c>
      <c r="BJ556" s="25" t="s">
        <v>24</v>
      </c>
      <c r="BK556" s="217">
        <f>ROUND(I556*H556,2)</f>
        <v>0</v>
      </c>
      <c r="BL556" s="25" t="s">
        <v>310</v>
      </c>
      <c r="BM556" s="25" t="s">
        <v>1305</v>
      </c>
    </row>
    <row r="557" spans="2:47" s="1" customFormat="1" ht="13.5">
      <c r="B557" s="42"/>
      <c r="C557" s="64"/>
      <c r="D557" s="218" t="s">
        <v>223</v>
      </c>
      <c r="E557" s="64"/>
      <c r="F557" s="219" t="s">
        <v>1304</v>
      </c>
      <c r="G557" s="64"/>
      <c r="H557" s="64"/>
      <c r="I557" s="174"/>
      <c r="J557" s="64"/>
      <c r="K557" s="64"/>
      <c r="L557" s="62"/>
      <c r="M557" s="220"/>
      <c r="N557" s="43"/>
      <c r="O557" s="43"/>
      <c r="P557" s="43"/>
      <c r="Q557" s="43"/>
      <c r="R557" s="43"/>
      <c r="S557" s="43"/>
      <c r="T557" s="79"/>
      <c r="AT557" s="25" t="s">
        <v>223</v>
      </c>
      <c r="AU557" s="25" t="s">
        <v>86</v>
      </c>
    </row>
    <row r="558" spans="2:51" s="12" customFormat="1" ht="13.5">
      <c r="B558" s="221"/>
      <c r="C558" s="222"/>
      <c r="D558" s="223" t="s">
        <v>224</v>
      </c>
      <c r="E558" s="224" t="s">
        <v>22</v>
      </c>
      <c r="F558" s="225" t="s">
        <v>1306</v>
      </c>
      <c r="G558" s="222"/>
      <c r="H558" s="226">
        <v>25.946</v>
      </c>
      <c r="I558" s="227"/>
      <c r="J558" s="222"/>
      <c r="K558" s="222"/>
      <c r="L558" s="228"/>
      <c r="M558" s="229"/>
      <c r="N558" s="230"/>
      <c r="O558" s="230"/>
      <c r="P558" s="230"/>
      <c r="Q558" s="230"/>
      <c r="R558" s="230"/>
      <c r="S558" s="230"/>
      <c r="T558" s="231"/>
      <c r="AT558" s="232" t="s">
        <v>224</v>
      </c>
      <c r="AU558" s="232" t="s">
        <v>86</v>
      </c>
      <c r="AV558" s="12" t="s">
        <v>86</v>
      </c>
      <c r="AW558" s="12" t="s">
        <v>41</v>
      </c>
      <c r="AX558" s="12" t="s">
        <v>24</v>
      </c>
      <c r="AY558" s="232" t="s">
        <v>214</v>
      </c>
    </row>
    <row r="559" spans="2:65" s="1" customFormat="1" ht="22.5" customHeight="1">
      <c r="B559" s="42"/>
      <c r="C559" s="206" t="s">
        <v>1307</v>
      </c>
      <c r="D559" s="206" t="s">
        <v>216</v>
      </c>
      <c r="E559" s="207" t="s">
        <v>1308</v>
      </c>
      <c r="F559" s="208" t="s">
        <v>1309</v>
      </c>
      <c r="G559" s="209" t="s">
        <v>373</v>
      </c>
      <c r="H559" s="210">
        <v>1.456</v>
      </c>
      <c r="I559" s="211"/>
      <c r="J559" s="212">
        <f>ROUND(I559*H559,2)</f>
        <v>0</v>
      </c>
      <c r="K559" s="208" t="s">
        <v>220</v>
      </c>
      <c r="L559" s="62"/>
      <c r="M559" s="213" t="s">
        <v>22</v>
      </c>
      <c r="N559" s="214" t="s">
        <v>49</v>
      </c>
      <c r="O559" s="43"/>
      <c r="P559" s="215">
        <f>O559*H559</f>
        <v>0</v>
      </c>
      <c r="Q559" s="215">
        <v>0</v>
      </c>
      <c r="R559" s="215">
        <f>Q559*H559</f>
        <v>0</v>
      </c>
      <c r="S559" s="215">
        <v>0</v>
      </c>
      <c r="T559" s="216">
        <f>S559*H559</f>
        <v>0</v>
      </c>
      <c r="AR559" s="25" t="s">
        <v>310</v>
      </c>
      <c r="AT559" s="25" t="s">
        <v>216</v>
      </c>
      <c r="AU559" s="25" t="s">
        <v>86</v>
      </c>
      <c r="AY559" s="25" t="s">
        <v>214</v>
      </c>
      <c r="BE559" s="217">
        <f>IF(N559="základní",J559,0)</f>
        <v>0</v>
      </c>
      <c r="BF559" s="217">
        <f>IF(N559="snížená",J559,0)</f>
        <v>0</v>
      </c>
      <c r="BG559" s="217">
        <f>IF(N559="zákl. přenesená",J559,0)</f>
        <v>0</v>
      </c>
      <c r="BH559" s="217">
        <f>IF(N559="sníž. přenesená",J559,0)</f>
        <v>0</v>
      </c>
      <c r="BI559" s="217">
        <f>IF(N559="nulová",J559,0)</f>
        <v>0</v>
      </c>
      <c r="BJ559" s="25" t="s">
        <v>24</v>
      </c>
      <c r="BK559" s="217">
        <f>ROUND(I559*H559,2)</f>
        <v>0</v>
      </c>
      <c r="BL559" s="25" t="s">
        <v>310</v>
      </c>
      <c r="BM559" s="25" t="s">
        <v>1310</v>
      </c>
    </row>
    <row r="560" spans="2:47" s="1" customFormat="1" ht="27">
      <c r="B560" s="42"/>
      <c r="C560" s="64"/>
      <c r="D560" s="218" t="s">
        <v>223</v>
      </c>
      <c r="E560" s="64"/>
      <c r="F560" s="219" t="s">
        <v>1311</v>
      </c>
      <c r="G560" s="64"/>
      <c r="H560" s="64"/>
      <c r="I560" s="174"/>
      <c r="J560" s="64"/>
      <c r="K560" s="64"/>
      <c r="L560" s="62"/>
      <c r="M560" s="220"/>
      <c r="N560" s="43"/>
      <c r="O560" s="43"/>
      <c r="P560" s="43"/>
      <c r="Q560" s="43"/>
      <c r="R560" s="43"/>
      <c r="S560" s="43"/>
      <c r="T560" s="79"/>
      <c r="AT560" s="25" t="s">
        <v>223</v>
      </c>
      <c r="AU560" s="25" t="s">
        <v>86</v>
      </c>
    </row>
    <row r="561" spans="2:63" s="11" customFormat="1" ht="29.85" customHeight="1">
      <c r="B561" s="189"/>
      <c r="C561" s="190"/>
      <c r="D561" s="203" t="s">
        <v>77</v>
      </c>
      <c r="E561" s="204" t="s">
        <v>1312</v>
      </c>
      <c r="F561" s="204" t="s">
        <v>1313</v>
      </c>
      <c r="G561" s="190"/>
      <c r="H561" s="190"/>
      <c r="I561" s="193"/>
      <c r="J561" s="205">
        <f>BK561</f>
        <v>0</v>
      </c>
      <c r="K561" s="190"/>
      <c r="L561" s="195"/>
      <c r="M561" s="196"/>
      <c r="N561" s="197"/>
      <c r="O561" s="197"/>
      <c r="P561" s="198">
        <f>SUM(P562:P573)</f>
        <v>0</v>
      </c>
      <c r="Q561" s="197"/>
      <c r="R561" s="198">
        <f>SUM(R562:R573)</f>
        <v>0.31324</v>
      </c>
      <c r="S561" s="197"/>
      <c r="T561" s="199">
        <f>SUM(T562:T573)</f>
        <v>0</v>
      </c>
      <c r="AR561" s="200" t="s">
        <v>86</v>
      </c>
      <c r="AT561" s="201" t="s">
        <v>77</v>
      </c>
      <c r="AU561" s="201" t="s">
        <v>24</v>
      </c>
      <c r="AY561" s="200" t="s">
        <v>214</v>
      </c>
      <c r="BK561" s="202">
        <f>SUM(BK562:BK573)</f>
        <v>0</v>
      </c>
    </row>
    <row r="562" spans="2:65" s="1" customFormat="1" ht="31.5" customHeight="1">
      <c r="B562" s="42"/>
      <c r="C562" s="206" t="s">
        <v>1314</v>
      </c>
      <c r="D562" s="206" t="s">
        <v>216</v>
      </c>
      <c r="E562" s="207" t="s">
        <v>1315</v>
      </c>
      <c r="F562" s="208" t="s">
        <v>1316</v>
      </c>
      <c r="G562" s="209" t="s">
        <v>359</v>
      </c>
      <c r="H562" s="210">
        <v>19.1</v>
      </c>
      <c r="I562" s="211"/>
      <c r="J562" s="212">
        <f>ROUND(I562*H562,2)</f>
        <v>0</v>
      </c>
      <c r="K562" s="208" t="s">
        <v>220</v>
      </c>
      <c r="L562" s="62"/>
      <c r="M562" s="213" t="s">
        <v>22</v>
      </c>
      <c r="N562" s="214" t="s">
        <v>49</v>
      </c>
      <c r="O562" s="43"/>
      <c r="P562" s="215">
        <f>O562*H562</f>
        <v>0</v>
      </c>
      <c r="Q562" s="215">
        <v>0.0032</v>
      </c>
      <c r="R562" s="215">
        <f>Q562*H562</f>
        <v>0.06112000000000001</v>
      </c>
      <c r="S562" s="215">
        <v>0</v>
      </c>
      <c r="T562" s="216">
        <f>S562*H562</f>
        <v>0</v>
      </c>
      <c r="AR562" s="25" t="s">
        <v>310</v>
      </c>
      <c r="AT562" s="25" t="s">
        <v>216</v>
      </c>
      <c r="AU562" s="25" t="s">
        <v>86</v>
      </c>
      <c r="AY562" s="25" t="s">
        <v>214</v>
      </c>
      <c r="BE562" s="217">
        <f>IF(N562="základní",J562,0)</f>
        <v>0</v>
      </c>
      <c r="BF562" s="217">
        <f>IF(N562="snížená",J562,0)</f>
        <v>0</v>
      </c>
      <c r="BG562" s="217">
        <f>IF(N562="zákl. přenesená",J562,0)</f>
        <v>0</v>
      </c>
      <c r="BH562" s="217">
        <f>IF(N562="sníž. přenesená",J562,0)</f>
        <v>0</v>
      </c>
      <c r="BI562" s="217">
        <f>IF(N562="nulová",J562,0)</f>
        <v>0</v>
      </c>
      <c r="BJ562" s="25" t="s">
        <v>24</v>
      </c>
      <c r="BK562" s="217">
        <f>ROUND(I562*H562,2)</f>
        <v>0</v>
      </c>
      <c r="BL562" s="25" t="s">
        <v>310</v>
      </c>
      <c r="BM562" s="25" t="s">
        <v>1317</v>
      </c>
    </row>
    <row r="563" spans="2:47" s="1" customFormat="1" ht="27">
      <c r="B563" s="42"/>
      <c r="C563" s="64"/>
      <c r="D563" s="218" t="s">
        <v>223</v>
      </c>
      <c r="E563" s="64"/>
      <c r="F563" s="219" t="s">
        <v>1318</v>
      </c>
      <c r="G563" s="64"/>
      <c r="H563" s="64"/>
      <c r="I563" s="174"/>
      <c r="J563" s="64"/>
      <c r="K563" s="64"/>
      <c r="L563" s="62"/>
      <c r="M563" s="220"/>
      <c r="N563" s="43"/>
      <c r="O563" s="43"/>
      <c r="P563" s="43"/>
      <c r="Q563" s="43"/>
      <c r="R563" s="43"/>
      <c r="S563" s="43"/>
      <c r="T563" s="79"/>
      <c r="AT563" s="25" t="s">
        <v>223</v>
      </c>
      <c r="AU563" s="25" t="s">
        <v>86</v>
      </c>
    </row>
    <row r="564" spans="2:51" s="12" customFormat="1" ht="13.5">
      <c r="B564" s="221"/>
      <c r="C564" s="222"/>
      <c r="D564" s="218" t="s">
        <v>224</v>
      </c>
      <c r="E564" s="233" t="s">
        <v>22</v>
      </c>
      <c r="F564" s="234" t="s">
        <v>1319</v>
      </c>
      <c r="G564" s="222"/>
      <c r="H564" s="235">
        <v>21.3</v>
      </c>
      <c r="I564" s="227"/>
      <c r="J564" s="222"/>
      <c r="K564" s="222"/>
      <c r="L564" s="228"/>
      <c r="M564" s="229"/>
      <c r="N564" s="230"/>
      <c r="O564" s="230"/>
      <c r="P564" s="230"/>
      <c r="Q564" s="230"/>
      <c r="R564" s="230"/>
      <c r="S564" s="230"/>
      <c r="T564" s="231"/>
      <c r="AT564" s="232" t="s">
        <v>224</v>
      </c>
      <c r="AU564" s="232" t="s">
        <v>86</v>
      </c>
      <c r="AV564" s="12" t="s">
        <v>86</v>
      </c>
      <c r="AW564" s="12" t="s">
        <v>41</v>
      </c>
      <c r="AX564" s="12" t="s">
        <v>78</v>
      </c>
      <c r="AY564" s="232" t="s">
        <v>214</v>
      </c>
    </row>
    <row r="565" spans="2:51" s="12" customFormat="1" ht="13.5">
      <c r="B565" s="221"/>
      <c r="C565" s="222"/>
      <c r="D565" s="218" t="s">
        <v>224</v>
      </c>
      <c r="E565" s="233" t="s">
        <v>22</v>
      </c>
      <c r="F565" s="234" t="s">
        <v>1320</v>
      </c>
      <c r="G565" s="222"/>
      <c r="H565" s="235">
        <v>1.785</v>
      </c>
      <c r="I565" s="227"/>
      <c r="J565" s="222"/>
      <c r="K565" s="222"/>
      <c r="L565" s="228"/>
      <c r="M565" s="229"/>
      <c r="N565" s="230"/>
      <c r="O565" s="230"/>
      <c r="P565" s="230"/>
      <c r="Q565" s="230"/>
      <c r="R565" s="230"/>
      <c r="S565" s="230"/>
      <c r="T565" s="231"/>
      <c r="AT565" s="232" t="s">
        <v>224</v>
      </c>
      <c r="AU565" s="232" t="s">
        <v>86</v>
      </c>
      <c r="AV565" s="12" t="s">
        <v>86</v>
      </c>
      <c r="AW565" s="12" t="s">
        <v>41</v>
      </c>
      <c r="AX565" s="12" t="s">
        <v>78</v>
      </c>
      <c r="AY565" s="232" t="s">
        <v>214</v>
      </c>
    </row>
    <row r="566" spans="2:51" s="14" customFormat="1" ht="13.5">
      <c r="B566" s="258"/>
      <c r="C566" s="259"/>
      <c r="D566" s="218" t="s">
        <v>224</v>
      </c>
      <c r="E566" s="285" t="s">
        <v>464</v>
      </c>
      <c r="F566" s="286" t="s">
        <v>349</v>
      </c>
      <c r="G566" s="259"/>
      <c r="H566" s="287">
        <v>23.085</v>
      </c>
      <c r="I566" s="263"/>
      <c r="J566" s="259"/>
      <c r="K566" s="259"/>
      <c r="L566" s="264"/>
      <c r="M566" s="265"/>
      <c r="N566" s="266"/>
      <c r="O566" s="266"/>
      <c r="P566" s="266"/>
      <c r="Q566" s="266"/>
      <c r="R566" s="266"/>
      <c r="S566" s="266"/>
      <c r="T566" s="267"/>
      <c r="AT566" s="268" t="s">
        <v>224</v>
      </c>
      <c r="AU566" s="268" t="s">
        <v>86</v>
      </c>
      <c r="AV566" s="14" t="s">
        <v>221</v>
      </c>
      <c r="AW566" s="14" t="s">
        <v>41</v>
      </c>
      <c r="AX566" s="14" t="s">
        <v>78</v>
      </c>
      <c r="AY566" s="268" t="s">
        <v>214</v>
      </c>
    </row>
    <row r="567" spans="2:51" s="12" customFormat="1" ht="13.5">
      <c r="B567" s="221"/>
      <c r="C567" s="222"/>
      <c r="D567" s="218" t="s">
        <v>224</v>
      </c>
      <c r="E567" s="233" t="s">
        <v>22</v>
      </c>
      <c r="F567" s="234" t="s">
        <v>1321</v>
      </c>
      <c r="G567" s="222"/>
      <c r="H567" s="235">
        <v>19.1</v>
      </c>
      <c r="I567" s="227"/>
      <c r="J567" s="222"/>
      <c r="K567" s="222"/>
      <c r="L567" s="228"/>
      <c r="M567" s="229"/>
      <c r="N567" s="230"/>
      <c r="O567" s="230"/>
      <c r="P567" s="230"/>
      <c r="Q567" s="230"/>
      <c r="R567" s="230"/>
      <c r="S567" s="230"/>
      <c r="T567" s="231"/>
      <c r="AT567" s="232" t="s">
        <v>224</v>
      </c>
      <c r="AU567" s="232" t="s">
        <v>86</v>
      </c>
      <c r="AV567" s="12" t="s">
        <v>86</v>
      </c>
      <c r="AW567" s="12" t="s">
        <v>41</v>
      </c>
      <c r="AX567" s="12" t="s">
        <v>78</v>
      </c>
      <c r="AY567" s="232" t="s">
        <v>214</v>
      </c>
    </row>
    <row r="568" spans="2:51" s="14" customFormat="1" ht="13.5">
      <c r="B568" s="258"/>
      <c r="C568" s="259"/>
      <c r="D568" s="223" t="s">
        <v>224</v>
      </c>
      <c r="E568" s="260" t="s">
        <v>467</v>
      </c>
      <c r="F568" s="261" t="s">
        <v>349</v>
      </c>
      <c r="G568" s="259"/>
      <c r="H568" s="262">
        <v>19.1</v>
      </c>
      <c r="I568" s="263"/>
      <c r="J568" s="259"/>
      <c r="K568" s="259"/>
      <c r="L568" s="264"/>
      <c r="M568" s="265"/>
      <c r="N568" s="266"/>
      <c r="O568" s="266"/>
      <c r="P568" s="266"/>
      <c r="Q568" s="266"/>
      <c r="R568" s="266"/>
      <c r="S568" s="266"/>
      <c r="T568" s="267"/>
      <c r="AT568" s="268" t="s">
        <v>224</v>
      </c>
      <c r="AU568" s="268" t="s">
        <v>86</v>
      </c>
      <c r="AV568" s="14" t="s">
        <v>221</v>
      </c>
      <c r="AW568" s="14" t="s">
        <v>41</v>
      </c>
      <c r="AX568" s="14" t="s">
        <v>24</v>
      </c>
      <c r="AY568" s="268" t="s">
        <v>214</v>
      </c>
    </row>
    <row r="569" spans="2:65" s="1" customFormat="1" ht="22.5" customHeight="1">
      <c r="B569" s="42"/>
      <c r="C569" s="236" t="s">
        <v>1322</v>
      </c>
      <c r="D569" s="236" t="s">
        <v>179</v>
      </c>
      <c r="E569" s="237" t="s">
        <v>1323</v>
      </c>
      <c r="F569" s="238" t="s">
        <v>1324</v>
      </c>
      <c r="G569" s="239" t="s">
        <v>359</v>
      </c>
      <c r="H569" s="240">
        <v>21.01</v>
      </c>
      <c r="I569" s="241"/>
      <c r="J569" s="242">
        <f>ROUND(I569*H569,2)</f>
        <v>0</v>
      </c>
      <c r="K569" s="238" t="s">
        <v>22</v>
      </c>
      <c r="L569" s="243"/>
      <c r="M569" s="244" t="s">
        <v>22</v>
      </c>
      <c r="N569" s="245" t="s">
        <v>49</v>
      </c>
      <c r="O569" s="43"/>
      <c r="P569" s="215">
        <f>O569*H569</f>
        <v>0</v>
      </c>
      <c r="Q569" s="215">
        <v>0.012</v>
      </c>
      <c r="R569" s="215">
        <f>Q569*H569</f>
        <v>0.25212</v>
      </c>
      <c r="S569" s="215">
        <v>0</v>
      </c>
      <c r="T569" s="216">
        <f>S569*H569</f>
        <v>0</v>
      </c>
      <c r="AR569" s="25" t="s">
        <v>416</v>
      </c>
      <c r="AT569" s="25" t="s">
        <v>179</v>
      </c>
      <c r="AU569" s="25" t="s">
        <v>86</v>
      </c>
      <c r="AY569" s="25" t="s">
        <v>214</v>
      </c>
      <c r="BE569" s="217">
        <f>IF(N569="základní",J569,0)</f>
        <v>0</v>
      </c>
      <c r="BF569" s="217">
        <f>IF(N569="snížená",J569,0)</f>
        <v>0</v>
      </c>
      <c r="BG569" s="217">
        <f>IF(N569="zákl. přenesená",J569,0)</f>
        <v>0</v>
      </c>
      <c r="BH569" s="217">
        <f>IF(N569="sníž. přenesená",J569,0)</f>
        <v>0</v>
      </c>
      <c r="BI569" s="217">
        <f>IF(N569="nulová",J569,0)</f>
        <v>0</v>
      </c>
      <c r="BJ569" s="25" t="s">
        <v>24</v>
      </c>
      <c r="BK569" s="217">
        <f>ROUND(I569*H569,2)</f>
        <v>0</v>
      </c>
      <c r="BL569" s="25" t="s">
        <v>310</v>
      </c>
      <c r="BM569" s="25" t="s">
        <v>1325</v>
      </c>
    </row>
    <row r="570" spans="2:47" s="1" customFormat="1" ht="13.5">
      <c r="B570" s="42"/>
      <c r="C570" s="64"/>
      <c r="D570" s="218" t="s">
        <v>223</v>
      </c>
      <c r="E570" s="64"/>
      <c r="F570" s="219" t="s">
        <v>1324</v>
      </c>
      <c r="G570" s="64"/>
      <c r="H570" s="64"/>
      <c r="I570" s="174"/>
      <c r="J570" s="64"/>
      <c r="K570" s="64"/>
      <c r="L570" s="62"/>
      <c r="M570" s="220"/>
      <c r="N570" s="43"/>
      <c r="O570" s="43"/>
      <c r="P570" s="43"/>
      <c r="Q570" s="43"/>
      <c r="R570" s="43"/>
      <c r="S570" s="43"/>
      <c r="T570" s="79"/>
      <c r="AT570" s="25" t="s">
        <v>223</v>
      </c>
      <c r="AU570" s="25" t="s">
        <v>86</v>
      </c>
    </row>
    <row r="571" spans="2:51" s="12" customFormat="1" ht="13.5">
      <c r="B571" s="221"/>
      <c r="C571" s="222"/>
      <c r="D571" s="223" t="s">
        <v>224</v>
      </c>
      <c r="E571" s="224" t="s">
        <v>22</v>
      </c>
      <c r="F571" s="225" t="s">
        <v>1326</v>
      </c>
      <c r="G571" s="222"/>
      <c r="H571" s="226">
        <v>21.01</v>
      </c>
      <c r="I571" s="227"/>
      <c r="J571" s="222"/>
      <c r="K571" s="222"/>
      <c r="L571" s="228"/>
      <c r="M571" s="229"/>
      <c r="N571" s="230"/>
      <c r="O571" s="230"/>
      <c r="P571" s="230"/>
      <c r="Q571" s="230"/>
      <c r="R571" s="230"/>
      <c r="S571" s="230"/>
      <c r="T571" s="231"/>
      <c r="AT571" s="232" t="s">
        <v>224</v>
      </c>
      <c r="AU571" s="232" t="s">
        <v>86</v>
      </c>
      <c r="AV571" s="12" t="s">
        <v>86</v>
      </c>
      <c r="AW571" s="12" t="s">
        <v>41</v>
      </c>
      <c r="AX571" s="12" t="s">
        <v>24</v>
      </c>
      <c r="AY571" s="232" t="s">
        <v>214</v>
      </c>
    </row>
    <row r="572" spans="2:65" s="1" customFormat="1" ht="22.5" customHeight="1">
      <c r="B572" s="42"/>
      <c r="C572" s="206" t="s">
        <v>1327</v>
      </c>
      <c r="D572" s="206" t="s">
        <v>216</v>
      </c>
      <c r="E572" s="207" t="s">
        <v>1328</v>
      </c>
      <c r="F572" s="208" t="s">
        <v>1329</v>
      </c>
      <c r="G572" s="209" t="s">
        <v>373</v>
      </c>
      <c r="H572" s="210">
        <v>0.313</v>
      </c>
      <c r="I572" s="211"/>
      <c r="J572" s="212">
        <f>ROUND(I572*H572,2)</f>
        <v>0</v>
      </c>
      <c r="K572" s="208" t="s">
        <v>220</v>
      </c>
      <c r="L572" s="62"/>
      <c r="M572" s="213" t="s">
        <v>22</v>
      </c>
      <c r="N572" s="214" t="s">
        <v>49</v>
      </c>
      <c r="O572" s="43"/>
      <c r="P572" s="215">
        <f>O572*H572</f>
        <v>0</v>
      </c>
      <c r="Q572" s="215">
        <v>0</v>
      </c>
      <c r="R572" s="215">
        <f>Q572*H572</f>
        <v>0</v>
      </c>
      <c r="S572" s="215">
        <v>0</v>
      </c>
      <c r="T572" s="216">
        <f>S572*H572</f>
        <v>0</v>
      </c>
      <c r="AR572" s="25" t="s">
        <v>310</v>
      </c>
      <c r="AT572" s="25" t="s">
        <v>216</v>
      </c>
      <c r="AU572" s="25" t="s">
        <v>86</v>
      </c>
      <c r="AY572" s="25" t="s">
        <v>214</v>
      </c>
      <c r="BE572" s="217">
        <f>IF(N572="základní",J572,0)</f>
        <v>0</v>
      </c>
      <c r="BF572" s="217">
        <f>IF(N572="snížená",J572,0)</f>
        <v>0</v>
      </c>
      <c r="BG572" s="217">
        <f>IF(N572="zákl. přenesená",J572,0)</f>
        <v>0</v>
      </c>
      <c r="BH572" s="217">
        <f>IF(N572="sníž. přenesená",J572,0)</f>
        <v>0</v>
      </c>
      <c r="BI572" s="217">
        <f>IF(N572="nulová",J572,0)</f>
        <v>0</v>
      </c>
      <c r="BJ572" s="25" t="s">
        <v>24</v>
      </c>
      <c r="BK572" s="217">
        <f>ROUND(I572*H572,2)</f>
        <v>0</v>
      </c>
      <c r="BL572" s="25" t="s">
        <v>310</v>
      </c>
      <c r="BM572" s="25" t="s">
        <v>1330</v>
      </c>
    </row>
    <row r="573" spans="2:47" s="1" customFormat="1" ht="27">
      <c r="B573" s="42"/>
      <c r="C573" s="64"/>
      <c r="D573" s="218" t="s">
        <v>223</v>
      </c>
      <c r="E573" s="64"/>
      <c r="F573" s="219" t="s">
        <v>1331</v>
      </c>
      <c r="G573" s="64"/>
      <c r="H573" s="64"/>
      <c r="I573" s="174"/>
      <c r="J573" s="64"/>
      <c r="K573" s="64"/>
      <c r="L573" s="62"/>
      <c r="M573" s="220"/>
      <c r="N573" s="43"/>
      <c r="O573" s="43"/>
      <c r="P573" s="43"/>
      <c r="Q573" s="43"/>
      <c r="R573" s="43"/>
      <c r="S573" s="43"/>
      <c r="T573" s="79"/>
      <c r="AT573" s="25" t="s">
        <v>223</v>
      </c>
      <c r="AU573" s="25" t="s">
        <v>86</v>
      </c>
    </row>
    <row r="574" spans="2:63" s="11" customFormat="1" ht="29.85" customHeight="1">
      <c r="B574" s="189"/>
      <c r="C574" s="190"/>
      <c r="D574" s="203" t="s">
        <v>77</v>
      </c>
      <c r="E574" s="204" t="s">
        <v>1332</v>
      </c>
      <c r="F574" s="204" t="s">
        <v>1333</v>
      </c>
      <c r="G574" s="190"/>
      <c r="H574" s="190"/>
      <c r="I574" s="193"/>
      <c r="J574" s="205">
        <f>BK574</f>
        <v>0</v>
      </c>
      <c r="K574" s="190"/>
      <c r="L574" s="195"/>
      <c r="M574" s="196"/>
      <c r="N574" s="197"/>
      <c r="O574" s="197"/>
      <c r="P574" s="198">
        <f>SUM(P575:P587)</f>
        <v>0</v>
      </c>
      <c r="Q574" s="197"/>
      <c r="R574" s="198">
        <f>SUM(R575:R587)</f>
        <v>0.06824176</v>
      </c>
      <c r="S574" s="197"/>
      <c r="T574" s="199">
        <f>SUM(T575:T587)</f>
        <v>0</v>
      </c>
      <c r="AR574" s="200" t="s">
        <v>86</v>
      </c>
      <c r="AT574" s="201" t="s">
        <v>77</v>
      </c>
      <c r="AU574" s="201" t="s">
        <v>24</v>
      </c>
      <c r="AY574" s="200" t="s">
        <v>214</v>
      </c>
      <c r="BK574" s="202">
        <f>SUM(BK575:BK587)</f>
        <v>0</v>
      </c>
    </row>
    <row r="575" spans="2:65" s="1" customFormat="1" ht="31.5" customHeight="1">
      <c r="B575" s="42"/>
      <c r="C575" s="206" t="s">
        <v>1334</v>
      </c>
      <c r="D575" s="206" t="s">
        <v>216</v>
      </c>
      <c r="E575" s="207" t="s">
        <v>1335</v>
      </c>
      <c r="F575" s="208" t="s">
        <v>1336</v>
      </c>
      <c r="G575" s="209" t="s">
        <v>359</v>
      </c>
      <c r="H575" s="210">
        <v>75.416</v>
      </c>
      <c r="I575" s="211"/>
      <c r="J575" s="212">
        <f>ROUND(I575*H575,2)</f>
        <v>0</v>
      </c>
      <c r="K575" s="208" t="s">
        <v>220</v>
      </c>
      <c r="L575" s="62"/>
      <c r="M575" s="213" t="s">
        <v>22</v>
      </c>
      <c r="N575" s="214" t="s">
        <v>49</v>
      </c>
      <c r="O575" s="43"/>
      <c r="P575" s="215">
        <f>O575*H575</f>
        <v>0</v>
      </c>
      <c r="Q575" s="215">
        <v>0.00036</v>
      </c>
      <c r="R575" s="215">
        <f>Q575*H575</f>
        <v>0.027149760000000002</v>
      </c>
      <c r="S575" s="215">
        <v>0</v>
      </c>
      <c r="T575" s="216">
        <f>S575*H575</f>
        <v>0</v>
      </c>
      <c r="AR575" s="25" t="s">
        <v>310</v>
      </c>
      <c r="AT575" s="25" t="s">
        <v>216</v>
      </c>
      <c r="AU575" s="25" t="s">
        <v>86</v>
      </c>
      <c r="AY575" s="25" t="s">
        <v>214</v>
      </c>
      <c r="BE575" s="217">
        <f>IF(N575="základní",J575,0)</f>
        <v>0</v>
      </c>
      <c r="BF575" s="217">
        <f>IF(N575="snížená",J575,0)</f>
        <v>0</v>
      </c>
      <c r="BG575" s="217">
        <f>IF(N575="zákl. přenesená",J575,0)</f>
        <v>0</v>
      </c>
      <c r="BH575" s="217">
        <f>IF(N575="sníž. přenesená",J575,0)</f>
        <v>0</v>
      </c>
      <c r="BI575" s="217">
        <f>IF(N575="nulová",J575,0)</f>
        <v>0</v>
      </c>
      <c r="BJ575" s="25" t="s">
        <v>24</v>
      </c>
      <c r="BK575" s="217">
        <f>ROUND(I575*H575,2)</f>
        <v>0</v>
      </c>
      <c r="BL575" s="25" t="s">
        <v>310</v>
      </c>
      <c r="BM575" s="25" t="s">
        <v>1337</v>
      </c>
    </row>
    <row r="576" spans="2:47" s="1" customFormat="1" ht="27">
      <c r="B576" s="42"/>
      <c r="C576" s="64"/>
      <c r="D576" s="218" t="s">
        <v>223</v>
      </c>
      <c r="E576" s="64"/>
      <c r="F576" s="219" t="s">
        <v>1338</v>
      </c>
      <c r="G576" s="64"/>
      <c r="H576" s="64"/>
      <c r="I576" s="174"/>
      <c r="J576" s="64"/>
      <c r="K576" s="64"/>
      <c r="L576" s="62"/>
      <c r="M576" s="220"/>
      <c r="N576" s="43"/>
      <c r="O576" s="43"/>
      <c r="P576" s="43"/>
      <c r="Q576" s="43"/>
      <c r="R576" s="43"/>
      <c r="S576" s="43"/>
      <c r="T576" s="79"/>
      <c r="AT576" s="25" t="s">
        <v>223</v>
      </c>
      <c r="AU576" s="25" t="s">
        <v>86</v>
      </c>
    </row>
    <row r="577" spans="2:51" s="12" customFormat="1" ht="13.5">
      <c r="B577" s="221"/>
      <c r="C577" s="222"/>
      <c r="D577" s="218" t="s">
        <v>224</v>
      </c>
      <c r="E577" s="233" t="s">
        <v>22</v>
      </c>
      <c r="F577" s="234" t="s">
        <v>1339</v>
      </c>
      <c r="G577" s="222"/>
      <c r="H577" s="235">
        <v>72.2</v>
      </c>
      <c r="I577" s="227"/>
      <c r="J577" s="222"/>
      <c r="K577" s="222"/>
      <c r="L577" s="228"/>
      <c r="M577" s="229"/>
      <c r="N577" s="230"/>
      <c r="O577" s="230"/>
      <c r="P577" s="230"/>
      <c r="Q577" s="230"/>
      <c r="R577" s="230"/>
      <c r="S577" s="230"/>
      <c r="T577" s="231"/>
      <c r="AT577" s="232" t="s">
        <v>224</v>
      </c>
      <c r="AU577" s="232" t="s">
        <v>86</v>
      </c>
      <c r="AV577" s="12" t="s">
        <v>86</v>
      </c>
      <c r="AW577" s="12" t="s">
        <v>41</v>
      </c>
      <c r="AX577" s="12" t="s">
        <v>78</v>
      </c>
      <c r="AY577" s="232" t="s">
        <v>214</v>
      </c>
    </row>
    <row r="578" spans="2:51" s="12" customFormat="1" ht="13.5">
      <c r="B578" s="221"/>
      <c r="C578" s="222"/>
      <c r="D578" s="218" t="s">
        <v>224</v>
      </c>
      <c r="E578" s="233" t="s">
        <v>22</v>
      </c>
      <c r="F578" s="234" t="s">
        <v>1340</v>
      </c>
      <c r="G578" s="222"/>
      <c r="H578" s="235">
        <v>3.216</v>
      </c>
      <c r="I578" s="227"/>
      <c r="J578" s="222"/>
      <c r="K578" s="222"/>
      <c r="L578" s="228"/>
      <c r="M578" s="229"/>
      <c r="N578" s="230"/>
      <c r="O578" s="230"/>
      <c r="P578" s="230"/>
      <c r="Q578" s="230"/>
      <c r="R578" s="230"/>
      <c r="S578" s="230"/>
      <c r="T578" s="231"/>
      <c r="AT578" s="232" t="s">
        <v>224</v>
      </c>
      <c r="AU578" s="232" t="s">
        <v>86</v>
      </c>
      <c r="AV578" s="12" t="s">
        <v>86</v>
      </c>
      <c r="AW578" s="12" t="s">
        <v>41</v>
      </c>
      <c r="AX578" s="12" t="s">
        <v>78</v>
      </c>
      <c r="AY578" s="232" t="s">
        <v>214</v>
      </c>
    </row>
    <row r="579" spans="2:51" s="14" customFormat="1" ht="13.5">
      <c r="B579" s="258"/>
      <c r="C579" s="259"/>
      <c r="D579" s="223" t="s">
        <v>224</v>
      </c>
      <c r="E579" s="260" t="s">
        <v>22</v>
      </c>
      <c r="F579" s="261" t="s">
        <v>349</v>
      </c>
      <c r="G579" s="259"/>
      <c r="H579" s="262">
        <v>75.416</v>
      </c>
      <c r="I579" s="263"/>
      <c r="J579" s="259"/>
      <c r="K579" s="259"/>
      <c r="L579" s="264"/>
      <c r="M579" s="265"/>
      <c r="N579" s="266"/>
      <c r="O579" s="266"/>
      <c r="P579" s="266"/>
      <c r="Q579" s="266"/>
      <c r="R579" s="266"/>
      <c r="S579" s="266"/>
      <c r="T579" s="267"/>
      <c r="AT579" s="268" t="s">
        <v>224</v>
      </c>
      <c r="AU579" s="268" t="s">
        <v>86</v>
      </c>
      <c r="AV579" s="14" t="s">
        <v>221</v>
      </c>
      <c r="AW579" s="14" t="s">
        <v>41</v>
      </c>
      <c r="AX579" s="14" t="s">
        <v>24</v>
      </c>
      <c r="AY579" s="268" t="s">
        <v>214</v>
      </c>
    </row>
    <row r="580" spans="2:65" s="1" customFormat="1" ht="22.5" customHeight="1">
      <c r="B580" s="42"/>
      <c r="C580" s="206" t="s">
        <v>1341</v>
      </c>
      <c r="D580" s="206" t="s">
        <v>216</v>
      </c>
      <c r="E580" s="207" t="s">
        <v>1342</v>
      </c>
      <c r="F580" s="208" t="s">
        <v>1343</v>
      </c>
      <c r="G580" s="209" t="s">
        <v>359</v>
      </c>
      <c r="H580" s="210">
        <v>23.4</v>
      </c>
      <c r="I580" s="211"/>
      <c r="J580" s="212">
        <f>ROUND(I580*H580,2)</f>
        <v>0</v>
      </c>
      <c r="K580" s="208" t="s">
        <v>234</v>
      </c>
      <c r="L580" s="62"/>
      <c r="M580" s="213" t="s">
        <v>22</v>
      </c>
      <c r="N580" s="214" t="s">
        <v>49</v>
      </c>
      <c r="O580" s="43"/>
      <c r="P580" s="215">
        <f>O580*H580</f>
        <v>0</v>
      </c>
      <c r="Q580" s="215">
        <v>0.00088</v>
      </c>
      <c r="R580" s="215">
        <f>Q580*H580</f>
        <v>0.020592</v>
      </c>
      <c r="S580" s="215">
        <v>0</v>
      </c>
      <c r="T580" s="216">
        <f>S580*H580</f>
        <v>0</v>
      </c>
      <c r="AR580" s="25" t="s">
        <v>310</v>
      </c>
      <c r="AT580" s="25" t="s">
        <v>216</v>
      </c>
      <c r="AU580" s="25" t="s">
        <v>86</v>
      </c>
      <c r="AY580" s="25" t="s">
        <v>214</v>
      </c>
      <c r="BE580" s="217">
        <f>IF(N580="základní",J580,0)</f>
        <v>0</v>
      </c>
      <c r="BF580" s="217">
        <f>IF(N580="snížená",J580,0)</f>
        <v>0</v>
      </c>
      <c r="BG580" s="217">
        <f>IF(N580="zákl. přenesená",J580,0)</f>
        <v>0</v>
      </c>
      <c r="BH580" s="217">
        <f>IF(N580="sníž. přenesená",J580,0)</f>
        <v>0</v>
      </c>
      <c r="BI580" s="217">
        <f>IF(N580="nulová",J580,0)</f>
        <v>0</v>
      </c>
      <c r="BJ580" s="25" t="s">
        <v>24</v>
      </c>
      <c r="BK580" s="217">
        <f>ROUND(I580*H580,2)</f>
        <v>0</v>
      </c>
      <c r="BL580" s="25" t="s">
        <v>310</v>
      </c>
      <c r="BM580" s="25" t="s">
        <v>1344</v>
      </c>
    </row>
    <row r="581" spans="2:51" s="12" customFormat="1" ht="13.5">
      <c r="B581" s="221"/>
      <c r="C581" s="222"/>
      <c r="D581" s="223" t="s">
        <v>224</v>
      </c>
      <c r="E581" s="224" t="s">
        <v>22</v>
      </c>
      <c r="F581" s="225" t="s">
        <v>471</v>
      </c>
      <c r="G581" s="222"/>
      <c r="H581" s="226">
        <v>23.4</v>
      </c>
      <c r="I581" s="227"/>
      <c r="J581" s="222"/>
      <c r="K581" s="222"/>
      <c r="L581" s="228"/>
      <c r="M581" s="229"/>
      <c r="N581" s="230"/>
      <c r="O581" s="230"/>
      <c r="P581" s="230"/>
      <c r="Q581" s="230"/>
      <c r="R581" s="230"/>
      <c r="S581" s="230"/>
      <c r="T581" s="231"/>
      <c r="AT581" s="232" t="s">
        <v>224</v>
      </c>
      <c r="AU581" s="232" t="s">
        <v>86</v>
      </c>
      <c r="AV581" s="12" t="s">
        <v>86</v>
      </c>
      <c r="AW581" s="12" t="s">
        <v>41</v>
      </c>
      <c r="AX581" s="12" t="s">
        <v>24</v>
      </c>
      <c r="AY581" s="232" t="s">
        <v>214</v>
      </c>
    </row>
    <row r="582" spans="2:65" s="1" customFormat="1" ht="22.5" customHeight="1">
      <c r="B582" s="42"/>
      <c r="C582" s="206" t="s">
        <v>1345</v>
      </c>
      <c r="D582" s="206" t="s">
        <v>216</v>
      </c>
      <c r="E582" s="207" t="s">
        <v>1346</v>
      </c>
      <c r="F582" s="208" t="s">
        <v>1347</v>
      </c>
      <c r="G582" s="209" t="s">
        <v>359</v>
      </c>
      <c r="H582" s="210">
        <v>23.4</v>
      </c>
      <c r="I582" s="211"/>
      <c r="J582" s="212">
        <f>ROUND(I582*H582,2)</f>
        <v>0</v>
      </c>
      <c r="K582" s="208" t="s">
        <v>234</v>
      </c>
      <c r="L582" s="62"/>
      <c r="M582" s="213" t="s">
        <v>22</v>
      </c>
      <c r="N582" s="214" t="s">
        <v>49</v>
      </c>
      <c r="O582" s="43"/>
      <c r="P582" s="215">
        <f>O582*H582</f>
        <v>0</v>
      </c>
      <c r="Q582" s="215">
        <v>0.00016</v>
      </c>
      <c r="R582" s="215">
        <f>Q582*H582</f>
        <v>0.003744</v>
      </c>
      <c r="S582" s="215">
        <v>0</v>
      </c>
      <c r="T582" s="216">
        <f>S582*H582</f>
        <v>0</v>
      </c>
      <c r="AR582" s="25" t="s">
        <v>310</v>
      </c>
      <c r="AT582" s="25" t="s">
        <v>216</v>
      </c>
      <c r="AU582" s="25" t="s">
        <v>86</v>
      </c>
      <c r="AY582" s="25" t="s">
        <v>214</v>
      </c>
      <c r="BE582" s="217">
        <f>IF(N582="základní",J582,0)</f>
        <v>0</v>
      </c>
      <c r="BF582" s="217">
        <f>IF(N582="snížená",J582,0)</f>
        <v>0</v>
      </c>
      <c r="BG582" s="217">
        <f>IF(N582="zákl. přenesená",J582,0)</f>
        <v>0</v>
      </c>
      <c r="BH582" s="217">
        <f>IF(N582="sníž. přenesená",J582,0)</f>
        <v>0</v>
      </c>
      <c r="BI582" s="217">
        <f>IF(N582="nulová",J582,0)</f>
        <v>0</v>
      </c>
      <c r="BJ582" s="25" t="s">
        <v>24</v>
      </c>
      <c r="BK582" s="217">
        <f>ROUND(I582*H582,2)</f>
        <v>0</v>
      </c>
      <c r="BL582" s="25" t="s">
        <v>310</v>
      </c>
      <c r="BM582" s="25" t="s">
        <v>1348</v>
      </c>
    </row>
    <row r="583" spans="2:65" s="1" customFormat="1" ht="22.5" customHeight="1">
      <c r="B583" s="42"/>
      <c r="C583" s="206" t="s">
        <v>1349</v>
      </c>
      <c r="D583" s="206" t="s">
        <v>216</v>
      </c>
      <c r="E583" s="207" t="s">
        <v>1350</v>
      </c>
      <c r="F583" s="208" t="s">
        <v>1351</v>
      </c>
      <c r="G583" s="209" t="s">
        <v>359</v>
      </c>
      <c r="H583" s="210">
        <v>23.6</v>
      </c>
      <c r="I583" s="211"/>
      <c r="J583" s="212">
        <f>ROUND(I583*H583,2)</f>
        <v>0</v>
      </c>
      <c r="K583" s="208" t="s">
        <v>234</v>
      </c>
      <c r="L583" s="62"/>
      <c r="M583" s="213" t="s">
        <v>22</v>
      </c>
      <c r="N583" s="214" t="s">
        <v>49</v>
      </c>
      <c r="O583" s="43"/>
      <c r="P583" s="215">
        <f>O583*H583</f>
        <v>0</v>
      </c>
      <c r="Q583" s="215">
        <v>0.00055</v>
      </c>
      <c r="R583" s="215">
        <f>Q583*H583</f>
        <v>0.012980000000000002</v>
      </c>
      <c r="S583" s="215">
        <v>0</v>
      </c>
      <c r="T583" s="216">
        <f>S583*H583</f>
        <v>0</v>
      </c>
      <c r="AR583" s="25" t="s">
        <v>310</v>
      </c>
      <c r="AT583" s="25" t="s">
        <v>216</v>
      </c>
      <c r="AU583" s="25" t="s">
        <v>86</v>
      </c>
      <c r="AY583" s="25" t="s">
        <v>214</v>
      </c>
      <c r="BE583" s="217">
        <f>IF(N583="základní",J583,0)</f>
        <v>0</v>
      </c>
      <c r="BF583" s="217">
        <f>IF(N583="snížená",J583,0)</f>
        <v>0</v>
      </c>
      <c r="BG583" s="217">
        <f>IF(N583="zákl. přenesená",J583,0)</f>
        <v>0</v>
      </c>
      <c r="BH583" s="217">
        <f>IF(N583="sníž. přenesená",J583,0)</f>
        <v>0</v>
      </c>
      <c r="BI583" s="217">
        <f>IF(N583="nulová",J583,0)</f>
        <v>0</v>
      </c>
      <c r="BJ583" s="25" t="s">
        <v>24</v>
      </c>
      <c r="BK583" s="217">
        <f>ROUND(I583*H583,2)</f>
        <v>0</v>
      </c>
      <c r="BL583" s="25" t="s">
        <v>310</v>
      </c>
      <c r="BM583" s="25" t="s">
        <v>1352</v>
      </c>
    </row>
    <row r="584" spans="2:47" s="1" customFormat="1" ht="13.5">
      <c r="B584" s="42"/>
      <c r="C584" s="64"/>
      <c r="D584" s="218" t="s">
        <v>223</v>
      </c>
      <c r="E584" s="64"/>
      <c r="F584" s="219" t="s">
        <v>1353</v>
      </c>
      <c r="G584" s="64"/>
      <c r="H584" s="64"/>
      <c r="I584" s="174"/>
      <c r="J584" s="64"/>
      <c r="K584" s="64"/>
      <c r="L584" s="62"/>
      <c r="M584" s="220"/>
      <c r="N584" s="43"/>
      <c r="O584" s="43"/>
      <c r="P584" s="43"/>
      <c r="Q584" s="43"/>
      <c r="R584" s="43"/>
      <c r="S584" s="43"/>
      <c r="T584" s="79"/>
      <c r="AT584" s="25" t="s">
        <v>223</v>
      </c>
      <c r="AU584" s="25" t="s">
        <v>86</v>
      </c>
    </row>
    <row r="585" spans="2:51" s="12" customFormat="1" ht="13.5">
      <c r="B585" s="221"/>
      <c r="C585" s="222"/>
      <c r="D585" s="223" t="s">
        <v>224</v>
      </c>
      <c r="E585" s="224" t="s">
        <v>22</v>
      </c>
      <c r="F585" s="225" t="s">
        <v>1354</v>
      </c>
      <c r="G585" s="222"/>
      <c r="H585" s="226">
        <v>23.6</v>
      </c>
      <c r="I585" s="227"/>
      <c r="J585" s="222"/>
      <c r="K585" s="222"/>
      <c r="L585" s="228"/>
      <c r="M585" s="229"/>
      <c r="N585" s="230"/>
      <c r="O585" s="230"/>
      <c r="P585" s="230"/>
      <c r="Q585" s="230"/>
      <c r="R585" s="230"/>
      <c r="S585" s="230"/>
      <c r="T585" s="231"/>
      <c r="AT585" s="232" t="s">
        <v>224</v>
      </c>
      <c r="AU585" s="232" t="s">
        <v>86</v>
      </c>
      <c r="AV585" s="12" t="s">
        <v>86</v>
      </c>
      <c r="AW585" s="12" t="s">
        <v>41</v>
      </c>
      <c r="AX585" s="12" t="s">
        <v>24</v>
      </c>
      <c r="AY585" s="232" t="s">
        <v>214</v>
      </c>
    </row>
    <row r="586" spans="2:65" s="1" customFormat="1" ht="22.5" customHeight="1">
      <c r="B586" s="42"/>
      <c r="C586" s="206" t="s">
        <v>1355</v>
      </c>
      <c r="D586" s="206" t="s">
        <v>216</v>
      </c>
      <c r="E586" s="207" t="s">
        <v>1356</v>
      </c>
      <c r="F586" s="208" t="s">
        <v>1357</v>
      </c>
      <c r="G586" s="209" t="s">
        <v>359</v>
      </c>
      <c r="H586" s="210">
        <v>23.6</v>
      </c>
      <c r="I586" s="211"/>
      <c r="J586" s="212">
        <f>ROUND(I586*H586,2)</f>
        <v>0</v>
      </c>
      <c r="K586" s="208" t="s">
        <v>234</v>
      </c>
      <c r="L586" s="62"/>
      <c r="M586" s="213" t="s">
        <v>22</v>
      </c>
      <c r="N586" s="214" t="s">
        <v>49</v>
      </c>
      <c r="O586" s="43"/>
      <c r="P586" s="215">
        <f>O586*H586</f>
        <v>0</v>
      </c>
      <c r="Q586" s="215">
        <v>0.00016</v>
      </c>
      <c r="R586" s="215">
        <f>Q586*H586</f>
        <v>0.0037760000000000007</v>
      </c>
      <c r="S586" s="215">
        <v>0</v>
      </c>
      <c r="T586" s="216">
        <f>S586*H586</f>
        <v>0</v>
      </c>
      <c r="AR586" s="25" t="s">
        <v>310</v>
      </c>
      <c r="AT586" s="25" t="s">
        <v>216</v>
      </c>
      <c r="AU586" s="25" t="s">
        <v>86</v>
      </c>
      <c r="AY586" s="25" t="s">
        <v>214</v>
      </c>
      <c r="BE586" s="217">
        <f>IF(N586="základní",J586,0)</f>
        <v>0</v>
      </c>
      <c r="BF586" s="217">
        <f>IF(N586="snížená",J586,0)</f>
        <v>0</v>
      </c>
      <c r="BG586" s="217">
        <f>IF(N586="zákl. přenesená",J586,0)</f>
        <v>0</v>
      </c>
      <c r="BH586" s="217">
        <f>IF(N586="sníž. přenesená",J586,0)</f>
        <v>0</v>
      </c>
      <c r="BI586" s="217">
        <f>IF(N586="nulová",J586,0)</f>
        <v>0</v>
      </c>
      <c r="BJ586" s="25" t="s">
        <v>24</v>
      </c>
      <c r="BK586" s="217">
        <f>ROUND(I586*H586,2)</f>
        <v>0</v>
      </c>
      <c r="BL586" s="25" t="s">
        <v>310</v>
      </c>
      <c r="BM586" s="25" t="s">
        <v>1358</v>
      </c>
    </row>
    <row r="587" spans="2:47" s="1" customFormat="1" ht="13.5">
      <c r="B587" s="42"/>
      <c r="C587" s="64"/>
      <c r="D587" s="218" t="s">
        <v>223</v>
      </c>
      <c r="E587" s="64"/>
      <c r="F587" s="219" t="s">
        <v>1359</v>
      </c>
      <c r="G587" s="64"/>
      <c r="H587" s="64"/>
      <c r="I587" s="174"/>
      <c r="J587" s="64"/>
      <c r="K587" s="64"/>
      <c r="L587" s="62"/>
      <c r="M587" s="220"/>
      <c r="N587" s="43"/>
      <c r="O587" s="43"/>
      <c r="P587" s="43"/>
      <c r="Q587" s="43"/>
      <c r="R587" s="43"/>
      <c r="S587" s="43"/>
      <c r="T587" s="79"/>
      <c r="AT587" s="25" t="s">
        <v>223</v>
      </c>
      <c r="AU587" s="25" t="s">
        <v>86</v>
      </c>
    </row>
    <row r="588" spans="2:63" s="11" customFormat="1" ht="29.85" customHeight="1">
      <c r="B588" s="189"/>
      <c r="C588" s="190"/>
      <c r="D588" s="203" t="s">
        <v>77</v>
      </c>
      <c r="E588" s="204" t="s">
        <v>1360</v>
      </c>
      <c r="F588" s="204" t="s">
        <v>1361</v>
      </c>
      <c r="G588" s="190"/>
      <c r="H588" s="190"/>
      <c r="I588" s="193"/>
      <c r="J588" s="205">
        <f>BK588</f>
        <v>0</v>
      </c>
      <c r="K588" s="190"/>
      <c r="L588" s="195"/>
      <c r="M588" s="196"/>
      <c r="N588" s="197"/>
      <c r="O588" s="197"/>
      <c r="P588" s="198">
        <f>SUM(P589:P595)</f>
        <v>0</v>
      </c>
      <c r="Q588" s="197"/>
      <c r="R588" s="198">
        <f>SUM(R589:R595)</f>
        <v>0.01844301</v>
      </c>
      <c r="S588" s="197"/>
      <c r="T588" s="199">
        <f>SUM(T589:T595)</f>
        <v>0</v>
      </c>
      <c r="AR588" s="200" t="s">
        <v>86</v>
      </c>
      <c r="AT588" s="201" t="s">
        <v>77</v>
      </c>
      <c r="AU588" s="201" t="s">
        <v>24</v>
      </c>
      <c r="AY588" s="200" t="s">
        <v>214</v>
      </c>
      <c r="BK588" s="202">
        <f>SUM(BK589:BK595)</f>
        <v>0</v>
      </c>
    </row>
    <row r="589" spans="2:65" s="1" customFormat="1" ht="22.5" customHeight="1">
      <c r="B589" s="42"/>
      <c r="C589" s="206" t="s">
        <v>1362</v>
      </c>
      <c r="D589" s="206" t="s">
        <v>216</v>
      </c>
      <c r="E589" s="207" t="s">
        <v>1363</v>
      </c>
      <c r="F589" s="208" t="s">
        <v>1364</v>
      </c>
      <c r="G589" s="209" t="s">
        <v>359</v>
      </c>
      <c r="H589" s="210">
        <v>16.8</v>
      </c>
      <c r="I589" s="211"/>
      <c r="J589" s="212">
        <f>ROUND(I589*H589,2)</f>
        <v>0</v>
      </c>
      <c r="K589" s="208" t="s">
        <v>234</v>
      </c>
      <c r="L589" s="62"/>
      <c r="M589" s="213" t="s">
        <v>22</v>
      </c>
      <c r="N589" s="214" t="s">
        <v>49</v>
      </c>
      <c r="O589" s="43"/>
      <c r="P589" s="215">
        <f>O589*H589</f>
        <v>0</v>
      </c>
      <c r="Q589" s="215">
        <v>0.0004</v>
      </c>
      <c r="R589" s="215">
        <f>Q589*H589</f>
        <v>0.00672</v>
      </c>
      <c r="S589" s="215">
        <v>0</v>
      </c>
      <c r="T589" s="216">
        <f>S589*H589</f>
        <v>0</v>
      </c>
      <c r="AR589" s="25" t="s">
        <v>310</v>
      </c>
      <c r="AT589" s="25" t="s">
        <v>216</v>
      </c>
      <c r="AU589" s="25" t="s">
        <v>86</v>
      </c>
      <c r="AY589" s="25" t="s">
        <v>214</v>
      </c>
      <c r="BE589" s="217">
        <f>IF(N589="základní",J589,0)</f>
        <v>0</v>
      </c>
      <c r="BF589" s="217">
        <f>IF(N589="snížená",J589,0)</f>
        <v>0</v>
      </c>
      <c r="BG589" s="217">
        <f>IF(N589="zákl. přenesená",J589,0)</f>
        <v>0</v>
      </c>
      <c r="BH589" s="217">
        <f>IF(N589="sníž. přenesená",J589,0)</f>
        <v>0</v>
      </c>
      <c r="BI589" s="217">
        <f>IF(N589="nulová",J589,0)</f>
        <v>0</v>
      </c>
      <c r="BJ589" s="25" t="s">
        <v>24</v>
      </c>
      <c r="BK589" s="217">
        <f>ROUND(I589*H589,2)</f>
        <v>0</v>
      </c>
      <c r="BL589" s="25" t="s">
        <v>310</v>
      </c>
      <c r="BM589" s="25" t="s">
        <v>1365</v>
      </c>
    </row>
    <row r="590" spans="2:47" s="1" customFormat="1" ht="13.5">
      <c r="B590" s="42"/>
      <c r="C590" s="64"/>
      <c r="D590" s="218" t="s">
        <v>223</v>
      </c>
      <c r="E590" s="64"/>
      <c r="F590" s="219" t="s">
        <v>1366</v>
      </c>
      <c r="G590" s="64"/>
      <c r="H590" s="64"/>
      <c r="I590" s="174"/>
      <c r="J590" s="64"/>
      <c r="K590" s="64"/>
      <c r="L590" s="62"/>
      <c r="M590" s="220"/>
      <c r="N590" s="43"/>
      <c r="O590" s="43"/>
      <c r="P590" s="43"/>
      <c r="Q590" s="43"/>
      <c r="R590" s="43"/>
      <c r="S590" s="43"/>
      <c r="T590" s="79"/>
      <c r="AT590" s="25" t="s">
        <v>223</v>
      </c>
      <c r="AU590" s="25" t="s">
        <v>86</v>
      </c>
    </row>
    <row r="591" spans="2:51" s="12" customFormat="1" ht="13.5">
      <c r="B591" s="221"/>
      <c r="C591" s="222"/>
      <c r="D591" s="223" t="s">
        <v>224</v>
      </c>
      <c r="E591" s="224" t="s">
        <v>22</v>
      </c>
      <c r="F591" s="225" t="s">
        <v>1367</v>
      </c>
      <c r="G591" s="222"/>
      <c r="H591" s="226">
        <v>16.8</v>
      </c>
      <c r="I591" s="227"/>
      <c r="J591" s="222"/>
      <c r="K591" s="222"/>
      <c r="L591" s="228"/>
      <c r="M591" s="229"/>
      <c r="N591" s="230"/>
      <c r="O591" s="230"/>
      <c r="P591" s="230"/>
      <c r="Q591" s="230"/>
      <c r="R591" s="230"/>
      <c r="S591" s="230"/>
      <c r="T591" s="231"/>
      <c r="AT591" s="232" t="s">
        <v>224</v>
      </c>
      <c r="AU591" s="232" t="s">
        <v>86</v>
      </c>
      <c r="AV591" s="12" t="s">
        <v>86</v>
      </c>
      <c r="AW591" s="12" t="s">
        <v>41</v>
      </c>
      <c r="AX591" s="12" t="s">
        <v>24</v>
      </c>
      <c r="AY591" s="232" t="s">
        <v>214</v>
      </c>
    </row>
    <row r="592" spans="2:65" s="1" customFormat="1" ht="31.5" customHeight="1">
      <c r="B592" s="42"/>
      <c r="C592" s="206" t="s">
        <v>1368</v>
      </c>
      <c r="D592" s="206" t="s">
        <v>216</v>
      </c>
      <c r="E592" s="207" t="s">
        <v>1369</v>
      </c>
      <c r="F592" s="208" t="s">
        <v>1370</v>
      </c>
      <c r="G592" s="209" t="s">
        <v>359</v>
      </c>
      <c r="H592" s="210">
        <v>90.177</v>
      </c>
      <c r="I592" s="211"/>
      <c r="J592" s="212">
        <f>ROUND(I592*H592,2)</f>
        <v>0</v>
      </c>
      <c r="K592" s="208" t="s">
        <v>220</v>
      </c>
      <c r="L592" s="62"/>
      <c r="M592" s="213" t="s">
        <v>22</v>
      </c>
      <c r="N592" s="214" t="s">
        <v>49</v>
      </c>
      <c r="O592" s="43"/>
      <c r="P592" s="215">
        <f>O592*H592</f>
        <v>0</v>
      </c>
      <c r="Q592" s="215">
        <v>0.00013</v>
      </c>
      <c r="R592" s="215">
        <f>Q592*H592</f>
        <v>0.011723009999999999</v>
      </c>
      <c r="S592" s="215">
        <v>0</v>
      </c>
      <c r="T592" s="216">
        <f>S592*H592</f>
        <v>0</v>
      </c>
      <c r="AR592" s="25" t="s">
        <v>310</v>
      </c>
      <c r="AT592" s="25" t="s">
        <v>216</v>
      </c>
      <c r="AU592" s="25" t="s">
        <v>86</v>
      </c>
      <c r="AY592" s="25" t="s">
        <v>214</v>
      </c>
      <c r="BE592" s="217">
        <f>IF(N592="základní",J592,0)</f>
        <v>0</v>
      </c>
      <c r="BF592" s="217">
        <f>IF(N592="snížená",J592,0)</f>
        <v>0</v>
      </c>
      <c r="BG592" s="217">
        <f>IF(N592="zákl. přenesená",J592,0)</f>
        <v>0</v>
      </c>
      <c r="BH592" s="217">
        <f>IF(N592="sníž. přenesená",J592,0)</f>
        <v>0</v>
      </c>
      <c r="BI592" s="217">
        <f>IF(N592="nulová",J592,0)</f>
        <v>0</v>
      </c>
      <c r="BJ592" s="25" t="s">
        <v>24</v>
      </c>
      <c r="BK592" s="217">
        <f>ROUND(I592*H592,2)</f>
        <v>0</v>
      </c>
      <c r="BL592" s="25" t="s">
        <v>310</v>
      </c>
      <c r="BM592" s="25" t="s">
        <v>1371</v>
      </c>
    </row>
    <row r="593" spans="2:47" s="1" customFormat="1" ht="27">
      <c r="B593" s="42"/>
      <c r="C593" s="64"/>
      <c r="D593" s="218" t="s">
        <v>223</v>
      </c>
      <c r="E593" s="64"/>
      <c r="F593" s="219" t="s">
        <v>1372</v>
      </c>
      <c r="G593" s="64"/>
      <c r="H593" s="64"/>
      <c r="I593" s="174"/>
      <c r="J593" s="64"/>
      <c r="K593" s="64"/>
      <c r="L593" s="62"/>
      <c r="M593" s="220"/>
      <c r="N593" s="43"/>
      <c r="O593" s="43"/>
      <c r="P593" s="43"/>
      <c r="Q593" s="43"/>
      <c r="R593" s="43"/>
      <c r="S593" s="43"/>
      <c r="T593" s="79"/>
      <c r="AT593" s="25" t="s">
        <v>223</v>
      </c>
      <c r="AU593" s="25" t="s">
        <v>86</v>
      </c>
    </row>
    <row r="594" spans="2:51" s="12" customFormat="1" ht="13.5">
      <c r="B594" s="221"/>
      <c r="C594" s="222"/>
      <c r="D594" s="218" t="s">
        <v>224</v>
      </c>
      <c r="E594" s="233" t="s">
        <v>22</v>
      </c>
      <c r="F594" s="234" t="s">
        <v>1373</v>
      </c>
      <c r="G594" s="222"/>
      <c r="H594" s="235">
        <v>90.177</v>
      </c>
      <c r="I594" s="227"/>
      <c r="J594" s="222"/>
      <c r="K594" s="222"/>
      <c r="L594" s="228"/>
      <c r="M594" s="229"/>
      <c r="N594" s="230"/>
      <c r="O594" s="230"/>
      <c r="P594" s="230"/>
      <c r="Q594" s="230"/>
      <c r="R594" s="230"/>
      <c r="S594" s="230"/>
      <c r="T594" s="231"/>
      <c r="AT594" s="232" t="s">
        <v>224</v>
      </c>
      <c r="AU594" s="232" t="s">
        <v>86</v>
      </c>
      <c r="AV594" s="12" t="s">
        <v>86</v>
      </c>
      <c r="AW594" s="12" t="s">
        <v>41</v>
      </c>
      <c r="AX594" s="12" t="s">
        <v>78</v>
      </c>
      <c r="AY594" s="232" t="s">
        <v>214</v>
      </c>
    </row>
    <row r="595" spans="2:51" s="14" customFormat="1" ht="13.5">
      <c r="B595" s="258"/>
      <c r="C595" s="259"/>
      <c r="D595" s="218" t="s">
        <v>224</v>
      </c>
      <c r="E595" s="285" t="s">
        <v>22</v>
      </c>
      <c r="F595" s="286" t="s">
        <v>349</v>
      </c>
      <c r="G595" s="259"/>
      <c r="H595" s="287">
        <v>90.177</v>
      </c>
      <c r="I595" s="263"/>
      <c r="J595" s="259"/>
      <c r="K595" s="259"/>
      <c r="L595" s="264"/>
      <c r="M595" s="265"/>
      <c r="N595" s="266"/>
      <c r="O595" s="266"/>
      <c r="P595" s="266"/>
      <c r="Q595" s="266"/>
      <c r="R595" s="266"/>
      <c r="S595" s="266"/>
      <c r="T595" s="267"/>
      <c r="AT595" s="268" t="s">
        <v>224</v>
      </c>
      <c r="AU595" s="268" t="s">
        <v>86</v>
      </c>
      <c r="AV595" s="14" t="s">
        <v>221</v>
      </c>
      <c r="AW595" s="14" t="s">
        <v>41</v>
      </c>
      <c r="AX595" s="14" t="s">
        <v>24</v>
      </c>
      <c r="AY595" s="268" t="s">
        <v>214</v>
      </c>
    </row>
    <row r="596" spans="2:63" s="11" customFormat="1" ht="37.35" customHeight="1">
      <c r="B596" s="189"/>
      <c r="C596" s="190"/>
      <c r="D596" s="191" t="s">
        <v>77</v>
      </c>
      <c r="E596" s="192" t="s">
        <v>179</v>
      </c>
      <c r="F596" s="192" t="s">
        <v>1374</v>
      </c>
      <c r="G596" s="190"/>
      <c r="H596" s="190"/>
      <c r="I596" s="193"/>
      <c r="J596" s="194">
        <f>BK596</f>
        <v>0</v>
      </c>
      <c r="K596" s="190"/>
      <c r="L596" s="195"/>
      <c r="M596" s="196"/>
      <c r="N596" s="197"/>
      <c r="O596" s="197"/>
      <c r="P596" s="198">
        <f>P597+P614</f>
        <v>0</v>
      </c>
      <c r="Q596" s="197"/>
      <c r="R596" s="198">
        <f>R597+R614</f>
        <v>0</v>
      </c>
      <c r="S596" s="197"/>
      <c r="T596" s="199">
        <f>T597+T614</f>
        <v>0</v>
      </c>
      <c r="AR596" s="200" t="s">
        <v>124</v>
      </c>
      <c r="AT596" s="201" t="s">
        <v>77</v>
      </c>
      <c r="AU596" s="201" t="s">
        <v>78</v>
      </c>
      <c r="AY596" s="200" t="s">
        <v>214</v>
      </c>
      <c r="BK596" s="202">
        <f>BK597+BK614</f>
        <v>0</v>
      </c>
    </row>
    <row r="597" spans="2:63" s="11" customFormat="1" ht="19.9" customHeight="1">
      <c r="B597" s="189"/>
      <c r="C597" s="190"/>
      <c r="D597" s="203" t="s">
        <v>77</v>
      </c>
      <c r="E597" s="204" t="s">
        <v>1375</v>
      </c>
      <c r="F597" s="204" t="s">
        <v>1376</v>
      </c>
      <c r="G597" s="190"/>
      <c r="H597" s="190"/>
      <c r="I597" s="193"/>
      <c r="J597" s="205">
        <f>BK597</f>
        <v>0</v>
      </c>
      <c r="K597" s="190"/>
      <c r="L597" s="195"/>
      <c r="M597" s="196"/>
      <c r="N597" s="197"/>
      <c r="O597" s="197"/>
      <c r="P597" s="198">
        <f>SUM(P598:P613)</f>
        <v>0</v>
      </c>
      <c r="Q597" s="197"/>
      <c r="R597" s="198">
        <f>SUM(R598:R613)</f>
        <v>0</v>
      </c>
      <c r="S597" s="197"/>
      <c r="T597" s="199">
        <f>SUM(T598:T613)</f>
        <v>0</v>
      </c>
      <c r="AR597" s="200" t="s">
        <v>124</v>
      </c>
      <c r="AT597" s="201" t="s">
        <v>77</v>
      </c>
      <c r="AU597" s="201" t="s">
        <v>24</v>
      </c>
      <c r="AY597" s="200" t="s">
        <v>214</v>
      </c>
      <c r="BK597" s="202">
        <f>SUM(BK598:BK613)</f>
        <v>0</v>
      </c>
    </row>
    <row r="598" spans="2:65" s="1" customFormat="1" ht="22.5" customHeight="1">
      <c r="B598" s="42"/>
      <c r="C598" s="206" t="s">
        <v>1377</v>
      </c>
      <c r="D598" s="206" t="s">
        <v>216</v>
      </c>
      <c r="E598" s="207" t="s">
        <v>1378</v>
      </c>
      <c r="F598" s="208" t="s">
        <v>1379</v>
      </c>
      <c r="G598" s="209" t="s">
        <v>441</v>
      </c>
      <c r="H598" s="210">
        <v>1</v>
      </c>
      <c r="I598" s="211"/>
      <c r="J598" s="212">
        <f>ROUND(I598*H598,2)</f>
        <v>0</v>
      </c>
      <c r="K598" s="208" t="s">
        <v>22</v>
      </c>
      <c r="L598" s="62"/>
      <c r="M598" s="213" t="s">
        <v>22</v>
      </c>
      <c r="N598" s="214" t="s">
        <v>49</v>
      </c>
      <c r="O598" s="43"/>
      <c r="P598" s="215">
        <f>O598*H598</f>
        <v>0</v>
      </c>
      <c r="Q598" s="215">
        <v>0</v>
      </c>
      <c r="R598" s="215">
        <f>Q598*H598</f>
        <v>0</v>
      </c>
      <c r="S598" s="215">
        <v>0</v>
      </c>
      <c r="T598" s="216">
        <f>S598*H598</f>
        <v>0</v>
      </c>
      <c r="AR598" s="25" t="s">
        <v>856</v>
      </c>
      <c r="AT598" s="25" t="s">
        <v>216</v>
      </c>
      <c r="AU598" s="25" t="s">
        <v>86</v>
      </c>
      <c r="AY598" s="25" t="s">
        <v>214</v>
      </c>
      <c r="BE598" s="217">
        <f>IF(N598="základní",J598,0)</f>
        <v>0</v>
      </c>
      <c r="BF598" s="217">
        <f>IF(N598="snížená",J598,0)</f>
        <v>0</v>
      </c>
      <c r="BG598" s="217">
        <f>IF(N598="zákl. přenesená",J598,0)</f>
        <v>0</v>
      </c>
      <c r="BH598" s="217">
        <f>IF(N598="sníž. přenesená",J598,0)</f>
        <v>0</v>
      </c>
      <c r="BI598" s="217">
        <f>IF(N598="nulová",J598,0)</f>
        <v>0</v>
      </c>
      <c r="BJ598" s="25" t="s">
        <v>24</v>
      </c>
      <c r="BK598" s="217">
        <f>ROUND(I598*H598,2)</f>
        <v>0</v>
      </c>
      <c r="BL598" s="25" t="s">
        <v>856</v>
      </c>
      <c r="BM598" s="25" t="s">
        <v>1380</v>
      </c>
    </row>
    <row r="599" spans="2:47" s="1" customFormat="1" ht="13.5">
      <c r="B599" s="42"/>
      <c r="C599" s="64"/>
      <c r="D599" s="223" t="s">
        <v>223</v>
      </c>
      <c r="E599" s="64"/>
      <c r="F599" s="269" t="s">
        <v>1381</v>
      </c>
      <c r="G599" s="64"/>
      <c r="H599" s="64"/>
      <c r="I599" s="174"/>
      <c r="J599" s="64"/>
      <c r="K599" s="64"/>
      <c r="L599" s="62"/>
      <c r="M599" s="220"/>
      <c r="N599" s="43"/>
      <c r="O599" s="43"/>
      <c r="P599" s="43"/>
      <c r="Q599" s="43"/>
      <c r="R599" s="43"/>
      <c r="S599" s="43"/>
      <c r="T599" s="79"/>
      <c r="AT599" s="25" t="s">
        <v>223</v>
      </c>
      <c r="AU599" s="25" t="s">
        <v>86</v>
      </c>
    </row>
    <row r="600" spans="2:65" s="1" customFormat="1" ht="22.5" customHeight="1">
      <c r="B600" s="42"/>
      <c r="C600" s="206" t="s">
        <v>1382</v>
      </c>
      <c r="D600" s="206" t="s">
        <v>216</v>
      </c>
      <c r="E600" s="207" t="s">
        <v>1383</v>
      </c>
      <c r="F600" s="208" t="s">
        <v>1384</v>
      </c>
      <c r="G600" s="209" t="s">
        <v>441</v>
      </c>
      <c r="H600" s="210">
        <v>1</v>
      </c>
      <c r="I600" s="211"/>
      <c r="J600" s="212">
        <f>ROUND(I600*H600,2)</f>
        <v>0</v>
      </c>
      <c r="K600" s="208" t="s">
        <v>22</v>
      </c>
      <c r="L600" s="62"/>
      <c r="M600" s="213" t="s">
        <v>22</v>
      </c>
      <c r="N600" s="214" t="s">
        <v>49</v>
      </c>
      <c r="O600" s="43"/>
      <c r="P600" s="215">
        <f>O600*H600</f>
        <v>0</v>
      </c>
      <c r="Q600" s="215">
        <v>0</v>
      </c>
      <c r="R600" s="215">
        <f>Q600*H600</f>
        <v>0</v>
      </c>
      <c r="S600" s="215">
        <v>0</v>
      </c>
      <c r="T600" s="216">
        <f>S600*H600</f>
        <v>0</v>
      </c>
      <c r="AR600" s="25" t="s">
        <v>856</v>
      </c>
      <c r="AT600" s="25" t="s">
        <v>216</v>
      </c>
      <c r="AU600" s="25" t="s">
        <v>86</v>
      </c>
      <c r="AY600" s="25" t="s">
        <v>214</v>
      </c>
      <c r="BE600" s="217">
        <f>IF(N600="základní",J600,0)</f>
        <v>0</v>
      </c>
      <c r="BF600" s="217">
        <f>IF(N600="snížená",J600,0)</f>
        <v>0</v>
      </c>
      <c r="BG600" s="217">
        <f>IF(N600="zákl. přenesená",J600,0)</f>
        <v>0</v>
      </c>
      <c r="BH600" s="217">
        <f>IF(N600="sníž. přenesená",J600,0)</f>
        <v>0</v>
      </c>
      <c r="BI600" s="217">
        <f>IF(N600="nulová",J600,0)</f>
        <v>0</v>
      </c>
      <c r="BJ600" s="25" t="s">
        <v>24</v>
      </c>
      <c r="BK600" s="217">
        <f>ROUND(I600*H600,2)</f>
        <v>0</v>
      </c>
      <c r="BL600" s="25" t="s">
        <v>856</v>
      </c>
      <c r="BM600" s="25" t="s">
        <v>1385</v>
      </c>
    </row>
    <row r="601" spans="2:47" s="1" customFormat="1" ht="40.5">
      <c r="B601" s="42"/>
      <c r="C601" s="64"/>
      <c r="D601" s="223" t="s">
        <v>223</v>
      </c>
      <c r="E601" s="64"/>
      <c r="F601" s="269" t="s">
        <v>1386</v>
      </c>
      <c r="G601" s="64"/>
      <c r="H601" s="64"/>
      <c r="I601" s="174"/>
      <c r="J601" s="64"/>
      <c r="K601" s="64"/>
      <c r="L601" s="62"/>
      <c r="M601" s="220"/>
      <c r="N601" s="43"/>
      <c r="O601" s="43"/>
      <c r="P601" s="43"/>
      <c r="Q601" s="43"/>
      <c r="R601" s="43"/>
      <c r="S601" s="43"/>
      <c r="T601" s="79"/>
      <c r="AT601" s="25" t="s">
        <v>223</v>
      </c>
      <c r="AU601" s="25" t="s">
        <v>86</v>
      </c>
    </row>
    <row r="602" spans="2:65" s="1" customFormat="1" ht="22.5" customHeight="1">
      <c r="B602" s="42"/>
      <c r="C602" s="206" t="s">
        <v>1387</v>
      </c>
      <c r="D602" s="206" t="s">
        <v>216</v>
      </c>
      <c r="E602" s="207" t="s">
        <v>1388</v>
      </c>
      <c r="F602" s="208" t="s">
        <v>1389</v>
      </c>
      <c r="G602" s="209" t="s">
        <v>441</v>
      </c>
      <c r="H602" s="210">
        <v>1</v>
      </c>
      <c r="I602" s="211"/>
      <c r="J602" s="212">
        <f>ROUND(I602*H602,2)</f>
        <v>0</v>
      </c>
      <c r="K602" s="208" t="s">
        <v>22</v>
      </c>
      <c r="L602" s="62"/>
      <c r="M602" s="213" t="s">
        <v>22</v>
      </c>
      <c r="N602" s="214" t="s">
        <v>49</v>
      </c>
      <c r="O602" s="43"/>
      <c r="P602" s="215">
        <f>O602*H602</f>
        <v>0</v>
      </c>
      <c r="Q602" s="215">
        <v>0</v>
      </c>
      <c r="R602" s="215">
        <f>Q602*H602</f>
        <v>0</v>
      </c>
      <c r="S602" s="215">
        <v>0</v>
      </c>
      <c r="T602" s="216">
        <f>S602*H602</f>
        <v>0</v>
      </c>
      <c r="AR602" s="25" t="s">
        <v>856</v>
      </c>
      <c r="AT602" s="25" t="s">
        <v>216</v>
      </c>
      <c r="AU602" s="25" t="s">
        <v>86</v>
      </c>
      <c r="AY602" s="25" t="s">
        <v>214</v>
      </c>
      <c r="BE602" s="217">
        <f>IF(N602="základní",J602,0)</f>
        <v>0</v>
      </c>
      <c r="BF602" s="217">
        <f>IF(N602="snížená",J602,0)</f>
        <v>0</v>
      </c>
      <c r="BG602" s="217">
        <f>IF(N602="zákl. přenesená",J602,0)</f>
        <v>0</v>
      </c>
      <c r="BH602" s="217">
        <f>IF(N602="sníž. přenesená",J602,0)</f>
        <v>0</v>
      </c>
      <c r="BI602" s="217">
        <f>IF(N602="nulová",J602,0)</f>
        <v>0</v>
      </c>
      <c r="BJ602" s="25" t="s">
        <v>24</v>
      </c>
      <c r="BK602" s="217">
        <f>ROUND(I602*H602,2)</f>
        <v>0</v>
      </c>
      <c r="BL602" s="25" t="s">
        <v>856</v>
      </c>
      <c r="BM602" s="25" t="s">
        <v>1390</v>
      </c>
    </row>
    <row r="603" spans="2:47" s="1" customFormat="1" ht="27">
      <c r="B603" s="42"/>
      <c r="C603" s="64"/>
      <c r="D603" s="223" t="s">
        <v>223</v>
      </c>
      <c r="E603" s="64"/>
      <c r="F603" s="269" t="s">
        <v>1391</v>
      </c>
      <c r="G603" s="64"/>
      <c r="H603" s="64"/>
      <c r="I603" s="174"/>
      <c r="J603" s="64"/>
      <c r="K603" s="64"/>
      <c r="L603" s="62"/>
      <c r="M603" s="220"/>
      <c r="N603" s="43"/>
      <c r="O603" s="43"/>
      <c r="P603" s="43"/>
      <c r="Q603" s="43"/>
      <c r="R603" s="43"/>
      <c r="S603" s="43"/>
      <c r="T603" s="79"/>
      <c r="AT603" s="25" t="s">
        <v>223</v>
      </c>
      <c r="AU603" s="25" t="s">
        <v>86</v>
      </c>
    </row>
    <row r="604" spans="2:65" s="1" customFormat="1" ht="22.5" customHeight="1">
      <c r="B604" s="42"/>
      <c r="C604" s="206" t="s">
        <v>1392</v>
      </c>
      <c r="D604" s="206" t="s">
        <v>216</v>
      </c>
      <c r="E604" s="207" t="s">
        <v>1393</v>
      </c>
      <c r="F604" s="208" t="s">
        <v>1394</v>
      </c>
      <c r="G604" s="209" t="s">
        <v>441</v>
      </c>
      <c r="H604" s="210">
        <v>1</v>
      </c>
      <c r="I604" s="211"/>
      <c r="J604" s="212">
        <f>ROUND(I604*H604,2)</f>
        <v>0</v>
      </c>
      <c r="K604" s="208" t="s">
        <v>22</v>
      </c>
      <c r="L604" s="62"/>
      <c r="M604" s="213" t="s">
        <v>22</v>
      </c>
      <c r="N604" s="214" t="s">
        <v>49</v>
      </c>
      <c r="O604" s="43"/>
      <c r="P604" s="215">
        <f>O604*H604</f>
        <v>0</v>
      </c>
      <c r="Q604" s="215">
        <v>0</v>
      </c>
      <c r="R604" s="215">
        <f>Q604*H604</f>
        <v>0</v>
      </c>
      <c r="S604" s="215">
        <v>0</v>
      </c>
      <c r="T604" s="216">
        <f>S604*H604</f>
        <v>0</v>
      </c>
      <c r="AR604" s="25" t="s">
        <v>856</v>
      </c>
      <c r="AT604" s="25" t="s">
        <v>216</v>
      </c>
      <c r="AU604" s="25" t="s">
        <v>86</v>
      </c>
      <c r="AY604" s="25" t="s">
        <v>214</v>
      </c>
      <c r="BE604" s="217">
        <f>IF(N604="základní",J604,0)</f>
        <v>0</v>
      </c>
      <c r="BF604" s="217">
        <f>IF(N604="snížená",J604,0)</f>
        <v>0</v>
      </c>
      <c r="BG604" s="217">
        <f>IF(N604="zákl. přenesená",J604,0)</f>
        <v>0</v>
      </c>
      <c r="BH604" s="217">
        <f>IF(N604="sníž. přenesená",J604,0)</f>
        <v>0</v>
      </c>
      <c r="BI604" s="217">
        <f>IF(N604="nulová",J604,0)</f>
        <v>0</v>
      </c>
      <c r="BJ604" s="25" t="s">
        <v>24</v>
      </c>
      <c r="BK604" s="217">
        <f>ROUND(I604*H604,2)</f>
        <v>0</v>
      </c>
      <c r="BL604" s="25" t="s">
        <v>856</v>
      </c>
      <c r="BM604" s="25" t="s">
        <v>1395</v>
      </c>
    </row>
    <row r="605" spans="2:47" s="1" customFormat="1" ht="27">
      <c r="B605" s="42"/>
      <c r="C605" s="64"/>
      <c r="D605" s="223" t="s">
        <v>223</v>
      </c>
      <c r="E605" s="64"/>
      <c r="F605" s="269" t="s">
        <v>1396</v>
      </c>
      <c r="G605" s="64"/>
      <c r="H605" s="64"/>
      <c r="I605" s="174"/>
      <c r="J605" s="64"/>
      <c r="K605" s="64"/>
      <c r="L605" s="62"/>
      <c r="M605" s="220"/>
      <c r="N605" s="43"/>
      <c r="O605" s="43"/>
      <c r="P605" s="43"/>
      <c r="Q605" s="43"/>
      <c r="R605" s="43"/>
      <c r="S605" s="43"/>
      <c r="T605" s="79"/>
      <c r="AT605" s="25" t="s">
        <v>223</v>
      </c>
      <c r="AU605" s="25" t="s">
        <v>86</v>
      </c>
    </row>
    <row r="606" spans="2:65" s="1" customFormat="1" ht="22.5" customHeight="1">
      <c r="B606" s="42"/>
      <c r="C606" s="206" t="s">
        <v>1397</v>
      </c>
      <c r="D606" s="206" t="s">
        <v>216</v>
      </c>
      <c r="E606" s="207" t="s">
        <v>1398</v>
      </c>
      <c r="F606" s="208" t="s">
        <v>1399</v>
      </c>
      <c r="G606" s="209" t="s">
        <v>441</v>
      </c>
      <c r="H606" s="210">
        <v>1</v>
      </c>
      <c r="I606" s="211"/>
      <c r="J606" s="212">
        <f>ROUND(I606*H606,2)</f>
        <v>0</v>
      </c>
      <c r="K606" s="208" t="s">
        <v>22</v>
      </c>
      <c r="L606" s="62"/>
      <c r="M606" s="213" t="s">
        <v>22</v>
      </c>
      <c r="N606" s="214" t="s">
        <v>49</v>
      </c>
      <c r="O606" s="43"/>
      <c r="P606" s="215">
        <f>O606*H606</f>
        <v>0</v>
      </c>
      <c r="Q606" s="215">
        <v>0</v>
      </c>
      <c r="R606" s="215">
        <f>Q606*H606</f>
        <v>0</v>
      </c>
      <c r="S606" s="215">
        <v>0</v>
      </c>
      <c r="T606" s="216">
        <f>S606*H606</f>
        <v>0</v>
      </c>
      <c r="AR606" s="25" t="s">
        <v>856</v>
      </c>
      <c r="AT606" s="25" t="s">
        <v>216</v>
      </c>
      <c r="AU606" s="25" t="s">
        <v>86</v>
      </c>
      <c r="AY606" s="25" t="s">
        <v>214</v>
      </c>
      <c r="BE606" s="217">
        <f>IF(N606="základní",J606,0)</f>
        <v>0</v>
      </c>
      <c r="BF606" s="217">
        <f>IF(N606="snížená",J606,0)</f>
        <v>0</v>
      </c>
      <c r="BG606" s="217">
        <f>IF(N606="zákl. přenesená",J606,0)</f>
        <v>0</v>
      </c>
      <c r="BH606" s="217">
        <f>IF(N606="sníž. přenesená",J606,0)</f>
        <v>0</v>
      </c>
      <c r="BI606" s="217">
        <f>IF(N606="nulová",J606,0)</f>
        <v>0</v>
      </c>
      <c r="BJ606" s="25" t="s">
        <v>24</v>
      </c>
      <c r="BK606" s="217">
        <f>ROUND(I606*H606,2)</f>
        <v>0</v>
      </c>
      <c r="BL606" s="25" t="s">
        <v>856</v>
      </c>
      <c r="BM606" s="25" t="s">
        <v>1400</v>
      </c>
    </row>
    <row r="607" spans="2:47" s="1" customFormat="1" ht="13.5">
      <c r="B607" s="42"/>
      <c r="C607" s="64"/>
      <c r="D607" s="223" t="s">
        <v>223</v>
      </c>
      <c r="E607" s="64"/>
      <c r="F607" s="269" t="s">
        <v>1399</v>
      </c>
      <c r="G607" s="64"/>
      <c r="H607" s="64"/>
      <c r="I607" s="174"/>
      <c r="J607" s="64"/>
      <c r="K607" s="64"/>
      <c r="L607" s="62"/>
      <c r="M607" s="220"/>
      <c r="N607" s="43"/>
      <c r="O607" s="43"/>
      <c r="P607" s="43"/>
      <c r="Q607" s="43"/>
      <c r="R607" s="43"/>
      <c r="S607" s="43"/>
      <c r="T607" s="79"/>
      <c r="AT607" s="25" t="s">
        <v>223</v>
      </c>
      <c r="AU607" s="25" t="s">
        <v>86</v>
      </c>
    </row>
    <row r="608" spans="2:65" s="1" customFormat="1" ht="22.5" customHeight="1">
      <c r="B608" s="42"/>
      <c r="C608" s="206" t="s">
        <v>1401</v>
      </c>
      <c r="D608" s="206" t="s">
        <v>216</v>
      </c>
      <c r="E608" s="207" t="s">
        <v>1402</v>
      </c>
      <c r="F608" s="208" t="s">
        <v>1403</v>
      </c>
      <c r="G608" s="209" t="s">
        <v>441</v>
      </c>
      <c r="H608" s="210">
        <v>1</v>
      </c>
      <c r="I608" s="211"/>
      <c r="J608" s="212">
        <f>ROUND(I608*H608,2)</f>
        <v>0</v>
      </c>
      <c r="K608" s="208" t="s">
        <v>22</v>
      </c>
      <c r="L608" s="62"/>
      <c r="M608" s="213" t="s">
        <v>22</v>
      </c>
      <c r="N608" s="214" t="s">
        <v>49</v>
      </c>
      <c r="O608" s="43"/>
      <c r="P608" s="215">
        <f>O608*H608</f>
        <v>0</v>
      </c>
      <c r="Q608" s="215">
        <v>0</v>
      </c>
      <c r="R608" s="215">
        <f>Q608*H608</f>
        <v>0</v>
      </c>
      <c r="S608" s="215">
        <v>0</v>
      </c>
      <c r="T608" s="216">
        <f>S608*H608</f>
        <v>0</v>
      </c>
      <c r="AR608" s="25" t="s">
        <v>856</v>
      </c>
      <c r="AT608" s="25" t="s">
        <v>216</v>
      </c>
      <c r="AU608" s="25" t="s">
        <v>86</v>
      </c>
      <c r="AY608" s="25" t="s">
        <v>214</v>
      </c>
      <c r="BE608" s="217">
        <f>IF(N608="základní",J608,0)</f>
        <v>0</v>
      </c>
      <c r="BF608" s="217">
        <f>IF(N608="snížená",J608,0)</f>
        <v>0</v>
      </c>
      <c r="BG608" s="217">
        <f>IF(N608="zákl. přenesená",J608,0)</f>
        <v>0</v>
      </c>
      <c r="BH608" s="217">
        <f>IF(N608="sníž. přenesená",J608,0)</f>
        <v>0</v>
      </c>
      <c r="BI608" s="217">
        <f>IF(N608="nulová",J608,0)</f>
        <v>0</v>
      </c>
      <c r="BJ608" s="25" t="s">
        <v>24</v>
      </c>
      <c r="BK608" s="217">
        <f>ROUND(I608*H608,2)</f>
        <v>0</v>
      </c>
      <c r="BL608" s="25" t="s">
        <v>856</v>
      </c>
      <c r="BM608" s="25" t="s">
        <v>1404</v>
      </c>
    </row>
    <row r="609" spans="2:47" s="1" customFormat="1" ht="27">
      <c r="B609" s="42"/>
      <c r="C609" s="64"/>
      <c r="D609" s="223" t="s">
        <v>223</v>
      </c>
      <c r="E609" s="64"/>
      <c r="F609" s="269" t="s">
        <v>1405</v>
      </c>
      <c r="G609" s="64"/>
      <c r="H609" s="64"/>
      <c r="I609" s="174"/>
      <c r="J609" s="64"/>
      <c r="K609" s="64"/>
      <c r="L609" s="62"/>
      <c r="M609" s="220"/>
      <c r="N609" s="43"/>
      <c r="O609" s="43"/>
      <c r="P609" s="43"/>
      <c r="Q609" s="43"/>
      <c r="R609" s="43"/>
      <c r="S609" s="43"/>
      <c r="T609" s="79"/>
      <c r="AT609" s="25" t="s">
        <v>223</v>
      </c>
      <c r="AU609" s="25" t="s">
        <v>86</v>
      </c>
    </row>
    <row r="610" spans="2:65" s="1" customFormat="1" ht="22.5" customHeight="1">
      <c r="B610" s="42"/>
      <c r="C610" s="206" t="s">
        <v>1406</v>
      </c>
      <c r="D610" s="206" t="s">
        <v>216</v>
      </c>
      <c r="E610" s="207" t="s">
        <v>1407</v>
      </c>
      <c r="F610" s="208" t="s">
        <v>1408</v>
      </c>
      <c r="G610" s="209" t="s">
        <v>441</v>
      </c>
      <c r="H610" s="210">
        <v>1</v>
      </c>
      <c r="I610" s="211"/>
      <c r="J610" s="212">
        <f>ROUND(I610*H610,2)</f>
        <v>0</v>
      </c>
      <c r="K610" s="208" t="s">
        <v>22</v>
      </c>
      <c r="L610" s="62"/>
      <c r="M610" s="213" t="s">
        <v>22</v>
      </c>
      <c r="N610" s="214" t="s">
        <v>49</v>
      </c>
      <c r="O610" s="43"/>
      <c r="P610" s="215">
        <f>O610*H610</f>
        <v>0</v>
      </c>
      <c r="Q610" s="215">
        <v>0</v>
      </c>
      <c r="R610" s="215">
        <f>Q610*H610</f>
        <v>0</v>
      </c>
      <c r="S610" s="215">
        <v>0</v>
      </c>
      <c r="T610" s="216">
        <f>S610*H610</f>
        <v>0</v>
      </c>
      <c r="AR610" s="25" t="s">
        <v>856</v>
      </c>
      <c r="AT610" s="25" t="s">
        <v>216</v>
      </c>
      <c r="AU610" s="25" t="s">
        <v>86</v>
      </c>
      <c r="AY610" s="25" t="s">
        <v>214</v>
      </c>
      <c r="BE610" s="217">
        <f>IF(N610="základní",J610,0)</f>
        <v>0</v>
      </c>
      <c r="BF610" s="217">
        <f>IF(N610="snížená",J610,0)</f>
        <v>0</v>
      </c>
      <c r="BG610" s="217">
        <f>IF(N610="zákl. přenesená",J610,0)</f>
        <v>0</v>
      </c>
      <c r="BH610" s="217">
        <f>IF(N610="sníž. přenesená",J610,0)</f>
        <v>0</v>
      </c>
      <c r="BI610" s="217">
        <f>IF(N610="nulová",J610,0)</f>
        <v>0</v>
      </c>
      <c r="BJ610" s="25" t="s">
        <v>24</v>
      </c>
      <c r="BK610" s="217">
        <f>ROUND(I610*H610,2)</f>
        <v>0</v>
      </c>
      <c r="BL610" s="25" t="s">
        <v>856</v>
      </c>
      <c r="BM610" s="25" t="s">
        <v>1409</v>
      </c>
    </row>
    <row r="611" spans="2:47" s="1" customFormat="1" ht="40.5">
      <c r="B611" s="42"/>
      <c r="C611" s="64"/>
      <c r="D611" s="223" t="s">
        <v>223</v>
      </c>
      <c r="E611" s="64"/>
      <c r="F611" s="269" t="s">
        <v>1410</v>
      </c>
      <c r="G611" s="64"/>
      <c r="H611" s="64"/>
      <c r="I611" s="174"/>
      <c r="J611" s="64"/>
      <c r="K611" s="64"/>
      <c r="L611" s="62"/>
      <c r="M611" s="220"/>
      <c r="N611" s="43"/>
      <c r="O611" s="43"/>
      <c r="P611" s="43"/>
      <c r="Q611" s="43"/>
      <c r="R611" s="43"/>
      <c r="S611" s="43"/>
      <c r="T611" s="79"/>
      <c r="AT611" s="25" t="s">
        <v>223</v>
      </c>
      <c r="AU611" s="25" t="s">
        <v>86</v>
      </c>
    </row>
    <row r="612" spans="2:65" s="1" customFormat="1" ht="22.5" customHeight="1">
      <c r="B612" s="42"/>
      <c r="C612" s="206" t="s">
        <v>1411</v>
      </c>
      <c r="D612" s="206" t="s">
        <v>216</v>
      </c>
      <c r="E612" s="207" t="s">
        <v>1412</v>
      </c>
      <c r="F612" s="208" t="s">
        <v>1413</v>
      </c>
      <c r="G612" s="209" t="s">
        <v>441</v>
      </c>
      <c r="H612" s="210">
        <v>1</v>
      </c>
      <c r="I612" s="211"/>
      <c r="J612" s="212">
        <f>ROUND(I612*H612,2)</f>
        <v>0</v>
      </c>
      <c r="K612" s="208" t="s">
        <v>22</v>
      </c>
      <c r="L612" s="62"/>
      <c r="M612" s="213" t="s">
        <v>22</v>
      </c>
      <c r="N612" s="214" t="s">
        <v>49</v>
      </c>
      <c r="O612" s="43"/>
      <c r="P612" s="215">
        <f>O612*H612</f>
        <v>0</v>
      </c>
      <c r="Q612" s="215">
        <v>0</v>
      </c>
      <c r="R612" s="215">
        <f>Q612*H612</f>
        <v>0</v>
      </c>
      <c r="S612" s="215">
        <v>0</v>
      </c>
      <c r="T612" s="216">
        <f>S612*H612</f>
        <v>0</v>
      </c>
      <c r="AR612" s="25" t="s">
        <v>856</v>
      </c>
      <c r="AT612" s="25" t="s">
        <v>216</v>
      </c>
      <c r="AU612" s="25" t="s">
        <v>86</v>
      </c>
      <c r="AY612" s="25" t="s">
        <v>214</v>
      </c>
      <c r="BE612" s="217">
        <f>IF(N612="základní",J612,0)</f>
        <v>0</v>
      </c>
      <c r="BF612" s="217">
        <f>IF(N612="snížená",J612,0)</f>
        <v>0</v>
      </c>
      <c r="BG612" s="217">
        <f>IF(N612="zákl. přenesená",J612,0)</f>
        <v>0</v>
      </c>
      <c r="BH612" s="217">
        <f>IF(N612="sníž. přenesená",J612,0)</f>
        <v>0</v>
      </c>
      <c r="BI612" s="217">
        <f>IF(N612="nulová",J612,0)</f>
        <v>0</v>
      </c>
      <c r="BJ612" s="25" t="s">
        <v>24</v>
      </c>
      <c r="BK612" s="217">
        <f>ROUND(I612*H612,2)</f>
        <v>0</v>
      </c>
      <c r="BL612" s="25" t="s">
        <v>856</v>
      </c>
      <c r="BM612" s="25" t="s">
        <v>1414</v>
      </c>
    </row>
    <row r="613" spans="2:47" s="1" customFormat="1" ht="40.5">
      <c r="B613" s="42"/>
      <c r="C613" s="64"/>
      <c r="D613" s="218" t="s">
        <v>223</v>
      </c>
      <c r="E613" s="64"/>
      <c r="F613" s="219" t="s">
        <v>1415</v>
      </c>
      <c r="G613" s="64"/>
      <c r="H613" s="64"/>
      <c r="I613" s="174"/>
      <c r="J613" s="64"/>
      <c r="K613" s="64"/>
      <c r="L613" s="62"/>
      <c r="M613" s="220"/>
      <c r="N613" s="43"/>
      <c r="O613" s="43"/>
      <c r="P613" s="43"/>
      <c r="Q613" s="43"/>
      <c r="R613" s="43"/>
      <c r="S613" s="43"/>
      <c r="T613" s="79"/>
      <c r="AT613" s="25" t="s">
        <v>223</v>
      </c>
      <c r="AU613" s="25" t="s">
        <v>86</v>
      </c>
    </row>
    <row r="614" spans="2:63" s="11" customFormat="1" ht="29.85" customHeight="1">
      <c r="B614" s="189"/>
      <c r="C614" s="190"/>
      <c r="D614" s="203" t="s">
        <v>77</v>
      </c>
      <c r="E614" s="204" t="s">
        <v>1416</v>
      </c>
      <c r="F614" s="204" t="s">
        <v>1417</v>
      </c>
      <c r="G614" s="190"/>
      <c r="H614" s="190"/>
      <c r="I614" s="193"/>
      <c r="J614" s="205">
        <f>BK614</f>
        <v>0</v>
      </c>
      <c r="K614" s="190"/>
      <c r="L614" s="195"/>
      <c r="M614" s="196"/>
      <c r="N614" s="197"/>
      <c r="O614" s="197"/>
      <c r="P614" s="198">
        <f>SUM(P615:P636)</f>
        <v>0</v>
      </c>
      <c r="Q614" s="197"/>
      <c r="R614" s="198">
        <f>SUM(R615:R636)</f>
        <v>0</v>
      </c>
      <c r="S614" s="197"/>
      <c r="T614" s="199">
        <f>SUM(T615:T636)</f>
        <v>0</v>
      </c>
      <c r="AR614" s="200" t="s">
        <v>124</v>
      </c>
      <c r="AT614" s="201" t="s">
        <v>77</v>
      </c>
      <c r="AU614" s="201" t="s">
        <v>24</v>
      </c>
      <c r="AY614" s="200" t="s">
        <v>214</v>
      </c>
      <c r="BK614" s="202">
        <f>SUM(BK615:BK636)</f>
        <v>0</v>
      </c>
    </row>
    <row r="615" spans="2:65" s="1" customFormat="1" ht="22.5" customHeight="1">
      <c r="B615" s="42"/>
      <c r="C615" s="206" t="s">
        <v>1418</v>
      </c>
      <c r="D615" s="206" t="s">
        <v>216</v>
      </c>
      <c r="E615" s="207" t="s">
        <v>1419</v>
      </c>
      <c r="F615" s="208" t="s">
        <v>1420</v>
      </c>
      <c r="G615" s="209" t="s">
        <v>441</v>
      </c>
      <c r="H615" s="210">
        <v>1</v>
      </c>
      <c r="I615" s="211"/>
      <c r="J615" s="212">
        <f>ROUND(I615*H615,2)</f>
        <v>0</v>
      </c>
      <c r="K615" s="208" t="s">
        <v>22</v>
      </c>
      <c r="L615" s="62"/>
      <c r="M615" s="213" t="s">
        <v>22</v>
      </c>
      <c r="N615" s="214" t="s">
        <v>49</v>
      </c>
      <c r="O615" s="43"/>
      <c r="P615" s="215">
        <f>O615*H615</f>
        <v>0</v>
      </c>
      <c r="Q615" s="215">
        <v>0</v>
      </c>
      <c r="R615" s="215">
        <f>Q615*H615</f>
        <v>0</v>
      </c>
      <c r="S615" s="215">
        <v>0</v>
      </c>
      <c r="T615" s="216">
        <f>S615*H615</f>
        <v>0</v>
      </c>
      <c r="AR615" s="25" t="s">
        <v>856</v>
      </c>
      <c r="AT615" s="25" t="s">
        <v>216</v>
      </c>
      <c r="AU615" s="25" t="s">
        <v>86</v>
      </c>
      <c r="AY615" s="25" t="s">
        <v>214</v>
      </c>
      <c r="BE615" s="217">
        <f>IF(N615="základní",J615,0)</f>
        <v>0</v>
      </c>
      <c r="BF615" s="217">
        <f>IF(N615="snížená",J615,0)</f>
        <v>0</v>
      </c>
      <c r="BG615" s="217">
        <f>IF(N615="zákl. přenesená",J615,0)</f>
        <v>0</v>
      </c>
      <c r="BH615" s="217">
        <f>IF(N615="sníž. přenesená",J615,0)</f>
        <v>0</v>
      </c>
      <c r="BI615" s="217">
        <f>IF(N615="nulová",J615,0)</f>
        <v>0</v>
      </c>
      <c r="BJ615" s="25" t="s">
        <v>24</v>
      </c>
      <c r="BK615" s="217">
        <f>ROUND(I615*H615,2)</f>
        <v>0</v>
      </c>
      <c r="BL615" s="25" t="s">
        <v>856</v>
      </c>
      <c r="BM615" s="25" t="s">
        <v>1421</v>
      </c>
    </row>
    <row r="616" spans="2:47" s="1" customFormat="1" ht="13.5">
      <c r="B616" s="42"/>
      <c r="C616" s="64"/>
      <c r="D616" s="218" t="s">
        <v>223</v>
      </c>
      <c r="E616" s="64"/>
      <c r="F616" s="219" t="s">
        <v>1422</v>
      </c>
      <c r="G616" s="64"/>
      <c r="H616" s="64"/>
      <c r="I616" s="174"/>
      <c r="J616" s="64"/>
      <c r="K616" s="64"/>
      <c r="L616" s="62"/>
      <c r="M616" s="220"/>
      <c r="N616" s="43"/>
      <c r="O616" s="43"/>
      <c r="P616" s="43"/>
      <c r="Q616" s="43"/>
      <c r="R616" s="43"/>
      <c r="S616" s="43"/>
      <c r="T616" s="79"/>
      <c r="AT616" s="25" t="s">
        <v>223</v>
      </c>
      <c r="AU616" s="25" t="s">
        <v>86</v>
      </c>
    </row>
    <row r="617" spans="2:47" s="1" customFormat="1" ht="40.5">
      <c r="B617" s="42"/>
      <c r="C617" s="64"/>
      <c r="D617" s="223" t="s">
        <v>335</v>
      </c>
      <c r="E617" s="64"/>
      <c r="F617" s="246" t="s">
        <v>1423</v>
      </c>
      <c r="G617" s="64"/>
      <c r="H617" s="64"/>
      <c r="I617" s="174"/>
      <c r="J617" s="64"/>
      <c r="K617" s="64"/>
      <c r="L617" s="62"/>
      <c r="M617" s="220"/>
      <c r="N617" s="43"/>
      <c r="O617" s="43"/>
      <c r="P617" s="43"/>
      <c r="Q617" s="43"/>
      <c r="R617" s="43"/>
      <c r="S617" s="43"/>
      <c r="T617" s="79"/>
      <c r="AT617" s="25" t="s">
        <v>335</v>
      </c>
      <c r="AU617" s="25" t="s">
        <v>86</v>
      </c>
    </row>
    <row r="618" spans="2:65" s="1" customFormat="1" ht="31.5" customHeight="1">
      <c r="B618" s="42"/>
      <c r="C618" s="236" t="s">
        <v>1424</v>
      </c>
      <c r="D618" s="236" t="s">
        <v>179</v>
      </c>
      <c r="E618" s="237" t="s">
        <v>1425</v>
      </c>
      <c r="F618" s="238" t="s">
        <v>1426</v>
      </c>
      <c r="G618" s="239" t="s">
        <v>441</v>
      </c>
      <c r="H618" s="240">
        <v>6</v>
      </c>
      <c r="I618" s="241"/>
      <c r="J618" s="242">
        <f aca="true" t="shared" si="0" ref="J618:J635">ROUND(I618*H618,2)</f>
        <v>0</v>
      </c>
      <c r="K618" s="238" t="s">
        <v>22</v>
      </c>
      <c r="L618" s="243"/>
      <c r="M618" s="244" t="s">
        <v>22</v>
      </c>
      <c r="N618" s="245" t="s">
        <v>49</v>
      </c>
      <c r="O618" s="43"/>
      <c r="P618" s="215">
        <f aca="true" t="shared" si="1" ref="P618:P635">O618*H618</f>
        <v>0</v>
      </c>
      <c r="Q618" s="215">
        <v>0</v>
      </c>
      <c r="R618" s="215">
        <f aca="true" t="shared" si="2" ref="R618:R635">Q618*H618</f>
        <v>0</v>
      </c>
      <c r="S618" s="215">
        <v>0</v>
      </c>
      <c r="T618" s="216">
        <f aca="true" t="shared" si="3" ref="T618:T635">S618*H618</f>
        <v>0</v>
      </c>
      <c r="AR618" s="25" t="s">
        <v>1427</v>
      </c>
      <c r="AT618" s="25" t="s">
        <v>179</v>
      </c>
      <c r="AU618" s="25" t="s">
        <v>86</v>
      </c>
      <c r="AY618" s="25" t="s">
        <v>214</v>
      </c>
      <c r="BE618" s="217">
        <f aca="true" t="shared" si="4" ref="BE618:BE635">IF(N618="základní",J618,0)</f>
        <v>0</v>
      </c>
      <c r="BF618" s="217">
        <f aca="true" t="shared" si="5" ref="BF618:BF635">IF(N618="snížená",J618,0)</f>
        <v>0</v>
      </c>
      <c r="BG618" s="217">
        <f aca="true" t="shared" si="6" ref="BG618:BG635">IF(N618="zákl. přenesená",J618,0)</f>
        <v>0</v>
      </c>
      <c r="BH618" s="217">
        <f aca="true" t="shared" si="7" ref="BH618:BH635">IF(N618="sníž. přenesená",J618,0)</f>
        <v>0</v>
      </c>
      <c r="BI618" s="217">
        <f aca="true" t="shared" si="8" ref="BI618:BI635">IF(N618="nulová",J618,0)</f>
        <v>0</v>
      </c>
      <c r="BJ618" s="25" t="s">
        <v>24</v>
      </c>
      <c r="BK618" s="217">
        <f aca="true" t="shared" si="9" ref="BK618:BK635">ROUND(I618*H618,2)</f>
        <v>0</v>
      </c>
      <c r="BL618" s="25" t="s">
        <v>856</v>
      </c>
      <c r="BM618" s="25" t="s">
        <v>1428</v>
      </c>
    </row>
    <row r="619" spans="2:65" s="1" customFormat="1" ht="31.5" customHeight="1">
      <c r="B619" s="42"/>
      <c r="C619" s="236" t="s">
        <v>1429</v>
      </c>
      <c r="D619" s="236" t="s">
        <v>179</v>
      </c>
      <c r="E619" s="237" t="s">
        <v>1430</v>
      </c>
      <c r="F619" s="238" t="s">
        <v>1431</v>
      </c>
      <c r="G619" s="239" t="s">
        <v>441</v>
      </c>
      <c r="H619" s="240">
        <v>6</v>
      </c>
      <c r="I619" s="241"/>
      <c r="J619" s="242">
        <f t="shared" si="0"/>
        <v>0</v>
      </c>
      <c r="K619" s="238" t="s">
        <v>22</v>
      </c>
      <c r="L619" s="243"/>
      <c r="M619" s="244" t="s">
        <v>22</v>
      </c>
      <c r="N619" s="245" t="s">
        <v>49</v>
      </c>
      <c r="O619" s="43"/>
      <c r="P619" s="215">
        <f t="shared" si="1"/>
        <v>0</v>
      </c>
      <c r="Q619" s="215">
        <v>0</v>
      </c>
      <c r="R619" s="215">
        <f t="shared" si="2"/>
        <v>0</v>
      </c>
      <c r="S619" s="215">
        <v>0</v>
      </c>
      <c r="T619" s="216">
        <f t="shared" si="3"/>
        <v>0</v>
      </c>
      <c r="AR619" s="25" t="s">
        <v>1427</v>
      </c>
      <c r="AT619" s="25" t="s">
        <v>179</v>
      </c>
      <c r="AU619" s="25" t="s">
        <v>86</v>
      </c>
      <c r="AY619" s="25" t="s">
        <v>214</v>
      </c>
      <c r="BE619" s="217">
        <f t="shared" si="4"/>
        <v>0</v>
      </c>
      <c r="BF619" s="217">
        <f t="shared" si="5"/>
        <v>0</v>
      </c>
      <c r="BG619" s="217">
        <f t="shared" si="6"/>
        <v>0</v>
      </c>
      <c r="BH619" s="217">
        <f t="shared" si="7"/>
        <v>0</v>
      </c>
      <c r="BI619" s="217">
        <f t="shared" si="8"/>
        <v>0</v>
      </c>
      <c r="BJ619" s="25" t="s">
        <v>24</v>
      </c>
      <c r="BK619" s="217">
        <f t="shared" si="9"/>
        <v>0</v>
      </c>
      <c r="BL619" s="25" t="s">
        <v>856</v>
      </c>
      <c r="BM619" s="25" t="s">
        <v>1432</v>
      </c>
    </row>
    <row r="620" spans="2:65" s="1" customFormat="1" ht="31.5" customHeight="1">
      <c r="B620" s="42"/>
      <c r="C620" s="236" t="s">
        <v>1433</v>
      </c>
      <c r="D620" s="236" t="s">
        <v>179</v>
      </c>
      <c r="E620" s="237" t="s">
        <v>1434</v>
      </c>
      <c r="F620" s="238" t="s">
        <v>1435</v>
      </c>
      <c r="G620" s="239" t="s">
        <v>307</v>
      </c>
      <c r="H620" s="240">
        <v>4</v>
      </c>
      <c r="I620" s="241"/>
      <c r="J620" s="242">
        <f t="shared" si="0"/>
        <v>0</v>
      </c>
      <c r="K620" s="238" t="s">
        <v>22</v>
      </c>
      <c r="L620" s="243"/>
      <c r="M620" s="244" t="s">
        <v>22</v>
      </c>
      <c r="N620" s="245" t="s">
        <v>49</v>
      </c>
      <c r="O620" s="43"/>
      <c r="P620" s="215">
        <f t="shared" si="1"/>
        <v>0</v>
      </c>
      <c r="Q620" s="215">
        <v>0</v>
      </c>
      <c r="R620" s="215">
        <f t="shared" si="2"/>
        <v>0</v>
      </c>
      <c r="S620" s="215">
        <v>0</v>
      </c>
      <c r="T620" s="216">
        <f t="shared" si="3"/>
        <v>0</v>
      </c>
      <c r="AR620" s="25" t="s">
        <v>1427</v>
      </c>
      <c r="AT620" s="25" t="s">
        <v>179</v>
      </c>
      <c r="AU620" s="25" t="s">
        <v>86</v>
      </c>
      <c r="AY620" s="25" t="s">
        <v>214</v>
      </c>
      <c r="BE620" s="217">
        <f t="shared" si="4"/>
        <v>0</v>
      </c>
      <c r="BF620" s="217">
        <f t="shared" si="5"/>
        <v>0</v>
      </c>
      <c r="BG620" s="217">
        <f t="shared" si="6"/>
        <v>0</v>
      </c>
      <c r="BH620" s="217">
        <f t="shared" si="7"/>
        <v>0</v>
      </c>
      <c r="BI620" s="217">
        <f t="shared" si="8"/>
        <v>0</v>
      </c>
      <c r="BJ620" s="25" t="s">
        <v>24</v>
      </c>
      <c r="BK620" s="217">
        <f t="shared" si="9"/>
        <v>0</v>
      </c>
      <c r="BL620" s="25" t="s">
        <v>856</v>
      </c>
      <c r="BM620" s="25" t="s">
        <v>1436</v>
      </c>
    </row>
    <row r="621" spans="2:65" s="1" customFormat="1" ht="44.25" customHeight="1">
      <c r="B621" s="42"/>
      <c r="C621" s="236" t="s">
        <v>1437</v>
      </c>
      <c r="D621" s="236" t="s">
        <v>179</v>
      </c>
      <c r="E621" s="237" t="s">
        <v>1438</v>
      </c>
      <c r="F621" s="238" t="s">
        <v>1439</v>
      </c>
      <c r="G621" s="239" t="s">
        <v>441</v>
      </c>
      <c r="H621" s="240">
        <v>2</v>
      </c>
      <c r="I621" s="241"/>
      <c r="J621" s="242">
        <f t="shared" si="0"/>
        <v>0</v>
      </c>
      <c r="K621" s="238" t="s">
        <v>22</v>
      </c>
      <c r="L621" s="243"/>
      <c r="M621" s="244" t="s">
        <v>22</v>
      </c>
      <c r="N621" s="245" t="s">
        <v>49</v>
      </c>
      <c r="O621" s="43"/>
      <c r="P621" s="215">
        <f t="shared" si="1"/>
        <v>0</v>
      </c>
      <c r="Q621" s="215">
        <v>0</v>
      </c>
      <c r="R621" s="215">
        <f t="shared" si="2"/>
        <v>0</v>
      </c>
      <c r="S621" s="215">
        <v>0</v>
      </c>
      <c r="T621" s="216">
        <f t="shared" si="3"/>
        <v>0</v>
      </c>
      <c r="AR621" s="25" t="s">
        <v>1427</v>
      </c>
      <c r="AT621" s="25" t="s">
        <v>179</v>
      </c>
      <c r="AU621" s="25" t="s">
        <v>86</v>
      </c>
      <c r="AY621" s="25" t="s">
        <v>214</v>
      </c>
      <c r="BE621" s="217">
        <f t="shared" si="4"/>
        <v>0</v>
      </c>
      <c r="BF621" s="217">
        <f t="shared" si="5"/>
        <v>0</v>
      </c>
      <c r="BG621" s="217">
        <f t="shared" si="6"/>
        <v>0</v>
      </c>
      <c r="BH621" s="217">
        <f t="shared" si="7"/>
        <v>0</v>
      </c>
      <c r="BI621" s="217">
        <f t="shared" si="8"/>
        <v>0</v>
      </c>
      <c r="BJ621" s="25" t="s">
        <v>24</v>
      </c>
      <c r="BK621" s="217">
        <f t="shared" si="9"/>
        <v>0</v>
      </c>
      <c r="BL621" s="25" t="s">
        <v>856</v>
      </c>
      <c r="BM621" s="25" t="s">
        <v>1440</v>
      </c>
    </row>
    <row r="622" spans="2:65" s="1" customFormat="1" ht="31.5" customHeight="1">
      <c r="B622" s="42"/>
      <c r="C622" s="236" t="s">
        <v>1441</v>
      </c>
      <c r="D622" s="236" t="s">
        <v>179</v>
      </c>
      <c r="E622" s="237" t="s">
        <v>1442</v>
      </c>
      <c r="F622" s="238" t="s">
        <v>1443</v>
      </c>
      <c r="G622" s="239" t="s">
        <v>441</v>
      </c>
      <c r="H622" s="240">
        <v>2</v>
      </c>
      <c r="I622" s="241"/>
      <c r="J622" s="242">
        <f t="shared" si="0"/>
        <v>0</v>
      </c>
      <c r="K622" s="238" t="s">
        <v>22</v>
      </c>
      <c r="L622" s="243"/>
      <c r="M622" s="244" t="s">
        <v>22</v>
      </c>
      <c r="N622" s="245" t="s">
        <v>49</v>
      </c>
      <c r="O622" s="43"/>
      <c r="P622" s="215">
        <f t="shared" si="1"/>
        <v>0</v>
      </c>
      <c r="Q622" s="215">
        <v>0</v>
      </c>
      <c r="R622" s="215">
        <f t="shared" si="2"/>
        <v>0</v>
      </c>
      <c r="S622" s="215">
        <v>0</v>
      </c>
      <c r="T622" s="216">
        <f t="shared" si="3"/>
        <v>0</v>
      </c>
      <c r="AR622" s="25" t="s">
        <v>1427</v>
      </c>
      <c r="AT622" s="25" t="s">
        <v>179</v>
      </c>
      <c r="AU622" s="25" t="s">
        <v>86</v>
      </c>
      <c r="AY622" s="25" t="s">
        <v>214</v>
      </c>
      <c r="BE622" s="217">
        <f t="shared" si="4"/>
        <v>0</v>
      </c>
      <c r="BF622" s="217">
        <f t="shared" si="5"/>
        <v>0</v>
      </c>
      <c r="BG622" s="217">
        <f t="shared" si="6"/>
        <v>0</v>
      </c>
      <c r="BH622" s="217">
        <f t="shared" si="7"/>
        <v>0</v>
      </c>
      <c r="BI622" s="217">
        <f t="shared" si="8"/>
        <v>0</v>
      </c>
      <c r="BJ622" s="25" t="s">
        <v>24</v>
      </c>
      <c r="BK622" s="217">
        <f t="shared" si="9"/>
        <v>0</v>
      </c>
      <c r="BL622" s="25" t="s">
        <v>856</v>
      </c>
      <c r="BM622" s="25" t="s">
        <v>1444</v>
      </c>
    </row>
    <row r="623" spans="2:65" s="1" customFormat="1" ht="31.5" customHeight="1">
      <c r="B623" s="42"/>
      <c r="C623" s="236" t="s">
        <v>1445</v>
      </c>
      <c r="D623" s="236" t="s">
        <v>179</v>
      </c>
      <c r="E623" s="237" t="s">
        <v>1446</v>
      </c>
      <c r="F623" s="238" t="s">
        <v>1447</v>
      </c>
      <c r="G623" s="239" t="s">
        <v>307</v>
      </c>
      <c r="H623" s="240">
        <v>1</v>
      </c>
      <c r="I623" s="241"/>
      <c r="J623" s="242">
        <f t="shared" si="0"/>
        <v>0</v>
      </c>
      <c r="K623" s="238" t="s">
        <v>22</v>
      </c>
      <c r="L623" s="243"/>
      <c r="M623" s="244" t="s">
        <v>22</v>
      </c>
      <c r="N623" s="245" t="s">
        <v>49</v>
      </c>
      <c r="O623" s="43"/>
      <c r="P623" s="215">
        <f t="shared" si="1"/>
        <v>0</v>
      </c>
      <c r="Q623" s="215">
        <v>0</v>
      </c>
      <c r="R623" s="215">
        <f t="shared" si="2"/>
        <v>0</v>
      </c>
      <c r="S623" s="215">
        <v>0</v>
      </c>
      <c r="T623" s="216">
        <f t="shared" si="3"/>
        <v>0</v>
      </c>
      <c r="AR623" s="25" t="s">
        <v>1427</v>
      </c>
      <c r="AT623" s="25" t="s">
        <v>179</v>
      </c>
      <c r="AU623" s="25" t="s">
        <v>86</v>
      </c>
      <c r="AY623" s="25" t="s">
        <v>214</v>
      </c>
      <c r="BE623" s="217">
        <f t="shared" si="4"/>
        <v>0</v>
      </c>
      <c r="BF623" s="217">
        <f t="shared" si="5"/>
        <v>0</v>
      </c>
      <c r="BG623" s="217">
        <f t="shared" si="6"/>
        <v>0</v>
      </c>
      <c r="BH623" s="217">
        <f t="shared" si="7"/>
        <v>0</v>
      </c>
      <c r="BI623" s="217">
        <f t="shared" si="8"/>
        <v>0</v>
      </c>
      <c r="BJ623" s="25" t="s">
        <v>24</v>
      </c>
      <c r="BK623" s="217">
        <f t="shared" si="9"/>
        <v>0</v>
      </c>
      <c r="BL623" s="25" t="s">
        <v>856</v>
      </c>
      <c r="BM623" s="25" t="s">
        <v>1448</v>
      </c>
    </row>
    <row r="624" spans="2:65" s="1" customFormat="1" ht="31.5" customHeight="1">
      <c r="B624" s="42"/>
      <c r="C624" s="236" t="s">
        <v>1449</v>
      </c>
      <c r="D624" s="236" t="s">
        <v>179</v>
      </c>
      <c r="E624" s="237" t="s">
        <v>1450</v>
      </c>
      <c r="F624" s="238" t="s">
        <v>1451</v>
      </c>
      <c r="G624" s="239" t="s">
        <v>441</v>
      </c>
      <c r="H624" s="240">
        <v>4</v>
      </c>
      <c r="I624" s="241"/>
      <c r="J624" s="242">
        <f t="shared" si="0"/>
        <v>0</v>
      </c>
      <c r="K624" s="238" t="s">
        <v>22</v>
      </c>
      <c r="L624" s="243"/>
      <c r="M624" s="244" t="s">
        <v>22</v>
      </c>
      <c r="N624" s="245" t="s">
        <v>49</v>
      </c>
      <c r="O624" s="43"/>
      <c r="P624" s="215">
        <f t="shared" si="1"/>
        <v>0</v>
      </c>
      <c r="Q624" s="215">
        <v>0</v>
      </c>
      <c r="R624" s="215">
        <f t="shared" si="2"/>
        <v>0</v>
      </c>
      <c r="S624" s="215">
        <v>0</v>
      </c>
      <c r="T624" s="216">
        <f t="shared" si="3"/>
        <v>0</v>
      </c>
      <c r="AR624" s="25" t="s">
        <v>1427</v>
      </c>
      <c r="AT624" s="25" t="s">
        <v>179</v>
      </c>
      <c r="AU624" s="25" t="s">
        <v>86</v>
      </c>
      <c r="AY624" s="25" t="s">
        <v>214</v>
      </c>
      <c r="BE624" s="217">
        <f t="shared" si="4"/>
        <v>0</v>
      </c>
      <c r="BF624" s="217">
        <f t="shared" si="5"/>
        <v>0</v>
      </c>
      <c r="BG624" s="217">
        <f t="shared" si="6"/>
        <v>0</v>
      </c>
      <c r="BH624" s="217">
        <f t="shared" si="7"/>
        <v>0</v>
      </c>
      <c r="BI624" s="217">
        <f t="shared" si="8"/>
        <v>0</v>
      </c>
      <c r="BJ624" s="25" t="s">
        <v>24</v>
      </c>
      <c r="BK624" s="217">
        <f t="shared" si="9"/>
        <v>0</v>
      </c>
      <c r="BL624" s="25" t="s">
        <v>856</v>
      </c>
      <c r="BM624" s="25" t="s">
        <v>1452</v>
      </c>
    </row>
    <row r="625" spans="2:65" s="1" customFormat="1" ht="44.25" customHeight="1">
      <c r="B625" s="42"/>
      <c r="C625" s="236" t="s">
        <v>1453</v>
      </c>
      <c r="D625" s="236" t="s">
        <v>179</v>
      </c>
      <c r="E625" s="237" t="s">
        <v>1454</v>
      </c>
      <c r="F625" s="238" t="s">
        <v>1455</v>
      </c>
      <c r="G625" s="239" t="s">
        <v>441</v>
      </c>
      <c r="H625" s="240">
        <v>4</v>
      </c>
      <c r="I625" s="241"/>
      <c r="J625" s="242">
        <f t="shared" si="0"/>
        <v>0</v>
      </c>
      <c r="K625" s="238" t="s">
        <v>22</v>
      </c>
      <c r="L625" s="243"/>
      <c r="M625" s="244" t="s">
        <v>22</v>
      </c>
      <c r="N625" s="245" t="s">
        <v>49</v>
      </c>
      <c r="O625" s="43"/>
      <c r="P625" s="215">
        <f t="shared" si="1"/>
        <v>0</v>
      </c>
      <c r="Q625" s="215">
        <v>0</v>
      </c>
      <c r="R625" s="215">
        <f t="shared" si="2"/>
        <v>0</v>
      </c>
      <c r="S625" s="215">
        <v>0</v>
      </c>
      <c r="T625" s="216">
        <f t="shared" si="3"/>
        <v>0</v>
      </c>
      <c r="AR625" s="25" t="s">
        <v>1427</v>
      </c>
      <c r="AT625" s="25" t="s">
        <v>179</v>
      </c>
      <c r="AU625" s="25" t="s">
        <v>86</v>
      </c>
      <c r="AY625" s="25" t="s">
        <v>214</v>
      </c>
      <c r="BE625" s="217">
        <f t="shared" si="4"/>
        <v>0</v>
      </c>
      <c r="BF625" s="217">
        <f t="shared" si="5"/>
        <v>0</v>
      </c>
      <c r="BG625" s="217">
        <f t="shared" si="6"/>
        <v>0</v>
      </c>
      <c r="BH625" s="217">
        <f t="shared" si="7"/>
        <v>0</v>
      </c>
      <c r="BI625" s="217">
        <f t="shared" si="8"/>
        <v>0</v>
      </c>
      <c r="BJ625" s="25" t="s">
        <v>24</v>
      </c>
      <c r="BK625" s="217">
        <f t="shared" si="9"/>
        <v>0</v>
      </c>
      <c r="BL625" s="25" t="s">
        <v>856</v>
      </c>
      <c r="BM625" s="25" t="s">
        <v>1456</v>
      </c>
    </row>
    <row r="626" spans="2:65" s="1" customFormat="1" ht="31.5" customHeight="1">
      <c r="B626" s="42"/>
      <c r="C626" s="236" t="s">
        <v>1457</v>
      </c>
      <c r="D626" s="236" t="s">
        <v>179</v>
      </c>
      <c r="E626" s="237" t="s">
        <v>1458</v>
      </c>
      <c r="F626" s="238" t="s">
        <v>1459</v>
      </c>
      <c r="G626" s="239" t="s">
        <v>307</v>
      </c>
      <c r="H626" s="240">
        <v>16</v>
      </c>
      <c r="I626" s="241"/>
      <c r="J626" s="242">
        <f t="shared" si="0"/>
        <v>0</v>
      </c>
      <c r="K626" s="238" t="s">
        <v>22</v>
      </c>
      <c r="L626" s="243"/>
      <c r="M626" s="244" t="s">
        <v>22</v>
      </c>
      <c r="N626" s="245" t="s">
        <v>49</v>
      </c>
      <c r="O626" s="43"/>
      <c r="P626" s="215">
        <f t="shared" si="1"/>
        <v>0</v>
      </c>
      <c r="Q626" s="215">
        <v>0</v>
      </c>
      <c r="R626" s="215">
        <f t="shared" si="2"/>
        <v>0</v>
      </c>
      <c r="S626" s="215">
        <v>0</v>
      </c>
      <c r="T626" s="216">
        <f t="shared" si="3"/>
        <v>0</v>
      </c>
      <c r="AR626" s="25" t="s">
        <v>1427</v>
      </c>
      <c r="AT626" s="25" t="s">
        <v>179</v>
      </c>
      <c r="AU626" s="25" t="s">
        <v>86</v>
      </c>
      <c r="AY626" s="25" t="s">
        <v>214</v>
      </c>
      <c r="BE626" s="217">
        <f t="shared" si="4"/>
        <v>0</v>
      </c>
      <c r="BF626" s="217">
        <f t="shared" si="5"/>
        <v>0</v>
      </c>
      <c r="BG626" s="217">
        <f t="shared" si="6"/>
        <v>0</v>
      </c>
      <c r="BH626" s="217">
        <f t="shared" si="7"/>
        <v>0</v>
      </c>
      <c r="BI626" s="217">
        <f t="shared" si="8"/>
        <v>0</v>
      </c>
      <c r="BJ626" s="25" t="s">
        <v>24</v>
      </c>
      <c r="BK626" s="217">
        <f t="shared" si="9"/>
        <v>0</v>
      </c>
      <c r="BL626" s="25" t="s">
        <v>856</v>
      </c>
      <c r="BM626" s="25" t="s">
        <v>1460</v>
      </c>
    </row>
    <row r="627" spans="2:65" s="1" customFormat="1" ht="22.5" customHeight="1">
      <c r="B627" s="42"/>
      <c r="C627" s="236" t="s">
        <v>1461</v>
      </c>
      <c r="D627" s="236" t="s">
        <v>179</v>
      </c>
      <c r="E627" s="237" t="s">
        <v>1462</v>
      </c>
      <c r="F627" s="238" t="s">
        <v>1463</v>
      </c>
      <c r="G627" s="239" t="s">
        <v>441</v>
      </c>
      <c r="H627" s="240">
        <v>1</v>
      </c>
      <c r="I627" s="241"/>
      <c r="J627" s="242">
        <f t="shared" si="0"/>
        <v>0</v>
      </c>
      <c r="K627" s="238" t="s">
        <v>22</v>
      </c>
      <c r="L627" s="243"/>
      <c r="M627" s="244" t="s">
        <v>22</v>
      </c>
      <c r="N627" s="245" t="s">
        <v>49</v>
      </c>
      <c r="O627" s="43"/>
      <c r="P627" s="215">
        <f t="shared" si="1"/>
        <v>0</v>
      </c>
      <c r="Q627" s="215">
        <v>0</v>
      </c>
      <c r="R627" s="215">
        <f t="shared" si="2"/>
        <v>0</v>
      </c>
      <c r="S627" s="215">
        <v>0</v>
      </c>
      <c r="T627" s="216">
        <f t="shared" si="3"/>
        <v>0</v>
      </c>
      <c r="AR627" s="25" t="s">
        <v>1427</v>
      </c>
      <c r="AT627" s="25" t="s">
        <v>179</v>
      </c>
      <c r="AU627" s="25" t="s">
        <v>86</v>
      </c>
      <c r="AY627" s="25" t="s">
        <v>214</v>
      </c>
      <c r="BE627" s="217">
        <f t="shared" si="4"/>
        <v>0</v>
      </c>
      <c r="BF627" s="217">
        <f t="shared" si="5"/>
        <v>0</v>
      </c>
      <c r="BG627" s="217">
        <f t="shared" si="6"/>
        <v>0</v>
      </c>
      <c r="BH627" s="217">
        <f t="shared" si="7"/>
        <v>0</v>
      </c>
      <c r="BI627" s="217">
        <f t="shared" si="8"/>
        <v>0</v>
      </c>
      <c r="BJ627" s="25" t="s">
        <v>24</v>
      </c>
      <c r="BK627" s="217">
        <f t="shared" si="9"/>
        <v>0</v>
      </c>
      <c r="BL627" s="25" t="s">
        <v>856</v>
      </c>
      <c r="BM627" s="25" t="s">
        <v>1464</v>
      </c>
    </row>
    <row r="628" spans="2:65" s="1" customFormat="1" ht="22.5" customHeight="1">
      <c r="B628" s="42"/>
      <c r="C628" s="236" t="s">
        <v>1465</v>
      </c>
      <c r="D628" s="236" t="s">
        <v>179</v>
      </c>
      <c r="E628" s="237" t="s">
        <v>1466</v>
      </c>
      <c r="F628" s="238" t="s">
        <v>1467</v>
      </c>
      <c r="G628" s="239" t="s">
        <v>441</v>
      </c>
      <c r="H628" s="240">
        <v>1</v>
      </c>
      <c r="I628" s="241"/>
      <c r="J628" s="242">
        <f t="shared" si="0"/>
        <v>0</v>
      </c>
      <c r="K628" s="238" t="s">
        <v>22</v>
      </c>
      <c r="L628" s="243"/>
      <c r="M628" s="244" t="s">
        <v>22</v>
      </c>
      <c r="N628" s="245" t="s">
        <v>49</v>
      </c>
      <c r="O628" s="43"/>
      <c r="P628" s="215">
        <f t="shared" si="1"/>
        <v>0</v>
      </c>
      <c r="Q628" s="215">
        <v>0</v>
      </c>
      <c r="R628" s="215">
        <f t="shared" si="2"/>
        <v>0</v>
      </c>
      <c r="S628" s="215">
        <v>0</v>
      </c>
      <c r="T628" s="216">
        <f t="shared" si="3"/>
        <v>0</v>
      </c>
      <c r="AR628" s="25" t="s">
        <v>1427</v>
      </c>
      <c r="AT628" s="25" t="s">
        <v>179</v>
      </c>
      <c r="AU628" s="25" t="s">
        <v>86</v>
      </c>
      <c r="AY628" s="25" t="s">
        <v>214</v>
      </c>
      <c r="BE628" s="217">
        <f t="shared" si="4"/>
        <v>0</v>
      </c>
      <c r="BF628" s="217">
        <f t="shared" si="5"/>
        <v>0</v>
      </c>
      <c r="BG628" s="217">
        <f t="shared" si="6"/>
        <v>0</v>
      </c>
      <c r="BH628" s="217">
        <f t="shared" si="7"/>
        <v>0</v>
      </c>
      <c r="BI628" s="217">
        <f t="shared" si="8"/>
        <v>0</v>
      </c>
      <c r="BJ628" s="25" t="s">
        <v>24</v>
      </c>
      <c r="BK628" s="217">
        <f t="shared" si="9"/>
        <v>0</v>
      </c>
      <c r="BL628" s="25" t="s">
        <v>856</v>
      </c>
      <c r="BM628" s="25" t="s">
        <v>1468</v>
      </c>
    </row>
    <row r="629" spans="2:65" s="1" customFormat="1" ht="31.5" customHeight="1">
      <c r="B629" s="42"/>
      <c r="C629" s="236" t="s">
        <v>1469</v>
      </c>
      <c r="D629" s="236" t="s">
        <v>179</v>
      </c>
      <c r="E629" s="237" t="s">
        <v>1470</v>
      </c>
      <c r="F629" s="238" t="s">
        <v>1471</v>
      </c>
      <c r="G629" s="239" t="s">
        <v>307</v>
      </c>
      <c r="H629" s="240">
        <v>1</v>
      </c>
      <c r="I629" s="241"/>
      <c r="J629" s="242">
        <f t="shared" si="0"/>
        <v>0</v>
      </c>
      <c r="K629" s="238" t="s">
        <v>22</v>
      </c>
      <c r="L629" s="243"/>
      <c r="M629" s="244" t="s">
        <v>22</v>
      </c>
      <c r="N629" s="245" t="s">
        <v>49</v>
      </c>
      <c r="O629" s="43"/>
      <c r="P629" s="215">
        <f t="shared" si="1"/>
        <v>0</v>
      </c>
      <c r="Q629" s="215">
        <v>0</v>
      </c>
      <c r="R629" s="215">
        <f t="shared" si="2"/>
        <v>0</v>
      </c>
      <c r="S629" s="215">
        <v>0</v>
      </c>
      <c r="T629" s="216">
        <f t="shared" si="3"/>
        <v>0</v>
      </c>
      <c r="AR629" s="25" t="s">
        <v>1427</v>
      </c>
      <c r="AT629" s="25" t="s">
        <v>179</v>
      </c>
      <c r="AU629" s="25" t="s">
        <v>86</v>
      </c>
      <c r="AY629" s="25" t="s">
        <v>214</v>
      </c>
      <c r="BE629" s="217">
        <f t="shared" si="4"/>
        <v>0</v>
      </c>
      <c r="BF629" s="217">
        <f t="shared" si="5"/>
        <v>0</v>
      </c>
      <c r="BG629" s="217">
        <f t="shared" si="6"/>
        <v>0</v>
      </c>
      <c r="BH629" s="217">
        <f t="shared" si="7"/>
        <v>0</v>
      </c>
      <c r="BI629" s="217">
        <f t="shared" si="8"/>
        <v>0</v>
      </c>
      <c r="BJ629" s="25" t="s">
        <v>24</v>
      </c>
      <c r="BK629" s="217">
        <f t="shared" si="9"/>
        <v>0</v>
      </c>
      <c r="BL629" s="25" t="s">
        <v>856</v>
      </c>
      <c r="BM629" s="25" t="s">
        <v>1472</v>
      </c>
    </row>
    <row r="630" spans="2:65" s="1" customFormat="1" ht="22.5" customHeight="1">
      <c r="B630" s="42"/>
      <c r="C630" s="236" t="s">
        <v>1473</v>
      </c>
      <c r="D630" s="236" t="s">
        <v>179</v>
      </c>
      <c r="E630" s="237" t="s">
        <v>1474</v>
      </c>
      <c r="F630" s="238" t="s">
        <v>1475</v>
      </c>
      <c r="G630" s="239" t="s">
        <v>307</v>
      </c>
      <c r="H630" s="240">
        <v>1</v>
      </c>
      <c r="I630" s="241"/>
      <c r="J630" s="242">
        <f t="shared" si="0"/>
        <v>0</v>
      </c>
      <c r="K630" s="238" t="s">
        <v>22</v>
      </c>
      <c r="L630" s="243"/>
      <c r="M630" s="244" t="s">
        <v>22</v>
      </c>
      <c r="N630" s="245" t="s">
        <v>49</v>
      </c>
      <c r="O630" s="43"/>
      <c r="P630" s="215">
        <f t="shared" si="1"/>
        <v>0</v>
      </c>
      <c r="Q630" s="215">
        <v>0</v>
      </c>
      <c r="R630" s="215">
        <f t="shared" si="2"/>
        <v>0</v>
      </c>
      <c r="S630" s="215">
        <v>0</v>
      </c>
      <c r="T630" s="216">
        <f t="shared" si="3"/>
        <v>0</v>
      </c>
      <c r="AR630" s="25" t="s">
        <v>1427</v>
      </c>
      <c r="AT630" s="25" t="s">
        <v>179</v>
      </c>
      <c r="AU630" s="25" t="s">
        <v>86</v>
      </c>
      <c r="AY630" s="25" t="s">
        <v>214</v>
      </c>
      <c r="BE630" s="217">
        <f t="shared" si="4"/>
        <v>0</v>
      </c>
      <c r="BF630" s="217">
        <f t="shared" si="5"/>
        <v>0</v>
      </c>
      <c r="BG630" s="217">
        <f t="shared" si="6"/>
        <v>0</v>
      </c>
      <c r="BH630" s="217">
        <f t="shared" si="7"/>
        <v>0</v>
      </c>
      <c r="BI630" s="217">
        <f t="shared" si="8"/>
        <v>0</v>
      </c>
      <c r="BJ630" s="25" t="s">
        <v>24</v>
      </c>
      <c r="BK630" s="217">
        <f t="shared" si="9"/>
        <v>0</v>
      </c>
      <c r="BL630" s="25" t="s">
        <v>856</v>
      </c>
      <c r="BM630" s="25" t="s">
        <v>1476</v>
      </c>
    </row>
    <row r="631" spans="2:65" s="1" customFormat="1" ht="22.5" customHeight="1">
      <c r="B631" s="42"/>
      <c r="C631" s="236" t="s">
        <v>1477</v>
      </c>
      <c r="D631" s="236" t="s">
        <v>179</v>
      </c>
      <c r="E631" s="237" t="s">
        <v>1478</v>
      </c>
      <c r="F631" s="238" t="s">
        <v>1479</v>
      </c>
      <c r="G631" s="239" t="s">
        <v>441</v>
      </c>
      <c r="H631" s="240">
        <v>1</v>
      </c>
      <c r="I631" s="241"/>
      <c r="J631" s="242">
        <f t="shared" si="0"/>
        <v>0</v>
      </c>
      <c r="K631" s="238" t="s">
        <v>22</v>
      </c>
      <c r="L631" s="243"/>
      <c r="M631" s="244" t="s">
        <v>22</v>
      </c>
      <c r="N631" s="245" t="s">
        <v>49</v>
      </c>
      <c r="O631" s="43"/>
      <c r="P631" s="215">
        <f t="shared" si="1"/>
        <v>0</v>
      </c>
      <c r="Q631" s="215">
        <v>0</v>
      </c>
      <c r="R631" s="215">
        <f t="shared" si="2"/>
        <v>0</v>
      </c>
      <c r="S631" s="215">
        <v>0</v>
      </c>
      <c r="T631" s="216">
        <f t="shared" si="3"/>
        <v>0</v>
      </c>
      <c r="AR631" s="25" t="s">
        <v>1427</v>
      </c>
      <c r="AT631" s="25" t="s">
        <v>179</v>
      </c>
      <c r="AU631" s="25" t="s">
        <v>86</v>
      </c>
      <c r="AY631" s="25" t="s">
        <v>214</v>
      </c>
      <c r="BE631" s="217">
        <f t="shared" si="4"/>
        <v>0</v>
      </c>
      <c r="BF631" s="217">
        <f t="shared" si="5"/>
        <v>0</v>
      </c>
      <c r="BG631" s="217">
        <f t="shared" si="6"/>
        <v>0</v>
      </c>
      <c r="BH631" s="217">
        <f t="shared" si="7"/>
        <v>0</v>
      </c>
      <c r="BI631" s="217">
        <f t="shared" si="8"/>
        <v>0</v>
      </c>
      <c r="BJ631" s="25" t="s">
        <v>24</v>
      </c>
      <c r="BK631" s="217">
        <f t="shared" si="9"/>
        <v>0</v>
      </c>
      <c r="BL631" s="25" t="s">
        <v>856</v>
      </c>
      <c r="BM631" s="25" t="s">
        <v>1480</v>
      </c>
    </row>
    <row r="632" spans="2:65" s="1" customFormat="1" ht="22.5" customHeight="1">
      <c r="B632" s="42"/>
      <c r="C632" s="206" t="s">
        <v>1481</v>
      </c>
      <c r="D632" s="206" t="s">
        <v>216</v>
      </c>
      <c r="E632" s="207" t="s">
        <v>1482</v>
      </c>
      <c r="F632" s="208" t="s">
        <v>1483</v>
      </c>
      <c r="G632" s="209" t="s">
        <v>359</v>
      </c>
      <c r="H632" s="210">
        <v>3</v>
      </c>
      <c r="I632" s="211"/>
      <c r="J632" s="212">
        <f t="shared" si="0"/>
        <v>0</v>
      </c>
      <c r="K632" s="208" t="s">
        <v>22</v>
      </c>
      <c r="L632" s="62"/>
      <c r="M632" s="213" t="s">
        <v>22</v>
      </c>
      <c r="N632" s="214" t="s">
        <v>49</v>
      </c>
      <c r="O632" s="43"/>
      <c r="P632" s="215">
        <f t="shared" si="1"/>
        <v>0</v>
      </c>
      <c r="Q632" s="215">
        <v>0</v>
      </c>
      <c r="R632" s="215">
        <f t="shared" si="2"/>
        <v>0</v>
      </c>
      <c r="S632" s="215">
        <v>0</v>
      </c>
      <c r="T632" s="216">
        <f t="shared" si="3"/>
        <v>0</v>
      </c>
      <c r="AR632" s="25" t="s">
        <v>856</v>
      </c>
      <c r="AT632" s="25" t="s">
        <v>216</v>
      </c>
      <c r="AU632" s="25" t="s">
        <v>86</v>
      </c>
      <c r="AY632" s="25" t="s">
        <v>214</v>
      </c>
      <c r="BE632" s="217">
        <f t="shared" si="4"/>
        <v>0</v>
      </c>
      <c r="BF632" s="217">
        <f t="shared" si="5"/>
        <v>0</v>
      </c>
      <c r="BG632" s="217">
        <f t="shared" si="6"/>
        <v>0</v>
      </c>
      <c r="BH632" s="217">
        <f t="shared" si="7"/>
        <v>0</v>
      </c>
      <c r="BI632" s="217">
        <f t="shared" si="8"/>
        <v>0</v>
      </c>
      <c r="BJ632" s="25" t="s">
        <v>24</v>
      </c>
      <c r="BK632" s="217">
        <f t="shared" si="9"/>
        <v>0</v>
      </c>
      <c r="BL632" s="25" t="s">
        <v>856</v>
      </c>
      <c r="BM632" s="25" t="s">
        <v>1484</v>
      </c>
    </row>
    <row r="633" spans="2:65" s="1" customFormat="1" ht="22.5" customHeight="1">
      <c r="B633" s="42"/>
      <c r="C633" s="206" t="s">
        <v>1485</v>
      </c>
      <c r="D633" s="206" t="s">
        <v>216</v>
      </c>
      <c r="E633" s="207" t="s">
        <v>1486</v>
      </c>
      <c r="F633" s="208" t="s">
        <v>1487</v>
      </c>
      <c r="G633" s="209" t="s">
        <v>359</v>
      </c>
      <c r="H633" s="210">
        <v>4</v>
      </c>
      <c r="I633" s="211"/>
      <c r="J633" s="212">
        <f t="shared" si="0"/>
        <v>0</v>
      </c>
      <c r="K633" s="208" t="s">
        <v>22</v>
      </c>
      <c r="L633" s="62"/>
      <c r="M633" s="213" t="s">
        <v>22</v>
      </c>
      <c r="N633" s="214" t="s">
        <v>49</v>
      </c>
      <c r="O633" s="43"/>
      <c r="P633" s="215">
        <f t="shared" si="1"/>
        <v>0</v>
      </c>
      <c r="Q633" s="215">
        <v>0</v>
      </c>
      <c r="R633" s="215">
        <f t="shared" si="2"/>
        <v>0</v>
      </c>
      <c r="S633" s="215">
        <v>0</v>
      </c>
      <c r="T633" s="216">
        <f t="shared" si="3"/>
        <v>0</v>
      </c>
      <c r="AR633" s="25" t="s">
        <v>856</v>
      </c>
      <c r="AT633" s="25" t="s">
        <v>216</v>
      </c>
      <c r="AU633" s="25" t="s">
        <v>86</v>
      </c>
      <c r="AY633" s="25" t="s">
        <v>214</v>
      </c>
      <c r="BE633" s="217">
        <f t="shared" si="4"/>
        <v>0</v>
      </c>
      <c r="BF633" s="217">
        <f t="shared" si="5"/>
        <v>0</v>
      </c>
      <c r="BG633" s="217">
        <f t="shared" si="6"/>
        <v>0</v>
      </c>
      <c r="BH633" s="217">
        <f t="shared" si="7"/>
        <v>0</v>
      </c>
      <c r="BI633" s="217">
        <f t="shared" si="8"/>
        <v>0</v>
      </c>
      <c r="BJ633" s="25" t="s">
        <v>24</v>
      </c>
      <c r="BK633" s="217">
        <f t="shared" si="9"/>
        <v>0</v>
      </c>
      <c r="BL633" s="25" t="s">
        <v>856</v>
      </c>
      <c r="BM633" s="25" t="s">
        <v>1488</v>
      </c>
    </row>
    <row r="634" spans="2:65" s="1" customFormat="1" ht="22.5" customHeight="1">
      <c r="B634" s="42"/>
      <c r="C634" s="206" t="s">
        <v>1489</v>
      </c>
      <c r="D634" s="206" t="s">
        <v>216</v>
      </c>
      <c r="E634" s="207" t="s">
        <v>1490</v>
      </c>
      <c r="F634" s="208" t="s">
        <v>1491</v>
      </c>
      <c r="G634" s="209" t="s">
        <v>1492</v>
      </c>
      <c r="H634" s="210">
        <v>20</v>
      </c>
      <c r="I634" s="211"/>
      <c r="J634" s="212">
        <f t="shared" si="0"/>
        <v>0</v>
      </c>
      <c r="K634" s="208" t="s">
        <v>22</v>
      </c>
      <c r="L634" s="62"/>
      <c r="M634" s="213" t="s">
        <v>22</v>
      </c>
      <c r="N634" s="214" t="s">
        <v>49</v>
      </c>
      <c r="O634" s="43"/>
      <c r="P634" s="215">
        <f t="shared" si="1"/>
        <v>0</v>
      </c>
      <c r="Q634" s="215">
        <v>0</v>
      </c>
      <c r="R634" s="215">
        <f t="shared" si="2"/>
        <v>0</v>
      </c>
      <c r="S634" s="215">
        <v>0</v>
      </c>
      <c r="T634" s="216">
        <f t="shared" si="3"/>
        <v>0</v>
      </c>
      <c r="AR634" s="25" t="s">
        <v>856</v>
      </c>
      <c r="AT634" s="25" t="s">
        <v>216</v>
      </c>
      <c r="AU634" s="25" t="s">
        <v>86</v>
      </c>
      <c r="AY634" s="25" t="s">
        <v>214</v>
      </c>
      <c r="BE634" s="217">
        <f t="shared" si="4"/>
        <v>0</v>
      </c>
      <c r="BF634" s="217">
        <f t="shared" si="5"/>
        <v>0</v>
      </c>
      <c r="BG634" s="217">
        <f t="shared" si="6"/>
        <v>0</v>
      </c>
      <c r="BH634" s="217">
        <f t="shared" si="7"/>
        <v>0</v>
      </c>
      <c r="BI634" s="217">
        <f t="shared" si="8"/>
        <v>0</v>
      </c>
      <c r="BJ634" s="25" t="s">
        <v>24</v>
      </c>
      <c r="BK634" s="217">
        <f t="shared" si="9"/>
        <v>0</v>
      </c>
      <c r="BL634" s="25" t="s">
        <v>856</v>
      </c>
      <c r="BM634" s="25" t="s">
        <v>1493</v>
      </c>
    </row>
    <row r="635" spans="2:65" s="1" customFormat="1" ht="22.5" customHeight="1">
      <c r="B635" s="42"/>
      <c r="C635" s="206" t="s">
        <v>1494</v>
      </c>
      <c r="D635" s="206" t="s">
        <v>216</v>
      </c>
      <c r="E635" s="207" t="s">
        <v>1495</v>
      </c>
      <c r="F635" s="208" t="s">
        <v>1496</v>
      </c>
      <c r="G635" s="209" t="s">
        <v>441</v>
      </c>
      <c r="H635" s="210">
        <v>1</v>
      </c>
      <c r="I635" s="211"/>
      <c r="J635" s="212">
        <f t="shared" si="0"/>
        <v>0</v>
      </c>
      <c r="K635" s="208" t="s">
        <v>22</v>
      </c>
      <c r="L635" s="62"/>
      <c r="M635" s="213" t="s">
        <v>22</v>
      </c>
      <c r="N635" s="214" t="s">
        <v>49</v>
      </c>
      <c r="O635" s="43"/>
      <c r="P635" s="215">
        <f t="shared" si="1"/>
        <v>0</v>
      </c>
      <c r="Q635" s="215">
        <v>0</v>
      </c>
      <c r="R635" s="215">
        <f t="shared" si="2"/>
        <v>0</v>
      </c>
      <c r="S635" s="215">
        <v>0</v>
      </c>
      <c r="T635" s="216">
        <f t="shared" si="3"/>
        <v>0</v>
      </c>
      <c r="AR635" s="25" t="s">
        <v>856</v>
      </c>
      <c r="AT635" s="25" t="s">
        <v>216</v>
      </c>
      <c r="AU635" s="25" t="s">
        <v>86</v>
      </c>
      <c r="AY635" s="25" t="s">
        <v>214</v>
      </c>
      <c r="BE635" s="217">
        <f t="shared" si="4"/>
        <v>0</v>
      </c>
      <c r="BF635" s="217">
        <f t="shared" si="5"/>
        <v>0</v>
      </c>
      <c r="BG635" s="217">
        <f t="shared" si="6"/>
        <v>0</v>
      </c>
      <c r="BH635" s="217">
        <f t="shared" si="7"/>
        <v>0</v>
      </c>
      <c r="BI635" s="217">
        <f t="shared" si="8"/>
        <v>0</v>
      </c>
      <c r="BJ635" s="25" t="s">
        <v>24</v>
      </c>
      <c r="BK635" s="217">
        <f t="shared" si="9"/>
        <v>0</v>
      </c>
      <c r="BL635" s="25" t="s">
        <v>856</v>
      </c>
      <c r="BM635" s="25" t="s">
        <v>1497</v>
      </c>
    </row>
    <row r="636" spans="2:47" s="1" customFormat="1" ht="40.5">
      <c r="B636" s="42"/>
      <c r="C636" s="64"/>
      <c r="D636" s="218" t="s">
        <v>335</v>
      </c>
      <c r="E636" s="64"/>
      <c r="F636" s="270" t="s">
        <v>1498</v>
      </c>
      <c r="G636" s="64"/>
      <c r="H636" s="64"/>
      <c r="I636" s="174"/>
      <c r="J636" s="64"/>
      <c r="K636" s="64"/>
      <c r="L636" s="62"/>
      <c r="M636" s="271"/>
      <c r="N636" s="272"/>
      <c r="O636" s="272"/>
      <c r="P636" s="272"/>
      <c r="Q636" s="272"/>
      <c r="R636" s="272"/>
      <c r="S636" s="272"/>
      <c r="T636" s="273"/>
      <c r="AT636" s="25" t="s">
        <v>335</v>
      </c>
      <c r="AU636" s="25" t="s">
        <v>86</v>
      </c>
    </row>
    <row r="637" spans="2:12" s="1" customFormat="1" ht="6.95" customHeight="1">
      <c r="B637" s="57"/>
      <c r="C637" s="58"/>
      <c r="D637" s="58"/>
      <c r="E637" s="58"/>
      <c r="F637" s="58"/>
      <c r="G637" s="58"/>
      <c r="H637" s="58"/>
      <c r="I637" s="150"/>
      <c r="J637" s="58"/>
      <c r="K637" s="58"/>
      <c r="L637" s="62"/>
    </row>
  </sheetData>
  <sheetProtection password="CC35" sheet="1" objects="1" scenarios="1" formatCells="0" formatColumns="0" formatRows="0" sort="0" autoFilter="0"/>
  <autoFilter ref="C106:K636"/>
  <mergeCells count="12">
    <mergeCell ref="G1:H1"/>
    <mergeCell ref="L2:V2"/>
    <mergeCell ref="E49:H49"/>
    <mergeCell ref="E51:H51"/>
    <mergeCell ref="E95:H95"/>
    <mergeCell ref="E97:H97"/>
    <mergeCell ref="E99:H99"/>
    <mergeCell ref="E7:H7"/>
    <mergeCell ref="E9:H9"/>
    <mergeCell ref="E11:H11"/>
    <mergeCell ref="E26:H26"/>
    <mergeCell ref="E47:H47"/>
  </mergeCells>
  <hyperlinks>
    <hyperlink ref="F1:G1" location="C2" display="1) Krycí list soupisu"/>
    <hyperlink ref="G1:H1" location="C58" display="2) Rekapitulace"/>
    <hyperlink ref="J1" location="C10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2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97</v>
      </c>
      <c r="AZ2" s="126" t="s">
        <v>162</v>
      </c>
      <c r="BA2" s="126" t="s">
        <v>22</v>
      </c>
      <c r="BB2" s="126" t="s">
        <v>22</v>
      </c>
      <c r="BC2" s="126" t="s">
        <v>1499</v>
      </c>
      <c r="BD2" s="126" t="s">
        <v>86</v>
      </c>
    </row>
    <row r="3" spans="2:56" ht="6.95" customHeight="1">
      <c r="B3" s="26"/>
      <c r="C3" s="27"/>
      <c r="D3" s="27"/>
      <c r="E3" s="27"/>
      <c r="F3" s="27"/>
      <c r="G3" s="27"/>
      <c r="H3" s="27"/>
      <c r="I3" s="127"/>
      <c r="J3" s="27"/>
      <c r="K3" s="28"/>
      <c r="AT3" s="25" t="s">
        <v>86</v>
      </c>
      <c r="AZ3" s="126" t="s">
        <v>164</v>
      </c>
      <c r="BA3" s="126" t="s">
        <v>22</v>
      </c>
      <c r="BB3" s="126" t="s">
        <v>22</v>
      </c>
      <c r="BC3" s="126" t="s">
        <v>1500</v>
      </c>
      <c r="BD3" s="126" t="s">
        <v>86</v>
      </c>
    </row>
    <row r="4" spans="2:56" ht="36.95" customHeight="1">
      <c r="B4" s="29"/>
      <c r="C4" s="30"/>
      <c r="D4" s="31" t="s">
        <v>166</v>
      </c>
      <c r="E4" s="30"/>
      <c r="F4" s="30"/>
      <c r="G4" s="30"/>
      <c r="H4" s="30"/>
      <c r="I4" s="128"/>
      <c r="J4" s="30"/>
      <c r="K4" s="32"/>
      <c r="M4" s="33" t="s">
        <v>12</v>
      </c>
      <c r="AT4" s="25" t="s">
        <v>6</v>
      </c>
      <c r="AZ4" s="126" t="s">
        <v>176</v>
      </c>
      <c r="BA4" s="126" t="s">
        <v>22</v>
      </c>
      <c r="BB4" s="126" t="s">
        <v>22</v>
      </c>
      <c r="BC4" s="126" t="s">
        <v>1501</v>
      </c>
      <c r="BD4" s="126" t="s">
        <v>86</v>
      </c>
    </row>
    <row r="5" spans="2:56" ht="6.95" customHeight="1">
      <c r="B5" s="29"/>
      <c r="C5" s="30"/>
      <c r="D5" s="30"/>
      <c r="E5" s="30"/>
      <c r="F5" s="30"/>
      <c r="G5" s="30"/>
      <c r="H5" s="30"/>
      <c r="I5" s="128"/>
      <c r="J5" s="30"/>
      <c r="K5" s="32"/>
      <c r="AZ5" s="126" t="s">
        <v>1502</v>
      </c>
      <c r="BA5" s="126" t="s">
        <v>22</v>
      </c>
      <c r="BB5" s="126" t="s">
        <v>22</v>
      </c>
      <c r="BC5" s="126" t="s">
        <v>1503</v>
      </c>
      <c r="BD5" s="126" t="s">
        <v>86</v>
      </c>
    </row>
    <row r="6" spans="2:56" ht="13.5">
      <c r="B6" s="29"/>
      <c r="C6" s="30"/>
      <c r="D6" s="38" t="s">
        <v>18</v>
      </c>
      <c r="E6" s="30"/>
      <c r="F6" s="30"/>
      <c r="G6" s="30"/>
      <c r="H6" s="30"/>
      <c r="I6" s="128"/>
      <c r="J6" s="30"/>
      <c r="K6" s="32"/>
      <c r="AZ6" s="126" t="s">
        <v>1504</v>
      </c>
      <c r="BA6" s="126" t="s">
        <v>22</v>
      </c>
      <c r="BB6" s="126" t="s">
        <v>22</v>
      </c>
      <c r="BC6" s="126" t="s">
        <v>1505</v>
      </c>
      <c r="BD6" s="126" t="s">
        <v>86</v>
      </c>
    </row>
    <row r="7" spans="2:56" ht="22.5" customHeight="1">
      <c r="B7" s="29"/>
      <c r="C7" s="30"/>
      <c r="D7" s="30"/>
      <c r="E7" s="417" t="str">
        <f>'Rekapitulace stavby'!K6</f>
        <v>Splašková kanalizace a ČOV Drhovy</v>
      </c>
      <c r="F7" s="418"/>
      <c r="G7" s="418"/>
      <c r="H7" s="418"/>
      <c r="I7" s="128"/>
      <c r="J7" s="30"/>
      <c r="K7" s="32"/>
      <c r="AZ7" s="126" t="s">
        <v>1506</v>
      </c>
      <c r="BA7" s="126" t="s">
        <v>22</v>
      </c>
      <c r="BB7" s="126" t="s">
        <v>22</v>
      </c>
      <c r="BC7" s="126" t="s">
        <v>1507</v>
      </c>
      <c r="BD7" s="126" t="s">
        <v>86</v>
      </c>
    </row>
    <row r="8" spans="2:56" ht="13.5">
      <c r="B8" s="29"/>
      <c r="C8" s="30"/>
      <c r="D8" s="38" t="s">
        <v>175</v>
      </c>
      <c r="E8" s="30"/>
      <c r="F8" s="30"/>
      <c r="G8" s="30"/>
      <c r="H8" s="30"/>
      <c r="I8" s="128"/>
      <c r="J8" s="30"/>
      <c r="K8" s="32"/>
      <c r="AZ8" s="126" t="s">
        <v>182</v>
      </c>
      <c r="BA8" s="126" t="s">
        <v>1508</v>
      </c>
      <c r="BB8" s="126" t="s">
        <v>22</v>
      </c>
      <c r="BC8" s="126" t="s">
        <v>1509</v>
      </c>
      <c r="BD8" s="126" t="s">
        <v>86</v>
      </c>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1510</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ROUND(J87,2)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ROUND(SUM(BE87:BE225),2)</f>
        <v>0</v>
      </c>
      <c r="G32" s="43"/>
      <c r="H32" s="43"/>
      <c r="I32" s="142">
        <v>0.21</v>
      </c>
      <c r="J32" s="141">
        <f>ROUND(ROUND((SUM(BE87:BE225)),2)*I32,2)</f>
        <v>0</v>
      </c>
      <c r="K32" s="46"/>
    </row>
    <row r="33" spans="2:11" s="1" customFormat="1" ht="14.45" customHeight="1">
      <c r="B33" s="42"/>
      <c r="C33" s="43"/>
      <c r="D33" s="43"/>
      <c r="E33" s="50" t="s">
        <v>50</v>
      </c>
      <c r="F33" s="141">
        <f>ROUND(SUM(BF87:BF225),2)</f>
        <v>0</v>
      </c>
      <c r="G33" s="43"/>
      <c r="H33" s="43"/>
      <c r="I33" s="142">
        <v>0.15</v>
      </c>
      <c r="J33" s="141">
        <f>ROUND(ROUND((SUM(BF87:BF225)),2)*I33,2)</f>
        <v>0</v>
      </c>
      <c r="K33" s="46"/>
    </row>
    <row r="34" spans="2:11" s="1" customFormat="1" ht="14.45" customHeight="1" hidden="1">
      <c r="B34" s="42"/>
      <c r="C34" s="43"/>
      <c r="D34" s="43"/>
      <c r="E34" s="50" t="s">
        <v>51</v>
      </c>
      <c r="F34" s="141">
        <f>ROUND(SUM(BG87:BG225),2)</f>
        <v>0</v>
      </c>
      <c r="G34" s="43"/>
      <c r="H34" s="43"/>
      <c r="I34" s="142">
        <v>0.21</v>
      </c>
      <c r="J34" s="141">
        <v>0</v>
      </c>
      <c r="K34" s="46"/>
    </row>
    <row r="35" spans="2:11" s="1" customFormat="1" ht="14.45" customHeight="1" hidden="1">
      <c r="B35" s="42"/>
      <c r="C35" s="43"/>
      <c r="D35" s="43"/>
      <c r="E35" s="50" t="s">
        <v>52</v>
      </c>
      <c r="F35" s="141">
        <f>ROUND(SUM(BH87:BH225),2)</f>
        <v>0</v>
      </c>
      <c r="G35" s="43"/>
      <c r="H35" s="43"/>
      <c r="I35" s="142">
        <v>0.15</v>
      </c>
      <c r="J35" s="141">
        <v>0</v>
      </c>
      <c r="K35" s="46"/>
    </row>
    <row r="36" spans="2:11" s="1" customFormat="1" ht="14.45" customHeight="1" hidden="1">
      <c r="B36" s="42"/>
      <c r="C36" s="43"/>
      <c r="D36" s="43"/>
      <c r="E36" s="50" t="s">
        <v>53</v>
      </c>
      <c r="F36" s="141">
        <f>ROUND(SUM(BI87:BI225),2)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SO-01-3 - Odtokové potrubí</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J87</f>
        <v>0</v>
      </c>
      <c r="K60" s="46"/>
      <c r="AU60" s="25" t="s">
        <v>189</v>
      </c>
    </row>
    <row r="61" spans="2:11" s="8" customFormat="1" ht="24.95" customHeight="1">
      <c r="B61" s="160"/>
      <c r="C61" s="161"/>
      <c r="D61" s="162" t="s">
        <v>190</v>
      </c>
      <c r="E61" s="163"/>
      <c r="F61" s="163"/>
      <c r="G61" s="163"/>
      <c r="H61" s="163"/>
      <c r="I61" s="164"/>
      <c r="J61" s="165">
        <f>J88</f>
        <v>0</v>
      </c>
      <c r="K61" s="166"/>
    </row>
    <row r="62" spans="2:11" s="9" customFormat="1" ht="19.9" customHeight="1">
      <c r="B62" s="167"/>
      <c r="C62" s="168"/>
      <c r="D62" s="169" t="s">
        <v>191</v>
      </c>
      <c r="E62" s="170"/>
      <c r="F62" s="170"/>
      <c r="G62" s="170"/>
      <c r="H62" s="170"/>
      <c r="I62" s="171"/>
      <c r="J62" s="172">
        <f>J89</f>
        <v>0</v>
      </c>
      <c r="K62" s="173"/>
    </row>
    <row r="63" spans="2:11" s="9" customFormat="1" ht="19.9" customHeight="1">
      <c r="B63" s="167"/>
      <c r="C63" s="168"/>
      <c r="D63" s="169" t="s">
        <v>194</v>
      </c>
      <c r="E63" s="170"/>
      <c r="F63" s="170"/>
      <c r="G63" s="170"/>
      <c r="H63" s="170"/>
      <c r="I63" s="171"/>
      <c r="J63" s="172">
        <f>J135</f>
        <v>0</v>
      </c>
      <c r="K63" s="173"/>
    </row>
    <row r="64" spans="2:11" s="9" customFormat="1" ht="19.9" customHeight="1">
      <c r="B64" s="167"/>
      <c r="C64" s="168"/>
      <c r="D64" s="169" t="s">
        <v>1511</v>
      </c>
      <c r="E64" s="170"/>
      <c r="F64" s="170"/>
      <c r="G64" s="170"/>
      <c r="H64" s="170"/>
      <c r="I64" s="171"/>
      <c r="J64" s="172">
        <f>J157</f>
        <v>0</v>
      </c>
      <c r="K64" s="173"/>
    </row>
    <row r="65" spans="2:11" s="9" customFormat="1" ht="19.9" customHeight="1">
      <c r="B65" s="167"/>
      <c r="C65" s="168"/>
      <c r="D65" s="169" t="s">
        <v>197</v>
      </c>
      <c r="E65" s="170"/>
      <c r="F65" s="170"/>
      <c r="G65" s="170"/>
      <c r="H65" s="170"/>
      <c r="I65" s="171"/>
      <c r="J65" s="172">
        <f>J223</f>
        <v>0</v>
      </c>
      <c r="K65" s="173"/>
    </row>
    <row r="66" spans="2:11" s="1" customFormat="1" ht="21.75" customHeight="1">
      <c r="B66" s="42"/>
      <c r="C66" s="43"/>
      <c r="D66" s="43"/>
      <c r="E66" s="43"/>
      <c r="F66" s="43"/>
      <c r="G66" s="43"/>
      <c r="H66" s="43"/>
      <c r="I66" s="129"/>
      <c r="J66" s="43"/>
      <c r="K66" s="46"/>
    </row>
    <row r="67" spans="2:11" s="1" customFormat="1" ht="6.95" customHeight="1">
      <c r="B67" s="57"/>
      <c r="C67" s="58"/>
      <c r="D67" s="58"/>
      <c r="E67" s="58"/>
      <c r="F67" s="58"/>
      <c r="G67" s="58"/>
      <c r="H67" s="58"/>
      <c r="I67" s="150"/>
      <c r="J67" s="58"/>
      <c r="K67" s="59"/>
    </row>
    <row r="71" spans="2:12" s="1" customFormat="1" ht="6.95" customHeight="1">
      <c r="B71" s="60"/>
      <c r="C71" s="61"/>
      <c r="D71" s="61"/>
      <c r="E71" s="61"/>
      <c r="F71" s="61"/>
      <c r="G71" s="61"/>
      <c r="H71" s="61"/>
      <c r="I71" s="153"/>
      <c r="J71" s="61"/>
      <c r="K71" s="61"/>
      <c r="L71" s="62"/>
    </row>
    <row r="72" spans="2:12" s="1" customFormat="1" ht="36.95" customHeight="1">
      <c r="B72" s="42"/>
      <c r="C72" s="63" t="s">
        <v>198</v>
      </c>
      <c r="D72" s="64"/>
      <c r="E72" s="64"/>
      <c r="F72" s="64"/>
      <c r="G72" s="64"/>
      <c r="H72" s="64"/>
      <c r="I72" s="174"/>
      <c r="J72" s="64"/>
      <c r="K72" s="64"/>
      <c r="L72" s="62"/>
    </row>
    <row r="73" spans="2:12" s="1" customFormat="1" ht="6.95" customHeight="1">
      <c r="B73" s="42"/>
      <c r="C73" s="64"/>
      <c r="D73" s="64"/>
      <c r="E73" s="64"/>
      <c r="F73" s="64"/>
      <c r="G73" s="64"/>
      <c r="H73" s="64"/>
      <c r="I73" s="174"/>
      <c r="J73" s="64"/>
      <c r="K73" s="64"/>
      <c r="L73" s="62"/>
    </row>
    <row r="74" spans="2:12" s="1" customFormat="1" ht="14.45" customHeight="1">
      <c r="B74" s="42"/>
      <c r="C74" s="66" t="s">
        <v>18</v>
      </c>
      <c r="D74" s="64"/>
      <c r="E74" s="64"/>
      <c r="F74" s="64"/>
      <c r="G74" s="64"/>
      <c r="H74" s="64"/>
      <c r="I74" s="174"/>
      <c r="J74" s="64"/>
      <c r="K74" s="64"/>
      <c r="L74" s="62"/>
    </row>
    <row r="75" spans="2:12" s="1" customFormat="1" ht="22.5" customHeight="1">
      <c r="B75" s="42"/>
      <c r="C75" s="64"/>
      <c r="D75" s="64"/>
      <c r="E75" s="421" t="str">
        <f>E7</f>
        <v>Splašková kanalizace a ČOV Drhovy</v>
      </c>
      <c r="F75" s="422"/>
      <c r="G75" s="422"/>
      <c r="H75" s="422"/>
      <c r="I75" s="174"/>
      <c r="J75" s="64"/>
      <c r="K75" s="64"/>
      <c r="L75" s="62"/>
    </row>
    <row r="76" spans="2:12" ht="13.5">
      <c r="B76" s="29"/>
      <c r="C76" s="66" t="s">
        <v>175</v>
      </c>
      <c r="D76" s="175"/>
      <c r="E76" s="175"/>
      <c r="F76" s="175"/>
      <c r="G76" s="175"/>
      <c r="H76" s="175"/>
      <c r="J76" s="175"/>
      <c r="K76" s="175"/>
      <c r="L76" s="176"/>
    </row>
    <row r="77" spans="2:12" s="1" customFormat="1" ht="22.5" customHeight="1">
      <c r="B77" s="42"/>
      <c r="C77" s="64"/>
      <c r="D77" s="64"/>
      <c r="E77" s="421" t="s">
        <v>178</v>
      </c>
      <c r="F77" s="423"/>
      <c r="G77" s="423"/>
      <c r="H77" s="423"/>
      <c r="I77" s="174"/>
      <c r="J77" s="64"/>
      <c r="K77" s="64"/>
      <c r="L77" s="62"/>
    </row>
    <row r="78" spans="2:12" s="1" customFormat="1" ht="14.45" customHeight="1">
      <c r="B78" s="42"/>
      <c r="C78" s="66" t="s">
        <v>181</v>
      </c>
      <c r="D78" s="64"/>
      <c r="E78" s="64"/>
      <c r="F78" s="64"/>
      <c r="G78" s="64"/>
      <c r="H78" s="64"/>
      <c r="I78" s="174"/>
      <c r="J78" s="64"/>
      <c r="K78" s="64"/>
      <c r="L78" s="62"/>
    </row>
    <row r="79" spans="2:12" s="1" customFormat="1" ht="23.25" customHeight="1">
      <c r="B79" s="42"/>
      <c r="C79" s="64"/>
      <c r="D79" s="64"/>
      <c r="E79" s="392" t="str">
        <f>E11</f>
        <v>SO-01-3 - Odtokové potrubí</v>
      </c>
      <c r="F79" s="423"/>
      <c r="G79" s="423"/>
      <c r="H79" s="423"/>
      <c r="I79" s="174"/>
      <c r="J79" s="64"/>
      <c r="K79" s="64"/>
      <c r="L79" s="62"/>
    </row>
    <row r="80" spans="2:12" s="1" customFormat="1" ht="6.95" customHeight="1">
      <c r="B80" s="42"/>
      <c r="C80" s="64"/>
      <c r="D80" s="64"/>
      <c r="E80" s="64"/>
      <c r="F80" s="64"/>
      <c r="G80" s="64"/>
      <c r="H80" s="64"/>
      <c r="I80" s="174"/>
      <c r="J80" s="64"/>
      <c r="K80" s="64"/>
      <c r="L80" s="62"/>
    </row>
    <row r="81" spans="2:12" s="1" customFormat="1" ht="18" customHeight="1">
      <c r="B81" s="42"/>
      <c r="C81" s="66" t="s">
        <v>25</v>
      </c>
      <c r="D81" s="64"/>
      <c r="E81" s="64"/>
      <c r="F81" s="177" t="str">
        <f>F14</f>
        <v>Drhovy</v>
      </c>
      <c r="G81" s="64"/>
      <c r="H81" s="64"/>
      <c r="I81" s="178" t="s">
        <v>27</v>
      </c>
      <c r="J81" s="74" t="str">
        <f>IF(J14="","",J14)</f>
        <v>23.8.2016</v>
      </c>
      <c r="K81" s="64"/>
      <c r="L81" s="62"/>
    </row>
    <row r="82" spans="2:12" s="1" customFormat="1" ht="6.95" customHeight="1">
      <c r="B82" s="42"/>
      <c r="C82" s="64"/>
      <c r="D82" s="64"/>
      <c r="E82" s="64"/>
      <c r="F82" s="64"/>
      <c r="G82" s="64"/>
      <c r="H82" s="64"/>
      <c r="I82" s="174"/>
      <c r="J82" s="64"/>
      <c r="K82" s="64"/>
      <c r="L82" s="62"/>
    </row>
    <row r="83" spans="2:12" s="1" customFormat="1" ht="13.5">
      <c r="B83" s="42"/>
      <c r="C83" s="66" t="s">
        <v>31</v>
      </c>
      <c r="D83" s="64"/>
      <c r="E83" s="64"/>
      <c r="F83" s="177" t="str">
        <f>E17</f>
        <v>Obec Drhovy, Drhovy 65, 263 01 Dobříš</v>
      </c>
      <c r="G83" s="64"/>
      <c r="H83" s="64"/>
      <c r="I83" s="178" t="s">
        <v>37</v>
      </c>
      <c r="J83" s="177" t="str">
        <f>E23</f>
        <v>UREŠ vhprojekt s.r.o.</v>
      </c>
      <c r="K83" s="64"/>
      <c r="L83" s="62"/>
    </row>
    <row r="84" spans="2:12" s="1" customFormat="1" ht="14.45" customHeight="1">
      <c r="B84" s="42"/>
      <c r="C84" s="66" t="s">
        <v>35</v>
      </c>
      <c r="D84" s="64"/>
      <c r="E84" s="64"/>
      <c r="F84" s="177" t="str">
        <f>IF(E20="","",E20)</f>
        <v/>
      </c>
      <c r="G84" s="64"/>
      <c r="H84" s="64"/>
      <c r="I84" s="174"/>
      <c r="J84" s="64"/>
      <c r="K84" s="64"/>
      <c r="L84" s="62"/>
    </row>
    <row r="85" spans="2:12" s="1" customFormat="1" ht="10.35" customHeight="1">
      <c r="B85" s="42"/>
      <c r="C85" s="64"/>
      <c r="D85" s="64"/>
      <c r="E85" s="64"/>
      <c r="F85" s="64"/>
      <c r="G85" s="64"/>
      <c r="H85" s="64"/>
      <c r="I85" s="174"/>
      <c r="J85" s="64"/>
      <c r="K85" s="64"/>
      <c r="L85" s="62"/>
    </row>
    <row r="86" spans="2:20" s="10" customFormat="1" ht="29.25" customHeight="1">
      <c r="B86" s="179"/>
      <c r="C86" s="180" t="s">
        <v>199</v>
      </c>
      <c r="D86" s="181" t="s">
        <v>63</v>
      </c>
      <c r="E86" s="181" t="s">
        <v>59</v>
      </c>
      <c r="F86" s="181" t="s">
        <v>200</v>
      </c>
      <c r="G86" s="181" t="s">
        <v>201</v>
      </c>
      <c r="H86" s="181" t="s">
        <v>202</v>
      </c>
      <c r="I86" s="182" t="s">
        <v>203</v>
      </c>
      <c r="J86" s="181" t="s">
        <v>187</v>
      </c>
      <c r="K86" s="183" t="s">
        <v>204</v>
      </c>
      <c r="L86" s="184"/>
      <c r="M86" s="82" t="s">
        <v>205</v>
      </c>
      <c r="N86" s="83" t="s">
        <v>48</v>
      </c>
      <c r="O86" s="83" t="s">
        <v>206</v>
      </c>
      <c r="P86" s="83" t="s">
        <v>207</v>
      </c>
      <c r="Q86" s="83" t="s">
        <v>208</v>
      </c>
      <c r="R86" s="83" t="s">
        <v>209</v>
      </c>
      <c r="S86" s="83" t="s">
        <v>210</v>
      </c>
      <c r="T86" s="84" t="s">
        <v>211</v>
      </c>
    </row>
    <row r="87" spans="2:63" s="1" customFormat="1" ht="29.25" customHeight="1">
      <c r="B87" s="42"/>
      <c r="C87" s="88" t="s">
        <v>188</v>
      </c>
      <c r="D87" s="64"/>
      <c r="E87" s="64"/>
      <c r="F87" s="64"/>
      <c r="G87" s="64"/>
      <c r="H87" s="64"/>
      <c r="I87" s="174"/>
      <c r="J87" s="185">
        <f>BK87</f>
        <v>0</v>
      </c>
      <c r="K87" s="64"/>
      <c r="L87" s="62"/>
      <c r="M87" s="85"/>
      <c r="N87" s="86"/>
      <c r="O87" s="86"/>
      <c r="P87" s="186">
        <f>P88</f>
        <v>0</v>
      </c>
      <c r="Q87" s="86"/>
      <c r="R87" s="186">
        <f>R88</f>
        <v>21.581739069999998</v>
      </c>
      <c r="S87" s="86"/>
      <c r="T87" s="187">
        <f>T88</f>
        <v>0</v>
      </c>
      <c r="AT87" s="25" t="s">
        <v>77</v>
      </c>
      <c r="AU87" s="25" t="s">
        <v>189</v>
      </c>
      <c r="BK87" s="188">
        <f>BK88</f>
        <v>0</v>
      </c>
    </row>
    <row r="88" spans="2:63" s="11" customFormat="1" ht="37.35" customHeight="1">
      <c r="B88" s="189"/>
      <c r="C88" s="190"/>
      <c r="D88" s="191" t="s">
        <v>77</v>
      </c>
      <c r="E88" s="192" t="s">
        <v>212</v>
      </c>
      <c r="F88" s="192" t="s">
        <v>213</v>
      </c>
      <c r="G88" s="190"/>
      <c r="H88" s="190"/>
      <c r="I88" s="193"/>
      <c r="J88" s="194">
        <f>BK88</f>
        <v>0</v>
      </c>
      <c r="K88" s="190"/>
      <c r="L88" s="195"/>
      <c r="M88" s="196"/>
      <c r="N88" s="197"/>
      <c r="O88" s="197"/>
      <c r="P88" s="198">
        <f>P89+P135+P157+P223</f>
        <v>0</v>
      </c>
      <c r="Q88" s="197"/>
      <c r="R88" s="198">
        <f>R89+R135+R157+R223</f>
        <v>21.581739069999998</v>
      </c>
      <c r="S88" s="197"/>
      <c r="T88" s="199">
        <f>T89+T135+T157+T223</f>
        <v>0</v>
      </c>
      <c r="AR88" s="200" t="s">
        <v>24</v>
      </c>
      <c r="AT88" s="201" t="s">
        <v>77</v>
      </c>
      <c r="AU88" s="201" t="s">
        <v>78</v>
      </c>
      <c r="AY88" s="200" t="s">
        <v>214</v>
      </c>
      <c r="BK88" s="202">
        <f>BK89+BK135+BK157+BK223</f>
        <v>0</v>
      </c>
    </row>
    <row r="89" spans="2:63" s="11" customFormat="1" ht="19.9" customHeight="1">
      <c r="B89" s="189"/>
      <c r="C89" s="190"/>
      <c r="D89" s="203" t="s">
        <v>77</v>
      </c>
      <c r="E89" s="204" t="s">
        <v>24</v>
      </c>
      <c r="F89" s="204" t="s">
        <v>215</v>
      </c>
      <c r="G89" s="190"/>
      <c r="H89" s="190"/>
      <c r="I89" s="193"/>
      <c r="J89" s="205">
        <f>BK89</f>
        <v>0</v>
      </c>
      <c r="K89" s="190"/>
      <c r="L89" s="195"/>
      <c r="M89" s="196"/>
      <c r="N89" s="197"/>
      <c r="O89" s="197"/>
      <c r="P89" s="198">
        <f>SUM(P90:P134)</f>
        <v>0</v>
      </c>
      <c r="Q89" s="197"/>
      <c r="R89" s="198">
        <f>SUM(R90:R134)</f>
        <v>0.08485092000000001</v>
      </c>
      <c r="S89" s="197"/>
      <c r="T89" s="199">
        <f>SUM(T90:T134)</f>
        <v>0</v>
      </c>
      <c r="AR89" s="200" t="s">
        <v>24</v>
      </c>
      <c r="AT89" s="201" t="s">
        <v>77</v>
      </c>
      <c r="AU89" s="201" t="s">
        <v>24</v>
      </c>
      <c r="AY89" s="200" t="s">
        <v>214</v>
      </c>
      <c r="BK89" s="202">
        <f>SUM(BK90:BK134)</f>
        <v>0</v>
      </c>
    </row>
    <row r="90" spans="2:65" s="1" customFormat="1" ht="22.5" customHeight="1">
      <c r="B90" s="42"/>
      <c r="C90" s="206" t="s">
        <v>24</v>
      </c>
      <c r="D90" s="206" t="s">
        <v>216</v>
      </c>
      <c r="E90" s="207" t="s">
        <v>1512</v>
      </c>
      <c r="F90" s="208" t="s">
        <v>1513</v>
      </c>
      <c r="G90" s="209" t="s">
        <v>233</v>
      </c>
      <c r="H90" s="210">
        <v>60.177</v>
      </c>
      <c r="I90" s="211"/>
      <c r="J90" s="212">
        <f>ROUND(I90*H90,2)</f>
        <v>0</v>
      </c>
      <c r="K90" s="208" t="s">
        <v>234</v>
      </c>
      <c r="L90" s="62"/>
      <c r="M90" s="213" t="s">
        <v>22</v>
      </c>
      <c r="N90" s="214" t="s">
        <v>49</v>
      </c>
      <c r="O90" s="43"/>
      <c r="P90" s="215">
        <f>O90*H90</f>
        <v>0</v>
      </c>
      <c r="Q90" s="215">
        <v>0</v>
      </c>
      <c r="R90" s="215">
        <f>Q90*H90</f>
        <v>0</v>
      </c>
      <c r="S90" s="215">
        <v>0</v>
      </c>
      <c r="T90" s="216">
        <f>S90*H90</f>
        <v>0</v>
      </c>
      <c r="AR90" s="25" t="s">
        <v>221</v>
      </c>
      <c r="AT90" s="25" t="s">
        <v>216</v>
      </c>
      <c r="AU90" s="25" t="s">
        <v>86</v>
      </c>
      <c r="AY90" s="25" t="s">
        <v>214</v>
      </c>
      <c r="BE90" s="217">
        <f>IF(N90="základní",J90,0)</f>
        <v>0</v>
      </c>
      <c r="BF90" s="217">
        <f>IF(N90="snížená",J90,0)</f>
        <v>0</v>
      </c>
      <c r="BG90" s="217">
        <f>IF(N90="zákl. přenesená",J90,0)</f>
        <v>0</v>
      </c>
      <c r="BH90" s="217">
        <f>IF(N90="sníž. přenesená",J90,0)</f>
        <v>0</v>
      </c>
      <c r="BI90" s="217">
        <f>IF(N90="nulová",J90,0)</f>
        <v>0</v>
      </c>
      <c r="BJ90" s="25" t="s">
        <v>24</v>
      </c>
      <c r="BK90" s="217">
        <f>ROUND(I90*H90,2)</f>
        <v>0</v>
      </c>
      <c r="BL90" s="25" t="s">
        <v>221</v>
      </c>
      <c r="BM90" s="25" t="s">
        <v>1514</v>
      </c>
    </row>
    <row r="91" spans="2:47" s="1" customFormat="1" ht="27">
      <c r="B91" s="42"/>
      <c r="C91" s="64"/>
      <c r="D91" s="218" t="s">
        <v>223</v>
      </c>
      <c r="E91" s="64"/>
      <c r="F91" s="219" t="s">
        <v>1515</v>
      </c>
      <c r="G91" s="64"/>
      <c r="H91" s="64"/>
      <c r="I91" s="174"/>
      <c r="J91" s="64"/>
      <c r="K91" s="64"/>
      <c r="L91" s="62"/>
      <c r="M91" s="220"/>
      <c r="N91" s="43"/>
      <c r="O91" s="43"/>
      <c r="P91" s="43"/>
      <c r="Q91" s="43"/>
      <c r="R91" s="43"/>
      <c r="S91" s="43"/>
      <c r="T91" s="79"/>
      <c r="AT91" s="25" t="s">
        <v>223</v>
      </c>
      <c r="AU91" s="25" t="s">
        <v>86</v>
      </c>
    </row>
    <row r="92" spans="2:51" s="12" customFormat="1" ht="13.5">
      <c r="B92" s="221"/>
      <c r="C92" s="222"/>
      <c r="D92" s="218" t="s">
        <v>224</v>
      </c>
      <c r="E92" s="233" t="s">
        <v>22</v>
      </c>
      <c r="F92" s="234" t="s">
        <v>1516</v>
      </c>
      <c r="G92" s="222"/>
      <c r="H92" s="235">
        <v>28.888</v>
      </c>
      <c r="I92" s="227"/>
      <c r="J92" s="222"/>
      <c r="K92" s="222"/>
      <c r="L92" s="228"/>
      <c r="M92" s="229"/>
      <c r="N92" s="230"/>
      <c r="O92" s="230"/>
      <c r="P92" s="230"/>
      <c r="Q92" s="230"/>
      <c r="R92" s="230"/>
      <c r="S92" s="230"/>
      <c r="T92" s="231"/>
      <c r="AT92" s="232" t="s">
        <v>224</v>
      </c>
      <c r="AU92" s="232" t="s">
        <v>86</v>
      </c>
      <c r="AV92" s="12" t="s">
        <v>86</v>
      </c>
      <c r="AW92" s="12" t="s">
        <v>41</v>
      </c>
      <c r="AX92" s="12" t="s">
        <v>78</v>
      </c>
      <c r="AY92" s="232" t="s">
        <v>214</v>
      </c>
    </row>
    <row r="93" spans="2:51" s="12" customFormat="1" ht="13.5">
      <c r="B93" s="221"/>
      <c r="C93" s="222"/>
      <c r="D93" s="218" t="s">
        <v>224</v>
      </c>
      <c r="E93" s="233" t="s">
        <v>22</v>
      </c>
      <c r="F93" s="234" t="s">
        <v>1517</v>
      </c>
      <c r="G93" s="222"/>
      <c r="H93" s="235">
        <v>31.289</v>
      </c>
      <c r="I93" s="227"/>
      <c r="J93" s="222"/>
      <c r="K93" s="222"/>
      <c r="L93" s="228"/>
      <c r="M93" s="229"/>
      <c r="N93" s="230"/>
      <c r="O93" s="230"/>
      <c r="P93" s="230"/>
      <c r="Q93" s="230"/>
      <c r="R93" s="230"/>
      <c r="S93" s="230"/>
      <c r="T93" s="231"/>
      <c r="AT93" s="232" t="s">
        <v>224</v>
      </c>
      <c r="AU93" s="232" t="s">
        <v>86</v>
      </c>
      <c r="AV93" s="12" t="s">
        <v>86</v>
      </c>
      <c r="AW93" s="12" t="s">
        <v>41</v>
      </c>
      <c r="AX93" s="12" t="s">
        <v>78</v>
      </c>
      <c r="AY93" s="232" t="s">
        <v>214</v>
      </c>
    </row>
    <row r="94" spans="2:51" s="14" customFormat="1" ht="13.5">
      <c r="B94" s="258"/>
      <c r="C94" s="259"/>
      <c r="D94" s="223" t="s">
        <v>224</v>
      </c>
      <c r="E94" s="260" t="s">
        <v>1506</v>
      </c>
      <c r="F94" s="261" t="s">
        <v>349</v>
      </c>
      <c r="G94" s="259"/>
      <c r="H94" s="262">
        <v>60.177</v>
      </c>
      <c r="I94" s="263"/>
      <c r="J94" s="259"/>
      <c r="K94" s="259"/>
      <c r="L94" s="264"/>
      <c r="M94" s="265"/>
      <c r="N94" s="266"/>
      <c r="O94" s="266"/>
      <c r="P94" s="266"/>
      <c r="Q94" s="266"/>
      <c r="R94" s="266"/>
      <c r="S94" s="266"/>
      <c r="T94" s="267"/>
      <c r="AT94" s="268" t="s">
        <v>224</v>
      </c>
      <c r="AU94" s="268" t="s">
        <v>86</v>
      </c>
      <c r="AV94" s="14" t="s">
        <v>221</v>
      </c>
      <c r="AW94" s="14" t="s">
        <v>41</v>
      </c>
      <c r="AX94" s="14" t="s">
        <v>24</v>
      </c>
      <c r="AY94" s="268" t="s">
        <v>214</v>
      </c>
    </row>
    <row r="95" spans="2:65" s="1" customFormat="1" ht="22.5" customHeight="1">
      <c r="B95" s="42"/>
      <c r="C95" s="206" t="s">
        <v>86</v>
      </c>
      <c r="D95" s="206" t="s">
        <v>216</v>
      </c>
      <c r="E95" s="207" t="s">
        <v>1518</v>
      </c>
      <c r="F95" s="208" t="s">
        <v>1519</v>
      </c>
      <c r="G95" s="209" t="s">
        <v>359</v>
      </c>
      <c r="H95" s="210">
        <v>101.013</v>
      </c>
      <c r="I95" s="211"/>
      <c r="J95" s="212">
        <f>ROUND(I95*H95,2)</f>
        <v>0</v>
      </c>
      <c r="K95" s="208" t="s">
        <v>234</v>
      </c>
      <c r="L95" s="62"/>
      <c r="M95" s="213" t="s">
        <v>22</v>
      </c>
      <c r="N95" s="214" t="s">
        <v>49</v>
      </c>
      <c r="O95" s="43"/>
      <c r="P95" s="215">
        <f>O95*H95</f>
        <v>0</v>
      </c>
      <c r="Q95" s="215">
        <v>0.00084</v>
      </c>
      <c r="R95" s="215">
        <f>Q95*H95</f>
        <v>0.08485092000000001</v>
      </c>
      <c r="S95" s="215">
        <v>0</v>
      </c>
      <c r="T95" s="216">
        <f>S95*H95</f>
        <v>0</v>
      </c>
      <c r="AR95" s="25" t="s">
        <v>221</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221</v>
      </c>
      <c r="BM95" s="25" t="s">
        <v>1520</v>
      </c>
    </row>
    <row r="96" spans="2:47" s="1" customFormat="1" ht="27">
      <c r="B96" s="42"/>
      <c r="C96" s="64"/>
      <c r="D96" s="218" t="s">
        <v>223</v>
      </c>
      <c r="E96" s="64"/>
      <c r="F96" s="219" t="s">
        <v>1521</v>
      </c>
      <c r="G96" s="64"/>
      <c r="H96" s="64"/>
      <c r="I96" s="174"/>
      <c r="J96" s="64"/>
      <c r="K96" s="64"/>
      <c r="L96" s="62"/>
      <c r="M96" s="220"/>
      <c r="N96" s="43"/>
      <c r="O96" s="43"/>
      <c r="P96" s="43"/>
      <c r="Q96" s="43"/>
      <c r="R96" s="43"/>
      <c r="S96" s="43"/>
      <c r="T96" s="79"/>
      <c r="AT96" s="25" t="s">
        <v>223</v>
      </c>
      <c r="AU96" s="25" t="s">
        <v>86</v>
      </c>
    </row>
    <row r="97" spans="2:51" s="12" customFormat="1" ht="13.5">
      <c r="B97" s="221"/>
      <c r="C97" s="222"/>
      <c r="D97" s="218" t="s">
        <v>224</v>
      </c>
      <c r="E97" s="233" t="s">
        <v>22</v>
      </c>
      <c r="F97" s="234" t="s">
        <v>1522</v>
      </c>
      <c r="G97" s="222"/>
      <c r="H97" s="235">
        <v>44.124</v>
      </c>
      <c r="I97" s="227"/>
      <c r="J97" s="222"/>
      <c r="K97" s="222"/>
      <c r="L97" s="228"/>
      <c r="M97" s="229"/>
      <c r="N97" s="230"/>
      <c r="O97" s="230"/>
      <c r="P97" s="230"/>
      <c r="Q97" s="230"/>
      <c r="R97" s="230"/>
      <c r="S97" s="230"/>
      <c r="T97" s="231"/>
      <c r="AT97" s="232" t="s">
        <v>224</v>
      </c>
      <c r="AU97" s="232" t="s">
        <v>86</v>
      </c>
      <c r="AV97" s="12" t="s">
        <v>86</v>
      </c>
      <c r="AW97" s="12" t="s">
        <v>41</v>
      </c>
      <c r="AX97" s="12" t="s">
        <v>78</v>
      </c>
      <c r="AY97" s="232" t="s">
        <v>214</v>
      </c>
    </row>
    <row r="98" spans="2:51" s="12" customFormat="1" ht="13.5">
      <c r="B98" s="221"/>
      <c r="C98" s="222"/>
      <c r="D98" s="218" t="s">
        <v>224</v>
      </c>
      <c r="E98" s="233" t="s">
        <v>22</v>
      </c>
      <c r="F98" s="234" t="s">
        <v>1523</v>
      </c>
      <c r="G98" s="222"/>
      <c r="H98" s="235">
        <v>56.889</v>
      </c>
      <c r="I98" s="227"/>
      <c r="J98" s="222"/>
      <c r="K98" s="222"/>
      <c r="L98" s="228"/>
      <c r="M98" s="229"/>
      <c r="N98" s="230"/>
      <c r="O98" s="230"/>
      <c r="P98" s="230"/>
      <c r="Q98" s="230"/>
      <c r="R98" s="230"/>
      <c r="S98" s="230"/>
      <c r="T98" s="231"/>
      <c r="AT98" s="232" t="s">
        <v>224</v>
      </c>
      <c r="AU98" s="232" t="s">
        <v>86</v>
      </c>
      <c r="AV98" s="12" t="s">
        <v>86</v>
      </c>
      <c r="AW98" s="12" t="s">
        <v>41</v>
      </c>
      <c r="AX98" s="12" t="s">
        <v>78</v>
      </c>
      <c r="AY98" s="232" t="s">
        <v>214</v>
      </c>
    </row>
    <row r="99" spans="2:51" s="14" customFormat="1" ht="13.5">
      <c r="B99" s="258"/>
      <c r="C99" s="259"/>
      <c r="D99" s="223" t="s">
        <v>224</v>
      </c>
      <c r="E99" s="260" t="s">
        <v>22</v>
      </c>
      <c r="F99" s="261" t="s">
        <v>349</v>
      </c>
      <c r="G99" s="259"/>
      <c r="H99" s="262">
        <v>101.013</v>
      </c>
      <c r="I99" s="263"/>
      <c r="J99" s="259"/>
      <c r="K99" s="259"/>
      <c r="L99" s="264"/>
      <c r="M99" s="265"/>
      <c r="N99" s="266"/>
      <c r="O99" s="266"/>
      <c r="P99" s="266"/>
      <c r="Q99" s="266"/>
      <c r="R99" s="266"/>
      <c r="S99" s="266"/>
      <c r="T99" s="267"/>
      <c r="AT99" s="268" t="s">
        <v>224</v>
      </c>
      <c r="AU99" s="268" t="s">
        <v>86</v>
      </c>
      <c r="AV99" s="14" t="s">
        <v>221</v>
      </c>
      <c r="AW99" s="14" t="s">
        <v>41</v>
      </c>
      <c r="AX99" s="14" t="s">
        <v>24</v>
      </c>
      <c r="AY99" s="268" t="s">
        <v>214</v>
      </c>
    </row>
    <row r="100" spans="2:65" s="1" customFormat="1" ht="22.5" customHeight="1">
      <c r="B100" s="42"/>
      <c r="C100" s="206" t="s">
        <v>124</v>
      </c>
      <c r="D100" s="206" t="s">
        <v>216</v>
      </c>
      <c r="E100" s="207" t="s">
        <v>1524</v>
      </c>
      <c r="F100" s="208" t="s">
        <v>1525</v>
      </c>
      <c r="G100" s="209" t="s">
        <v>359</v>
      </c>
      <c r="H100" s="210">
        <v>101.013</v>
      </c>
      <c r="I100" s="211"/>
      <c r="J100" s="212">
        <f>ROUND(I100*H100,2)</f>
        <v>0</v>
      </c>
      <c r="K100" s="208" t="s">
        <v>234</v>
      </c>
      <c r="L100" s="62"/>
      <c r="M100" s="213" t="s">
        <v>22</v>
      </c>
      <c r="N100" s="214" t="s">
        <v>49</v>
      </c>
      <c r="O100" s="43"/>
      <c r="P100" s="215">
        <f>O100*H100</f>
        <v>0</v>
      </c>
      <c r="Q100" s="215">
        <v>0</v>
      </c>
      <c r="R100" s="215">
        <f>Q100*H100</f>
        <v>0</v>
      </c>
      <c r="S100" s="215">
        <v>0</v>
      </c>
      <c r="T100" s="216">
        <f>S100*H100</f>
        <v>0</v>
      </c>
      <c r="AR100" s="25" t="s">
        <v>221</v>
      </c>
      <c r="AT100" s="25" t="s">
        <v>216</v>
      </c>
      <c r="AU100" s="25" t="s">
        <v>86</v>
      </c>
      <c r="AY100" s="25" t="s">
        <v>214</v>
      </c>
      <c r="BE100" s="217">
        <f>IF(N100="základní",J100,0)</f>
        <v>0</v>
      </c>
      <c r="BF100" s="217">
        <f>IF(N100="snížená",J100,0)</f>
        <v>0</v>
      </c>
      <c r="BG100" s="217">
        <f>IF(N100="zákl. přenesená",J100,0)</f>
        <v>0</v>
      </c>
      <c r="BH100" s="217">
        <f>IF(N100="sníž. přenesená",J100,0)</f>
        <v>0</v>
      </c>
      <c r="BI100" s="217">
        <f>IF(N100="nulová",J100,0)</f>
        <v>0</v>
      </c>
      <c r="BJ100" s="25" t="s">
        <v>24</v>
      </c>
      <c r="BK100" s="217">
        <f>ROUND(I100*H100,2)</f>
        <v>0</v>
      </c>
      <c r="BL100" s="25" t="s">
        <v>221</v>
      </c>
      <c r="BM100" s="25" t="s">
        <v>1526</v>
      </c>
    </row>
    <row r="101" spans="2:47" s="1" customFormat="1" ht="27">
      <c r="B101" s="42"/>
      <c r="C101" s="64"/>
      <c r="D101" s="223" t="s">
        <v>223</v>
      </c>
      <c r="E101" s="64"/>
      <c r="F101" s="269" t="s">
        <v>1527</v>
      </c>
      <c r="G101" s="64"/>
      <c r="H101" s="64"/>
      <c r="I101" s="174"/>
      <c r="J101" s="64"/>
      <c r="K101" s="64"/>
      <c r="L101" s="62"/>
      <c r="M101" s="220"/>
      <c r="N101" s="43"/>
      <c r="O101" s="43"/>
      <c r="P101" s="43"/>
      <c r="Q101" s="43"/>
      <c r="R101" s="43"/>
      <c r="S101" s="43"/>
      <c r="T101" s="79"/>
      <c r="AT101" s="25" t="s">
        <v>223</v>
      </c>
      <c r="AU101" s="25" t="s">
        <v>86</v>
      </c>
    </row>
    <row r="102" spans="2:65" s="1" customFormat="1" ht="22.5" customHeight="1">
      <c r="B102" s="42"/>
      <c r="C102" s="206" t="s">
        <v>221</v>
      </c>
      <c r="D102" s="206" t="s">
        <v>216</v>
      </c>
      <c r="E102" s="207" t="s">
        <v>1528</v>
      </c>
      <c r="F102" s="208" t="s">
        <v>1529</v>
      </c>
      <c r="G102" s="209" t="s">
        <v>233</v>
      </c>
      <c r="H102" s="210">
        <v>60.177</v>
      </c>
      <c r="I102" s="211"/>
      <c r="J102" s="212">
        <f>ROUND(I102*H102,2)</f>
        <v>0</v>
      </c>
      <c r="K102" s="208" t="s">
        <v>234</v>
      </c>
      <c r="L102" s="62"/>
      <c r="M102" s="213" t="s">
        <v>22</v>
      </c>
      <c r="N102" s="214" t="s">
        <v>49</v>
      </c>
      <c r="O102" s="43"/>
      <c r="P102" s="215">
        <f>O102*H102</f>
        <v>0</v>
      </c>
      <c r="Q102" s="215">
        <v>0</v>
      </c>
      <c r="R102" s="215">
        <f>Q102*H102</f>
        <v>0</v>
      </c>
      <c r="S102" s="215">
        <v>0</v>
      </c>
      <c r="T102" s="216">
        <f>S102*H102</f>
        <v>0</v>
      </c>
      <c r="AR102" s="25" t="s">
        <v>221</v>
      </c>
      <c r="AT102" s="25" t="s">
        <v>216</v>
      </c>
      <c r="AU102" s="25" t="s">
        <v>86</v>
      </c>
      <c r="AY102" s="25" t="s">
        <v>214</v>
      </c>
      <c r="BE102" s="217">
        <f>IF(N102="základní",J102,0)</f>
        <v>0</v>
      </c>
      <c r="BF102" s="217">
        <f>IF(N102="snížená",J102,0)</f>
        <v>0</v>
      </c>
      <c r="BG102" s="217">
        <f>IF(N102="zákl. přenesená",J102,0)</f>
        <v>0</v>
      </c>
      <c r="BH102" s="217">
        <f>IF(N102="sníž. přenesená",J102,0)</f>
        <v>0</v>
      </c>
      <c r="BI102" s="217">
        <f>IF(N102="nulová",J102,0)</f>
        <v>0</v>
      </c>
      <c r="BJ102" s="25" t="s">
        <v>24</v>
      </c>
      <c r="BK102" s="217">
        <f>ROUND(I102*H102,2)</f>
        <v>0</v>
      </c>
      <c r="BL102" s="25" t="s">
        <v>221</v>
      </c>
      <c r="BM102" s="25" t="s">
        <v>1530</v>
      </c>
    </row>
    <row r="103" spans="2:47" s="1" customFormat="1" ht="40.5">
      <c r="B103" s="42"/>
      <c r="C103" s="64"/>
      <c r="D103" s="218" t="s">
        <v>223</v>
      </c>
      <c r="E103" s="64"/>
      <c r="F103" s="219" t="s">
        <v>1531</v>
      </c>
      <c r="G103" s="64"/>
      <c r="H103" s="64"/>
      <c r="I103" s="174"/>
      <c r="J103" s="64"/>
      <c r="K103" s="64"/>
      <c r="L103" s="62"/>
      <c r="M103" s="220"/>
      <c r="N103" s="43"/>
      <c r="O103" s="43"/>
      <c r="P103" s="43"/>
      <c r="Q103" s="43"/>
      <c r="R103" s="43"/>
      <c r="S103" s="43"/>
      <c r="T103" s="79"/>
      <c r="AT103" s="25" t="s">
        <v>223</v>
      </c>
      <c r="AU103" s="25" t="s">
        <v>86</v>
      </c>
    </row>
    <row r="104" spans="2:51" s="12" customFormat="1" ht="13.5">
      <c r="B104" s="221"/>
      <c r="C104" s="222"/>
      <c r="D104" s="223" t="s">
        <v>224</v>
      </c>
      <c r="E104" s="224" t="s">
        <v>22</v>
      </c>
      <c r="F104" s="225" t="s">
        <v>1532</v>
      </c>
      <c r="G104" s="222"/>
      <c r="H104" s="226">
        <v>60.177</v>
      </c>
      <c r="I104" s="227"/>
      <c r="J104" s="222"/>
      <c r="K104" s="222"/>
      <c r="L104" s="228"/>
      <c r="M104" s="229"/>
      <c r="N104" s="230"/>
      <c r="O104" s="230"/>
      <c r="P104" s="230"/>
      <c r="Q104" s="230"/>
      <c r="R104" s="230"/>
      <c r="S104" s="230"/>
      <c r="T104" s="231"/>
      <c r="AT104" s="232" t="s">
        <v>224</v>
      </c>
      <c r="AU104" s="232" t="s">
        <v>86</v>
      </c>
      <c r="AV104" s="12" t="s">
        <v>86</v>
      </c>
      <c r="AW104" s="12" t="s">
        <v>41</v>
      </c>
      <c r="AX104" s="12" t="s">
        <v>24</v>
      </c>
      <c r="AY104" s="232" t="s">
        <v>214</v>
      </c>
    </row>
    <row r="105" spans="2:65" s="1" customFormat="1" ht="22.5" customHeight="1">
      <c r="B105" s="42"/>
      <c r="C105" s="206" t="s">
        <v>244</v>
      </c>
      <c r="D105" s="206" t="s">
        <v>216</v>
      </c>
      <c r="E105" s="207" t="s">
        <v>276</v>
      </c>
      <c r="F105" s="208" t="s">
        <v>277</v>
      </c>
      <c r="G105" s="209" t="s">
        <v>233</v>
      </c>
      <c r="H105" s="210">
        <v>72.938</v>
      </c>
      <c r="I105" s="211"/>
      <c r="J105" s="212">
        <f>ROUND(I105*H105,2)</f>
        <v>0</v>
      </c>
      <c r="K105" s="208" t="s">
        <v>234</v>
      </c>
      <c r="L105" s="62"/>
      <c r="M105" s="213" t="s">
        <v>22</v>
      </c>
      <c r="N105" s="214" t="s">
        <v>49</v>
      </c>
      <c r="O105" s="43"/>
      <c r="P105" s="215">
        <f>O105*H105</f>
        <v>0</v>
      </c>
      <c r="Q105" s="215">
        <v>0</v>
      </c>
      <c r="R105" s="215">
        <f>Q105*H105</f>
        <v>0</v>
      </c>
      <c r="S105" s="215">
        <v>0</v>
      </c>
      <c r="T105" s="216">
        <f>S105*H105</f>
        <v>0</v>
      </c>
      <c r="AR105" s="25" t="s">
        <v>221</v>
      </c>
      <c r="AT105" s="25" t="s">
        <v>216</v>
      </c>
      <c r="AU105" s="25" t="s">
        <v>86</v>
      </c>
      <c r="AY105" s="25" t="s">
        <v>214</v>
      </c>
      <c r="BE105" s="217">
        <f>IF(N105="základní",J105,0)</f>
        <v>0</v>
      </c>
      <c r="BF105" s="217">
        <f>IF(N105="snížená",J105,0)</f>
        <v>0</v>
      </c>
      <c r="BG105" s="217">
        <f>IF(N105="zákl. přenesená",J105,0)</f>
        <v>0</v>
      </c>
      <c r="BH105" s="217">
        <f>IF(N105="sníž. přenesená",J105,0)</f>
        <v>0</v>
      </c>
      <c r="BI105" s="217">
        <f>IF(N105="nulová",J105,0)</f>
        <v>0</v>
      </c>
      <c r="BJ105" s="25" t="s">
        <v>24</v>
      </c>
      <c r="BK105" s="217">
        <f>ROUND(I105*H105,2)</f>
        <v>0</v>
      </c>
      <c r="BL105" s="25" t="s">
        <v>221</v>
      </c>
      <c r="BM105" s="25" t="s">
        <v>1533</v>
      </c>
    </row>
    <row r="106" spans="2:47" s="1" customFormat="1" ht="40.5">
      <c r="B106" s="42"/>
      <c r="C106" s="64"/>
      <c r="D106" s="218" t="s">
        <v>223</v>
      </c>
      <c r="E106" s="64"/>
      <c r="F106" s="219" t="s">
        <v>279</v>
      </c>
      <c r="G106" s="64"/>
      <c r="H106" s="64"/>
      <c r="I106" s="174"/>
      <c r="J106" s="64"/>
      <c r="K106" s="64"/>
      <c r="L106" s="62"/>
      <c r="M106" s="220"/>
      <c r="N106" s="43"/>
      <c r="O106" s="43"/>
      <c r="P106" s="43"/>
      <c r="Q106" s="43"/>
      <c r="R106" s="43"/>
      <c r="S106" s="43"/>
      <c r="T106" s="79"/>
      <c r="AT106" s="25" t="s">
        <v>223</v>
      </c>
      <c r="AU106" s="25" t="s">
        <v>86</v>
      </c>
    </row>
    <row r="107" spans="2:51" s="12" customFormat="1" ht="13.5">
      <c r="B107" s="221"/>
      <c r="C107" s="222"/>
      <c r="D107" s="223" t="s">
        <v>224</v>
      </c>
      <c r="E107" s="224" t="s">
        <v>22</v>
      </c>
      <c r="F107" s="225" t="s">
        <v>1534</v>
      </c>
      <c r="G107" s="222"/>
      <c r="H107" s="226">
        <v>72.938</v>
      </c>
      <c r="I107" s="227"/>
      <c r="J107" s="222"/>
      <c r="K107" s="222"/>
      <c r="L107" s="228"/>
      <c r="M107" s="229"/>
      <c r="N107" s="230"/>
      <c r="O107" s="230"/>
      <c r="P107" s="230"/>
      <c r="Q107" s="230"/>
      <c r="R107" s="230"/>
      <c r="S107" s="230"/>
      <c r="T107" s="231"/>
      <c r="AT107" s="232" t="s">
        <v>224</v>
      </c>
      <c r="AU107" s="232" t="s">
        <v>86</v>
      </c>
      <c r="AV107" s="12" t="s">
        <v>86</v>
      </c>
      <c r="AW107" s="12" t="s">
        <v>41</v>
      </c>
      <c r="AX107" s="12" t="s">
        <v>24</v>
      </c>
      <c r="AY107" s="232" t="s">
        <v>214</v>
      </c>
    </row>
    <row r="108" spans="2:65" s="1" customFormat="1" ht="22.5" customHeight="1">
      <c r="B108" s="42"/>
      <c r="C108" s="206" t="s">
        <v>250</v>
      </c>
      <c r="D108" s="206" t="s">
        <v>216</v>
      </c>
      <c r="E108" s="207" t="s">
        <v>1535</v>
      </c>
      <c r="F108" s="208" t="s">
        <v>1536</v>
      </c>
      <c r="G108" s="209" t="s">
        <v>233</v>
      </c>
      <c r="H108" s="210">
        <v>23.708</v>
      </c>
      <c r="I108" s="211"/>
      <c r="J108" s="212">
        <f>ROUND(I108*H108,2)</f>
        <v>0</v>
      </c>
      <c r="K108" s="208" t="s">
        <v>234</v>
      </c>
      <c r="L108" s="62"/>
      <c r="M108" s="213" t="s">
        <v>22</v>
      </c>
      <c r="N108" s="214" t="s">
        <v>49</v>
      </c>
      <c r="O108" s="43"/>
      <c r="P108" s="215">
        <f>O108*H108</f>
        <v>0</v>
      </c>
      <c r="Q108" s="215">
        <v>0</v>
      </c>
      <c r="R108" s="215">
        <f>Q108*H108</f>
        <v>0</v>
      </c>
      <c r="S108" s="215">
        <v>0</v>
      </c>
      <c r="T108" s="216">
        <f>S108*H108</f>
        <v>0</v>
      </c>
      <c r="AR108" s="25" t="s">
        <v>221</v>
      </c>
      <c r="AT108" s="25" t="s">
        <v>216</v>
      </c>
      <c r="AU108" s="25" t="s">
        <v>86</v>
      </c>
      <c r="AY108" s="25" t="s">
        <v>214</v>
      </c>
      <c r="BE108" s="217">
        <f>IF(N108="základní",J108,0)</f>
        <v>0</v>
      </c>
      <c r="BF108" s="217">
        <f>IF(N108="snížená",J108,0)</f>
        <v>0</v>
      </c>
      <c r="BG108" s="217">
        <f>IF(N108="zákl. přenesená",J108,0)</f>
        <v>0</v>
      </c>
      <c r="BH108" s="217">
        <f>IF(N108="sníž. přenesená",J108,0)</f>
        <v>0</v>
      </c>
      <c r="BI108" s="217">
        <f>IF(N108="nulová",J108,0)</f>
        <v>0</v>
      </c>
      <c r="BJ108" s="25" t="s">
        <v>24</v>
      </c>
      <c r="BK108" s="217">
        <f>ROUND(I108*H108,2)</f>
        <v>0</v>
      </c>
      <c r="BL108" s="25" t="s">
        <v>221</v>
      </c>
      <c r="BM108" s="25" t="s">
        <v>1537</v>
      </c>
    </row>
    <row r="109" spans="2:47" s="1" customFormat="1" ht="40.5">
      <c r="B109" s="42"/>
      <c r="C109" s="64"/>
      <c r="D109" s="218" t="s">
        <v>223</v>
      </c>
      <c r="E109" s="64"/>
      <c r="F109" s="219" t="s">
        <v>1538</v>
      </c>
      <c r="G109" s="64"/>
      <c r="H109" s="64"/>
      <c r="I109" s="174"/>
      <c r="J109" s="64"/>
      <c r="K109" s="64"/>
      <c r="L109" s="62"/>
      <c r="M109" s="220"/>
      <c r="N109" s="43"/>
      <c r="O109" s="43"/>
      <c r="P109" s="43"/>
      <c r="Q109" s="43"/>
      <c r="R109" s="43"/>
      <c r="S109" s="43"/>
      <c r="T109" s="79"/>
      <c r="AT109" s="25" t="s">
        <v>223</v>
      </c>
      <c r="AU109" s="25" t="s">
        <v>86</v>
      </c>
    </row>
    <row r="110" spans="2:51" s="12" customFormat="1" ht="13.5">
      <c r="B110" s="221"/>
      <c r="C110" s="222"/>
      <c r="D110" s="223" t="s">
        <v>224</v>
      </c>
      <c r="E110" s="224" t="s">
        <v>1504</v>
      </c>
      <c r="F110" s="225" t="s">
        <v>1539</v>
      </c>
      <c r="G110" s="222"/>
      <c r="H110" s="226">
        <v>23.708</v>
      </c>
      <c r="I110" s="227"/>
      <c r="J110" s="222"/>
      <c r="K110" s="222"/>
      <c r="L110" s="228"/>
      <c r="M110" s="229"/>
      <c r="N110" s="230"/>
      <c r="O110" s="230"/>
      <c r="P110" s="230"/>
      <c r="Q110" s="230"/>
      <c r="R110" s="230"/>
      <c r="S110" s="230"/>
      <c r="T110" s="231"/>
      <c r="AT110" s="232" t="s">
        <v>224</v>
      </c>
      <c r="AU110" s="232" t="s">
        <v>86</v>
      </c>
      <c r="AV110" s="12" t="s">
        <v>86</v>
      </c>
      <c r="AW110" s="12" t="s">
        <v>41</v>
      </c>
      <c r="AX110" s="12" t="s">
        <v>24</v>
      </c>
      <c r="AY110" s="232" t="s">
        <v>214</v>
      </c>
    </row>
    <row r="111" spans="2:65" s="1" customFormat="1" ht="31.5" customHeight="1">
      <c r="B111" s="42"/>
      <c r="C111" s="206" t="s">
        <v>256</v>
      </c>
      <c r="D111" s="206" t="s">
        <v>216</v>
      </c>
      <c r="E111" s="207" t="s">
        <v>1540</v>
      </c>
      <c r="F111" s="208" t="s">
        <v>1541</v>
      </c>
      <c r="G111" s="209" t="s">
        <v>233</v>
      </c>
      <c r="H111" s="210">
        <v>260.788</v>
      </c>
      <c r="I111" s="211"/>
      <c r="J111" s="212">
        <f>ROUND(I111*H111,2)</f>
        <v>0</v>
      </c>
      <c r="K111" s="208" t="s">
        <v>234</v>
      </c>
      <c r="L111" s="62"/>
      <c r="M111" s="213" t="s">
        <v>22</v>
      </c>
      <c r="N111" s="214" t="s">
        <v>49</v>
      </c>
      <c r="O111" s="43"/>
      <c r="P111" s="215">
        <f>O111*H111</f>
        <v>0</v>
      </c>
      <c r="Q111" s="215">
        <v>0</v>
      </c>
      <c r="R111" s="215">
        <f>Q111*H111</f>
        <v>0</v>
      </c>
      <c r="S111" s="215">
        <v>0</v>
      </c>
      <c r="T111" s="216">
        <f>S111*H111</f>
        <v>0</v>
      </c>
      <c r="AR111" s="25" t="s">
        <v>221</v>
      </c>
      <c r="AT111" s="25" t="s">
        <v>216</v>
      </c>
      <c r="AU111" s="25" t="s">
        <v>86</v>
      </c>
      <c r="AY111" s="25" t="s">
        <v>214</v>
      </c>
      <c r="BE111" s="217">
        <f>IF(N111="základní",J111,0)</f>
        <v>0</v>
      </c>
      <c r="BF111" s="217">
        <f>IF(N111="snížená",J111,0)</f>
        <v>0</v>
      </c>
      <c r="BG111" s="217">
        <f>IF(N111="zákl. přenesená",J111,0)</f>
        <v>0</v>
      </c>
      <c r="BH111" s="217">
        <f>IF(N111="sníž. přenesená",J111,0)</f>
        <v>0</v>
      </c>
      <c r="BI111" s="217">
        <f>IF(N111="nulová",J111,0)</f>
        <v>0</v>
      </c>
      <c r="BJ111" s="25" t="s">
        <v>24</v>
      </c>
      <c r="BK111" s="217">
        <f>ROUND(I111*H111,2)</f>
        <v>0</v>
      </c>
      <c r="BL111" s="25" t="s">
        <v>221</v>
      </c>
      <c r="BM111" s="25" t="s">
        <v>1542</v>
      </c>
    </row>
    <row r="112" spans="2:47" s="1" customFormat="1" ht="40.5">
      <c r="B112" s="42"/>
      <c r="C112" s="64"/>
      <c r="D112" s="218" t="s">
        <v>223</v>
      </c>
      <c r="E112" s="64"/>
      <c r="F112" s="219" t="s">
        <v>1543</v>
      </c>
      <c r="G112" s="64"/>
      <c r="H112" s="64"/>
      <c r="I112" s="174"/>
      <c r="J112" s="64"/>
      <c r="K112" s="64"/>
      <c r="L112" s="62"/>
      <c r="M112" s="220"/>
      <c r="N112" s="43"/>
      <c r="O112" s="43"/>
      <c r="P112" s="43"/>
      <c r="Q112" s="43"/>
      <c r="R112" s="43"/>
      <c r="S112" s="43"/>
      <c r="T112" s="79"/>
      <c r="AT112" s="25" t="s">
        <v>223</v>
      </c>
      <c r="AU112" s="25" t="s">
        <v>86</v>
      </c>
    </row>
    <row r="113" spans="2:47" s="1" customFormat="1" ht="27">
      <c r="B113" s="42"/>
      <c r="C113" s="64"/>
      <c r="D113" s="218" t="s">
        <v>335</v>
      </c>
      <c r="E113" s="64"/>
      <c r="F113" s="270" t="s">
        <v>1544</v>
      </c>
      <c r="G113" s="64"/>
      <c r="H113" s="64"/>
      <c r="I113" s="174"/>
      <c r="J113" s="64"/>
      <c r="K113" s="64"/>
      <c r="L113" s="62"/>
      <c r="M113" s="220"/>
      <c r="N113" s="43"/>
      <c r="O113" s="43"/>
      <c r="P113" s="43"/>
      <c r="Q113" s="43"/>
      <c r="R113" s="43"/>
      <c r="S113" s="43"/>
      <c r="T113" s="79"/>
      <c r="AT113" s="25" t="s">
        <v>335</v>
      </c>
      <c r="AU113" s="25" t="s">
        <v>86</v>
      </c>
    </row>
    <row r="114" spans="2:51" s="12" customFormat="1" ht="13.5">
      <c r="B114" s="221"/>
      <c r="C114" s="222"/>
      <c r="D114" s="223" t="s">
        <v>224</v>
      </c>
      <c r="E114" s="222"/>
      <c r="F114" s="225" t="s">
        <v>1545</v>
      </c>
      <c r="G114" s="222"/>
      <c r="H114" s="226">
        <v>260.788</v>
      </c>
      <c r="I114" s="227"/>
      <c r="J114" s="222"/>
      <c r="K114" s="222"/>
      <c r="L114" s="228"/>
      <c r="M114" s="229"/>
      <c r="N114" s="230"/>
      <c r="O114" s="230"/>
      <c r="P114" s="230"/>
      <c r="Q114" s="230"/>
      <c r="R114" s="230"/>
      <c r="S114" s="230"/>
      <c r="T114" s="231"/>
      <c r="AT114" s="232" t="s">
        <v>224</v>
      </c>
      <c r="AU114" s="232" t="s">
        <v>86</v>
      </c>
      <c r="AV114" s="12" t="s">
        <v>86</v>
      </c>
      <c r="AW114" s="12" t="s">
        <v>6</v>
      </c>
      <c r="AX114" s="12" t="s">
        <v>24</v>
      </c>
      <c r="AY114" s="232" t="s">
        <v>214</v>
      </c>
    </row>
    <row r="115" spans="2:65" s="1" customFormat="1" ht="22.5" customHeight="1">
      <c r="B115" s="42"/>
      <c r="C115" s="206" t="s">
        <v>262</v>
      </c>
      <c r="D115" s="206" t="s">
        <v>216</v>
      </c>
      <c r="E115" s="207" t="s">
        <v>1546</v>
      </c>
      <c r="F115" s="208" t="s">
        <v>1547</v>
      </c>
      <c r="G115" s="209" t="s">
        <v>233</v>
      </c>
      <c r="H115" s="210">
        <v>36.469</v>
      </c>
      <c r="I115" s="211"/>
      <c r="J115" s="212">
        <f>ROUND(I115*H115,2)</f>
        <v>0</v>
      </c>
      <c r="K115" s="208" t="s">
        <v>234</v>
      </c>
      <c r="L115" s="62"/>
      <c r="M115" s="213" t="s">
        <v>22</v>
      </c>
      <c r="N115" s="214" t="s">
        <v>49</v>
      </c>
      <c r="O115" s="43"/>
      <c r="P115" s="215">
        <f>O115*H115</f>
        <v>0</v>
      </c>
      <c r="Q115" s="215">
        <v>0</v>
      </c>
      <c r="R115" s="215">
        <f>Q115*H115</f>
        <v>0</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1548</v>
      </c>
    </row>
    <row r="116" spans="2:47" s="1" customFormat="1" ht="27">
      <c r="B116" s="42"/>
      <c r="C116" s="64"/>
      <c r="D116" s="218" t="s">
        <v>223</v>
      </c>
      <c r="E116" s="64"/>
      <c r="F116" s="219" t="s">
        <v>1549</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23" t="s">
        <v>224</v>
      </c>
      <c r="E117" s="224" t="s">
        <v>22</v>
      </c>
      <c r="F117" s="225" t="s">
        <v>182</v>
      </c>
      <c r="G117" s="222"/>
      <c r="H117" s="226">
        <v>36.469</v>
      </c>
      <c r="I117" s="227"/>
      <c r="J117" s="222"/>
      <c r="K117" s="222"/>
      <c r="L117" s="228"/>
      <c r="M117" s="229"/>
      <c r="N117" s="230"/>
      <c r="O117" s="230"/>
      <c r="P117" s="230"/>
      <c r="Q117" s="230"/>
      <c r="R117" s="230"/>
      <c r="S117" s="230"/>
      <c r="T117" s="231"/>
      <c r="AT117" s="232" t="s">
        <v>224</v>
      </c>
      <c r="AU117" s="232" t="s">
        <v>86</v>
      </c>
      <c r="AV117" s="12" t="s">
        <v>86</v>
      </c>
      <c r="AW117" s="12" t="s">
        <v>41</v>
      </c>
      <c r="AX117" s="12" t="s">
        <v>24</v>
      </c>
      <c r="AY117" s="232" t="s">
        <v>214</v>
      </c>
    </row>
    <row r="118" spans="2:65" s="1" customFormat="1" ht="22.5" customHeight="1">
      <c r="B118" s="42"/>
      <c r="C118" s="206" t="s">
        <v>270</v>
      </c>
      <c r="D118" s="206" t="s">
        <v>216</v>
      </c>
      <c r="E118" s="207" t="s">
        <v>294</v>
      </c>
      <c r="F118" s="208" t="s">
        <v>295</v>
      </c>
      <c r="G118" s="209" t="s">
        <v>233</v>
      </c>
      <c r="H118" s="210">
        <v>60.177</v>
      </c>
      <c r="I118" s="211"/>
      <c r="J118" s="212">
        <f>ROUND(I118*H118,2)</f>
        <v>0</v>
      </c>
      <c r="K118" s="208" t="s">
        <v>234</v>
      </c>
      <c r="L118" s="62"/>
      <c r="M118" s="213" t="s">
        <v>22</v>
      </c>
      <c r="N118" s="214" t="s">
        <v>49</v>
      </c>
      <c r="O118" s="43"/>
      <c r="P118" s="215">
        <f>O118*H118</f>
        <v>0</v>
      </c>
      <c r="Q118" s="215">
        <v>0</v>
      </c>
      <c r="R118" s="215">
        <f>Q118*H118</f>
        <v>0</v>
      </c>
      <c r="S118" s="215">
        <v>0</v>
      </c>
      <c r="T118" s="216">
        <f>S118*H118</f>
        <v>0</v>
      </c>
      <c r="AR118" s="25" t="s">
        <v>221</v>
      </c>
      <c r="AT118" s="25" t="s">
        <v>216</v>
      </c>
      <c r="AU118" s="25" t="s">
        <v>86</v>
      </c>
      <c r="AY118" s="25" t="s">
        <v>214</v>
      </c>
      <c r="BE118" s="217">
        <f>IF(N118="základní",J118,0)</f>
        <v>0</v>
      </c>
      <c r="BF118" s="217">
        <f>IF(N118="snížená",J118,0)</f>
        <v>0</v>
      </c>
      <c r="BG118" s="217">
        <f>IF(N118="zákl. přenesená",J118,0)</f>
        <v>0</v>
      </c>
      <c r="BH118" s="217">
        <f>IF(N118="sníž. přenesená",J118,0)</f>
        <v>0</v>
      </c>
      <c r="BI118" s="217">
        <f>IF(N118="nulová",J118,0)</f>
        <v>0</v>
      </c>
      <c r="BJ118" s="25" t="s">
        <v>24</v>
      </c>
      <c r="BK118" s="217">
        <f>ROUND(I118*H118,2)</f>
        <v>0</v>
      </c>
      <c r="BL118" s="25" t="s">
        <v>221</v>
      </c>
      <c r="BM118" s="25" t="s">
        <v>1550</v>
      </c>
    </row>
    <row r="119" spans="2:47" s="1" customFormat="1" ht="13.5">
      <c r="B119" s="42"/>
      <c r="C119" s="64"/>
      <c r="D119" s="218" t="s">
        <v>223</v>
      </c>
      <c r="E119" s="64"/>
      <c r="F119" s="219" t="s">
        <v>295</v>
      </c>
      <c r="G119" s="64"/>
      <c r="H119" s="64"/>
      <c r="I119" s="174"/>
      <c r="J119" s="64"/>
      <c r="K119" s="64"/>
      <c r="L119" s="62"/>
      <c r="M119" s="220"/>
      <c r="N119" s="43"/>
      <c r="O119" s="43"/>
      <c r="P119" s="43"/>
      <c r="Q119" s="43"/>
      <c r="R119" s="43"/>
      <c r="S119" s="43"/>
      <c r="T119" s="79"/>
      <c r="AT119" s="25" t="s">
        <v>223</v>
      </c>
      <c r="AU119" s="25" t="s">
        <v>86</v>
      </c>
    </row>
    <row r="120" spans="2:51" s="12" customFormat="1" ht="13.5">
      <c r="B120" s="221"/>
      <c r="C120" s="222"/>
      <c r="D120" s="223" t="s">
        <v>224</v>
      </c>
      <c r="E120" s="224" t="s">
        <v>22</v>
      </c>
      <c r="F120" s="225" t="s">
        <v>1506</v>
      </c>
      <c r="G120" s="222"/>
      <c r="H120" s="226">
        <v>60.177</v>
      </c>
      <c r="I120" s="227"/>
      <c r="J120" s="222"/>
      <c r="K120" s="222"/>
      <c r="L120" s="228"/>
      <c r="M120" s="229"/>
      <c r="N120" s="230"/>
      <c r="O120" s="230"/>
      <c r="P120" s="230"/>
      <c r="Q120" s="230"/>
      <c r="R120" s="230"/>
      <c r="S120" s="230"/>
      <c r="T120" s="231"/>
      <c r="AT120" s="232" t="s">
        <v>224</v>
      </c>
      <c r="AU120" s="232" t="s">
        <v>86</v>
      </c>
      <c r="AV120" s="12" t="s">
        <v>86</v>
      </c>
      <c r="AW120" s="12" t="s">
        <v>41</v>
      </c>
      <c r="AX120" s="12" t="s">
        <v>24</v>
      </c>
      <c r="AY120" s="232" t="s">
        <v>214</v>
      </c>
    </row>
    <row r="121" spans="2:65" s="1" customFormat="1" ht="22.5" customHeight="1">
      <c r="B121" s="42"/>
      <c r="C121" s="206" t="s">
        <v>29</v>
      </c>
      <c r="D121" s="206" t="s">
        <v>216</v>
      </c>
      <c r="E121" s="207" t="s">
        <v>1551</v>
      </c>
      <c r="F121" s="208" t="s">
        <v>1552</v>
      </c>
      <c r="G121" s="209" t="s">
        <v>373</v>
      </c>
      <c r="H121" s="210">
        <v>47.416</v>
      </c>
      <c r="I121" s="211"/>
      <c r="J121" s="212">
        <f>ROUND(I121*H121,2)</f>
        <v>0</v>
      </c>
      <c r="K121" s="208" t="s">
        <v>220</v>
      </c>
      <c r="L121" s="62"/>
      <c r="M121" s="213" t="s">
        <v>22</v>
      </c>
      <c r="N121" s="214" t="s">
        <v>49</v>
      </c>
      <c r="O121" s="43"/>
      <c r="P121" s="215">
        <f>O121*H121</f>
        <v>0</v>
      </c>
      <c r="Q121" s="215">
        <v>0</v>
      </c>
      <c r="R121" s="215">
        <f>Q121*H121</f>
        <v>0</v>
      </c>
      <c r="S121" s="215">
        <v>0</v>
      </c>
      <c r="T121" s="216">
        <f>S121*H121</f>
        <v>0</v>
      </c>
      <c r="AR121" s="25" t="s">
        <v>221</v>
      </c>
      <c r="AT121" s="25" t="s">
        <v>216</v>
      </c>
      <c r="AU121" s="25" t="s">
        <v>86</v>
      </c>
      <c r="AY121" s="25" t="s">
        <v>214</v>
      </c>
      <c r="BE121" s="217">
        <f>IF(N121="základní",J121,0)</f>
        <v>0</v>
      </c>
      <c r="BF121" s="217">
        <f>IF(N121="snížená",J121,0)</f>
        <v>0</v>
      </c>
      <c r="BG121" s="217">
        <f>IF(N121="zákl. přenesená",J121,0)</f>
        <v>0</v>
      </c>
      <c r="BH121" s="217">
        <f>IF(N121="sníž. přenesená",J121,0)</f>
        <v>0</v>
      </c>
      <c r="BI121" s="217">
        <f>IF(N121="nulová",J121,0)</f>
        <v>0</v>
      </c>
      <c r="BJ121" s="25" t="s">
        <v>24</v>
      </c>
      <c r="BK121" s="217">
        <f>ROUND(I121*H121,2)</f>
        <v>0</v>
      </c>
      <c r="BL121" s="25" t="s">
        <v>221</v>
      </c>
      <c r="BM121" s="25" t="s">
        <v>1553</v>
      </c>
    </row>
    <row r="122" spans="2:47" s="1" customFormat="1" ht="13.5">
      <c r="B122" s="42"/>
      <c r="C122" s="64"/>
      <c r="D122" s="218" t="s">
        <v>223</v>
      </c>
      <c r="E122" s="64"/>
      <c r="F122" s="219" t="s">
        <v>1554</v>
      </c>
      <c r="G122" s="64"/>
      <c r="H122" s="64"/>
      <c r="I122" s="174"/>
      <c r="J122" s="64"/>
      <c r="K122" s="64"/>
      <c r="L122" s="62"/>
      <c r="M122" s="220"/>
      <c r="N122" s="43"/>
      <c r="O122" s="43"/>
      <c r="P122" s="43"/>
      <c r="Q122" s="43"/>
      <c r="R122" s="43"/>
      <c r="S122" s="43"/>
      <c r="T122" s="79"/>
      <c r="AT122" s="25" t="s">
        <v>223</v>
      </c>
      <c r="AU122" s="25" t="s">
        <v>86</v>
      </c>
    </row>
    <row r="123" spans="2:51" s="12" customFormat="1" ht="13.5">
      <c r="B123" s="221"/>
      <c r="C123" s="222"/>
      <c r="D123" s="223" t="s">
        <v>224</v>
      </c>
      <c r="E123" s="224" t="s">
        <v>22</v>
      </c>
      <c r="F123" s="225" t="s">
        <v>1555</v>
      </c>
      <c r="G123" s="222"/>
      <c r="H123" s="226">
        <v>47.416</v>
      </c>
      <c r="I123" s="227"/>
      <c r="J123" s="222"/>
      <c r="K123" s="222"/>
      <c r="L123" s="228"/>
      <c r="M123" s="229"/>
      <c r="N123" s="230"/>
      <c r="O123" s="230"/>
      <c r="P123" s="230"/>
      <c r="Q123" s="230"/>
      <c r="R123" s="230"/>
      <c r="S123" s="230"/>
      <c r="T123" s="231"/>
      <c r="AT123" s="232" t="s">
        <v>224</v>
      </c>
      <c r="AU123" s="232" t="s">
        <v>86</v>
      </c>
      <c r="AV123" s="12" t="s">
        <v>86</v>
      </c>
      <c r="AW123" s="12" t="s">
        <v>41</v>
      </c>
      <c r="AX123" s="12" t="s">
        <v>24</v>
      </c>
      <c r="AY123" s="232" t="s">
        <v>214</v>
      </c>
    </row>
    <row r="124" spans="2:65" s="1" customFormat="1" ht="22.5" customHeight="1">
      <c r="B124" s="42"/>
      <c r="C124" s="206" t="s">
        <v>282</v>
      </c>
      <c r="D124" s="206" t="s">
        <v>216</v>
      </c>
      <c r="E124" s="207" t="s">
        <v>299</v>
      </c>
      <c r="F124" s="208" t="s">
        <v>300</v>
      </c>
      <c r="G124" s="209" t="s">
        <v>233</v>
      </c>
      <c r="H124" s="210">
        <v>36.469</v>
      </c>
      <c r="I124" s="211"/>
      <c r="J124" s="212">
        <f>ROUND(I124*H124,2)</f>
        <v>0</v>
      </c>
      <c r="K124" s="208" t="s">
        <v>234</v>
      </c>
      <c r="L124" s="62"/>
      <c r="M124" s="213" t="s">
        <v>22</v>
      </c>
      <c r="N124" s="214" t="s">
        <v>49</v>
      </c>
      <c r="O124" s="43"/>
      <c r="P124" s="215">
        <f>O124*H124</f>
        <v>0</v>
      </c>
      <c r="Q124" s="215">
        <v>0</v>
      </c>
      <c r="R124" s="215">
        <f>Q124*H124</f>
        <v>0</v>
      </c>
      <c r="S124" s="215">
        <v>0</v>
      </c>
      <c r="T124" s="216">
        <f>S124*H124</f>
        <v>0</v>
      </c>
      <c r="AR124" s="25" t="s">
        <v>221</v>
      </c>
      <c r="AT124" s="25" t="s">
        <v>216</v>
      </c>
      <c r="AU124" s="25" t="s">
        <v>86</v>
      </c>
      <c r="AY124" s="25" t="s">
        <v>214</v>
      </c>
      <c r="BE124" s="217">
        <f>IF(N124="základní",J124,0)</f>
        <v>0</v>
      </c>
      <c r="BF124" s="217">
        <f>IF(N124="snížená",J124,0)</f>
        <v>0</v>
      </c>
      <c r="BG124" s="217">
        <f>IF(N124="zákl. přenesená",J124,0)</f>
        <v>0</v>
      </c>
      <c r="BH124" s="217">
        <f>IF(N124="sníž. přenesená",J124,0)</f>
        <v>0</v>
      </c>
      <c r="BI124" s="217">
        <f>IF(N124="nulová",J124,0)</f>
        <v>0</v>
      </c>
      <c r="BJ124" s="25" t="s">
        <v>24</v>
      </c>
      <c r="BK124" s="217">
        <f>ROUND(I124*H124,2)</f>
        <v>0</v>
      </c>
      <c r="BL124" s="25" t="s">
        <v>221</v>
      </c>
      <c r="BM124" s="25" t="s">
        <v>1556</v>
      </c>
    </row>
    <row r="125" spans="2:47" s="1" customFormat="1" ht="27">
      <c r="B125" s="42"/>
      <c r="C125" s="64"/>
      <c r="D125" s="218" t="s">
        <v>223</v>
      </c>
      <c r="E125" s="64"/>
      <c r="F125" s="219" t="s">
        <v>1557</v>
      </c>
      <c r="G125" s="64"/>
      <c r="H125" s="64"/>
      <c r="I125" s="174"/>
      <c r="J125" s="64"/>
      <c r="K125" s="64"/>
      <c r="L125" s="62"/>
      <c r="M125" s="220"/>
      <c r="N125" s="43"/>
      <c r="O125" s="43"/>
      <c r="P125" s="43"/>
      <c r="Q125" s="43"/>
      <c r="R125" s="43"/>
      <c r="S125" s="43"/>
      <c r="T125" s="79"/>
      <c r="AT125" s="25" t="s">
        <v>223</v>
      </c>
      <c r="AU125" s="25" t="s">
        <v>86</v>
      </c>
    </row>
    <row r="126" spans="2:51" s="12" customFormat="1" ht="13.5">
      <c r="B126" s="221"/>
      <c r="C126" s="222"/>
      <c r="D126" s="223" t="s">
        <v>224</v>
      </c>
      <c r="E126" s="224" t="s">
        <v>182</v>
      </c>
      <c r="F126" s="225" t="s">
        <v>1558</v>
      </c>
      <c r="G126" s="222"/>
      <c r="H126" s="226">
        <v>36.469</v>
      </c>
      <c r="I126" s="227"/>
      <c r="J126" s="222"/>
      <c r="K126" s="222"/>
      <c r="L126" s="228"/>
      <c r="M126" s="229"/>
      <c r="N126" s="230"/>
      <c r="O126" s="230"/>
      <c r="P126" s="230"/>
      <c r="Q126" s="230"/>
      <c r="R126" s="230"/>
      <c r="S126" s="230"/>
      <c r="T126" s="231"/>
      <c r="AT126" s="232" t="s">
        <v>224</v>
      </c>
      <c r="AU126" s="232" t="s">
        <v>86</v>
      </c>
      <c r="AV126" s="12" t="s">
        <v>86</v>
      </c>
      <c r="AW126" s="12" t="s">
        <v>41</v>
      </c>
      <c r="AX126" s="12" t="s">
        <v>24</v>
      </c>
      <c r="AY126" s="232" t="s">
        <v>214</v>
      </c>
    </row>
    <row r="127" spans="2:65" s="1" customFormat="1" ht="22.5" customHeight="1">
      <c r="B127" s="42"/>
      <c r="C127" s="206" t="s">
        <v>288</v>
      </c>
      <c r="D127" s="206" t="s">
        <v>216</v>
      </c>
      <c r="E127" s="207" t="s">
        <v>1559</v>
      </c>
      <c r="F127" s="208" t="s">
        <v>1560</v>
      </c>
      <c r="G127" s="209" t="s">
        <v>233</v>
      </c>
      <c r="H127" s="210">
        <v>18.525</v>
      </c>
      <c r="I127" s="211"/>
      <c r="J127" s="212">
        <f>ROUND(I127*H127,2)</f>
        <v>0</v>
      </c>
      <c r="K127" s="208" t="s">
        <v>234</v>
      </c>
      <c r="L127" s="62"/>
      <c r="M127" s="213" t="s">
        <v>22</v>
      </c>
      <c r="N127" s="214" t="s">
        <v>49</v>
      </c>
      <c r="O127" s="43"/>
      <c r="P127" s="215">
        <f>O127*H127</f>
        <v>0</v>
      </c>
      <c r="Q127" s="215">
        <v>0</v>
      </c>
      <c r="R127" s="215">
        <f>Q127*H127</f>
        <v>0</v>
      </c>
      <c r="S127" s="215">
        <v>0</v>
      </c>
      <c r="T127" s="216">
        <f>S127*H127</f>
        <v>0</v>
      </c>
      <c r="AR127" s="25" t="s">
        <v>221</v>
      </c>
      <c r="AT127" s="25" t="s">
        <v>216</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221</v>
      </c>
      <c r="BM127" s="25" t="s">
        <v>1561</v>
      </c>
    </row>
    <row r="128" spans="2:47" s="1" customFormat="1" ht="40.5">
      <c r="B128" s="42"/>
      <c r="C128" s="64"/>
      <c r="D128" s="218" t="s">
        <v>223</v>
      </c>
      <c r="E128" s="64"/>
      <c r="F128" s="219" t="s">
        <v>1562</v>
      </c>
      <c r="G128" s="64"/>
      <c r="H128" s="64"/>
      <c r="I128" s="174"/>
      <c r="J128" s="64"/>
      <c r="K128" s="64"/>
      <c r="L128" s="62"/>
      <c r="M128" s="220"/>
      <c r="N128" s="43"/>
      <c r="O128" s="43"/>
      <c r="P128" s="43"/>
      <c r="Q128" s="43"/>
      <c r="R128" s="43"/>
      <c r="S128" s="43"/>
      <c r="T128" s="79"/>
      <c r="AT128" s="25" t="s">
        <v>223</v>
      </c>
      <c r="AU128" s="25" t="s">
        <v>86</v>
      </c>
    </row>
    <row r="129" spans="2:51" s="12" customFormat="1" ht="13.5">
      <c r="B129" s="221"/>
      <c r="C129" s="222"/>
      <c r="D129" s="223" t="s">
        <v>224</v>
      </c>
      <c r="E129" s="224" t="s">
        <v>1502</v>
      </c>
      <c r="F129" s="225" t="s">
        <v>1563</v>
      </c>
      <c r="G129" s="222"/>
      <c r="H129" s="226">
        <v>18.525</v>
      </c>
      <c r="I129" s="227"/>
      <c r="J129" s="222"/>
      <c r="K129" s="222"/>
      <c r="L129" s="228"/>
      <c r="M129" s="229"/>
      <c r="N129" s="230"/>
      <c r="O129" s="230"/>
      <c r="P129" s="230"/>
      <c r="Q129" s="230"/>
      <c r="R129" s="230"/>
      <c r="S129" s="230"/>
      <c r="T129" s="231"/>
      <c r="AT129" s="232" t="s">
        <v>224</v>
      </c>
      <c r="AU129" s="232" t="s">
        <v>86</v>
      </c>
      <c r="AV129" s="12" t="s">
        <v>86</v>
      </c>
      <c r="AW129" s="12" t="s">
        <v>41</v>
      </c>
      <c r="AX129" s="12" t="s">
        <v>24</v>
      </c>
      <c r="AY129" s="232" t="s">
        <v>214</v>
      </c>
    </row>
    <row r="130" spans="2:65" s="1" customFormat="1" ht="22.5" customHeight="1">
      <c r="B130" s="42"/>
      <c r="C130" s="236" t="s">
        <v>293</v>
      </c>
      <c r="D130" s="236" t="s">
        <v>179</v>
      </c>
      <c r="E130" s="237" t="s">
        <v>1564</v>
      </c>
      <c r="F130" s="238" t="s">
        <v>1565</v>
      </c>
      <c r="G130" s="239" t="s">
        <v>373</v>
      </c>
      <c r="H130" s="240">
        <v>36.151</v>
      </c>
      <c r="I130" s="241"/>
      <c r="J130" s="242">
        <f>ROUND(I130*H130,2)</f>
        <v>0</v>
      </c>
      <c r="K130" s="238" t="s">
        <v>234</v>
      </c>
      <c r="L130" s="243"/>
      <c r="M130" s="244" t="s">
        <v>22</v>
      </c>
      <c r="N130" s="245" t="s">
        <v>49</v>
      </c>
      <c r="O130" s="43"/>
      <c r="P130" s="215">
        <f>O130*H130</f>
        <v>0</v>
      </c>
      <c r="Q130" s="215">
        <v>0</v>
      </c>
      <c r="R130" s="215">
        <f>Q130*H130</f>
        <v>0</v>
      </c>
      <c r="S130" s="215">
        <v>0</v>
      </c>
      <c r="T130" s="216">
        <f>S130*H130</f>
        <v>0</v>
      </c>
      <c r="AR130" s="25" t="s">
        <v>262</v>
      </c>
      <c r="AT130" s="25" t="s">
        <v>179</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221</v>
      </c>
      <c r="BM130" s="25" t="s">
        <v>1566</v>
      </c>
    </row>
    <row r="131" spans="2:47" s="1" customFormat="1" ht="13.5">
      <c r="B131" s="42"/>
      <c r="C131" s="64"/>
      <c r="D131" s="218" t="s">
        <v>223</v>
      </c>
      <c r="E131" s="64"/>
      <c r="F131" s="219" t="s">
        <v>1565</v>
      </c>
      <c r="G131" s="64"/>
      <c r="H131" s="64"/>
      <c r="I131" s="174"/>
      <c r="J131" s="64"/>
      <c r="K131" s="64"/>
      <c r="L131" s="62"/>
      <c r="M131" s="220"/>
      <c r="N131" s="43"/>
      <c r="O131" s="43"/>
      <c r="P131" s="43"/>
      <c r="Q131" s="43"/>
      <c r="R131" s="43"/>
      <c r="S131" s="43"/>
      <c r="T131" s="79"/>
      <c r="AT131" s="25" t="s">
        <v>223</v>
      </c>
      <c r="AU131" s="25" t="s">
        <v>86</v>
      </c>
    </row>
    <row r="132" spans="2:51" s="12" customFormat="1" ht="13.5">
      <c r="B132" s="221"/>
      <c r="C132" s="222"/>
      <c r="D132" s="218" t="s">
        <v>224</v>
      </c>
      <c r="E132" s="233" t="s">
        <v>22</v>
      </c>
      <c r="F132" s="234" t="s">
        <v>1567</v>
      </c>
      <c r="G132" s="222"/>
      <c r="H132" s="235">
        <v>37.05</v>
      </c>
      <c r="I132" s="227"/>
      <c r="J132" s="222"/>
      <c r="K132" s="222"/>
      <c r="L132" s="228"/>
      <c r="M132" s="229"/>
      <c r="N132" s="230"/>
      <c r="O132" s="230"/>
      <c r="P132" s="230"/>
      <c r="Q132" s="230"/>
      <c r="R132" s="230"/>
      <c r="S132" s="230"/>
      <c r="T132" s="231"/>
      <c r="AT132" s="232" t="s">
        <v>224</v>
      </c>
      <c r="AU132" s="232" t="s">
        <v>86</v>
      </c>
      <c r="AV132" s="12" t="s">
        <v>86</v>
      </c>
      <c r="AW132" s="12" t="s">
        <v>41</v>
      </c>
      <c r="AX132" s="12" t="s">
        <v>78</v>
      </c>
      <c r="AY132" s="232" t="s">
        <v>214</v>
      </c>
    </row>
    <row r="133" spans="2:51" s="12" customFormat="1" ht="13.5">
      <c r="B133" s="221"/>
      <c r="C133" s="222"/>
      <c r="D133" s="218" t="s">
        <v>224</v>
      </c>
      <c r="E133" s="233" t="s">
        <v>22</v>
      </c>
      <c r="F133" s="234" t="s">
        <v>1568</v>
      </c>
      <c r="G133" s="222"/>
      <c r="H133" s="235">
        <v>-0.899</v>
      </c>
      <c r="I133" s="227"/>
      <c r="J133" s="222"/>
      <c r="K133" s="222"/>
      <c r="L133" s="228"/>
      <c r="M133" s="229"/>
      <c r="N133" s="230"/>
      <c r="O133" s="230"/>
      <c r="P133" s="230"/>
      <c r="Q133" s="230"/>
      <c r="R133" s="230"/>
      <c r="S133" s="230"/>
      <c r="T133" s="231"/>
      <c r="AT133" s="232" t="s">
        <v>224</v>
      </c>
      <c r="AU133" s="232" t="s">
        <v>86</v>
      </c>
      <c r="AV133" s="12" t="s">
        <v>86</v>
      </c>
      <c r="AW133" s="12" t="s">
        <v>41</v>
      </c>
      <c r="AX133" s="12" t="s">
        <v>78</v>
      </c>
      <c r="AY133" s="232" t="s">
        <v>214</v>
      </c>
    </row>
    <row r="134" spans="2:51" s="14" customFormat="1" ht="13.5">
      <c r="B134" s="258"/>
      <c r="C134" s="259"/>
      <c r="D134" s="218" t="s">
        <v>224</v>
      </c>
      <c r="E134" s="285" t="s">
        <v>22</v>
      </c>
      <c r="F134" s="286" t="s">
        <v>349</v>
      </c>
      <c r="G134" s="259"/>
      <c r="H134" s="287">
        <v>36.151</v>
      </c>
      <c r="I134" s="263"/>
      <c r="J134" s="259"/>
      <c r="K134" s="259"/>
      <c r="L134" s="264"/>
      <c r="M134" s="265"/>
      <c r="N134" s="266"/>
      <c r="O134" s="266"/>
      <c r="P134" s="266"/>
      <c r="Q134" s="266"/>
      <c r="R134" s="266"/>
      <c r="S134" s="266"/>
      <c r="T134" s="267"/>
      <c r="AT134" s="268" t="s">
        <v>224</v>
      </c>
      <c r="AU134" s="268" t="s">
        <v>86</v>
      </c>
      <c r="AV134" s="14" t="s">
        <v>221</v>
      </c>
      <c r="AW134" s="14" t="s">
        <v>41</v>
      </c>
      <c r="AX134" s="14" t="s">
        <v>24</v>
      </c>
      <c r="AY134" s="268" t="s">
        <v>214</v>
      </c>
    </row>
    <row r="135" spans="2:63" s="11" customFormat="1" ht="29.85" customHeight="1">
      <c r="B135" s="189"/>
      <c r="C135" s="190"/>
      <c r="D135" s="203" t="s">
        <v>77</v>
      </c>
      <c r="E135" s="204" t="s">
        <v>221</v>
      </c>
      <c r="F135" s="204" t="s">
        <v>377</v>
      </c>
      <c r="G135" s="190"/>
      <c r="H135" s="190"/>
      <c r="I135" s="193"/>
      <c r="J135" s="205">
        <f>BK135</f>
        <v>0</v>
      </c>
      <c r="K135" s="190"/>
      <c r="L135" s="195"/>
      <c r="M135" s="196"/>
      <c r="N135" s="197"/>
      <c r="O135" s="197"/>
      <c r="P135" s="198">
        <f>SUM(P136:P156)</f>
        <v>0</v>
      </c>
      <c r="Q135" s="197"/>
      <c r="R135" s="198">
        <f>SUM(R136:R156)</f>
        <v>8.81849475</v>
      </c>
      <c r="S135" s="197"/>
      <c r="T135" s="199">
        <f>SUM(T136:T156)</f>
        <v>0</v>
      </c>
      <c r="AR135" s="200" t="s">
        <v>24</v>
      </c>
      <c r="AT135" s="201" t="s">
        <v>77</v>
      </c>
      <c r="AU135" s="201" t="s">
        <v>24</v>
      </c>
      <c r="AY135" s="200" t="s">
        <v>214</v>
      </c>
      <c r="BK135" s="202">
        <f>SUM(BK136:BK156)</f>
        <v>0</v>
      </c>
    </row>
    <row r="136" spans="2:65" s="1" customFormat="1" ht="22.5" customHeight="1">
      <c r="B136" s="42"/>
      <c r="C136" s="206" t="s">
        <v>298</v>
      </c>
      <c r="D136" s="206" t="s">
        <v>216</v>
      </c>
      <c r="E136" s="207" t="s">
        <v>1569</v>
      </c>
      <c r="F136" s="208" t="s">
        <v>1570</v>
      </c>
      <c r="G136" s="209" t="s">
        <v>359</v>
      </c>
      <c r="H136" s="210">
        <v>4.8</v>
      </c>
      <c r="I136" s="211"/>
      <c r="J136" s="212">
        <f>ROUND(I136*H136,2)</f>
        <v>0</v>
      </c>
      <c r="K136" s="208" t="s">
        <v>234</v>
      </c>
      <c r="L136" s="62"/>
      <c r="M136" s="213" t="s">
        <v>22</v>
      </c>
      <c r="N136" s="214" t="s">
        <v>49</v>
      </c>
      <c r="O136" s="43"/>
      <c r="P136" s="215">
        <f>O136*H136</f>
        <v>0</v>
      </c>
      <c r="Q136" s="215">
        <v>0</v>
      </c>
      <c r="R136" s="215">
        <f>Q136*H136</f>
        <v>0</v>
      </c>
      <c r="S136" s="215">
        <v>0</v>
      </c>
      <c r="T136" s="216">
        <f>S136*H136</f>
        <v>0</v>
      </c>
      <c r="AR136" s="25" t="s">
        <v>221</v>
      </c>
      <c r="AT136" s="25" t="s">
        <v>216</v>
      </c>
      <c r="AU136" s="25" t="s">
        <v>86</v>
      </c>
      <c r="AY136" s="25" t="s">
        <v>214</v>
      </c>
      <c r="BE136" s="217">
        <f>IF(N136="základní",J136,0)</f>
        <v>0</v>
      </c>
      <c r="BF136" s="217">
        <f>IF(N136="snížená",J136,0)</f>
        <v>0</v>
      </c>
      <c r="BG136" s="217">
        <f>IF(N136="zákl. přenesená",J136,0)</f>
        <v>0</v>
      </c>
      <c r="BH136" s="217">
        <f>IF(N136="sníž. přenesená",J136,0)</f>
        <v>0</v>
      </c>
      <c r="BI136" s="217">
        <f>IF(N136="nulová",J136,0)</f>
        <v>0</v>
      </c>
      <c r="BJ136" s="25" t="s">
        <v>24</v>
      </c>
      <c r="BK136" s="217">
        <f>ROUND(I136*H136,2)</f>
        <v>0</v>
      </c>
      <c r="BL136" s="25" t="s">
        <v>221</v>
      </c>
      <c r="BM136" s="25" t="s">
        <v>1571</v>
      </c>
    </row>
    <row r="137" spans="2:47" s="1" customFormat="1" ht="13.5">
      <c r="B137" s="42"/>
      <c r="C137" s="64"/>
      <c r="D137" s="218" t="s">
        <v>223</v>
      </c>
      <c r="E137" s="64"/>
      <c r="F137" s="219" t="s">
        <v>1572</v>
      </c>
      <c r="G137" s="64"/>
      <c r="H137" s="64"/>
      <c r="I137" s="174"/>
      <c r="J137" s="64"/>
      <c r="K137" s="64"/>
      <c r="L137" s="62"/>
      <c r="M137" s="220"/>
      <c r="N137" s="43"/>
      <c r="O137" s="43"/>
      <c r="P137" s="43"/>
      <c r="Q137" s="43"/>
      <c r="R137" s="43"/>
      <c r="S137" s="43"/>
      <c r="T137" s="79"/>
      <c r="AT137" s="25" t="s">
        <v>223</v>
      </c>
      <c r="AU137" s="25" t="s">
        <v>86</v>
      </c>
    </row>
    <row r="138" spans="2:51" s="12" customFormat="1" ht="13.5">
      <c r="B138" s="221"/>
      <c r="C138" s="222"/>
      <c r="D138" s="223" t="s">
        <v>224</v>
      </c>
      <c r="E138" s="224" t="s">
        <v>22</v>
      </c>
      <c r="F138" s="225" t="s">
        <v>1573</v>
      </c>
      <c r="G138" s="222"/>
      <c r="H138" s="226">
        <v>4.8</v>
      </c>
      <c r="I138" s="227"/>
      <c r="J138" s="222"/>
      <c r="K138" s="222"/>
      <c r="L138" s="228"/>
      <c r="M138" s="229"/>
      <c r="N138" s="230"/>
      <c r="O138" s="230"/>
      <c r="P138" s="230"/>
      <c r="Q138" s="230"/>
      <c r="R138" s="230"/>
      <c r="S138" s="230"/>
      <c r="T138" s="231"/>
      <c r="AT138" s="232" t="s">
        <v>224</v>
      </c>
      <c r="AU138" s="232" t="s">
        <v>86</v>
      </c>
      <c r="AV138" s="12" t="s">
        <v>86</v>
      </c>
      <c r="AW138" s="12" t="s">
        <v>41</v>
      </c>
      <c r="AX138" s="12" t="s">
        <v>24</v>
      </c>
      <c r="AY138" s="232" t="s">
        <v>214</v>
      </c>
    </row>
    <row r="139" spans="2:65" s="1" customFormat="1" ht="22.5" customHeight="1">
      <c r="B139" s="42"/>
      <c r="C139" s="206" t="s">
        <v>10</v>
      </c>
      <c r="D139" s="206" t="s">
        <v>216</v>
      </c>
      <c r="E139" s="207" t="s">
        <v>1574</v>
      </c>
      <c r="F139" s="208" t="s">
        <v>1575</v>
      </c>
      <c r="G139" s="209" t="s">
        <v>233</v>
      </c>
      <c r="H139" s="210">
        <v>5.183</v>
      </c>
      <c r="I139" s="211"/>
      <c r="J139" s="212">
        <f>ROUND(I139*H139,2)</f>
        <v>0</v>
      </c>
      <c r="K139" s="208" t="s">
        <v>234</v>
      </c>
      <c r="L139" s="62"/>
      <c r="M139" s="213" t="s">
        <v>22</v>
      </c>
      <c r="N139" s="214" t="s">
        <v>49</v>
      </c>
      <c r="O139" s="43"/>
      <c r="P139" s="215">
        <f>O139*H139</f>
        <v>0</v>
      </c>
      <c r="Q139" s="215">
        <v>0</v>
      </c>
      <c r="R139" s="215">
        <f>Q139*H139</f>
        <v>0</v>
      </c>
      <c r="S139" s="215">
        <v>0</v>
      </c>
      <c r="T139" s="216">
        <f>S139*H139</f>
        <v>0</v>
      </c>
      <c r="AR139" s="25" t="s">
        <v>221</v>
      </c>
      <c r="AT139" s="25" t="s">
        <v>216</v>
      </c>
      <c r="AU139" s="25" t="s">
        <v>86</v>
      </c>
      <c r="AY139" s="25" t="s">
        <v>214</v>
      </c>
      <c r="BE139" s="217">
        <f>IF(N139="základní",J139,0)</f>
        <v>0</v>
      </c>
      <c r="BF139" s="217">
        <f>IF(N139="snížená",J139,0)</f>
        <v>0</v>
      </c>
      <c r="BG139" s="217">
        <f>IF(N139="zákl. přenesená",J139,0)</f>
        <v>0</v>
      </c>
      <c r="BH139" s="217">
        <f>IF(N139="sníž. přenesená",J139,0)</f>
        <v>0</v>
      </c>
      <c r="BI139" s="217">
        <f>IF(N139="nulová",J139,0)</f>
        <v>0</v>
      </c>
      <c r="BJ139" s="25" t="s">
        <v>24</v>
      </c>
      <c r="BK139" s="217">
        <f>ROUND(I139*H139,2)</f>
        <v>0</v>
      </c>
      <c r="BL139" s="25" t="s">
        <v>221</v>
      </c>
      <c r="BM139" s="25" t="s">
        <v>1576</v>
      </c>
    </row>
    <row r="140" spans="2:47" s="1" customFormat="1" ht="27">
      <c r="B140" s="42"/>
      <c r="C140" s="64"/>
      <c r="D140" s="218" t="s">
        <v>223</v>
      </c>
      <c r="E140" s="64"/>
      <c r="F140" s="219" t="s">
        <v>1577</v>
      </c>
      <c r="G140" s="64"/>
      <c r="H140" s="64"/>
      <c r="I140" s="174"/>
      <c r="J140" s="64"/>
      <c r="K140" s="64"/>
      <c r="L140" s="62"/>
      <c r="M140" s="220"/>
      <c r="N140" s="43"/>
      <c r="O140" s="43"/>
      <c r="P140" s="43"/>
      <c r="Q140" s="43"/>
      <c r="R140" s="43"/>
      <c r="S140" s="43"/>
      <c r="T140" s="79"/>
      <c r="AT140" s="25" t="s">
        <v>223</v>
      </c>
      <c r="AU140" s="25" t="s">
        <v>86</v>
      </c>
    </row>
    <row r="141" spans="2:51" s="12" customFormat="1" ht="13.5">
      <c r="B141" s="221"/>
      <c r="C141" s="222"/>
      <c r="D141" s="223" t="s">
        <v>224</v>
      </c>
      <c r="E141" s="224" t="s">
        <v>176</v>
      </c>
      <c r="F141" s="225" t="s">
        <v>1578</v>
      </c>
      <c r="G141" s="222"/>
      <c r="H141" s="226">
        <v>5.183</v>
      </c>
      <c r="I141" s="227"/>
      <c r="J141" s="222"/>
      <c r="K141" s="222"/>
      <c r="L141" s="228"/>
      <c r="M141" s="229"/>
      <c r="N141" s="230"/>
      <c r="O141" s="230"/>
      <c r="P141" s="230"/>
      <c r="Q141" s="230"/>
      <c r="R141" s="230"/>
      <c r="S141" s="230"/>
      <c r="T141" s="231"/>
      <c r="AT141" s="232" t="s">
        <v>224</v>
      </c>
      <c r="AU141" s="232" t="s">
        <v>86</v>
      </c>
      <c r="AV141" s="12" t="s">
        <v>86</v>
      </c>
      <c r="AW141" s="12" t="s">
        <v>41</v>
      </c>
      <c r="AX141" s="12" t="s">
        <v>24</v>
      </c>
      <c r="AY141" s="232" t="s">
        <v>214</v>
      </c>
    </row>
    <row r="142" spans="2:65" s="1" customFormat="1" ht="22.5" customHeight="1">
      <c r="B142" s="42"/>
      <c r="C142" s="206" t="s">
        <v>310</v>
      </c>
      <c r="D142" s="206" t="s">
        <v>216</v>
      </c>
      <c r="E142" s="207" t="s">
        <v>1579</v>
      </c>
      <c r="F142" s="208" t="s">
        <v>1580</v>
      </c>
      <c r="G142" s="209" t="s">
        <v>313</v>
      </c>
      <c r="H142" s="210">
        <v>1</v>
      </c>
      <c r="I142" s="211"/>
      <c r="J142" s="212">
        <f>ROUND(I142*H142,2)</f>
        <v>0</v>
      </c>
      <c r="K142" s="208" t="s">
        <v>220</v>
      </c>
      <c r="L142" s="62"/>
      <c r="M142" s="213" t="s">
        <v>22</v>
      </c>
      <c r="N142" s="214" t="s">
        <v>49</v>
      </c>
      <c r="O142" s="43"/>
      <c r="P142" s="215">
        <f>O142*H142</f>
        <v>0</v>
      </c>
      <c r="Q142" s="215">
        <v>0.0066</v>
      </c>
      <c r="R142" s="215">
        <f>Q142*H142</f>
        <v>0.0066</v>
      </c>
      <c r="S142" s="215">
        <v>0</v>
      </c>
      <c r="T142" s="216">
        <f>S142*H142</f>
        <v>0</v>
      </c>
      <c r="AR142" s="25" t="s">
        <v>221</v>
      </c>
      <c r="AT142" s="25" t="s">
        <v>216</v>
      </c>
      <c r="AU142" s="25" t="s">
        <v>86</v>
      </c>
      <c r="AY142" s="25" t="s">
        <v>214</v>
      </c>
      <c r="BE142" s="217">
        <f>IF(N142="základní",J142,0)</f>
        <v>0</v>
      </c>
      <c r="BF142" s="217">
        <f>IF(N142="snížená",J142,0)</f>
        <v>0</v>
      </c>
      <c r="BG142" s="217">
        <f>IF(N142="zákl. přenesená",J142,0)</f>
        <v>0</v>
      </c>
      <c r="BH142" s="217">
        <f>IF(N142="sníž. přenesená",J142,0)</f>
        <v>0</v>
      </c>
      <c r="BI142" s="217">
        <f>IF(N142="nulová",J142,0)</f>
        <v>0</v>
      </c>
      <c r="BJ142" s="25" t="s">
        <v>24</v>
      </c>
      <c r="BK142" s="217">
        <f>ROUND(I142*H142,2)</f>
        <v>0</v>
      </c>
      <c r="BL142" s="25" t="s">
        <v>221</v>
      </c>
      <c r="BM142" s="25" t="s">
        <v>1581</v>
      </c>
    </row>
    <row r="143" spans="2:47" s="1" customFormat="1" ht="13.5">
      <c r="B143" s="42"/>
      <c r="C143" s="64"/>
      <c r="D143" s="218" t="s">
        <v>223</v>
      </c>
      <c r="E143" s="64"/>
      <c r="F143" s="219" t="s">
        <v>1580</v>
      </c>
      <c r="G143" s="64"/>
      <c r="H143" s="64"/>
      <c r="I143" s="174"/>
      <c r="J143" s="64"/>
      <c r="K143" s="64"/>
      <c r="L143" s="62"/>
      <c r="M143" s="220"/>
      <c r="N143" s="43"/>
      <c r="O143" s="43"/>
      <c r="P143" s="43"/>
      <c r="Q143" s="43"/>
      <c r="R143" s="43"/>
      <c r="S143" s="43"/>
      <c r="T143" s="79"/>
      <c r="AT143" s="25" t="s">
        <v>223</v>
      </c>
      <c r="AU143" s="25" t="s">
        <v>86</v>
      </c>
    </row>
    <row r="144" spans="2:51" s="12" customFormat="1" ht="13.5">
      <c r="B144" s="221"/>
      <c r="C144" s="222"/>
      <c r="D144" s="223" t="s">
        <v>224</v>
      </c>
      <c r="E144" s="224" t="s">
        <v>22</v>
      </c>
      <c r="F144" s="225" t="s">
        <v>1582</v>
      </c>
      <c r="G144" s="222"/>
      <c r="H144" s="226">
        <v>1</v>
      </c>
      <c r="I144" s="227"/>
      <c r="J144" s="222"/>
      <c r="K144" s="222"/>
      <c r="L144" s="228"/>
      <c r="M144" s="229"/>
      <c r="N144" s="230"/>
      <c r="O144" s="230"/>
      <c r="P144" s="230"/>
      <c r="Q144" s="230"/>
      <c r="R144" s="230"/>
      <c r="S144" s="230"/>
      <c r="T144" s="231"/>
      <c r="AT144" s="232" t="s">
        <v>224</v>
      </c>
      <c r="AU144" s="232" t="s">
        <v>86</v>
      </c>
      <c r="AV144" s="12" t="s">
        <v>86</v>
      </c>
      <c r="AW144" s="12" t="s">
        <v>41</v>
      </c>
      <c r="AX144" s="12" t="s">
        <v>24</v>
      </c>
      <c r="AY144" s="232" t="s">
        <v>214</v>
      </c>
    </row>
    <row r="145" spans="2:65" s="1" customFormat="1" ht="22.5" customHeight="1">
      <c r="B145" s="42"/>
      <c r="C145" s="236" t="s">
        <v>317</v>
      </c>
      <c r="D145" s="236" t="s">
        <v>179</v>
      </c>
      <c r="E145" s="237" t="s">
        <v>1583</v>
      </c>
      <c r="F145" s="238" t="s">
        <v>1584</v>
      </c>
      <c r="G145" s="239" t="s">
        <v>313</v>
      </c>
      <c r="H145" s="240">
        <v>1.01</v>
      </c>
      <c r="I145" s="241"/>
      <c r="J145" s="242">
        <f>ROUND(I145*H145,2)</f>
        <v>0</v>
      </c>
      <c r="K145" s="238" t="s">
        <v>22</v>
      </c>
      <c r="L145" s="243"/>
      <c r="M145" s="244" t="s">
        <v>22</v>
      </c>
      <c r="N145" s="245" t="s">
        <v>49</v>
      </c>
      <c r="O145" s="43"/>
      <c r="P145" s="215">
        <f>O145*H145</f>
        <v>0</v>
      </c>
      <c r="Q145" s="215">
        <v>0.081</v>
      </c>
      <c r="R145" s="215">
        <f>Q145*H145</f>
        <v>0.08181000000000001</v>
      </c>
      <c r="S145" s="215">
        <v>0</v>
      </c>
      <c r="T145" s="216">
        <f>S145*H145</f>
        <v>0</v>
      </c>
      <c r="AR145" s="25" t="s">
        <v>262</v>
      </c>
      <c r="AT145" s="25" t="s">
        <v>179</v>
      </c>
      <c r="AU145" s="25" t="s">
        <v>86</v>
      </c>
      <c r="AY145" s="25" t="s">
        <v>214</v>
      </c>
      <c r="BE145" s="217">
        <f>IF(N145="základní",J145,0)</f>
        <v>0</v>
      </c>
      <c r="BF145" s="217">
        <f>IF(N145="snížená",J145,0)</f>
        <v>0</v>
      </c>
      <c r="BG145" s="217">
        <f>IF(N145="zákl. přenesená",J145,0)</f>
        <v>0</v>
      </c>
      <c r="BH145" s="217">
        <f>IF(N145="sníž. přenesená",J145,0)</f>
        <v>0</v>
      </c>
      <c r="BI145" s="217">
        <f>IF(N145="nulová",J145,0)</f>
        <v>0</v>
      </c>
      <c r="BJ145" s="25" t="s">
        <v>24</v>
      </c>
      <c r="BK145" s="217">
        <f>ROUND(I145*H145,2)</f>
        <v>0</v>
      </c>
      <c r="BL145" s="25" t="s">
        <v>221</v>
      </c>
      <c r="BM145" s="25" t="s">
        <v>1585</v>
      </c>
    </row>
    <row r="146" spans="2:47" s="1" customFormat="1" ht="13.5">
      <c r="B146" s="42"/>
      <c r="C146" s="64"/>
      <c r="D146" s="218" t="s">
        <v>223</v>
      </c>
      <c r="E146" s="64"/>
      <c r="F146" s="219" t="s">
        <v>1584</v>
      </c>
      <c r="G146" s="64"/>
      <c r="H146" s="64"/>
      <c r="I146" s="174"/>
      <c r="J146" s="64"/>
      <c r="K146" s="64"/>
      <c r="L146" s="62"/>
      <c r="M146" s="220"/>
      <c r="N146" s="43"/>
      <c r="O146" s="43"/>
      <c r="P146" s="43"/>
      <c r="Q146" s="43"/>
      <c r="R146" s="43"/>
      <c r="S146" s="43"/>
      <c r="T146" s="79"/>
      <c r="AT146" s="25" t="s">
        <v>223</v>
      </c>
      <c r="AU146" s="25" t="s">
        <v>86</v>
      </c>
    </row>
    <row r="147" spans="2:51" s="12" customFormat="1" ht="13.5">
      <c r="B147" s="221"/>
      <c r="C147" s="222"/>
      <c r="D147" s="223" t="s">
        <v>224</v>
      </c>
      <c r="E147" s="224" t="s">
        <v>22</v>
      </c>
      <c r="F147" s="225" t="s">
        <v>1586</v>
      </c>
      <c r="G147" s="222"/>
      <c r="H147" s="226">
        <v>1.01</v>
      </c>
      <c r="I147" s="227"/>
      <c r="J147" s="222"/>
      <c r="K147" s="222"/>
      <c r="L147" s="228"/>
      <c r="M147" s="229"/>
      <c r="N147" s="230"/>
      <c r="O147" s="230"/>
      <c r="P147" s="230"/>
      <c r="Q147" s="230"/>
      <c r="R147" s="230"/>
      <c r="S147" s="230"/>
      <c r="T147" s="231"/>
      <c r="AT147" s="232" t="s">
        <v>224</v>
      </c>
      <c r="AU147" s="232" t="s">
        <v>86</v>
      </c>
      <c r="AV147" s="12" t="s">
        <v>86</v>
      </c>
      <c r="AW147" s="12" t="s">
        <v>41</v>
      </c>
      <c r="AX147" s="12" t="s">
        <v>24</v>
      </c>
      <c r="AY147" s="232" t="s">
        <v>214</v>
      </c>
    </row>
    <row r="148" spans="2:65" s="1" customFormat="1" ht="22.5" customHeight="1">
      <c r="B148" s="42"/>
      <c r="C148" s="206" t="s">
        <v>324</v>
      </c>
      <c r="D148" s="206" t="s">
        <v>216</v>
      </c>
      <c r="E148" s="207" t="s">
        <v>1587</v>
      </c>
      <c r="F148" s="208" t="s">
        <v>1588</v>
      </c>
      <c r="G148" s="209" t="s">
        <v>233</v>
      </c>
      <c r="H148" s="210">
        <v>0.975</v>
      </c>
      <c r="I148" s="211"/>
      <c r="J148" s="212">
        <f>ROUND(I148*H148,2)</f>
        <v>0</v>
      </c>
      <c r="K148" s="208" t="s">
        <v>234</v>
      </c>
      <c r="L148" s="62"/>
      <c r="M148" s="213" t="s">
        <v>22</v>
      </c>
      <c r="N148" s="214" t="s">
        <v>49</v>
      </c>
      <c r="O148" s="43"/>
      <c r="P148" s="215">
        <f>O148*H148</f>
        <v>0</v>
      </c>
      <c r="Q148" s="215">
        <v>2.79989</v>
      </c>
      <c r="R148" s="215">
        <f>Q148*H148</f>
        <v>2.72989275</v>
      </c>
      <c r="S148" s="215">
        <v>0</v>
      </c>
      <c r="T148" s="216">
        <f>S148*H148</f>
        <v>0</v>
      </c>
      <c r="AR148" s="25" t="s">
        <v>221</v>
      </c>
      <c r="AT148" s="25" t="s">
        <v>216</v>
      </c>
      <c r="AU148" s="25" t="s">
        <v>86</v>
      </c>
      <c r="AY148" s="25" t="s">
        <v>214</v>
      </c>
      <c r="BE148" s="217">
        <f>IF(N148="základní",J148,0)</f>
        <v>0</v>
      </c>
      <c r="BF148" s="217">
        <f>IF(N148="snížená",J148,0)</f>
        <v>0</v>
      </c>
      <c r="BG148" s="217">
        <f>IF(N148="zákl. přenesená",J148,0)</f>
        <v>0</v>
      </c>
      <c r="BH148" s="217">
        <f>IF(N148="sníž. přenesená",J148,0)</f>
        <v>0</v>
      </c>
      <c r="BI148" s="217">
        <f>IF(N148="nulová",J148,0)</f>
        <v>0</v>
      </c>
      <c r="BJ148" s="25" t="s">
        <v>24</v>
      </c>
      <c r="BK148" s="217">
        <f>ROUND(I148*H148,2)</f>
        <v>0</v>
      </c>
      <c r="BL148" s="25" t="s">
        <v>221</v>
      </c>
      <c r="BM148" s="25" t="s">
        <v>1589</v>
      </c>
    </row>
    <row r="149" spans="2:47" s="1" customFormat="1" ht="27">
      <c r="B149" s="42"/>
      <c r="C149" s="64"/>
      <c r="D149" s="218" t="s">
        <v>223</v>
      </c>
      <c r="E149" s="64"/>
      <c r="F149" s="219" t="s">
        <v>1590</v>
      </c>
      <c r="G149" s="64"/>
      <c r="H149" s="64"/>
      <c r="I149" s="174"/>
      <c r="J149" s="64"/>
      <c r="K149" s="64"/>
      <c r="L149" s="62"/>
      <c r="M149" s="220"/>
      <c r="N149" s="43"/>
      <c r="O149" s="43"/>
      <c r="P149" s="43"/>
      <c r="Q149" s="43"/>
      <c r="R149" s="43"/>
      <c r="S149" s="43"/>
      <c r="T149" s="79"/>
      <c r="AT149" s="25" t="s">
        <v>223</v>
      </c>
      <c r="AU149" s="25" t="s">
        <v>86</v>
      </c>
    </row>
    <row r="150" spans="2:51" s="12" customFormat="1" ht="13.5">
      <c r="B150" s="221"/>
      <c r="C150" s="222"/>
      <c r="D150" s="223" t="s">
        <v>224</v>
      </c>
      <c r="E150" s="224" t="s">
        <v>22</v>
      </c>
      <c r="F150" s="225" t="s">
        <v>1591</v>
      </c>
      <c r="G150" s="222"/>
      <c r="H150" s="226">
        <v>0.975</v>
      </c>
      <c r="I150" s="227"/>
      <c r="J150" s="222"/>
      <c r="K150" s="222"/>
      <c r="L150" s="228"/>
      <c r="M150" s="229"/>
      <c r="N150" s="230"/>
      <c r="O150" s="230"/>
      <c r="P150" s="230"/>
      <c r="Q150" s="230"/>
      <c r="R150" s="230"/>
      <c r="S150" s="230"/>
      <c r="T150" s="231"/>
      <c r="AT150" s="232" t="s">
        <v>224</v>
      </c>
      <c r="AU150" s="232" t="s">
        <v>86</v>
      </c>
      <c r="AV150" s="12" t="s">
        <v>86</v>
      </c>
      <c r="AW150" s="12" t="s">
        <v>41</v>
      </c>
      <c r="AX150" s="12" t="s">
        <v>24</v>
      </c>
      <c r="AY150" s="232" t="s">
        <v>214</v>
      </c>
    </row>
    <row r="151" spans="2:65" s="1" customFormat="1" ht="31.5" customHeight="1">
      <c r="B151" s="42"/>
      <c r="C151" s="206" t="s">
        <v>330</v>
      </c>
      <c r="D151" s="206" t="s">
        <v>216</v>
      </c>
      <c r="E151" s="207" t="s">
        <v>1592</v>
      </c>
      <c r="F151" s="208" t="s">
        <v>1593</v>
      </c>
      <c r="G151" s="209" t="s">
        <v>233</v>
      </c>
      <c r="H151" s="210">
        <v>0.8</v>
      </c>
      <c r="I151" s="211"/>
      <c r="J151" s="212">
        <f>ROUND(I151*H151,2)</f>
        <v>0</v>
      </c>
      <c r="K151" s="208" t="s">
        <v>234</v>
      </c>
      <c r="L151" s="62"/>
      <c r="M151" s="213" t="s">
        <v>22</v>
      </c>
      <c r="N151" s="214" t="s">
        <v>49</v>
      </c>
      <c r="O151" s="43"/>
      <c r="P151" s="215">
        <f>O151*H151</f>
        <v>0</v>
      </c>
      <c r="Q151" s="215">
        <v>2.0328</v>
      </c>
      <c r="R151" s="215">
        <f>Q151*H151</f>
        <v>1.6262400000000001</v>
      </c>
      <c r="S151" s="215">
        <v>0</v>
      </c>
      <c r="T151" s="216">
        <f>S151*H151</f>
        <v>0</v>
      </c>
      <c r="AR151" s="25" t="s">
        <v>221</v>
      </c>
      <c r="AT151" s="25" t="s">
        <v>216</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221</v>
      </c>
      <c r="BM151" s="25" t="s">
        <v>1594</v>
      </c>
    </row>
    <row r="152" spans="2:47" s="1" customFormat="1" ht="40.5">
      <c r="B152" s="42"/>
      <c r="C152" s="64"/>
      <c r="D152" s="218" t="s">
        <v>223</v>
      </c>
      <c r="E152" s="64"/>
      <c r="F152" s="219" t="s">
        <v>1595</v>
      </c>
      <c r="G152" s="64"/>
      <c r="H152" s="64"/>
      <c r="I152" s="174"/>
      <c r="J152" s="64"/>
      <c r="K152" s="64"/>
      <c r="L152" s="62"/>
      <c r="M152" s="220"/>
      <c r="N152" s="43"/>
      <c r="O152" s="43"/>
      <c r="P152" s="43"/>
      <c r="Q152" s="43"/>
      <c r="R152" s="43"/>
      <c r="S152" s="43"/>
      <c r="T152" s="79"/>
      <c r="AT152" s="25" t="s">
        <v>223</v>
      </c>
      <c r="AU152" s="25" t="s">
        <v>86</v>
      </c>
    </row>
    <row r="153" spans="2:51" s="12" customFormat="1" ht="13.5">
      <c r="B153" s="221"/>
      <c r="C153" s="222"/>
      <c r="D153" s="223" t="s">
        <v>224</v>
      </c>
      <c r="E153" s="224" t="s">
        <v>22</v>
      </c>
      <c r="F153" s="225" t="s">
        <v>1596</v>
      </c>
      <c r="G153" s="222"/>
      <c r="H153" s="226">
        <v>0.8</v>
      </c>
      <c r="I153" s="227"/>
      <c r="J153" s="222"/>
      <c r="K153" s="222"/>
      <c r="L153" s="228"/>
      <c r="M153" s="229"/>
      <c r="N153" s="230"/>
      <c r="O153" s="230"/>
      <c r="P153" s="230"/>
      <c r="Q153" s="230"/>
      <c r="R153" s="230"/>
      <c r="S153" s="230"/>
      <c r="T153" s="231"/>
      <c r="AT153" s="232" t="s">
        <v>224</v>
      </c>
      <c r="AU153" s="232" t="s">
        <v>86</v>
      </c>
      <c r="AV153" s="12" t="s">
        <v>86</v>
      </c>
      <c r="AW153" s="12" t="s">
        <v>41</v>
      </c>
      <c r="AX153" s="12" t="s">
        <v>24</v>
      </c>
      <c r="AY153" s="232" t="s">
        <v>214</v>
      </c>
    </row>
    <row r="154" spans="2:65" s="1" customFormat="1" ht="31.5" customHeight="1">
      <c r="B154" s="42"/>
      <c r="C154" s="206" t="s">
        <v>337</v>
      </c>
      <c r="D154" s="206" t="s">
        <v>216</v>
      </c>
      <c r="E154" s="207" t="s">
        <v>1597</v>
      </c>
      <c r="F154" s="208" t="s">
        <v>1598</v>
      </c>
      <c r="G154" s="209" t="s">
        <v>359</v>
      </c>
      <c r="H154" s="210">
        <v>4.8</v>
      </c>
      <c r="I154" s="211"/>
      <c r="J154" s="212">
        <f>ROUND(I154*H154,2)</f>
        <v>0</v>
      </c>
      <c r="K154" s="208" t="s">
        <v>234</v>
      </c>
      <c r="L154" s="62"/>
      <c r="M154" s="213" t="s">
        <v>22</v>
      </c>
      <c r="N154" s="214" t="s">
        <v>49</v>
      </c>
      <c r="O154" s="43"/>
      <c r="P154" s="215">
        <f>O154*H154</f>
        <v>0</v>
      </c>
      <c r="Q154" s="215">
        <v>0.91124</v>
      </c>
      <c r="R154" s="215">
        <f>Q154*H154</f>
        <v>4.373952</v>
      </c>
      <c r="S154" s="215">
        <v>0</v>
      </c>
      <c r="T154" s="216">
        <f>S154*H154</f>
        <v>0</v>
      </c>
      <c r="AR154" s="25" t="s">
        <v>221</v>
      </c>
      <c r="AT154" s="25" t="s">
        <v>216</v>
      </c>
      <c r="AU154" s="25" t="s">
        <v>86</v>
      </c>
      <c r="AY154" s="25" t="s">
        <v>214</v>
      </c>
      <c r="BE154" s="217">
        <f>IF(N154="základní",J154,0)</f>
        <v>0</v>
      </c>
      <c r="BF154" s="217">
        <f>IF(N154="snížená",J154,0)</f>
        <v>0</v>
      </c>
      <c r="BG154" s="217">
        <f>IF(N154="zákl. přenesená",J154,0)</f>
        <v>0</v>
      </c>
      <c r="BH154" s="217">
        <f>IF(N154="sníž. přenesená",J154,0)</f>
        <v>0</v>
      </c>
      <c r="BI154" s="217">
        <f>IF(N154="nulová",J154,0)</f>
        <v>0</v>
      </c>
      <c r="BJ154" s="25" t="s">
        <v>24</v>
      </c>
      <c r="BK154" s="217">
        <f>ROUND(I154*H154,2)</f>
        <v>0</v>
      </c>
      <c r="BL154" s="25" t="s">
        <v>221</v>
      </c>
      <c r="BM154" s="25" t="s">
        <v>1599</v>
      </c>
    </row>
    <row r="155" spans="2:47" s="1" customFormat="1" ht="27">
      <c r="B155" s="42"/>
      <c r="C155" s="64"/>
      <c r="D155" s="218" t="s">
        <v>223</v>
      </c>
      <c r="E155" s="64"/>
      <c r="F155" s="219" t="s">
        <v>1600</v>
      </c>
      <c r="G155" s="64"/>
      <c r="H155" s="64"/>
      <c r="I155" s="174"/>
      <c r="J155" s="64"/>
      <c r="K155" s="64"/>
      <c r="L155" s="62"/>
      <c r="M155" s="220"/>
      <c r="N155" s="43"/>
      <c r="O155" s="43"/>
      <c r="P155" s="43"/>
      <c r="Q155" s="43"/>
      <c r="R155" s="43"/>
      <c r="S155" s="43"/>
      <c r="T155" s="79"/>
      <c r="AT155" s="25" t="s">
        <v>223</v>
      </c>
      <c r="AU155" s="25" t="s">
        <v>86</v>
      </c>
    </row>
    <row r="156" spans="2:51" s="12" customFormat="1" ht="13.5">
      <c r="B156" s="221"/>
      <c r="C156" s="222"/>
      <c r="D156" s="218" t="s">
        <v>224</v>
      </c>
      <c r="E156" s="233" t="s">
        <v>22</v>
      </c>
      <c r="F156" s="234" t="s">
        <v>1573</v>
      </c>
      <c r="G156" s="222"/>
      <c r="H156" s="235">
        <v>4.8</v>
      </c>
      <c r="I156" s="227"/>
      <c r="J156" s="222"/>
      <c r="K156" s="222"/>
      <c r="L156" s="228"/>
      <c r="M156" s="229"/>
      <c r="N156" s="230"/>
      <c r="O156" s="230"/>
      <c r="P156" s="230"/>
      <c r="Q156" s="230"/>
      <c r="R156" s="230"/>
      <c r="S156" s="230"/>
      <c r="T156" s="231"/>
      <c r="AT156" s="232" t="s">
        <v>224</v>
      </c>
      <c r="AU156" s="232" t="s">
        <v>86</v>
      </c>
      <c r="AV156" s="12" t="s">
        <v>86</v>
      </c>
      <c r="AW156" s="12" t="s">
        <v>41</v>
      </c>
      <c r="AX156" s="12" t="s">
        <v>24</v>
      </c>
      <c r="AY156" s="232" t="s">
        <v>214</v>
      </c>
    </row>
    <row r="157" spans="2:63" s="11" customFormat="1" ht="29.85" customHeight="1">
      <c r="B157" s="189"/>
      <c r="C157" s="190"/>
      <c r="D157" s="203" t="s">
        <v>77</v>
      </c>
      <c r="E157" s="204" t="s">
        <v>262</v>
      </c>
      <c r="F157" s="204" t="s">
        <v>1601</v>
      </c>
      <c r="G157" s="190"/>
      <c r="H157" s="190"/>
      <c r="I157" s="193"/>
      <c r="J157" s="205">
        <f>BK157</f>
        <v>0</v>
      </c>
      <c r="K157" s="190"/>
      <c r="L157" s="195"/>
      <c r="M157" s="196"/>
      <c r="N157" s="197"/>
      <c r="O157" s="197"/>
      <c r="P157" s="198">
        <f>SUM(P158:P222)</f>
        <v>0</v>
      </c>
      <c r="Q157" s="197"/>
      <c r="R157" s="198">
        <f>SUM(R158:R222)</f>
        <v>12.678393399999997</v>
      </c>
      <c r="S157" s="197"/>
      <c r="T157" s="199">
        <f>SUM(T158:T222)</f>
        <v>0</v>
      </c>
      <c r="AR157" s="200" t="s">
        <v>24</v>
      </c>
      <c r="AT157" s="201" t="s">
        <v>77</v>
      </c>
      <c r="AU157" s="201" t="s">
        <v>24</v>
      </c>
      <c r="AY157" s="200" t="s">
        <v>214</v>
      </c>
      <c r="BK157" s="202">
        <f>SUM(BK158:BK222)</f>
        <v>0</v>
      </c>
    </row>
    <row r="158" spans="2:65" s="1" customFormat="1" ht="22.5" customHeight="1">
      <c r="B158" s="42"/>
      <c r="C158" s="206" t="s">
        <v>9</v>
      </c>
      <c r="D158" s="206" t="s">
        <v>216</v>
      </c>
      <c r="E158" s="207" t="s">
        <v>1602</v>
      </c>
      <c r="F158" s="208" t="s">
        <v>1603</v>
      </c>
      <c r="G158" s="209" t="s">
        <v>313</v>
      </c>
      <c r="H158" s="210">
        <v>2</v>
      </c>
      <c r="I158" s="211"/>
      <c r="J158" s="212">
        <f>ROUND(I158*H158,2)</f>
        <v>0</v>
      </c>
      <c r="K158" s="208" t="s">
        <v>234</v>
      </c>
      <c r="L158" s="62"/>
      <c r="M158" s="213" t="s">
        <v>22</v>
      </c>
      <c r="N158" s="214" t="s">
        <v>49</v>
      </c>
      <c r="O158" s="43"/>
      <c r="P158" s="215">
        <f>O158*H158</f>
        <v>0</v>
      </c>
      <c r="Q158" s="215">
        <v>0.00143</v>
      </c>
      <c r="R158" s="215">
        <f>Q158*H158</f>
        <v>0.00286</v>
      </c>
      <c r="S158" s="215">
        <v>0</v>
      </c>
      <c r="T158" s="216">
        <f>S158*H158</f>
        <v>0</v>
      </c>
      <c r="AR158" s="25" t="s">
        <v>310</v>
      </c>
      <c r="AT158" s="25" t="s">
        <v>216</v>
      </c>
      <c r="AU158" s="25" t="s">
        <v>86</v>
      </c>
      <c r="AY158" s="25" t="s">
        <v>214</v>
      </c>
      <c r="BE158" s="217">
        <f>IF(N158="základní",J158,0)</f>
        <v>0</v>
      </c>
      <c r="BF158" s="217">
        <f>IF(N158="snížená",J158,0)</f>
        <v>0</v>
      </c>
      <c r="BG158" s="217">
        <f>IF(N158="zákl. přenesená",J158,0)</f>
        <v>0</v>
      </c>
      <c r="BH158" s="217">
        <f>IF(N158="sníž. přenesená",J158,0)</f>
        <v>0</v>
      </c>
      <c r="BI158" s="217">
        <f>IF(N158="nulová",J158,0)</f>
        <v>0</v>
      </c>
      <c r="BJ158" s="25" t="s">
        <v>24</v>
      </c>
      <c r="BK158" s="217">
        <f>ROUND(I158*H158,2)</f>
        <v>0</v>
      </c>
      <c r="BL158" s="25" t="s">
        <v>310</v>
      </c>
      <c r="BM158" s="25" t="s">
        <v>1604</v>
      </c>
    </row>
    <row r="159" spans="2:47" s="1" customFormat="1" ht="13.5">
      <c r="B159" s="42"/>
      <c r="C159" s="64"/>
      <c r="D159" s="218" t="s">
        <v>223</v>
      </c>
      <c r="E159" s="64"/>
      <c r="F159" s="219" t="s">
        <v>1605</v>
      </c>
      <c r="G159" s="64"/>
      <c r="H159" s="64"/>
      <c r="I159" s="174"/>
      <c r="J159" s="64"/>
      <c r="K159" s="64"/>
      <c r="L159" s="62"/>
      <c r="M159" s="220"/>
      <c r="N159" s="43"/>
      <c r="O159" s="43"/>
      <c r="P159" s="43"/>
      <c r="Q159" s="43"/>
      <c r="R159" s="43"/>
      <c r="S159" s="43"/>
      <c r="T159" s="79"/>
      <c r="AT159" s="25" t="s">
        <v>223</v>
      </c>
      <c r="AU159" s="25" t="s">
        <v>86</v>
      </c>
    </row>
    <row r="160" spans="2:51" s="12" customFormat="1" ht="13.5">
      <c r="B160" s="221"/>
      <c r="C160" s="222"/>
      <c r="D160" s="223" t="s">
        <v>224</v>
      </c>
      <c r="E160" s="224" t="s">
        <v>22</v>
      </c>
      <c r="F160" s="225" t="s">
        <v>1606</v>
      </c>
      <c r="G160" s="222"/>
      <c r="H160" s="226">
        <v>2</v>
      </c>
      <c r="I160" s="227"/>
      <c r="J160" s="222"/>
      <c r="K160" s="222"/>
      <c r="L160" s="228"/>
      <c r="M160" s="229"/>
      <c r="N160" s="230"/>
      <c r="O160" s="230"/>
      <c r="P160" s="230"/>
      <c r="Q160" s="230"/>
      <c r="R160" s="230"/>
      <c r="S160" s="230"/>
      <c r="T160" s="231"/>
      <c r="AT160" s="232" t="s">
        <v>224</v>
      </c>
      <c r="AU160" s="232" t="s">
        <v>86</v>
      </c>
      <c r="AV160" s="12" t="s">
        <v>86</v>
      </c>
      <c r="AW160" s="12" t="s">
        <v>41</v>
      </c>
      <c r="AX160" s="12" t="s">
        <v>24</v>
      </c>
      <c r="AY160" s="232" t="s">
        <v>214</v>
      </c>
    </row>
    <row r="161" spans="2:65" s="1" customFormat="1" ht="22.5" customHeight="1">
      <c r="B161" s="42"/>
      <c r="C161" s="206" t="s">
        <v>350</v>
      </c>
      <c r="D161" s="206" t="s">
        <v>216</v>
      </c>
      <c r="E161" s="207" t="s">
        <v>1607</v>
      </c>
      <c r="F161" s="208" t="s">
        <v>1608</v>
      </c>
      <c r="G161" s="209" t="s">
        <v>307</v>
      </c>
      <c r="H161" s="210">
        <v>2</v>
      </c>
      <c r="I161" s="211"/>
      <c r="J161" s="212">
        <f>ROUND(I161*H161,2)</f>
        <v>0</v>
      </c>
      <c r="K161" s="208" t="s">
        <v>22</v>
      </c>
      <c r="L161" s="62"/>
      <c r="M161" s="213" t="s">
        <v>22</v>
      </c>
      <c r="N161" s="214" t="s">
        <v>49</v>
      </c>
      <c r="O161" s="43"/>
      <c r="P161" s="215">
        <f>O161*H161</f>
        <v>0</v>
      </c>
      <c r="Q161" s="215">
        <v>0.0013</v>
      </c>
      <c r="R161" s="215">
        <f>Q161*H161</f>
        <v>0.0026</v>
      </c>
      <c r="S161" s="215">
        <v>0</v>
      </c>
      <c r="T161" s="216">
        <f>S161*H161</f>
        <v>0</v>
      </c>
      <c r="AR161" s="25" t="s">
        <v>221</v>
      </c>
      <c r="AT161" s="25" t="s">
        <v>216</v>
      </c>
      <c r="AU161" s="25" t="s">
        <v>86</v>
      </c>
      <c r="AY161" s="25" t="s">
        <v>214</v>
      </c>
      <c r="BE161" s="217">
        <f>IF(N161="základní",J161,0)</f>
        <v>0</v>
      </c>
      <c r="BF161" s="217">
        <f>IF(N161="snížená",J161,0)</f>
        <v>0</v>
      </c>
      <c r="BG161" s="217">
        <f>IF(N161="zákl. přenesená",J161,0)</f>
        <v>0</v>
      </c>
      <c r="BH161" s="217">
        <f>IF(N161="sníž. přenesená",J161,0)</f>
        <v>0</v>
      </c>
      <c r="BI161" s="217">
        <f>IF(N161="nulová",J161,0)</f>
        <v>0</v>
      </c>
      <c r="BJ161" s="25" t="s">
        <v>24</v>
      </c>
      <c r="BK161" s="217">
        <f>ROUND(I161*H161,2)</f>
        <v>0</v>
      </c>
      <c r="BL161" s="25" t="s">
        <v>221</v>
      </c>
      <c r="BM161" s="25" t="s">
        <v>1609</v>
      </c>
    </row>
    <row r="162" spans="2:51" s="12" customFormat="1" ht="13.5">
      <c r="B162" s="221"/>
      <c r="C162" s="222"/>
      <c r="D162" s="223" t="s">
        <v>224</v>
      </c>
      <c r="E162" s="224" t="s">
        <v>22</v>
      </c>
      <c r="F162" s="225" t="s">
        <v>1606</v>
      </c>
      <c r="G162" s="222"/>
      <c r="H162" s="226">
        <v>2</v>
      </c>
      <c r="I162" s="227"/>
      <c r="J162" s="222"/>
      <c r="K162" s="222"/>
      <c r="L162" s="228"/>
      <c r="M162" s="229"/>
      <c r="N162" s="230"/>
      <c r="O162" s="230"/>
      <c r="P162" s="230"/>
      <c r="Q162" s="230"/>
      <c r="R162" s="230"/>
      <c r="S162" s="230"/>
      <c r="T162" s="231"/>
      <c r="AT162" s="232" t="s">
        <v>224</v>
      </c>
      <c r="AU162" s="232" t="s">
        <v>86</v>
      </c>
      <c r="AV162" s="12" t="s">
        <v>86</v>
      </c>
      <c r="AW162" s="12" t="s">
        <v>41</v>
      </c>
      <c r="AX162" s="12" t="s">
        <v>24</v>
      </c>
      <c r="AY162" s="232" t="s">
        <v>214</v>
      </c>
    </row>
    <row r="163" spans="2:65" s="1" customFormat="1" ht="31.5" customHeight="1">
      <c r="B163" s="42"/>
      <c r="C163" s="206" t="s">
        <v>356</v>
      </c>
      <c r="D163" s="206" t="s">
        <v>216</v>
      </c>
      <c r="E163" s="207" t="s">
        <v>1610</v>
      </c>
      <c r="F163" s="208" t="s">
        <v>1611</v>
      </c>
      <c r="G163" s="209" t="s">
        <v>307</v>
      </c>
      <c r="H163" s="210">
        <v>25.99</v>
      </c>
      <c r="I163" s="211"/>
      <c r="J163" s="212">
        <f>ROUND(I163*H163,2)</f>
        <v>0</v>
      </c>
      <c r="K163" s="208" t="s">
        <v>234</v>
      </c>
      <c r="L163" s="62"/>
      <c r="M163" s="213" t="s">
        <v>22</v>
      </c>
      <c r="N163" s="214" t="s">
        <v>49</v>
      </c>
      <c r="O163" s="43"/>
      <c r="P163" s="215">
        <f>O163*H163</f>
        <v>0</v>
      </c>
      <c r="Q163" s="215">
        <v>0</v>
      </c>
      <c r="R163" s="215">
        <f>Q163*H163</f>
        <v>0</v>
      </c>
      <c r="S163" s="215">
        <v>0</v>
      </c>
      <c r="T163" s="216">
        <f>S163*H163</f>
        <v>0</v>
      </c>
      <c r="AR163" s="25" t="s">
        <v>221</v>
      </c>
      <c r="AT163" s="25" t="s">
        <v>216</v>
      </c>
      <c r="AU163" s="25" t="s">
        <v>86</v>
      </c>
      <c r="AY163" s="25" t="s">
        <v>214</v>
      </c>
      <c r="BE163" s="217">
        <f>IF(N163="základní",J163,0)</f>
        <v>0</v>
      </c>
      <c r="BF163" s="217">
        <f>IF(N163="snížená",J163,0)</f>
        <v>0</v>
      </c>
      <c r="BG163" s="217">
        <f>IF(N163="zákl. přenesená",J163,0)</f>
        <v>0</v>
      </c>
      <c r="BH163" s="217">
        <f>IF(N163="sníž. přenesená",J163,0)</f>
        <v>0</v>
      </c>
      <c r="BI163" s="217">
        <f>IF(N163="nulová",J163,0)</f>
        <v>0</v>
      </c>
      <c r="BJ163" s="25" t="s">
        <v>24</v>
      </c>
      <c r="BK163" s="217">
        <f>ROUND(I163*H163,2)</f>
        <v>0</v>
      </c>
      <c r="BL163" s="25" t="s">
        <v>221</v>
      </c>
      <c r="BM163" s="25" t="s">
        <v>1612</v>
      </c>
    </row>
    <row r="164" spans="2:47" s="1" customFormat="1" ht="27">
      <c r="B164" s="42"/>
      <c r="C164" s="64"/>
      <c r="D164" s="218" t="s">
        <v>223</v>
      </c>
      <c r="E164" s="64"/>
      <c r="F164" s="219" t="s">
        <v>1613</v>
      </c>
      <c r="G164" s="64"/>
      <c r="H164" s="64"/>
      <c r="I164" s="174"/>
      <c r="J164" s="64"/>
      <c r="K164" s="64"/>
      <c r="L164" s="62"/>
      <c r="M164" s="220"/>
      <c r="N164" s="43"/>
      <c r="O164" s="43"/>
      <c r="P164" s="43"/>
      <c r="Q164" s="43"/>
      <c r="R164" s="43"/>
      <c r="S164" s="43"/>
      <c r="T164" s="79"/>
      <c r="AT164" s="25" t="s">
        <v>223</v>
      </c>
      <c r="AU164" s="25" t="s">
        <v>86</v>
      </c>
    </row>
    <row r="165" spans="2:51" s="12" customFormat="1" ht="13.5">
      <c r="B165" s="221"/>
      <c r="C165" s="222"/>
      <c r="D165" s="223" t="s">
        <v>224</v>
      </c>
      <c r="E165" s="224" t="s">
        <v>162</v>
      </c>
      <c r="F165" s="225" t="s">
        <v>1614</v>
      </c>
      <c r="G165" s="222"/>
      <c r="H165" s="226">
        <v>25.99</v>
      </c>
      <c r="I165" s="227"/>
      <c r="J165" s="222"/>
      <c r="K165" s="222"/>
      <c r="L165" s="228"/>
      <c r="M165" s="229"/>
      <c r="N165" s="230"/>
      <c r="O165" s="230"/>
      <c r="P165" s="230"/>
      <c r="Q165" s="230"/>
      <c r="R165" s="230"/>
      <c r="S165" s="230"/>
      <c r="T165" s="231"/>
      <c r="AT165" s="232" t="s">
        <v>224</v>
      </c>
      <c r="AU165" s="232" t="s">
        <v>86</v>
      </c>
      <c r="AV165" s="12" t="s">
        <v>86</v>
      </c>
      <c r="AW165" s="12" t="s">
        <v>41</v>
      </c>
      <c r="AX165" s="12" t="s">
        <v>24</v>
      </c>
      <c r="AY165" s="232" t="s">
        <v>214</v>
      </c>
    </row>
    <row r="166" spans="2:65" s="1" customFormat="1" ht="22.5" customHeight="1">
      <c r="B166" s="42"/>
      <c r="C166" s="236" t="s">
        <v>365</v>
      </c>
      <c r="D166" s="236" t="s">
        <v>179</v>
      </c>
      <c r="E166" s="237" t="s">
        <v>1615</v>
      </c>
      <c r="F166" s="238" t="s">
        <v>1616</v>
      </c>
      <c r="G166" s="239" t="s">
        <v>307</v>
      </c>
      <c r="H166" s="240">
        <v>26.77</v>
      </c>
      <c r="I166" s="241"/>
      <c r="J166" s="242">
        <f>ROUND(I166*H166,2)</f>
        <v>0</v>
      </c>
      <c r="K166" s="238" t="s">
        <v>22</v>
      </c>
      <c r="L166" s="243"/>
      <c r="M166" s="244" t="s">
        <v>22</v>
      </c>
      <c r="N166" s="245" t="s">
        <v>49</v>
      </c>
      <c r="O166" s="43"/>
      <c r="P166" s="215">
        <f>O166*H166</f>
        <v>0</v>
      </c>
      <c r="Q166" s="215">
        <v>0.0039</v>
      </c>
      <c r="R166" s="215">
        <f>Q166*H166</f>
        <v>0.104403</v>
      </c>
      <c r="S166" s="215">
        <v>0</v>
      </c>
      <c r="T166" s="216">
        <f>S166*H166</f>
        <v>0</v>
      </c>
      <c r="AR166" s="25" t="s">
        <v>262</v>
      </c>
      <c r="AT166" s="25" t="s">
        <v>179</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221</v>
      </c>
      <c r="BM166" s="25" t="s">
        <v>1617</v>
      </c>
    </row>
    <row r="167" spans="2:47" s="1" customFormat="1" ht="108">
      <c r="B167" s="42"/>
      <c r="C167" s="64"/>
      <c r="D167" s="218" t="s">
        <v>223</v>
      </c>
      <c r="E167" s="64"/>
      <c r="F167" s="219" t="s">
        <v>1618</v>
      </c>
      <c r="G167" s="64"/>
      <c r="H167" s="64"/>
      <c r="I167" s="174"/>
      <c r="J167" s="64"/>
      <c r="K167" s="64"/>
      <c r="L167" s="62"/>
      <c r="M167" s="220"/>
      <c r="N167" s="43"/>
      <c r="O167" s="43"/>
      <c r="P167" s="43"/>
      <c r="Q167" s="43"/>
      <c r="R167" s="43"/>
      <c r="S167" s="43"/>
      <c r="T167" s="79"/>
      <c r="AT167" s="25" t="s">
        <v>223</v>
      </c>
      <c r="AU167" s="25" t="s">
        <v>86</v>
      </c>
    </row>
    <row r="168" spans="2:51" s="12" customFormat="1" ht="13.5">
      <c r="B168" s="221"/>
      <c r="C168" s="222"/>
      <c r="D168" s="223" t="s">
        <v>224</v>
      </c>
      <c r="E168" s="224" t="s">
        <v>22</v>
      </c>
      <c r="F168" s="225" t="s">
        <v>1619</v>
      </c>
      <c r="G168" s="222"/>
      <c r="H168" s="226">
        <v>26.77</v>
      </c>
      <c r="I168" s="227"/>
      <c r="J168" s="222"/>
      <c r="K168" s="222"/>
      <c r="L168" s="228"/>
      <c r="M168" s="229"/>
      <c r="N168" s="230"/>
      <c r="O168" s="230"/>
      <c r="P168" s="230"/>
      <c r="Q168" s="230"/>
      <c r="R168" s="230"/>
      <c r="S168" s="230"/>
      <c r="T168" s="231"/>
      <c r="AT168" s="232" t="s">
        <v>224</v>
      </c>
      <c r="AU168" s="232" t="s">
        <v>86</v>
      </c>
      <c r="AV168" s="12" t="s">
        <v>86</v>
      </c>
      <c r="AW168" s="12" t="s">
        <v>41</v>
      </c>
      <c r="AX168" s="12" t="s">
        <v>24</v>
      </c>
      <c r="AY168" s="232" t="s">
        <v>214</v>
      </c>
    </row>
    <row r="169" spans="2:65" s="1" customFormat="1" ht="31.5" customHeight="1">
      <c r="B169" s="42"/>
      <c r="C169" s="206" t="s">
        <v>370</v>
      </c>
      <c r="D169" s="206" t="s">
        <v>216</v>
      </c>
      <c r="E169" s="207" t="s">
        <v>1620</v>
      </c>
      <c r="F169" s="208" t="s">
        <v>1621</v>
      </c>
      <c r="G169" s="209" t="s">
        <v>307</v>
      </c>
      <c r="H169" s="210">
        <v>25.84</v>
      </c>
      <c r="I169" s="211"/>
      <c r="J169" s="212">
        <f>ROUND(I169*H169,2)</f>
        <v>0</v>
      </c>
      <c r="K169" s="208" t="s">
        <v>234</v>
      </c>
      <c r="L169" s="62"/>
      <c r="M169" s="213" t="s">
        <v>22</v>
      </c>
      <c r="N169" s="214" t="s">
        <v>49</v>
      </c>
      <c r="O169" s="43"/>
      <c r="P169" s="215">
        <f>O169*H169</f>
        <v>0</v>
      </c>
      <c r="Q169" s="215">
        <v>0</v>
      </c>
      <c r="R169" s="215">
        <f>Q169*H169</f>
        <v>0</v>
      </c>
      <c r="S169" s="215">
        <v>0</v>
      </c>
      <c r="T169" s="216">
        <f>S169*H169</f>
        <v>0</v>
      </c>
      <c r="AR169" s="25" t="s">
        <v>221</v>
      </c>
      <c r="AT169" s="25" t="s">
        <v>216</v>
      </c>
      <c r="AU169" s="25" t="s">
        <v>86</v>
      </c>
      <c r="AY169" s="25" t="s">
        <v>214</v>
      </c>
      <c r="BE169" s="217">
        <f>IF(N169="základní",J169,0)</f>
        <v>0</v>
      </c>
      <c r="BF169" s="217">
        <f>IF(N169="snížená",J169,0)</f>
        <v>0</v>
      </c>
      <c r="BG169" s="217">
        <f>IF(N169="zákl. přenesená",J169,0)</f>
        <v>0</v>
      </c>
      <c r="BH169" s="217">
        <f>IF(N169="sníž. přenesená",J169,0)</f>
        <v>0</v>
      </c>
      <c r="BI169" s="217">
        <f>IF(N169="nulová",J169,0)</f>
        <v>0</v>
      </c>
      <c r="BJ169" s="25" t="s">
        <v>24</v>
      </c>
      <c r="BK169" s="217">
        <f>ROUND(I169*H169,2)</f>
        <v>0</v>
      </c>
      <c r="BL169" s="25" t="s">
        <v>221</v>
      </c>
      <c r="BM169" s="25" t="s">
        <v>1622</v>
      </c>
    </row>
    <row r="170" spans="2:47" s="1" customFormat="1" ht="27">
      <c r="B170" s="42"/>
      <c r="C170" s="64"/>
      <c r="D170" s="218" t="s">
        <v>223</v>
      </c>
      <c r="E170" s="64"/>
      <c r="F170" s="219" t="s">
        <v>1623</v>
      </c>
      <c r="G170" s="64"/>
      <c r="H170" s="64"/>
      <c r="I170" s="174"/>
      <c r="J170" s="64"/>
      <c r="K170" s="64"/>
      <c r="L170" s="62"/>
      <c r="M170" s="220"/>
      <c r="N170" s="43"/>
      <c r="O170" s="43"/>
      <c r="P170" s="43"/>
      <c r="Q170" s="43"/>
      <c r="R170" s="43"/>
      <c r="S170" s="43"/>
      <c r="T170" s="79"/>
      <c r="AT170" s="25" t="s">
        <v>223</v>
      </c>
      <c r="AU170" s="25" t="s">
        <v>86</v>
      </c>
    </row>
    <row r="171" spans="2:51" s="12" customFormat="1" ht="13.5">
      <c r="B171" s="221"/>
      <c r="C171" s="222"/>
      <c r="D171" s="223" t="s">
        <v>224</v>
      </c>
      <c r="E171" s="224" t="s">
        <v>164</v>
      </c>
      <c r="F171" s="225" t="s">
        <v>1624</v>
      </c>
      <c r="G171" s="222"/>
      <c r="H171" s="226">
        <v>25.84</v>
      </c>
      <c r="I171" s="227"/>
      <c r="J171" s="222"/>
      <c r="K171" s="222"/>
      <c r="L171" s="228"/>
      <c r="M171" s="229"/>
      <c r="N171" s="230"/>
      <c r="O171" s="230"/>
      <c r="P171" s="230"/>
      <c r="Q171" s="230"/>
      <c r="R171" s="230"/>
      <c r="S171" s="230"/>
      <c r="T171" s="231"/>
      <c r="AT171" s="232" t="s">
        <v>224</v>
      </c>
      <c r="AU171" s="232" t="s">
        <v>86</v>
      </c>
      <c r="AV171" s="12" t="s">
        <v>86</v>
      </c>
      <c r="AW171" s="12" t="s">
        <v>41</v>
      </c>
      <c r="AX171" s="12" t="s">
        <v>24</v>
      </c>
      <c r="AY171" s="232" t="s">
        <v>214</v>
      </c>
    </row>
    <row r="172" spans="2:65" s="1" customFormat="1" ht="22.5" customHeight="1">
      <c r="B172" s="42"/>
      <c r="C172" s="236" t="s">
        <v>378</v>
      </c>
      <c r="D172" s="236" t="s">
        <v>179</v>
      </c>
      <c r="E172" s="237" t="s">
        <v>1625</v>
      </c>
      <c r="F172" s="238" t="s">
        <v>1626</v>
      </c>
      <c r="G172" s="239" t="s">
        <v>307</v>
      </c>
      <c r="H172" s="240">
        <v>26.615</v>
      </c>
      <c r="I172" s="241"/>
      <c r="J172" s="242">
        <f>ROUND(I172*H172,2)</f>
        <v>0</v>
      </c>
      <c r="K172" s="238" t="s">
        <v>22</v>
      </c>
      <c r="L172" s="243"/>
      <c r="M172" s="244" t="s">
        <v>22</v>
      </c>
      <c r="N172" s="245" t="s">
        <v>49</v>
      </c>
      <c r="O172" s="43"/>
      <c r="P172" s="215">
        <f>O172*H172</f>
        <v>0</v>
      </c>
      <c r="Q172" s="215">
        <v>0.0055</v>
      </c>
      <c r="R172" s="215">
        <f>Q172*H172</f>
        <v>0.14638249999999997</v>
      </c>
      <c r="S172" s="215">
        <v>0</v>
      </c>
      <c r="T172" s="216">
        <f>S172*H172</f>
        <v>0</v>
      </c>
      <c r="AR172" s="25" t="s">
        <v>262</v>
      </c>
      <c r="AT172" s="25" t="s">
        <v>179</v>
      </c>
      <c r="AU172" s="25" t="s">
        <v>86</v>
      </c>
      <c r="AY172" s="25" t="s">
        <v>214</v>
      </c>
      <c r="BE172" s="217">
        <f>IF(N172="základní",J172,0)</f>
        <v>0</v>
      </c>
      <c r="BF172" s="217">
        <f>IF(N172="snížená",J172,0)</f>
        <v>0</v>
      </c>
      <c r="BG172" s="217">
        <f>IF(N172="zákl. přenesená",J172,0)</f>
        <v>0</v>
      </c>
      <c r="BH172" s="217">
        <f>IF(N172="sníž. přenesená",J172,0)</f>
        <v>0</v>
      </c>
      <c r="BI172" s="217">
        <f>IF(N172="nulová",J172,0)</f>
        <v>0</v>
      </c>
      <c r="BJ172" s="25" t="s">
        <v>24</v>
      </c>
      <c r="BK172" s="217">
        <f>ROUND(I172*H172,2)</f>
        <v>0</v>
      </c>
      <c r="BL172" s="25" t="s">
        <v>221</v>
      </c>
      <c r="BM172" s="25" t="s">
        <v>1627</v>
      </c>
    </row>
    <row r="173" spans="2:47" s="1" customFormat="1" ht="108">
      <c r="B173" s="42"/>
      <c r="C173" s="64"/>
      <c r="D173" s="218" t="s">
        <v>223</v>
      </c>
      <c r="E173" s="64"/>
      <c r="F173" s="219" t="s">
        <v>1618</v>
      </c>
      <c r="G173" s="64"/>
      <c r="H173" s="64"/>
      <c r="I173" s="174"/>
      <c r="J173" s="64"/>
      <c r="K173" s="64"/>
      <c r="L173" s="62"/>
      <c r="M173" s="220"/>
      <c r="N173" s="43"/>
      <c r="O173" s="43"/>
      <c r="P173" s="43"/>
      <c r="Q173" s="43"/>
      <c r="R173" s="43"/>
      <c r="S173" s="43"/>
      <c r="T173" s="79"/>
      <c r="AT173" s="25" t="s">
        <v>223</v>
      </c>
      <c r="AU173" s="25" t="s">
        <v>86</v>
      </c>
    </row>
    <row r="174" spans="2:51" s="12" customFormat="1" ht="13.5">
      <c r="B174" s="221"/>
      <c r="C174" s="222"/>
      <c r="D174" s="223" t="s">
        <v>224</v>
      </c>
      <c r="E174" s="224" t="s">
        <v>22</v>
      </c>
      <c r="F174" s="225" t="s">
        <v>1628</v>
      </c>
      <c r="G174" s="222"/>
      <c r="H174" s="226">
        <v>26.615</v>
      </c>
      <c r="I174" s="227"/>
      <c r="J174" s="222"/>
      <c r="K174" s="222"/>
      <c r="L174" s="228"/>
      <c r="M174" s="229"/>
      <c r="N174" s="230"/>
      <c r="O174" s="230"/>
      <c r="P174" s="230"/>
      <c r="Q174" s="230"/>
      <c r="R174" s="230"/>
      <c r="S174" s="230"/>
      <c r="T174" s="231"/>
      <c r="AT174" s="232" t="s">
        <v>224</v>
      </c>
      <c r="AU174" s="232" t="s">
        <v>86</v>
      </c>
      <c r="AV174" s="12" t="s">
        <v>86</v>
      </c>
      <c r="AW174" s="12" t="s">
        <v>41</v>
      </c>
      <c r="AX174" s="12" t="s">
        <v>24</v>
      </c>
      <c r="AY174" s="232" t="s">
        <v>214</v>
      </c>
    </row>
    <row r="175" spans="2:65" s="1" customFormat="1" ht="22.5" customHeight="1">
      <c r="B175" s="42"/>
      <c r="C175" s="206" t="s">
        <v>384</v>
      </c>
      <c r="D175" s="206" t="s">
        <v>216</v>
      </c>
      <c r="E175" s="207" t="s">
        <v>1629</v>
      </c>
      <c r="F175" s="208" t="s">
        <v>1630</v>
      </c>
      <c r="G175" s="209" t="s">
        <v>313</v>
      </c>
      <c r="H175" s="210">
        <v>3</v>
      </c>
      <c r="I175" s="211"/>
      <c r="J175" s="212">
        <f>ROUND(I175*H175,2)</f>
        <v>0</v>
      </c>
      <c r="K175" s="208" t="s">
        <v>234</v>
      </c>
      <c r="L175" s="62"/>
      <c r="M175" s="213" t="s">
        <v>22</v>
      </c>
      <c r="N175" s="214" t="s">
        <v>49</v>
      </c>
      <c r="O175" s="43"/>
      <c r="P175" s="215">
        <f>O175*H175</f>
        <v>0</v>
      </c>
      <c r="Q175" s="215">
        <v>1E-05</v>
      </c>
      <c r="R175" s="215">
        <f>Q175*H175</f>
        <v>3.0000000000000004E-05</v>
      </c>
      <c r="S175" s="215">
        <v>0</v>
      </c>
      <c r="T175" s="216">
        <f>S175*H175</f>
        <v>0</v>
      </c>
      <c r="AR175" s="25" t="s">
        <v>221</v>
      </c>
      <c r="AT175" s="25" t="s">
        <v>216</v>
      </c>
      <c r="AU175" s="25" t="s">
        <v>86</v>
      </c>
      <c r="AY175" s="25" t="s">
        <v>214</v>
      </c>
      <c r="BE175" s="217">
        <f>IF(N175="základní",J175,0)</f>
        <v>0</v>
      </c>
      <c r="BF175" s="217">
        <f>IF(N175="snížená",J175,0)</f>
        <v>0</v>
      </c>
      <c r="BG175" s="217">
        <f>IF(N175="zákl. přenesená",J175,0)</f>
        <v>0</v>
      </c>
      <c r="BH175" s="217">
        <f>IF(N175="sníž. přenesená",J175,0)</f>
        <v>0</v>
      </c>
      <c r="BI175" s="217">
        <f>IF(N175="nulová",J175,0)</f>
        <v>0</v>
      </c>
      <c r="BJ175" s="25" t="s">
        <v>24</v>
      </c>
      <c r="BK175" s="217">
        <f>ROUND(I175*H175,2)</f>
        <v>0</v>
      </c>
      <c r="BL175" s="25" t="s">
        <v>221</v>
      </c>
      <c r="BM175" s="25" t="s">
        <v>1631</v>
      </c>
    </row>
    <row r="176" spans="2:47" s="1" customFormat="1" ht="27">
      <c r="B176" s="42"/>
      <c r="C176" s="64"/>
      <c r="D176" s="223" t="s">
        <v>223</v>
      </c>
      <c r="E176" s="64"/>
      <c r="F176" s="269" t="s">
        <v>1632</v>
      </c>
      <c r="G176" s="64"/>
      <c r="H176" s="64"/>
      <c r="I176" s="174"/>
      <c r="J176" s="64"/>
      <c r="K176" s="64"/>
      <c r="L176" s="62"/>
      <c r="M176" s="220"/>
      <c r="N176" s="43"/>
      <c r="O176" s="43"/>
      <c r="P176" s="43"/>
      <c r="Q176" s="43"/>
      <c r="R176" s="43"/>
      <c r="S176" s="43"/>
      <c r="T176" s="79"/>
      <c r="AT176" s="25" t="s">
        <v>223</v>
      </c>
      <c r="AU176" s="25" t="s">
        <v>86</v>
      </c>
    </row>
    <row r="177" spans="2:65" s="1" customFormat="1" ht="22.5" customHeight="1">
      <c r="B177" s="42"/>
      <c r="C177" s="236" t="s">
        <v>391</v>
      </c>
      <c r="D177" s="236" t="s">
        <v>179</v>
      </c>
      <c r="E177" s="237" t="s">
        <v>1633</v>
      </c>
      <c r="F177" s="238" t="s">
        <v>1634</v>
      </c>
      <c r="G177" s="239" t="s">
        <v>313</v>
      </c>
      <c r="H177" s="240">
        <v>3.09</v>
      </c>
      <c r="I177" s="241"/>
      <c r="J177" s="242">
        <f>ROUND(I177*H177,2)</f>
        <v>0</v>
      </c>
      <c r="K177" s="238" t="s">
        <v>22</v>
      </c>
      <c r="L177" s="243"/>
      <c r="M177" s="244" t="s">
        <v>22</v>
      </c>
      <c r="N177" s="245" t="s">
        <v>49</v>
      </c>
      <c r="O177" s="43"/>
      <c r="P177" s="215">
        <f>O177*H177</f>
        <v>0</v>
      </c>
      <c r="Q177" s="215">
        <v>0</v>
      </c>
      <c r="R177" s="215">
        <f>Q177*H177</f>
        <v>0</v>
      </c>
      <c r="S177" s="215">
        <v>0</v>
      </c>
      <c r="T177" s="216">
        <f>S177*H177</f>
        <v>0</v>
      </c>
      <c r="AR177" s="25" t="s">
        <v>262</v>
      </c>
      <c r="AT177" s="25" t="s">
        <v>179</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1635</v>
      </c>
    </row>
    <row r="178" spans="2:51" s="12" customFormat="1" ht="13.5">
      <c r="B178" s="221"/>
      <c r="C178" s="222"/>
      <c r="D178" s="223" t="s">
        <v>224</v>
      </c>
      <c r="E178" s="224" t="s">
        <v>22</v>
      </c>
      <c r="F178" s="225" t="s">
        <v>1636</v>
      </c>
      <c r="G178" s="222"/>
      <c r="H178" s="226">
        <v>3.09</v>
      </c>
      <c r="I178" s="227"/>
      <c r="J178" s="222"/>
      <c r="K178" s="222"/>
      <c r="L178" s="228"/>
      <c r="M178" s="229"/>
      <c r="N178" s="230"/>
      <c r="O178" s="230"/>
      <c r="P178" s="230"/>
      <c r="Q178" s="230"/>
      <c r="R178" s="230"/>
      <c r="S178" s="230"/>
      <c r="T178" s="231"/>
      <c r="AT178" s="232" t="s">
        <v>224</v>
      </c>
      <c r="AU178" s="232" t="s">
        <v>86</v>
      </c>
      <c r="AV178" s="12" t="s">
        <v>86</v>
      </c>
      <c r="AW178" s="12" t="s">
        <v>41</v>
      </c>
      <c r="AX178" s="12" t="s">
        <v>24</v>
      </c>
      <c r="AY178" s="232" t="s">
        <v>214</v>
      </c>
    </row>
    <row r="179" spans="2:65" s="1" customFormat="1" ht="22.5" customHeight="1">
      <c r="B179" s="42"/>
      <c r="C179" s="206" t="s">
        <v>398</v>
      </c>
      <c r="D179" s="206" t="s">
        <v>216</v>
      </c>
      <c r="E179" s="207" t="s">
        <v>1637</v>
      </c>
      <c r="F179" s="208" t="s">
        <v>1638</v>
      </c>
      <c r="G179" s="209" t="s">
        <v>313</v>
      </c>
      <c r="H179" s="210">
        <v>1</v>
      </c>
      <c r="I179" s="211"/>
      <c r="J179" s="212">
        <f>ROUND(I179*H179,2)</f>
        <v>0</v>
      </c>
      <c r="K179" s="208" t="s">
        <v>234</v>
      </c>
      <c r="L179" s="62"/>
      <c r="M179" s="213" t="s">
        <v>22</v>
      </c>
      <c r="N179" s="214" t="s">
        <v>49</v>
      </c>
      <c r="O179" s="43"/>
      <c r="P179" s="215">
        <f>O179*H179</f>
        <v>0</v>
      </c>
      <c r="Q179" s="215">
        <v>1E-05</v>
      </c>
      <c r="R179" s="215">
        <f>Q179*H179</f>
        <v>1E-05</v>
      </c>
      <c r="S179" s="215">
        <v>0</v>
      </c>
      <c r="T179" s="216">
        <f>S179*H179</f>
        <v>0</v>
      </c>
      <c r="AR179" s="25" t="s">
        <v>221</v>
      </c>
      <c r="AT179" s="25" t="s">
        <v>216</v>
      </c>
      <c r="AU179" s="25" t="s">
        <v>86</v>
      </c>
      <c r="AY179" s="25" t="s">
        <v>214</v>
      </c>
      <c r="BE179" s="217">
        <f>IF(N179="základní",J179,0)</f>
        <v>0</v>
      </c>
      <c r="BF179" s="217">
        <f>IF(N179="snížená",J179,0)</f>
        <v>0</v>
      </c>
      <c r="BG179" s="217">
        <f>IF(N179="zákl. přenesená",J179,0)</f>
        <v>0</v>
      </c>
      <c r="BH179" s="217">
        <f>IF(N179="sníž. přenesená",J179,0)</f>
        <v>0</v>
      </c>
      <c r="BI179" s="217">
        <f>IF(N179="nulová",J179,0)</f>
        <v>0</v>
      </c>
      <c r="BJ179" s="25" t="s">
        <v>24</v>
      </c>
      <c r="BK179" s="217">
        <f>ROUND(I179*H179,2)</f>
        <v>0</v>
      </c>
      <c r="BL179" s="25" t="s">
        <v>221</v>
      </c>
      <c r="BM179" s="25" t="s">
        <v>1639</v>
      </c>
    </row>
    <row r="180" spans="2:47" s="1" customFormat="1" ht="27">
      <c r="B180" s="42"/>
      <c r="C180" s="64"/>
      <c r="D180" s="218" t="s">
        <v>223</v>
      </c>
      <c r="E180" s="64"/>
      <c r="F180" s="219" t="s">
        <v>1640</v>
      </c>
      <c r="G180" s="64"/>
      <c r="H180" s="64"/>
      <c r="I180" s="174"/>
      <c r="J180" s="64"/>
      <c r="K180" s="64"/>
      <c r="L180" s="62"/>
      <c r="M180" s="220"/>
      <c r="N180" s="43"/>
      <c r="O180" s="43"/>
      <c r="P180" s="43"/>
      <c r="Q180" s="43"/>
      <c r="R180" s="43"/>
      <c r="S180" s="43"/>
      <c r="T180" s="79"/>
      <c r="AT180" s="25" t="s">
        <v>223</v>
      </c>
      <c r="AU180" s="25" t="s">
        <v>86</v>
      </c>
    </row>
    <row r="181" spans="2:51" s="12" customFormat="1" ht="13.5">
      <c r="B181" s="221"/>
      <c r="C181" s="222"/>
      <c r="D181" s="223" t="s">
        <v>224</v>
      </c>
      <c r="E181" s="224" t="s">
        <v>22</v>
      </c>
      <c r="F181" s="225" t="s">
        <v>1641</v>
      </c>
      <c r="G181" s="222"/>
      <c r="H181" s="226">
        <v>1</v>
      </c>
      <c r="I181" s="227"/>
      <c r="J181" s="222"/>
      <c r="K181" s="222"/>
      <c r="L181" s="228"/>
      <c r="M181" s="229"/>
      <c r="N181" s="230"/>
      <c r="O181" s="230"/>
      <c r="P181" s="230"/>
      <c r="Q181" s="230"/>
      <c r="R181" s="230"/>
      <c r="S181" s="230"/>
      <c r="T181" s="231"/>
      <c r="AT181" s="232" t="s">
        <v>224</v>
      </c>
      <c r="AU181" s="232" t="s">
        <v>86</v>
      </c>
      <c r="AV181" s="12" t="s">
        <v>86</v>
      </c>
      <c r="AW181" s="12" t="s">
        <v>41</v>
      </c>
      <c r="AX181" s="12" t="s">
        <v>24</v>
      </c>
      <c r="AY181" s="232" t="s">
        <v>214</v>
      </c>
    </row>
    <row r="182" spans="2:65" s="1" customFormat="1" ht="22.5" customHeight="1">
      <c r="B182" s="42"/>
      <c r="C182" s="236" t="s">
        <v>405</v>
      </c>
      <c r="D182" s="236" t="s">
        <v>179</v>
      </c>
      <c r="E182" s="237" t="s">
        <v>1642</v>
      </c>
      <c r="F182" s="238" t="s">
        <v>1643</v>
      </c>
      <c r="G182" s="239" t="s">
        <v>313</v>
      </c>
      <c r="H182" s="240">
        <v>1</v>
      </c>
      <c r="I182" s="241"/>
      <c r="J182" s="242">
        <f>ROUND(I182*H182,2)</f>
        <v>0</v>
      </c>
      <c r="K182" s="238" t="s">
        <v>22</v>
      </c>
      <c r="L182" s="243"/>
      <c r="M182" s="244" t="s">
        <v>22</v>
      </c>
      <c r="N182" s="245" t="s">
        <v>49</v>
      </c>
      <c r="O182" s="43"/>
      <c r="P182" s="215">
        <f>O182*H182</f>
        <v>0</v>
      </c>
      <c r="Q182" s="215">
        <v>0</v>
      </c>
      <c r="R182" s="215">
        <f>Q182*H182</f>
        <v>0</v>
      </c>
      <c r="S182" s="215">
        <v>0</v>
      </c>
      <c r="T182" s="216">
        <f>S182*H182</f>
        <v>0</v>
      </c>
      <c r="AR182" s="25" t="s">
        <v>262</v>
      </c>
      <c r="AT182" s="25" t="s">
        <v>179</v>
      </c>
      <c r="AU182" s="25" t="s">
        <v>86</v>
      </c>
      <c r="AY182" s="25" t="s">
        <v>214</v>
      </c>
      <c r="BE182" s="217">
        <f>IF(N182="základní",J182,0)</f>
        <v>0</v>
      </c>
      <c r="BF182" s="217">
        <f>IF(N182="snížená",J182,0)</f>
        <v>0</v>
      </c>
      <c r="BG182" s="217">
        <f>IF(N182="zákl. přenesená",J182,0)</f>
        <v>0</v>
      </c>
      <c r="BH182" s="217">
        <f>IF(N182="sníž. přenesená",J182,0)</f>
        <v>0</v>
      </c>
      <c r="BI182" s="217">
        <f>IF(N182="nulová",J182,0)</f>
        <v>0</v>
      </c>
      <c r="BJ182" s="25" t="s">
        <v>24</v>
      </c>
      <c r="BK182" s="217">
        <f>ROUND(I182*H182,2)</f>
        <v>0</v>
      </c>
      <c r="BL182" s="25" t="s">
        <v>221</v>
      </c>
      <c r="BM182" s="25" t="s">
        <v>1644</v>
      </c>
    </row>
    <row r="183" spans="2:65" s="1" customFormat="1" ht="22.5" customHeight="1">
      <c r="B183" s="42"/>
      <c r="C183" s="206" t="s">
        <v>411</v>
      </c>
      <c r="D183" s="206" t="s">
        <v>216</v>
      </c>
      <c r="E183" s="207" t="s">
        <v>1645</v>
      </c>
      <c r="F183" s="208" t="s">
        <v>1646</v>
      </c>
      <c r="G183" s="209" t="s">
        <v>1647</v>
      </c>
      <c r="H183" s="210">
        <v>1</v>
      </c>
      <c r="I183" s="211"/>
      <c r="J183" s="212">
        <f>ROUND(I183*H183,2)</f>
        <v>0</v>
      </c>
      <c r="K183" s="208" t="s">
        <v>234</v>
      </c>
      <c r="L183" s="62"/>
      <c r="M183" s="213" t="s">
        <v>22</v>
      </c>
      <c r="N183" s="214" t="s">
        <v>49</v>
      </c>
      <c r="O183" s="43"/>
      <c r="P183" s="215">
        <f>O183*H183</f>
        <v>0</v>
      </c>
      <c r="Q183" s="215">
        <v>0.0001</v>
      </c>
      <c r="R183" s="215">
        <f>Q183*H183</f>
        <v>0.0001</v>
      </c>
      <c r="S183" s="215">
        <v>0</v>
      </c>
      <c r="T183" s="216">
        <f>S183*H183</f>
        <v>0</v>
      </c>
      <c r="AR183" s="25" t="s">
        <v>221</v>
      </c>
      <c r="AT183" s="25" t="s">
        <v>216</v>
      </c>
      <c r="AU183" s="25" t="s">
        <v>86</v>
      </c>
      <c r="AY183" s="25" t="s">
        <v>214</v>
      </c>
      <c r="BE183" s="217">
        <f>IF(N183="základní",J183,0)</f>
        <v>0</v>
      </c>
      <c r="BF183" s="217">
        <f>IF(N183="snížená",J183,0)</f>
        <v>0</v>
      </c>
      <c r="BG183" s="217">
        <f>IF(N183="zákl. přenesená",J183,0)</f>
        <v>0</v>
      </c>
      <c r="BH183" s="217">
        <f>IF(N183="sníž. přenesená",J183,0)</f>
        <v>0</v>
      </c>
      <c r="BI183" s="217">
        <f>IF(N183="nulová",J183,0)</f>
        <v>0</v>
      </c>
      <c r="BJ183" s="25" t="s">
        <v>24</v>
      </c>
      <c r="BK183" s="217">
        <f>ROUND(I183*H183,2)</f>
        <v>0</v>
      </c>
      <c r="BL183" s="25" t="s">
        <v>221</v>
      </c>
      <c r="BM183" s="25" t="s">
        <v>1648</v>
      </c>
    </row>
    <row r="184" spans="2:47" s="1" customFormat="1" ht="13.5">
      <c r="B184" s="42"/>
      <c r="C184" s="64"/>
      <c r="D184" s="218" t="s">
        <v>223</v>
      </c>
      <c r="E184" s="64"/>
      <c r="F184" s="219" t="s">
        <v>1649</v>
      </c>
      <c r="G184" s="64"/>
      <c r="H184" s="64"/>
      <c r="I184" s="174"/>
      <c r="J184" s="64"/>
      <c r="K184" s="64"/>
      <c r="L184" s="62"/>
      <c r="M184" s="220"/>
      <c r="N184" s="43"/>
      <c r="O184" s="43"/>
      <c r="P184" s="43"/>
      <c r="Q184" s="43"/>
      <c r="R184" s="43"/>
      <c r="S184" s="43"/>
      <c r="T184" s="79"/>
      <c r="AT184" s="25" t="s">
        <v>223</v>
      </c>
      <c r="AU184" s="25" t="s">
        <v>86</v>
      </c>
    </row>
    <row r="185" spans="2:51" s="12" customFormat="1" ht="13.5">
      <c r="B185" s="221"/>
      <c r="C185" s="222"/>
      <c r="D185" s="223" t="s">
        <v>224</v>
      </c>
      <c r="E185" s="224" t="s">
        <v>22</v>
      </c>
      <c r="F185" s="225" t="s">
        <v>1650</v>
      </c>
      <c r="G185" s="222"/>
      <c r="H185" s="226">
        <v>1</v>
      </c>
      <c r="I185" s="227"/>
      <c r="J185" s="222"/>
      <c r="K185" s="222"/>
      <c r="L185" s="228"/>
      <c r="M185" s="229"/>
      <c r="N185" s="230"/>
      <c r="O185" s="230"/>
      <c r="P185" s="230"/>
      <c r="Q185" s="230"/>
      <c r="R185" s="230"/>
      <c r="S185" s="230"/>
      <c r="T185" s="231"/>
      <c r="AT185" s="232" t="s">
        <v>224</v>
      </c>
      <c r="AU185" s="232" t="s">
        <v>86</v>
      </c>
      <c r="AV185" s="12" t="s">
        <v>86</v>
      </c>
      <c r="AW185" s="12" t="s">
        <v>41</v>
      </c>
      <c r="AX185" s="12" t="s">
        <v>24</v>
      </c>
      <c r="AY185" s="232" t="s">
        <v>214</v>
      </c>
    </row>
    <row r="186" spans="2:65" s="1" customFormat="1" ht="22.5" customHeight="1">
      <c r="B186" s="42"/>
      <c r="C186" s="206" t="s">
        <v>416</v>
      </c>
      <c r="D186" s="206" t="s">
        <v>216</v>
      </c>
      <c r="E186" s="207" t="s">
        <v>1651</v>
      </c>
      <c r="F186" s="208" t="s">
        <v>1652</v>
      </c>
      <c r="G186" s="209" t="s">
        <v>1647</v>
      </c>
      <c r="H186" s="210">
        <v>5</v>
      </c>
      <c r="I186" s="211"/>
      <c r="J186" s="212">
        <f>ROUND(I186*H186,2)</f>
        <v>0</v>
      </c>
      <c r="K186" s="208" t="s">
        <v>234</v>
      </c>
      <c r="L186" s="62"/>
      <c r="M186" s="213" t="s">
        <v>22</v>
      </c>
      <c r="N186" s="214" t="s">
        <v>49</v>
      </c>
      <c r="O186" s="43"/>
      <c r="P186" s="215">
        <f>O186*H186</f>
        <v>0</v>
      </c>
      <c r="Q186" s="215">
        <v>0.00018</v>
      </c>
      <c r="R186" s="215">
        <f>Q186*H186</f>
        <v>0.0009000000000000001</v>
      </c>
      <c r="S186" s="215">
        <v>0</v>
      </c>
      <c r="T186" s="216">
        <f>S186*H186</f>
        <v>0</v>
      </c>
      <c r="AR186" s="25" t="s">
        <v>221</v>
      </c>
      <c r="AT186" s="25" t="s">
        <v>216</v>
      </c>
      <c r="AU186" s="25" t="s">
        <v>86</v>
      </c>
      <c r="AY186" s="25" t="s">
        <v>214</v>
      </c>
      <c r="BE186" s="217">
        <f>IF(N186="základní",J186,0)</f>
        <v>0</v>
      </c>
      <c r="BF186" s="217">
        <f>IF(N186="snížená",J186,0)</f>
        <v>0</v>
      </c>
      <c r="BG186" s="217">
        <f>IF(N186="zákl. přenesená",J186,0)</f>
        <v>0</v>
      </c>
      <c r="BH186" s="217">
        <f>IF(N186="sníž. přenesená",J186,0)</f>
        <v>0</v>
      </c>
      <c r="BI186" s="217">
        <f>IF(N186="nulová",J186,0)</f>
        <v>0</v>
      </c>
      <c r="BJ186" s="25" t="s">
        <v>24</v>
      </c>
      <c r="BK186" s="217">
        <f>ROUND(I186*H186,2)</f>
        <v>0</v>
      </c>
      <c r="BL186" s="25" t="s">
        <v>221</v>
      </c>
      <c r="BM186" s="25" t="s">
        <v>1653</v>
      </c>
    </row>
    <row r="187" spans="2:47" s="1" customFormat="1" ht="13.5">
      <c r="B187" s="42"/>
      <c r="C187" s="64"/>
      <c r="D187" s="218" t="s">
        <v>223</v>
      </c>
      <c r="E187" s="64"/>
      <c r="F187" s="219" t="s">
        <v>1654</v>
      </c>
      <c r="G187" s="64"/>
      <c r="H187" s="64"/>
      <c r="I187" s="174"/>
      <c r="J187" s="64"/>
      <c r="K187" s="64"/>
      <c r="L187" s="62"/>
      <c r="M187" s="220"/>
      <c r="N187" s="43"/>
      <c r="O187" s="43"/>
      <c r="P187" s="43"/>
      <c r="Q187" s="43"/>
      <c r="R187" s="43"/>
      <c r="S187" s="43"/>
      <c r="T187" s="79"/>
      <c r="AT187" s="25" t="s">
        <v>223</v>
      </c>
      <c r="AU187" s="25" t="s">
        <v>86</v>
      </c>
    </row>
    <row r="188" spans="2:51" s="12" customFormat="1" ht="13.5">
      <c r="B188" s="221"/>
      <c r="C188" s="222"/>
      <c r="D188" s="223" t="s">
        <v>224</v>
      </c>
      <c r="E188" s="224" t="s">
        <v>22</v>
      </c>
      <c r="F188" s="225" t="s">
        <v>1655</v>
      </c>
      <c r="G188" s="222"/>
      <c r="H188" s="226">
        <v>5</v>
      </c>
      <c r="I188" s="227"/>
      <c r="J188" s="222"/>
      <c r="K188" s="222"/>
      <c r="L188" s="228"/>
      <c r="M188" s="229"/>
      <c r="N188" s="230"/>
      <c r="O188" s="230"/>
      <c r="P188" s="230"/>
      <c r="Q188" s="230"/>
      <c r="R188" s="230"/>
      <c r="S188" s="230"/>
      <c r="T188" s="231"/>
      <c r="AT188" s="232" t="s">
        <v>224</v>
      </c>
      <c r="AU188" s="232" t="s">
        <v>86</v>
      </c>
      <c r="AV188" s="12" t="s">
        <v>86</v>
      </c>
      <c r="AW188" s="12" t="s">
        <v>41</v>
      </c>
      <c r="AX188" s="12" t="s">
        <v>24</v>
      </c>
      <c r="AY188" s="232" t="s">
        <v>214</v>
      </c>
    </row>
    <row r="189" spans="2:65" s="1" customFormat="1" ht="22.5" customHeight="1">
      <c r="B189" s="42"/>
      <c r="C189" s="206" t="s">
        <v>421</v>
      </c>
      <c r="D189" s="206" t="s">
        <v>216</v>
      </c>
      <c r="E189" s="207" t="s">
        <v>1656</v>
      </c>
      <c r="F189" s="208" t="s">
        <v>1657</v>
      </c>
      <c r="G189" s="209" t="s">
        <v>313</v>
      </c>
      <c r="H189" s="210">
        <v>2</v>
      </c>
      <c r="I189" s="211"/>
      <c r="J189" s="212">
        <f>ROUND(I189*H189,2)</f>
        <v>0</v>
      </c>
      <c r="K189" s="208" t="s">
        <v>220</v>
      </c>
      <c r="L189" s="62"/>
      <c r="M189" s="213" t="s">
        <v>22</v>
      </c>
      <c r="N189" s="214" t="s">
        <v>49</v>
      </c>
      <c r="O189" s="43"/>
      <c r="P189" s="215">
        <f>O189*H189</f>
        <v>0</v>
      </c>
      <c r="Q189" s="215">
        <v>0.00918</v>
      </c>
      <c r="R189" s="215">
        <f>Q189*H189</f>
        <v>0.01836</v>
      </c>
      <c r="S189" s="215">
        <v>0</v>
      </c>
      <c r="T189" s="216">
        <f>S189*H189</f>
        <v>0</v>
      </c>
      <c r="AR189" s="25" t="s">
        <v>221</v>
      </c>
      <c r="AT189" s="25" t="s">
        <v>216</v>
      </c>
      <c r="AU189" s="25" t="s">
        <v>86</v>
      </c>
      <c r="AY189" s="25" t="s">
        <v>214</v>
      </c>
      <c r="BE189" s="217">
        <f>IF(N189="základní",J189,0)</f>
        <v>0</v>
      </c>
      <c r="BF189" s="217">
        <f>IF(N189="snížená",J189,0)</f>
        <v>0</v>
      </c>
      <c r="BG189" s="217">
        <f>IF(N189="zákl. přenesená",J189,0)</f>
        <v>0</v>
      </c>
      <c r="BH189" s="217">
        <f>IF(N189="sníž. přenesená",J189,0)</f>
        <v>0</v>
      </c>
      <c r="BI189" s="217">
        <f>IF(N189="nulová",J189,0)</f>
        <v>0</v>
      </c>
      <c r="BJ189" s="25" t="s">
        <v>24</v>
      </c>
      <c r="BK189" s="217">
        <f>ROUND(I189*H189,2)</f>
        <v>0</v>
      </c>
      <c r="BL189" s="25" t="s">
        <v>221</v>
      </c>
      <c r="BM189" s="25" t="s">
        <v>1658</v>
      </c>
    </row>
    <row r="190" spans="2:47" s="1" customFormat="1" ht="13.5">
      <c r="B190" s="42"/>
      <c r="C190" s="64"/>
      <c r="D190" s="218" t="s">
        <v>223</v>
      </c>
      <c r="E190" s="64"/>
      <c r="F190" s="219" t="s">
        <v>1657</v>
      </c>
      <c r="G190" s="64"/>
      <c r="H190" s="64"/>
      <c r="I190" s="174"/>
      <c r="J190" s="64"/>
      <c r="K190" s="64"/>
      <c r="L190" s="62"/>
      <c r="M190" s="220"/>
      <c r="N190" s="43"/>
      <c r="O190" s="43"/>
      <c r="P190" s="43"/>
      <c r="Q190" s="43"/>
      <c r="R190" s="43"/>
      <c r="S190" s="43"/>
      <c r="T190" s="79"/>
      <c r="AT190" s="25" t="s">
        <v>223</v>
      </c>
      <c r="AU190" s="25" t="s">
        <v>86</v>
      </c>
    </row>
    <row r="191" spans="2:51" s="12" customFormat="1" ht="13.5">
      <c r="B191" s="221"/>
      <c r="C191" s="222"/>
      <c r="D191" s="223" t="s">
        <v>224</v>
      </c>
      <c r="E191" s="224" t="s">
        <v>22</v>
      </c>
      <c r="F191" s="225" t="s">
        <v>1659</v>
      </c>
      <c r="G191" s="222"/>
      <c r="H191" s="226">
        <v>2</v>
      </c>
      <c r="I191" s="227"/>
      <c r="J191" s="222"/>
      <c r="K191" s="222"/>
      <c r="L191" s="228"/>
      <c r="M191" s="229"/>
      <c r="N191" s="230"/>
      <c r="O191" s="230"/>
      <c r="P191" s="230"/>
      <c r="Q191" s="230"/>
      <c r="R191" s="230"/>
      <c r="S191" s="230"/>
      <c r="T191" s="231"/>
      <c r="AT191" s="232" t="s">
        <v>224</v>
      </c>
      <c r="AU191" s="232" t="s">
        <v>86</v>
      </c>
      <c r="AV191" s="12" t="s">
        <v>86</v>
      </c>
      <c r="AW191" s="12" t="s">
        <v>41</v>
      </c>
      <c r="AX191" s="12" t="s">
        <v>24</v>
      </c>
      <c r="AY191" s="232" t="s">
        <v>214</v>
      </c>
    </row>
    <row r="192" spans="2:65" s="1" customFormat="1" ht="31.5" customHeight="1">
      <c r="B192" s="42"/>
      <c r="C192" s="236" t="s">
        <v>427</v>
      </c>
      <c r="D192" s="236" t="s">
        <v>179</v>
      </c>
      <c r="E192" s="237" t="s">
        <v>1660</v>
      </c>
      <c r="F192" s="238" t="s">
        <v>1661</v>
      </c>
      <c r="G192" s="239" t="s">
        <v>313</v>
      </c>
      <c r="H192" s="240">
        <v>2.02</v>
      </c>
      <c r="I192" s="241"/>
      <c r="J192" s="242">
        <f>ROUND(I192*H192,2)</f>
        <v>0</v>
      </c>
      <c r="K192" s="238" t="s">
        <v>234</v>
      </c>
      <c r="L192" s="243"/>
      <c r="M192" s="244" t="s">
        <v>22</v>
      </c>
      <c r="N192" s="245" t="s">
        <v>49</v>
      </c>
      <c r="O192" s="43"/>
      <c r="P192" s="215">
        <f>O192*H192</f>
        <v>0</v>
      </c>
      <c r="Q192" s="215">
        <v>0.254</v>
      </c>
      <c r="R192" s="215">
        <f>Q192*H192</f>
        <v>0.51308</v>
      </c>
      <c r="S192" s="215">
        <v>0</v>
      </c>
      <c r="T192" s="216">
        <f>S192*H192</f>
        <v>0</v>
      </c>
      <c r="AR192" s="25" t="s">
        <v>262</v>
      </c>
      <c r="AT192" s="25" t="s">
        <v>179</v>
      </c>
      <c r="AU192" s="25" t="s">
        <v>86</v>
      </c>
      <c r="AY192" s="25" t="s">
        <v>214</v>
      </c>
      <c r="BE192" s="217">
        <f>IF(N192="základní",J192,0)</f>
        <v>0</v>
      </c>
      <c r="BF192" s="217">
        <f>IF(N192="snížená",J192,0)</f>
        <v>0</v>
      </c>
      <c r="BG192" s="217">
        <f>IF(N192="zákl. přenesená",J192,0)</f>
        <v>0</v>
      </c>
      <c r="BH192" s="217">
        <f>IF(N192="sníž. přenesená",J192,0)</f>
        <v>0</v>
      </c>
      <c r="BI192" s="217">
        <f>IF(N192="nulová",J192,0)</f>
        <v>0</v>
      </c>
      <c r="BJ192" s="25" t="s">
        <v>24</v>
      </c>
      <c r="BK192" s="217">
        <f>ROUND(I192*H192,2)</f>
        <v>0</v>
      </c>
      <c r="BL192" s="25" t="s">
        <v>221</v>
      </c>
      <c r="BM192" s="25" t="s">
        <v>1662</v>
      </c>
    </row>
    <row r="193" spans="2:47" s="1" customFormat="1" ht="40.5">
      <c r="B193" s="42"/>
      <c r="C193" s="64"/>
      <c r="D193" s="218" t="s">
        <v>223</v>
      </c>
      <c r="E193" s="64"/>
      <c r="F193" s="219" t="s">
        <v>1663</v>
      </c>
      <c r="G193" s="64"/>
      <c r="H193" s="64"/>
      <c r="I193" s="174"/>
      <c r="J193" s="64"/>
      <c r="K193" s="64"/>
      <c r="L193" s="62"/>
      <c r="M193" s="220"/>
      <c r="N193" s="43"/>
      <c r="O193" s="43"/>
      <c r="P193" s="43"/>
      <c r="Q193" s="43"/>
      <c r="R193" s="43"/>
      <c r="S193" s="43"/>
      <c r="T193" s="79"/>
      <c r="AT193" s="25" t="s">
        <v>223</v>
      </c>
      <c r="AU193" s="25" t="s">
        <v>86</v>
      </c>
    </row>
    <row r="194" spans="2:51" s="12" customFormat="1" ht="13.5">
      <c r="B194" s="221"/>
      <c r="C194" s="222"/>
      <c r="D194" s="223" t="s">
        <v>224</v>
      </c>
      <c r="E194" s="224" t="s">
        <v>22</v>
      </c>
      <c r="F194" s="225" t="s">
        <v>1664</v>
      </c>
      <c r="G194" s="222"/>
      <c r="H194" s="226">
        <v>2.02</v>
      </c>
      <c r="I194" s="227"/>
      <c r="J194" s="222"/>
      <c r="K194" s="222"/>
      <c r="L194" s="228"/>
      <c r="M194" s="229"/>
      <c r="N194" s="230"/>
      <c r="O194" s="230"/>
      <c r="P194" s="230"/>
      <c r="Q194" s="230"/>
      <c r="R194" s="230"/>
      <c r="S194" s="230"/>
      <c r="T194" s="231"/>
      <c r="AT194" s="232" t="s">
        <v>224</v>
      </c>
      <c r="AU194" s="232" t="s">
        <v>86</v>
      </c>
      <c r="AV194" s="12" t="s">
        <v>86</v>
      </c>
      <c r="AW194" s="12" t="s">
        <v>41</v>
      </c>
      <c r="AX194" s="12" t="s">
        <v>24</v>
      </c>
      <c r="AY194" s="232" t="s">
        <v>214</v>
      </c>
    </row>
    <row r="195" spans="2:65" s="1" customFormat="1" ht="22.5" customHeight="1">
      <c r="B195" s="42"/>
      <c r="C195" s="206" t="s">
        <v>433</v>
      </c>
      <c r="D195" s="206" t="s">
        <v>216</v>
      </c>
      <c r="E195" s="207" t="s">
        <v>1665</v>
      </c>
      <c r="F195" s="208" t="s">
        <v>1666</v>
      </c>
      <c r="G195" s="209" t="s">
        <v>313</v>
      </c>
      <c r="H195" s="210">
        <v>4</v>
      </c>
      <c r="I195" s="211"/>
      <c r="J195" s="212">
        <f>ROUND(I195*H195,2)</f>
        <v>0</v>
      </c>
      <c r="K195" s="208" t="s">
        <v>234</v>
      </c>
      <c r="L195" s="62"/>
      <c r="M195" s="213" t="s">
        <v>22</v>
      </c>
      <c r="N195" s="214" t="s">
        <v>49</v>
      </c>
      <c r="O195" s="43"/>
      <c r="P195" s="215">
        <f>O195*H195</f>
        <v>0</v>
      </c>
      <c r="Q195" s="215">
        <v>0.01147</v>
      </c>
      <c r="R195" s="215">
        <f>Q195*H195</f>
        <v>0.04588</v>
      </c>
      <c r="S195" s="215">
        <v>0</v>
      </c>
      <c r="T195" s="216">
        <f>S195*H195</f>
        <v>0</v>
      </c>
      <c r="AR195" s="25" t="s">
        <v>221</v>
      </c>
      <c r="AT195" s="25" t="s">
        <v>216</v>
      </c>
      <c r="AU195" s="25" t="s">
        <v>86</v>
      </c>
      <c r="AY195" s="25" t="s">
        <v>214</v>
      </c>
      <c r="BE195" s="217">
        <f>IF(N195="základní",J195,0)</f>
        <v>0</v>
      </c>
      <c r="BF195" s="217">
        <f>IF(N195="snížená",J195,0)</f>
        <v>0</v>
      </c>
      <c r="BG195" s="217">
        <f>IF(N195="zákl. přenesená",J195,0)</f>
        <v>0</v>
      </c>
      <c r="BH195" s="217">
        <f>IF(N195="sníž. přenesená",J195,0)</f>
        <v>0</v>
      </c>
      <c r="BI195" s="217">
        <f>IF(N195="nulová",J195,0)</f>
        <v>0</v>
      </c>
      <c r="BJ195" s="25" t="s">
        <v>24</v>
      </c>
      <c r="BK195" s="217">
        <f>ROUND(I195*H195,2)</f>
        <v>0</v>
      </c>
      <c r="BL195" s="25" t="s">
        <v>221</v>
      </c>
      <c r="BM195" s="25" t="s">
        <v>1667</v>
      </c>
    </row>
    <row r="196" spans="2:47" s="1" customFormat="1" ht="13.5">
      <c r="B196" s="42"/>
      <c r="C196" s="64"/>
      <c r="D196" s="218" t="s">
        <v>223</v>
      </c>
      <c r="E196" s="64"/>
      <c r="F196" s="219" t="s">
        <v>1666</v>
      </c>
      <c r="G196" s="64"/>
      <c r="H196" s="64"/>
      <c r="I196" s="174"/>
      <c r="J196" s="64"/>
      <c r="K196" s="64"/>
      <c r="L196" s="62"/>
      <c r="M196" s="220"/>
      <c r="N196" s="43"/>
      <c r="O196" s="43"/>
      <c r="P196" s="43"/>
      <c r="Q196" s="43"/>
      <c r="R196" s="43"/>
      <c r="S196" s="43"/>
      <c r="T196" s="79"/>
      <c r="AT196" s="25" t="s">
        <v>223</v>
      </c>
      <c r="AU196" s="25" t="s">
        <v>86</v>
      </c>
    </row>
    <row r="197" spans="2:51" s="12" customFormat="1" ht="13.5">
      <c r="B197" s="221"/>
      <c r="C197" s="222"/>
      <c r="D197" s="223" t="s">
        <v>224</v>
      </c>
      <c r="E197" s="224" t="s">
        <v>22</v>
      </c>
      <c r="F197" s="225" t="s">
        <v>1668</v>
      </c>
      <c r="G197" s="222"/>
      <c r="H197" s="226">
        <v>4</v>
      </c>
      <c r="I197" s="227"/>
      <c r="J197" s="222"/>
      <c r="K197" s="222"/>
      <c r="L197" s="228"/>
      <c r="M197" s="229"/>
      <c r="N197" s="230"/>
      <c r="O197" s="230"/>
      <c r="P197" s="230"/>
      <c r="Q197" s="230"/>
      <c r="R197" s="230"/>
      <c r="S197" s="230"/>
      <c r="T197" s="231"/>
      <c r="AT197" s="232" t="s">
        <v>224</v>
      </c>
      <c r="AU197" s="232" t="s">
        <v>86</v>
      </c>
      <c r="AV197" s="12" t="s">
        <v>86</v>
      </c>
      <c r="AW197" s="12" t="s">
        <v>41</v>
      </c>
      <c r="AX197" s="12" t="s">
        <v>24</v>
      </c>
      <c r="AY197" s="232" t="s">
        <v>214</v>
      </c>
    </row>
    <row r="198" spans="2:65" s="1" customFormat="1" ht="22.5" customHeight="1">
      <c r="B198" s="42"/>
      <c r="C198" s="236" t="s">
        <v>438</v>
      </c>
      <c r="D198" s="236" t="s">
        <v>179</v>
      </c>
      <c r="E198" s="237" t="s">
        <v>1669</v>
      </c>
      <c r="F198" s="238" t="s">
        <v>1670</v>
      </c>
      <c r="G198" s="239" t="s">
        <v>313</v>
      </c>
      <c r="H198" s="240">
        <v>4.04</v>
      </c>
      <c r="I198" s="241"/>
      <c r="J198" s="242">
        <f>ROUND(I198*H198,2)</f>
        <v>0</v>
      </c>
      <c r="K198" s="238" t="s">
        <v>234</v>
      </c>
      <c r="L198" s="243"/>
      <c r="M198" s="244" t="s">
        <v>22</v>
      </c>
      <c r="N198" s="245" t="s">
        <v>49</v>
      </c>
      <c r="O198" s="43"/>
      <c r="P198" s="215">
        <f>O198*H198</f>
        <v>0</v>
      </c>
      <c r="Q198" s="215">
        <v>0.548</v>
      </c>
      <c r="R198" s="215">
        <f>Q198*H198</f>
        <v>2.2139200000000003</v>
      </c>
      <c r="S198" s="215">
        <v>0</v>
      </c>
      <c r="T198" s="216">
        <f>S198*H198</f>
        <v>0</v>
      </c>
      <c r="AR198" s="25" t="s">
        <v>262</v>
      </c>
      <c r="AT198" s="25" t="s">
        <v>179</v>
      </c>
      <c r="AU198" s="25" t="s">
        <v>86</v>
      </c>
      <c r="AY198" s="25" t="s">
        <v>214</v>
      </c>
      <c r="BE198" s="217">
        <f>IF(N198="základní",J198,0)</f>
        <v>0</v>
      </c>
      <c r="BF198" s="217">
        <f>IF(N198="snížená",J198,0)</f>
        <v>0</v>
      </c>
      <c r="BG198" s="217">
        <f>IF(N198="zákl. přenesená",J198,0)</f>
        <v>0</v>
      </c>
      <c r="BH198" s="217">
        <f>IF(N198="sníž. přenesená",J198,0)</f>
        <v>0</v>
      </c>
      <c r="BI198" s="217">
        <f>IF(N198="nulová",J198,0)</f>
        <v>0</v>
      </c>
      <c r="BJ198" s="25" t="s">
        <v>24</v>
      </c>
      <c r="BK198" s="217">
        <f>ROUND(I198*H198,2)</f>
        <v>0</v>
      </c>
      <c r="BL198" s="25" t="s">
        <v>221</v>
      </c>
      <c r="BM198" s="25" t="s">
        <v>1671</v>
      </c>
    </row>
    <row r="199" spans="2:47" s="1" customFormat="1" ht="40.5">
      <c r="B199" s="42"/>
      <c r="C199" s="64"/>
      <c r="D199" s="218" t="s">
        <v>223</v>
      </c>
      <c r="E199" s="64"/>
      <c r="F199" s="219" t="s">
        <v>1672</v>
      </c>
      <c r="G199" s="64"/>
      <c r="H199" s="64"/>
      <c r="I199" s="174"/>
      <c r="J199" s="64"/>
      <c r="K199" s="64"/>
      <c r="L199" s="62"/>
      <c r="M199" s="220"/>
      <c r="N199" s="43"/>
      <c r="O199" s="43"/>
      <c r="P199" s="43"/>
      <c r="Q199" s="43"/>
      <c r="R199" s="43"/>
      <c r="S199" s="43"/>
      <c r="T199" s="79"/>
      <c r="AT199" s="25" t="s">
        <v>223</v>
      </c>
      <c r="AU199" s="25" t="s">
        <v>86</v>
      </c>
    </row>
    <row r="200" spans="2:51" s="12" customFormat="1" ht="13.5">
      <c r="B200" s="221"/>
      <c r="C200" s="222"/>
      <c r="D200" s="223" t="s">
        <v>224</v>
      </c>
      <c r="E200" s="224" t="s">
        <v>22</v>
      </c>
      <c r="F200" s="225" t="s">
        <v>1673</v>
      </c>
      <c r="G200" s="222"/>
      <c r="H200" s="226">
        <v>4.04</v>
      </c>
      <c r="I200" s="227"/>
      <c r="J200" s="222"/>
      <c r="K200" s="222"/>
      <c r="L200" s="228"/>
      <c r="M200" s="229"/>
      <c r="N200" s="230"/>
      <c r="O200" s="230"/>
      <c r="P200" s="230"/>
      <c r="Q200" s="230"/>
      <c r="R200" s="230"/>
      <c r="S200" s="230"/>
      <c r="T200" s="231"/>
      <c r="AT200" s="232" t="s">
        <v>224</v>
      </c>
      <c r="AU200" s="232" t="s">
        <v>86</v>
      </c>
      <c r="AV200" s="12" t="s">
        <v>86</v>
      </c>
      <c r="AW200" s="12" t="s">
        <v>41</v>
      </c>
      <c r="AX200" s="12" t="s">
        <v>24</v>
      </c>
      <c r="AY200" s="232" t="s">
        <v>214</v>
      </c>
    </row>
    <row r="201" spans="2:65" s="1" customFormat="1" ht="22.5" customHeight="1">
      <c r="B201" s="42"/>
      <c r="C201" s="206" t="s">
        <v>446</v>
      </c>
      <c r="D201" s="206" t="s">
        <v>216</v>
      </c>
      <c r="E201" s="207" t="s">
        <v>1674</v>
      </c>
      <c r="F201" s="208" t="s">
        <v>1675</v>
      </c>
      <c r="G201" s="209" t="s">
        <v>313</v>
      </c>
      <c r="H201" s="210">
        <v>4</v>
      </c>
      <c r="I201" s="211"/>
      <c r="J201" s="212">
        <f>ROUND(I201*H201,2)</f>
        <v>0</v>
      </c>
      <c r="K201" s="208" t="s">
        <v>234</v>
      </c>
      <c r="L201" s="62"/>
      <c r="M201" s="213" t="s">
        <v>22</v>
      </c>
      <c r="N201" s="214" t="s">
        <v>49</v>
      </c>
      <c r="O201" s="43"/>
      <c r="P201" s="215">
        <f>O201*H201</f>
        <v>0</v>
      </c>
      <c r="Q201" s="215">
        <v>0.02753</v>
      </c>
      <c r="R201" s="215">
        <f>Q201*H201</f>
        <v>0.11012</v>
      </c>
      <c r="S201" s="215">
        <v>0</v>
      </c>
      <c r="T201" s="216">
        <f>S201*H201</f>
        <v>0</v>
      </c>
      <c r="AR201" s="25" t="s">
        <v>221</v>
      </c>
      <c r="AT201" s="25" t="s">
        <v>216</v>
      </c>
      <c r="AU201" s="25" t="s">
        <v>86</v>
      </c>
      <c r="AY201" s="25" t="s">
        <v>214</v>
      </c>
      <c r="BE201" s="217">
        <f>IF(N201="základní",J201,0)</f>
        <v>0</v>
      </c>
      <c r="BF201" s="217">
        <f>IF(N201="snížená",J201,0)</f>
        <v>0</v>
      </c>
      <c r="BG201" s="217">
        <f>IF(N201="zákl. přenesená",J201,0)</f>
        <v>0</v>
      </c>
      <c r="BH201" s="217">
        <f>IF(N201="sníž. přenesená",J201,0)</f>
        <v>0</v>
      </c>
      <c r="BI201" s="217">
        <f>IF(N201="nulová",J201,0)</f>
        <v>0</v>
      </c>
      <c r="BJ201" s="25" t="s">
        <v>24</v>
      </c>
      <c r="BK201" s="217">
        <f>ROUND(I201*H201,2)</f>
        <v>0</v>
      </c>
      <c r="BL201" s="25" t="s">
        <v>221</v>
      </c>
      <c r="BM201" s="25" t="s">
        <v>1676</v>
      </c>
    </row>
    <row r="202" spans="2:47" s="1" customFormat="1" ht="13.5">
      <c r="B202" s="42"/>
      <c r="C202" s="64"/>
      <c r="D202" s="218" t="s">
        <v>223</v>
      </c>
      <c r="E202" s="64"/>
      <c r="F202" s="219" t="s">
        <v>1675</v>
      </c>
      <c r="G202" s="64"/>
      <c r="H202" s="64"/>
      <c r="I202" s="174"/>
      <c r="J202" s="64"/>
      <c r="K202" s="64"/>
      <c r="L202" s="62"/>
      <c r="M202" s="220"/>
      <c r="N202" s="43"/>
      <c r="O202" s="43"/>
      <c r="P202" s="43"/>
      <c r="Q202" s="43"/>
      <c r="R202" s="43"/>
      <c r="S202" s="43"/>
      <c r="T202" s="79"/>
      <c r="AT202" s="25" t="s">
        <v>223</v>
      </c>
      <c r="AU202" s="25" t="s">
        <v>86</v>
      </c>
    </row>
    <row r="203" spans="2:51" s="12" customFormat="1" ht="13.5">
      <c r="B203" s="221"/>
      <c r="C203" s="222"/>
      <c r="D203" s="223" t="s">
        <v>224</v>
      </c>
      <c r="E203" s="224" t="s">
        <v>22</v>
      </c>
      <c r="F203" s="225" t="s">
        <v>1668</v>
      </c>
      <c r="G203" s="222"/>
      <c r="H203" s="226">
        <v>4</v>
      </c>
      <c r="I203" s="227"/>
      <c r="J203" s="222"/>
      <c r="K203" s="222"/>
      <c r="L203" s="228"/>
      <c r="M203" s="229"/>
      <c r="N203" s="230"/>
      <c r="O203" s="230"/>
      <c r="P203" s="230"/>
      <c r="Q203" s="230"/>
      <c r="R203" s="230"/>
      <c r="S203" s="230"/>
      <c r="T203" s="231"/>
      <c r="AT203" s="232" t="s">
        <v>224</v>
      </c>
      <c r="AU203" s="232" t="s">
        <v>86</v>
      </c>
      <c r="AV203" s="12" t="s">
        <v>86</v>
      </c>
      <c r="AW203" s="12" t="s">
        <v>41</v>
      </c>
      <c r="AX203" s="12" t="s">
        <v>24</v>
      </c>
      <c r="AY203" s="232" t="s">
        <v>214</v>
      </c>
    </row>
    <row r="204" spans="2:65" s="1" customFormat="1" ht="22.5" customHeight="1">
      <c r="B204" s="42"/>
      <c r="C204" s="236" t="s">
        <v>690</v>
      </c>
      <c r="D204" s="236" t="s">
        <v>179</v>
      </c>
      <c r="E204" s="237" t="s">
        <v>1677</v>
      </c>
      <c r="F204" s="238" t="s">
        <v>1678</v>
      </c>
      <c r="G204" s="239" t="s">
        <v>313</v>
      </c>
      <c r="H204" s="240">
        <v>2.01</v>
      </c>
      <c r="I204" s="241"/>
      <c r="J204" s="242">
        <f>ROUND(I204*H204,2)</f>
        <v>0</v>
      </c>
      <c r="K204" s="238" t="s">
        <v>22</v>
      </c>
      <c r="L204" s="243"/>
      <c r="M204" s="244" t="s">
        <v>22</v>
      </c>
      <c r="N204" s="245" t="s">
        <v>49</v>
      </c>
      <c r="O204" s="43"/>
      <c r="P204" s="215">
        <f>O204*H204</f>
        <v>0</v>
      </c>
      <c r="Q204" s="215">
        <v>2.15</v>
      </c>
      <c r="R204" s="215">
        <f>Q204*H204</f>
        <v>4.3214999999999995</v>
      </c>
      <c r="S204" s="215">
        <v>0</v>
      </c>
      <c r="T204" s="216">
        <f>S204*H204</f>
        <v>0</v>
      </c>
      <c r="AR204" s="25" t="s">
        <v>262</v>
      </c>
      <c r="AT204" s="25" t="s">
        <v>179</v>
      </c>
      <c r="AU204" s="25" t="s">
        <v>86</v>
      </c>
      <c r="AY204" s="25" t="s">
        <v>214</v>
      </c>
      <c r="BE204" s="217">
        <f>IF(N204="základní",J204,0)</f>
        <v>0</v>
      </c>
      <c r="BF204" s="217">
        <f>IF(N204="snížená",J204,0)</f>
        <v>0</v>
      </c>
      <c r="BG204" s="217">
        <f>IF(N204="zákl. přenesená",J204,0)</f>
        <v>0</v>
      </c>
      <c r="BH204" s="217">
        <f>IF(N204="sníž. přenesená",J204,0)</f>
        <v>0</v>
      </c>
      <c r="BI204" s="217">
        <f>IF(N204="nulová",J204,0)</f>
        <v>0</v>
      </c>
      <c r="BJ204" s="25" t="s">
        <v>24</v>
      </c>
      <c r="BK204" s="217">
        <f>ROUND(I204*H204,2)</f>
        <v>0</v>
      </c>
      <c r="BL204" s="25" t="s">
        <v>221</v>
      </c>
      <c r="BM204" s="25" t="s">
        <v>1679</v>
      </c>
    </row>
    <row r="205" spans="2:47" s="1" customFormat="1" ht="27">
      <c r="B205" s="42"/>
      <c r="C205" s="64"/>
      <c r="D205" s="218" t="s">
        <v>223</v>
      </c>
      <c r="E205" s="64"/>
      <c r="F205" s="219" t="s">
        <v>1680</v>
      </c>
      <c r="G205" s="64"/>
      <c r="H205" s="64"/>
      <c r="I205" s="174"/>
      <c r="J205" s="64"/>
      <c r="K205" s="64"/>
      <c r="L205" s="62"/>
      <c r="M205" s="220"/>
      <c r="N205" s="43"/>
      <c r="O205" s="43"/>
      <c r="P205" s="43"/>
      <c r="Q205" s="43"/>
      <c r="R205" s="43"/>
      <c r="S205" s="43"/>
      <c r="T205" s="79"/>
      <c r="AT205" s="25" t="s">
        <v>223</v>
      </c>
      <c r="AU205" s="25" t="s">
        <v>86</v>
      </c>
    </row>
    <row r="206" spans="2:47" s="1" customFormat="1" ht="67.5">
      <c r="B206" s="42"/>
      <c r="C206" s="64"/>
      <c r="D206" s="218" t="s">
        <v>335</v>
      </c>
      <c r="E206" s="64"/>
      <c r="F206" s="270" t="s">
        <v>1681</v>
      </c>
      <c r="G206" s="64"/>
      <c r="H206" s="64"/>
      <c r="I206" s="174"/>
      <c r="J206" s="64"/>
      <c r="K206" s="64"/>
      <c r="L206" s="62"/>
      <c r="M206" s="220"/>
      <c r="N206" s="43"/>
      <c r="O206" s="43"/>
      <c r="P206" s="43"/>
      <c r="Q206" s="43"/>
      <c r="R206" s="43"/>
      <c r="S206" s="43"/>
      <c r="T206" s="79"/>
      <c r="AT206" s="25" t="s">
        <v>335</v>
      </c>
      <c r="AU206" s="25" t="s">
        <v>86</v>
      </c>
    </row>
    <row r="207" spans="2:51" s="12" customFormat="1" ht="13.5">
      <c r="B207" s="221"/>
      <c r="C207" s="222"/>
      <c r="D207" s="223" t="s">
        <v>224</v>
      </c>
      <c r="E207" s="224" t="s">
        <v>22</v>
      </c>
      <c r="F207" s="225" t="s">
        <v>1682</v>
      </c>
      <c r="G207" s="222"/>
      <c r="H207" s="226">
        <v>2.01</v>
      </c>
      <c r="I207" s="227"/>
      <c r="J207" s="222"/>
      <c r="K207" s="222"/>
      <c r="L207" s="228"/>
      <c r="M207" s="229"/>
      <c r="N207" s="230"/>
      <c r="O207" s="230"/>
      <c r="P207" s="230"/>
      <c r="Q207" s="230"/>
      <c r="R207" s="230"/>
      <c r="S207" s="230"/>
      <c r="T207" s="231"/>
      <c r="AT207" s="232" t="s">
        <v>224</v>
      </c>
      <c r="AU207" s="232" t="s">
        <v>86</v>
      </c>
      <c r="AV207" s="12" t="s">
        <v>86</v>
      </c>
      <c r="AW207" s="12" t="s">
        <v>41</v>
      </c>
      <c r="AX207" s="12" t="s">
        <v>24</v>
      </c>
      <c r="AY207" s="232" t="s">
        <v>214</v>
      </c>
    </row>
    <row r="208" spans="2:65" s="1" customFormat="1" ht="22.5" customHeight="1">
      <c r="B208" s="42"/>
      <c r="C208" s="236" t="s">
        <v>697</v>
      </c>
      <c r="D208" s="236" t="s">
        <v>179</v>
      </c>
      <c r="E208" s="237" t="s">
        <v>1683</v>
      </c>
      <c r="F208" s="238" t="s">
        <v>1684</v>
      </c>
      <c r="G208" s="239" t="s">
        <v>313</v>
      </c>
      <c r="H208" s="240">
        <v>1.01</v>
      </c>
      <c r="I208" s="241"/>
      <c r="J208" s="242">
        <f>ROUND(I208*H208,2)</f>
        <v>0</v>
      </c>
      <c r="K208" s="238" t="s">
        <v>22</v>
      </c>
      <c r="L208" s="243"/>
      <c r="M208" s="244" t="s">
        <v>22</v>
      </c>
      <c r="N208" s="245" t="s">
        <v>49</v>
      </c>
      <c r="O208" s="43"/>
      <c r="P208" s="215">
        <f>O208*H208</f>
        <v>0</v>
      </c>
      <c r="Q208" s="215">
        <v>1.39</v>
      </c>
      <c r="R208" s="215">
        <f>Q208*H208</f>
        <v>1.4039</v>
      </c>
      <c r="S208" s="215">
        <v>0</v>
      </c>
      <c r="T208" s="216">
        <f>S208*H208</f>
        <v>0</v>
      </c>
      <c r="AR208" s="25" t="s">
        <v>262</v>
      </c>
      <c r="AT208" s="25" t="s">
        <v>179</v>
      </c>
      <c r="AU208" s="25" t="s">
        <v>86</v>
      </c>
      <c r="AY208" s="25" t="s">
        <v>214</v>
      </c>
      <c r="BE208" s="217">
        <f>IF(N208="základní",J208,0)</f>
        <v>0</v>
      </c>
      <c r="BF208" s="217">
        <f>IF(N208="snížená",J208,0)</f>
        <v>0</v>
      </c>
      <c r="BG208" s="217">
        <f>IF(N208="zákl. přenesená",J208,0)</f>
        <v>0</v>
      </c>
      <c r="BH208" s="217">
        <f>IF(N208="sníž. přenesená",J208,0)</f>
        <v>0</v>
      </c>
      <c r="BI208" s="217">
        <f>IF(N208="nulová",J208,0)</f>
        <v>0</v>
      </c>
      <c r="BJ208" s="25" t="s">
        <v>24</v>
      </c>
      <c r="BK208" s="217">
        <f>ROUND(I208*H208,2)</f>
        <v>0</v>
      </c>
      <c r="BL208" s="25" t="s">
        <v>221</v>
      </c>
      <c r="BM208" s="25" t="s">
        <v>1685</v>
      </c>
    </row>
    <row r="209" spans="2:51" s="12" customFormat="1" ht="13.5">
      <c r="B209" s="221"/>
      <c r="C209" s="222"/>
      <c r="D209" s="223" t="s">
        <v>224</v>
      </c>
      <c r="E209" s="224" t="s">
        <v>22</v>
      </c>
      <c r="F209" s="225" t="s">
        <v>1686</v>
      </c>
      <c r="G209" s="222"/>
      <c r="H209" s="226">
        <v>1.01</v>
      </c>
      <c r="I209" s="227"/>
      <c r="J209" s="222"/>
      <c r="K209" s="222"/>
      <c r="L209" s="228"/>
      <c r="M209" s="229"/>
      <c r="N209" s="230"/>
      <c r="O209" s="230"/>
      <c r="P209" s="230"/>
      <c r="Q209" s="230"/>
      <c r="R209" s="230"/>
      <c r="S209" s="230"/>
      <c r="T209" s="231"/>
      <c r="AT209" s="232" t="s">
        <v>224</v>
      </c>
      <c r="AU209" s="232" t="s">
        <v>86</v>
      </c>
      <c r="AV209" s="12" t="s">
        <v>86</v>
      </c>
      <c r="AW209" s="12" t="s">
        <v>41</v>
      </c>
      <c r="AX209" s="12" t="s">
        <v>24</v>
      </c>
      <c r="AY209" s="232" t="s">
        <v>214</v>
      </c>
    </row>
    <row r="210" spans="2:65" s="1" customFormat="1" ht="22.5" customHeight="1">
      <c r="B210" s="42"/>
      <c r="C210" s="236" t="s">
        <v>703</v>
      </c>
      <c r="D210" s="236" t="s">
        <v>179</v>
      </c>
      <c r="E210" s="237" t="s">
        <v>1687</v>
      </c>
      <c r="F210" s="238" t="s">
        <v>1688</v>
      </c>
      <c r="G210" s="239" t="s">
        <v>313</v>
      </c>
      <c r="H210" s="240">
        <v>1.01</v>
      </c>
      <c r="I210" s="241"/>
      <c r="J210" s="242">
        <f>ROUND(I210*H210,2)</f>
        <v>0</v>
      </c>
      <c r="K210" s="238" t="s">
        <v>22</v>
      </c>
      <c r="L210" s="243"/>
      <c r="M210" s="244" t="s">
        <v>22</v>
      </c>
      <c r="N210" s="245" t="s">
        <v>49</v>
      </c>
      <c r="O210" s="43"/>
      <c r="P210" s="215">
        <f>O210*H210</f>
        <v>0</v>
      </c>
      <c r="Q210" s="215">
        <v>3.4</v>
      </c>
      <c r="R210" s="215">
        <f>Q210*H210</f>
        <v>3.4339999999999997</v>
      </c>
      <c r="S210" s="215">
        <v>0</v>
      </c>
      <c r="T210" s="216">
        <f>S210*H210</f>
        <v>0</v>
      </c>
      <c r="AR210" s="25" t="s">
        <v>262</v>
      </c>
      <c r="AT210" s="25" t="s">
        <v>179</v>
      </c>
      <c r="AU210" s="25" t="s">
        <v>86</v>
      </c>
      <c r="AY210" s="25" t="s">
        <v>214</v>
      </c>
      <c r="BE210" s="217">
        <f>IF(N210="základní",J210,0)</f>
        <v>0</v>
      </c>
      <c r="BF210" s="217">
        <f>IF(N210="snížená",J210,0)</f>
        <v>0</v>
      </c>
      <c r="BG210" s="217">
        <f>IF(N210="zákl. přenesená",J210,0)</f>
        <v>0</v>
      </c>
      <c r="BH210" s="217">
        <f>IF(N210="sníž. přenesená",J210,0)</f>
        <v>0</v>
      </c>
      <c r="BI210" s="217">
        <f>IF(N210="nulová",J210,0)</f>
        <v>0</v>
      </c>
      <c r="BJ210" s="25" t="s">
        <v>24</v>
      </c>
      <c r="BK210" s="217">
        <f>ROUND(I210*H210,2)</f>
        <v>0</v>
      </c>
      <c r="BL210" s="25" t="s">
        <v>221</v>
      </c>
      <c r="BM210" s="25" t="s">
        <v>1689</v>
      </c>
    </row>
    <row r="211" spans="2:51" s="12" customFormat="1" ht="13.5">
      <c r="B211" s="221"/>
      <c r="C211" s="222"/>
      <c r="D211" s="223" t="s">
        <v>224</v>
      </c>
      <c r="E211" s="224" t="s">
        <v>22</v>
      </c>
      <c r="F211" s="225" t="s">
        <v>1690</v>
      </c>
      <c r="G211" s="222"/>
      <c r="H211" s="226">
        <v>1.01</v>
      </c>
      <c r="I211" s="227"/>
      <c r="J211" s="222"/>
      <c r="K211" s="222"/>
      <c r="L211" s="228"/>
      <c r="M211" s="229"/>
      <c r="N211" s="230"/>
      <c r="O211" s="230"/>
      <c r="P211" s="230"/>
      <c r="Q211" s="230"/>
      <c r="R211" s="230"/>
      <c r="S211" s="230"/>
      <c r="T211" s="231"/>
      <c r="AT211" s="232" t="s">
        <v>224</v>
      </c>
      <c r="AU211" s="232" t="s">
        <v>86</v>
      </c>
      <c r="AV211" s="12" t="s">
        <v>86</v>
      </c>
      <c r="AW211" s="12" t="s">
        <v>41</v>
      </c>
      <c r="AX211" s="12" t="s">
        <v>24</v>
      </c>
      <c r="AY211" s="232" t="s">
        <v>214</v>
      </c>
    </row>
    <row r="212" spans="2:65" s="1" customFormat="1" ht="31.5" customHeight="1">
      <c r="B212" s="42"/>
      <c r="C212" s="206" t="s">
        <v>711</v>
      </c>
      <c r="D212" s="206" t="s">
        <v>216</v>
      </c>
      <c r="E212" s="207" t="s">
        <v>1691</v>
      </c>
      <c r="F212" s="208" t="s">
        <v>1692</v>
      </c>
      <c r="G212" s="209" t="s">
        <v>313</v>
      </c>
      <c r="H212" s="210">
        <v>1</v>
      </c>
      <c r="I212" s="211"/>
      <c r="J212" s="212">
        <f>ROUND(I212*H212,2)</f>
        <v>0</v>
      </c>
      <c r="K212" s="208" t="s">
        <v>234</v>
      </c>
      <c r="L212" s="62"/>
      <c r="M212" s="213" t="s">
        <v>22</v>
      </c>
      <c r="N212" s="214" t="s">
        <v>49</v>
      </c>
      <c r="O212" s="43"/>
      <c r="P212" s="215">
        <f>O212*H212</f>
        <v>0</v>
      </c>
      <c r="Q212" s="215">
        <v>0.04153</v>
      </c>
      <c r="R212" s="215">
        <f>Q212*H212</f>
        <v>0.04153</v>
      </c>
      <c r="S212" s="215">
        <v>0</v>
      </c>
      <c r="T212" s="216">
        <f>S212*H212</f>
        <v>0</v>
      </c>
      <c r="AR212" s="25" t="s">
        <v>221</v>
      </c>
      <c r="AT212" s="25" t="s">
        <v>216</v>
      </c>
      <c r="AU212" s="25" t="s">
        <v>86</v>
      </c>
      <c r="AY212" s="25" t="s">
        <v>214</v>
      </c>
      <c r="BE212" s="217">
        <f>IF(N212="základní",J212,0)</f>
        <v>0</v>
      </c>
      <c r="BF212" s="217">
        <f>IF(N212="snížená",J212,0)</f>
        <v>0</v>
      </c>
      <c r="BG212" s="217">
        <f>IF(N212="zákl. přenesená",J212,0)</f>
        <v>0</v>
      </c>
      <c r="BH212" s="217">
        <f>IF(N212="sníž. přenesená",J212,0)</f>
        <v>0</v>
      </c>
      <c r="BI212" s="217">
        <f>IF(N212="nulová",J212,0)</f>
        <v>0</v>
      </c>
      <c r="BJ212" s="25" t="s">
        <v>24</v>
      </c>
      <c r="BK212" s="217">
        <f>ROUND(I212*H212,2)</f>
        <v>0</v>
      </c>
      <c r="BL212" s="25" t="s">
        <v>221</v>
      </c>
      <c r="BM212" s="25" t="s">
        <v>1693</v>
      </c>
    </row>
    <row r="213" spans="2:47" s="1" customFormat="1" ht="27">
      <c r="B213" s="42"/>
      <c r="C213" s="64"/>
      <c r="D213" s="218" t="s">
        <v>223</v>
      </c>
      <c r="E213" s="64"/>
      <c r="F213" s="219" t="s">
        <v>1694</v>
      </c>
      <c r="G213" s="64"/>
      <c r="H213" s="64"/>
      <c r="I213" s="174"/>
      <c r="J213" s="64"/>
      <c r="K213" s="64"/>
      <c r="L213" s="62"/>
      <c r="M213" s="220"/>
      <c r="N213" s="43"/>
      <c r="O213" s="43"/>
      <c r="P213" s="43"/>
      <c r="Q213" s="43"/>
      <c r="R213" s="43"/>
      <c r="S213" s="43"/>
      <c r="T213" s="79"/>
      <c r="AT213" s="25" t="s">
        <v>223</v>
      </c>
      <c r="AU213" s="25" t="s">
        <v>86</v>
      </c>
    </row>
    <row r="214" spans="2:51" s="12" customFormat="1" ht="13.5">
      <c r="B214" s="221"/>
      <c r="C214" s="222"/>
      <c r="D214" s="223" t="s">
        <v>224</v>
      </c>
      <c r="E214" s="224" t="s">
        <v>22</v>
      </c>
      <c r="F214" s="225" t="s">
        <v>1695</v>
      </c>
      <c r="G214" s="222"/>
      <c r="H214" s="226">
        <v>1</v>
      </c>
      <c r="I214" s="227"/>
      <c r="J214" s="222"/>
      <c r="K214" s="222"/>
      <c r="L214" s="228"/>
      <c r="M214" s="229"/>
      <c r="N214" s="230"/>
      <c r="O214" s="230"/>
      <c r="P214" s="230"/>
      <c r="Q214" s="230"/>
      <c r="R214" s="230"/>
      <c r="S214" s="230"/>
      <c r="T214" s="231"/>
      <c r="AT214" s="232" t="s">
        <v>224</v>
      </c>
      <c r="AU214" s="232" t="s">
        <v>86</v>
      </c>
      <c r="AV214" s="12" t="s">
        <v>86</v>
      </c>
      <c r="AW214" s="12" t="s">
        <v>41</v>
      </c>
      <c r="AX214" s="12" t="s">
        <v>24</v>
      </c>
      <c r="AY214" s="232" t="s">
        <v>214</v>
      </c>
    </row>
    <row r="215" spans="2:65" s="1" customFormat="1" ht="22.5" customHeight="1">
      <c r="B215" s="42"/>
      <c r="C215" s="206" t="s">
        <v>717</v>
      </c>
      <c r="D215" s="206" t="s">
        <v>216</v>
      </c>
      <c r="E215" s="207" t="s">
        <v>1696</v>
      </c>
      <c r="F215" s="208" t="s">
        <v>1697</v>
      </c>
      <c r="G215" s="209" t="s">
        <v>313</v>
      </c>
      <c r="H215" s="210">
        <v>4</v>
      </c>
      <c r="I215" s="211"/>
      <c r="J215" s="212">
        <f>ROUND(I215*H215,2)</f>
        <v>0</v>
      </c>
      <c r="K215" s="208" t="s">
        <v>234</v>
      </c>
      <c r="L215" s="62"/>
      <c r="M215" s="213" t="s">
        <v>22</v>
      </c>
      <c r="N215" s="214" t="s">
        <v>49</v>
      </c>
      <c r="O215" s="43"/>
      <c r="P215" s="215">
        <f>O215*H215</f>
        <v>0</v>
      </c>
      <c r="Q215" s="215">
        <v>0.00702</v>
      </c>
      <c r="R215" s="215">
        <f>Q215*H215</f>
        <v>0.02808</v>
      </c>
      <c r="S215" s="215">
        <v>0</v>
      </c>
      <c r="T215" s="216">
        <f>S215*H215</f>
        <v>0</v>
      </c>
      <c r="AR215" s="25" t="s">
        <v>221</v>
      </c>
      <c r="AT215" s="25" t="s">
        <v>216</v>
      </c>
      <c r="AU215" s="25" t="s">
        <v>86</v>
      </c>
      <c r="AY215" s="25" t="s">
        <v>214</v>
      </c>
      <c r="BE215" s="217">
        <f>IF(N215="základní",J215,0)</f>
        <v>0</v>
      </c>
      <c r="BF215" s="217">
        <f>IF(N215="snížená",J215,0)</f>
        <v>0</v>
      </c>
      <c r="BG215" s="217">
        <f>IF(N215="zákl. přenesená",J215,0)</f>
        <v>0</v>
      </c>
      <c r="BH215" s="217">
        <f>IF(N215="sníž. přenesená",J215,0)</f>
        <v>0</v>
      </c>
      <c r="BI215" s="217">
        <f>IF(N215="nulová",J215,0)</f>
        <v>0</v>
      </c>
      <c r="BJ215" s="25" t="s">
        <v>24</v>
      </c>
      <c r="BK215" s="217">
        <f>ROUND(I215*H215,2)</f>
        <v>0</v>
      </c>
      <c r="BL215" s="25" t="s">
        <v>221</v>
      </c>
      <c r="BM215" s="25" t="s">
        <v>1698</v>
      </c>
    </row>
    <row r="216" spans="2:47" s="1" customFormat="1" ht="13.5">
      <c r="B216" s="42"/>
      <c r="C216" s="64"/>
      <c r="D216" s="218" t="s">
        <v>223</v>
      </c>
      <c r="E216" s="64"/>
      <c r="F216" s="219" t="s">
        <v>1699</v>
      </c>
      <c r="G216" s="64"/>
      <c r="H216" s="64"/>
      <c r="I216" s="174"/>
      <c r="J216" s="64"/>
      <c r="K216" s="64"/>
      <c r="L216" s="62"/>
      <c r="M216" s="220"/>
      <c r="N216" s="43"/>
      <c r="O216" s="43"/>
      <c r="P216" s="43"/>
      <c r="Q216" s="43"/>
      <c r="R216" s="43"/>
      <c r="S216" s="43"/>
      <c r="T216" s="79"/>
      <c r="AT216" s="25" t="s">
        <v>223</v>
      </c>
      <c r="AU216" s="25" t="s">
        <v>86</v>
      </c>
    </row>
    <row r="217" spans="2:51" s="12" customFormat="1" ht="13.5">
      <c r="B217" s="221"/>
      <c r="C217" s="222"/>
      <c r="D217" s="223" t="s">
        <v>224</v>
      </c>
      <c r="E217" s="224" t="s">
        <v>22</v>
      </c>
      <c r="F217" s="225" t="s">
        <v>1668</v>
      </c>
      <c r="G217" s="222"/>
      <c r="H217" s="226">
        <v>4</v>
      </c>
      <c r="I217" s="227"/>
      <c r="J217" s="222"/>
      <c r="K217" s="222"/>
      <c r="L217" s="228"/>
      <c r="M217" s="229"/>
      <c r="N217" s="230"/>
      <c r="O217" s="230"/>
      <c r="P217" s="230"/>
      <c r="Q217" s="230"/>
      <c r="R217" s="230"/>
      <c r="S217" s="230"/>
      <c r="T217" s="231"/>
      <c r="AT217" s="232" t="s">
        <v>224</v>
      </c>
      <c r="AU217" s="232" t="s">
        <v>86</v>
      </c>
      <c r="AV217" s="12" t="s">
        <v>86</v>
      </c>
      <c r="AW217" s="12" t="s">
        <v>41</v>
      </c>
      <c r="AX217" s="12" t="s">
        <v>24</v>
      </c>
      <c r="AY217" s="232" t="s">
        <v>214</v>
      </c>
    </row>
    <row r="218" spans="2:65" s="1" customFormat="1" ht="22.5" customHeight="1">
      <c r="B218" s="42"/>
      <c r="C218" s="236" t="s">
        <v>724</v>
      </c>
      <c r="D218" s="236" t="s">
        <v>179</v>
      </c>
      <c r="E218" s="237" t="s">
        <v>1700</v>
      </c>
      <c r="F218" s="238" t="s">
        <v>1701</v>
      </c>
      <c r="G218" s="239" t="s">
        <v>313</v>
      </c>
      <c r="H218" s="240">
        <v>4</v>
      </c>
      <c r="I218" s="241"/>
      <c r="J218" s="242">
        <f>ROUND(I218*H218,2)</f>
        <v>0</v>
      </c>
      <c r="K218" s="238" t="s">
        <v>22</v>
      </c>
      <c r="L218" s="243"/>
      <c r="M218" s="244" t="s">
        <v>22</v>
      </c>
      <c r="N218" s="245" t="s">
        <v>49</v>
      </c>
      <c r="O218" s="43"/>
      <c r="P218" s="215">
        <f>O218*H218</f>
        <v>0</v>
      </c>
      <c r="Q218" s="215">
        <v>0.071</v>
      </c>
      <c r="R218" s="215">
        <f>Q218*H218</f>
        <v>0.284</v>
      </c>
      <c r="S218" s="215">
        <v>0</v>
      </c>
      <c r="T218" s="216">
        <f>S218*H218</f>
        <v>0</v>
      </c>
      <c r="AR218" s="25" t="s">
        <v>262</v>
      </c>
      <c r="AT218" s="25" t="s">
        <v>179</v>
      </c>
      <c r="AU218" s="25" t="s">
        <v>86</v>
      </c>
      <c r="AY218" s="25" t="s">
        <v>214</v>
      </c>
      <c r="BE218" s="217">
        <f>IF(N218="základní",J218,0)</f>
        <v>0</v>
      </c>
      <c r="BF218" s="217">
        <f>IF(N218="snížená",J218,0)</f>
        <v>0</v>
      </c>
      <c r="BG218" s="217">
        <f>IF(N218="zákl. přenesená",J218,0)</f>
        <v>0</v>
      </c>
      <c r="BH218" s="217">
        <f>IF(N218="sníž. přenesená",J218,0)</f>
        <v>0</v>
      </c>
      <c r="BI218" s="217">
        <f>IF(N218="nulová",J218,0)</f>
        <v>0</v>
      </c>
      <c r="BJ218" s="25" t="s">
        <v>24</v>
      </c>
      <c r="BK218" s="217">
        <f>ROUND(I218*H218,2)</f>
        <v>0</v>
      </c>
      <c r="BL218" s="25" t="s">
        <v>221</v>
      </c>
      <c r="BM218" s="25" t="s">
        <v>1702</v>
      </c>
    </row>
    <row r="219" spans="2:51" s="12" customFormat="1" ht="13.5">
      <c r="B219" s="221"/>
      <c r="C219" s="222"/>
      <c r="D219" s="223" t="s">
        <v>224</v>
      </c>
      <c r="E219" s="224" t="s">
        <v>22</v>
      </c>
      <c r="F219" s="225" t="s">
        <v>1703</v>
      </c>
      <c r="G219" s="222"/>
      <c r="H219" s="226">
        <v>4</v>
      </c>
      <c r="I219" s="227"/>
      <c r="J219" s="222"/>
      <c r="K219" s="222"/>
      <c r="L219" s="228"/>
      <c r="M219" s="229"/>
      <c r="N219" s="230"/>
      <c r="O219" s="230"/>
      <c r="P219" s="230"/>
      <c r="Q219" s="230"/>
      <c r="R219" s="230"/>
      <c r="S219" s="230"/>
      <c r="T219" s="231"/>
      <c r="AT219" s="232" t="s">
        <v>224</v>
      </c>
      <c r="AU219" s="232" t="s">
        <v>86</v>
      </c>
      <c r="AV219" s="12" t="s">
        <v>86</v>
      </c>
      <c r="AW219" s="12" t="s">
        <v>41</v>
      </c>
      <c r="AX219" s="12" t="s">
        <v>24</v>
      </c>
      <c r="AY219" s="232" t="s">
        <v>214</v>
      </c>
    </row>
    <row r="220" spans="2:65" s="1" customFormat="1" ht="22.5" customHeight="1">
      <c r="B220" s="42"/>
      <c r="C220" s="206" t="s">
        <v>729</v>
      </c>
      <c r="D220" s="206" t="s">
        <v>216</v>
      </c>
      <c r="E220" s="207" t="s">
        <v>1704</v>
      </c>
      <c r="F220" s="208" t="s">
        <v>1705</v>
      </c>
      <c r="G220" s="209" t="s">
        <v>307</v>
      </c>
      <c r="H220" s="210">
        <v>51.83</v>
      </c>
      <c r="I220" s="211"/>
      <c r="J220" s="212">
        <f>ROUND(I220*H220,2)</f>
        <v>0</v>
      </c>
      <c r="K220" s="208" t="s">
        <v>234</v>
      </c>
      <c r="L220" s="62"/>
      <c r="M220" s="213" t="s">
        <v>22</v>
      </c>
      <c r="N220" s="214" t="s">
        <v>49</v>
      </c>
      <c r="O220" s="43"/>
      <c r="P220" s="215">
        <f>O220*H220</f>
        <v>0</v>
      </c>
      <c r="Q220" s="215">
        <v>0.00013</v>
      </c>
      <c r="R220" s="215">
        <f>Q220*H220</f>
        <v>0.006737899999999999</v>
      </c>
      <c r="S220" s="215">
        <v>0</v>
      </c>
      <c r="T220" s="216">
        <f>S220*H220</f>
        <v>0</v>
      </c>
      <c r="AR220" s="25" t="s">
        <v>221</v>
      </c>
      <c r="AT220" s="25" t="s">
        <v>216</v>
      </c>
      <c r="AU220" s="25" t="s">
        <v>86</v>
      </c>
      <c r="AY220" s="25" t="s">
        <v>214</v>
      </c>
      <c r="BE220" s="217">
        <f>IF(N220="základní",J220,0)</f>
        <v>0</v>
      </c>
      <c r="BF220" s="217">
        <f>IF(N220="snížená",J220,0)</f>
        <v>0</v>
      </c>
      <c r="BG220" s="217">
        <f>IF(N220="zákl. přenesená",J220,0)</f>
        <v>0</v>
      </c>
      <c r="BH220" s="217">
        <f>IF(N220="sníž. přenesená",J220,0)</f>
        <v>0</v>
      </c>
      <c r="BI220" s="217">
        <f>IF(N220="nulová",J220,0)</f>
        <v>0</v>
      </c>
      <c r="BJ220" s="25" t="s">
        <v>24</v>
      </c>
      <c r="BK220" s="217">
        <f>ROUND(I220*H220,2)</f>
        <v>0</v>
      </c>
      <c r="BL220" s="25" t="s">
        <v>221</v>
      </c>
      <c r="BM220" s="25" t="s">
        <v>1706</v>
      </c>
    </row>
    <row r="221" spans="2:47" s="1" customFormat="1" ht="13.5">
      <c r="B221" s="42"/>
      <c r="C221" s="64"/>
      <c r="D221" s="218" t="s">
        <v>223</v>
      </c>
      <c r="E221" s="64"/>
      <c r="F221" s="219" t="s">
        <v>1707</v>
      </c>
      <c r="G221" s="64"/>
      <c r="H221" s="64"/>
      <c r="I221" s="174"/>
      <c r="J221" s="64"/>
      <c r="K221" s="64"/>
      <c r="L221" s="62"/>
      <c r="M221" s="220"/>
      <c r="N221" s="43"/>
      <c r="O221" s="43"/>
      <c r="P221" s="43"/>
      <c r="Q221" s="43"/>
      <c r="R221" s="43"/>
      <c r="S221" s="43"/>
      <c r="T221" s="79"/>
      <c r="AT221" s="25" t="s">
        <v>223</v>
      </c>
      <c r="AU221" s="25" t="s">
        <v>86</v>
      </c>
    </row>
    <row r="222" spans="2:51" s="12" customFormat="1" ht="13.5">
      <c r="B222" s="221"/>
      <c r="C222" s="222"/>
      <c r="D222" s="218" t="s">
        <v>224</v>
      </c>
      <c r="E222" s="233" t="s">
        <v>22</v>
      </c>
      <c r="F222" s="234" t="s">
        <v>1708</v>
      </c>
      <c r="G222" s="222"/>
      <c r="H222" s="235">
        <v>51.83</v>
      </c>
      <c r="I222" s="227"/>
      <c r="J222" s="222"/>
      <c r="K222" s="222"/>
      <c r="L222" s="228"/>
      <c r="M222" s="229"/>
      <c r="N222" s="230"/>
      <c r="O222" s="230"/>
      <c r="P222" s="230"/>
      <c r="Q222" s="230"/>
      <c r="R222" s="230"/>
      <c r="S222" s="230"/>
      <c r="T222" s="231"/>
      <c r="AT222" s="232" t="s">
        <v>224</v>
      </c>
      <c r="AU222" s="232" t="s">
        <v>86</v>
      </c>
      <c r="AV222" s="12" t="s">
        <v>86</v>
      </c>
      <c r="AW222" s="12" t="s">
        <v>41</v>
      </c>
      <c r="AX222" s="12" t="s">
        <v>24</v>
      </c>
      <c r="AY222" s="232" t="s">
        <v>214</v>
      </c>
    </row>
    <row r="223" spans="2:63" s="11" customFormat="1" ht="29.85" customHeight="1">
      <c r="B223" s="189"/>
      <c r="C223" s="190"/>
      <c r="D223" s="203" t="s">
        <v>77</v>
      </c>
      <c r="E223" s="204" t="s">
        <v>444</v>
      </c>
      <c r="F223" s="204" t="s">
        <v>445</v>
      </c>
      <c r="G223" s="190"/>
      <c r="H223" s="190"/>
      <c r="I223" s="193"/>
      <c r="J223" s="205">
        <f>BK223</f>
        <v>0</v>
      </c>
      <c r="K223" s="190"/>
      <c r="L223" s="195"/>
      <c r="M223" s="196"/>
      <c r="N223" s="197"/>
      <c r="O223" s="197"/>
      <c r="P223" s="198">
        <f>SUM(P224:P225)</f>
        <v>0</v>
      </c>
      <c r="Q223" s="197"/>
      <c r="R223" s="198">
        <f>SUM(R224:R225)</f>
        <v>0</v>
      </c>
      <c r="S223" s="197"/>
      <c r="T223" s="199">
        <f>SUM(T224:T225)</f>
        <v>0</v>
      </c>
      <c r="AR223" s="200" t="s">
        <v>24</v>
      </c>
      <c r="AT223" s="201" t="s">
        <v>77</v>
      </c>
      <c r="AU223" s="201" t="s">
        <v>24</v>
      </c>
      <c r="AY223" s="200" t="s">
        <v>214</v>
      </c>
      <c r="BK223" s="202">
        <f>SUM(BK224:BK225)</f>
        <v>0</v>
      </c>
    </row>
    <row r="224" spans="2:65" s="1" customFormat="1" ht="22.5" customHeight="1">
      <c r="B224" s="42"/>
      <c r="C224" s="206" t="s">
        <v>735</v>
      </c>
      <c r="D224" s="206" t="s">
        <v>216</v>
      </c>
      <c r="E224" s="207" t="s">
        <v>1709</v>
      </c>
      <c r="F224" s="208" t="s">
        <v>1710</v>
      </c>
      <c r="G224" s="209" t="s">
        <v>373</v>
      </c>
      <c r="H224" s="210">
        <v>21.579</v>
      </c>
      <c r="I224" s="211"/>
      <c r="J224" s="212">
        <f>ROUND(I224*H224,2)</f>
        <v>0</v>
      </c>
      <c r="K224" s="208" t="s">
        <v>234</v>
      </c>
      <c r="L224" s="62"/>
      <c r="M224" s="213" t="s">
        <v>22</v>
      </c>
      <c r="N224" s="214" t="s">
        <v>49</v>
      </c>
      <c r="O224" s="43"/>
      <c r="P224" s="215">
        <f>O224*H224</f>
        <v>0</v>
      </c>
      <c r="Q224" s="215">
        <v>0</v>
      </c>
      <c r="R224" s="215">
        <f>Q224*H224</f>
        <v>0</v>
      </c>
      <c r="S224" s="215">
        <v>0</v>
      </c>
      <c r="T224" s="216">
        <f>S224*H224</f>
        <v>0</v>
      </c>
      <c r="AR224" s="25" t="s">
        <v>221</v>
      </c>
      <c r="AT224" s="25" t="s">
        <v>216</v>
      </c>
      <c r="AU224" s="25" t="s">
        <v>86</v>
      </c>
      <c r="AY224" s="25" t="s">
        <v>214</v>
      </c>
      <c r="BE224" s="217">
        <f>IF(N224="základní",J224,0)</f>
        <v>0</v>
      </c>
      <c r="BF224" s="217">
        <f>IF(N224="snížená",J224,0)</f>
        <v>0</v>
      </c>
      <c r="BG224" s="217">
        <f>IF(N224="zákl. přenesená",J224,0)</f>
        <v>0</v>
      </c>
      <c r="BH224" s="217">
        <f>IF(N224="sníž. přenesená",J224,0)</f>
        <v>0</v>
      </c>
      <c r="BI224" s="217">
        <f>IF(N224="nulová",J224,0)</f>
        <v>0</v>
      </c>
      <c r="BJ224" s="25" t="s">
        <v>24</v>
      </c>
      <c r="BK224" s="217">
        <f>ROUND(I224*H224,2)</f>
        <v>0</v>
      </c>
      <c r="BL224" s="25" t="s">
        <v>221</v>
      </c>
      <c r="BM224" s="25" t="s">
        <v>1711</v>
      </c>
    </row>
    <row r="225" spans="2:47" s="1" customFormat="1" ht="27">
      <c r="B225" s="42"/>
      <c r="C225" s="64"/>
      <c r="D225" s="218" t="s">
        <v>223</v>
      </c>
      <c r="E225" s="64"/>
      <c r="F225" s="219" t="s">
        <v>1712</v>
      </c>
      <c r="G225" s="64"/>
      <c r="H225" s="64"/>
      <c r="I225" s="174"/>
      <c r="J225" s="64"/>
      <c r="K225" s="64"/>
      <c r="L225" s="62"/>
      <c r="M225" s="271"/>
      <c r="N225" s="272"/>
      <c r="O225" s="272"/>
      <c r="P225" s="272"/>
      <c r="Q225" s="272"/>
      <c r="R225" s="272"/>
      <c r="S225" s="272"/>
      <c r="T225" s="273"/>
      <c r="AT225" s="25" t="s">
        <v>223</v>
      </c>
      <c r="AU225" s="25" t="s">
        <v>86</v>
      </c>
    </row>
    <row r="226" spans="2:12" s="1" customFormat="1" ht="6.95" customHeight="1">
      <c r="B226" s="57"/>
      <c r="C226" s="58"/>
      <c r="D226" s="58"/>
      <c r="E226" s="58"/>
      <c r="F226" s="58"/>
      <c r="G226" s="58"/>
      <c r="H226" s="58"/>
      <c r="I226" s="150"/>
      <c r="J226" s="58"/>
      <c r="K226" s="58"/>
      <c r="L226" s="62"/>
    </row>
  </sheetData>
  <sheetProtection password="CC35" sheet="1" objects="1" scenarios="1" formatCells="0" formatColumns="0" formatRows="0" sort="0" autoFilter="0"/>
  <autoFilter ref="C86:K225"/>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9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100</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1713</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ROUND(J84,2)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ROUND(SUM(BE84:BE96),2)</f>
        <v>0</v>
      </c>
      <c r="G32" s="43"/>
      <c r="H32" s="43"/>
      <c r="I32" s="142">
        <v>0.21</v>
      </c>
      <c r="J32" s="141">
        <f>ROUND(ROUND((SUM(BE84:BE96)),2)*I32,2)</f>
        <v>0</v>
      </c>
      <c r="K32" s="46"/>
    </row>
    <row r="33" spans="2:11" s="1" customFormat="1" ht="14.45" customHeight="1">
      <c r="B33" s="42"/>
      <c r="C33" s="43"/>
      <c r="D33" s="43"/>
      <c r="E33" s="50" t="s">
        <v>50</v>
      </c>
      <c r="F33" s="141">
        <f>ROUND(SUM(BF84:BF96),2)</f>
        <v>0</v>
      </c>
      <c r="G33" s="43"/>
      <c r="H33" s="43"/>
      <c r="I33" s="142">
        <v>0.15</v>
      </c>
      <c r="J33" s="141">
        <f>ROUND(ROUND((SUM(BF84:BF96)),2)*I33,2)</f>
        <v>0</v>
      </c>
      <c r="K33" s="46"/>
    </row>
    <row r="34" spans="2:11" s="1" customFormat="1" ht="14.45" customHeight="1" hidden="1">
      <c r="B34" s="42"/>
      <c r="C34" s="43"/>
      <c r="D34" s="43"/>
      <c r="E34" s="50" t="s">
        <v>51</v>
      </c>
      <c r="F34" s="141">
        <f>ROUND(SUM(BG84:BG96),2)</f>
        <v>0</v>
      </c>
      <c r="G34" s="43"/>
      <c r="H34" s="43"/>
      <c r="I34" s="142">
        <v>0.21</v>
      </c>
      <c r="J34" s="141">
        <v>0</v>
      </c>
      <c r="K34" s="46"/>
    </row>
    <row r="35" spans="2:11" s="1" customFormat="1" ht="14.45" customHeight="1" hidden="1">
      <c r="B35" s="42"/>
      <c r="C35" s="43"/>
      <c r="D35" s="43"/>
      <c r="E35" s="50" t="s">
        <v>52</v>
      </c>
      <c r="F35" s="141">
        <f>ROUND(SUM(BH84:BH96),2)</f>
        <v>0</v>
      </c>
      <c r="G35" s="43"/>
      <c r="H35" s="43"/>
      <c r="I35" s="142">
        <v>0.15</v>
      </c>
      <c r="J35" s="141">
        <v>0</v>
      </c>
      <c r="K35" s="46"/>
    </row>
    <row r="36" spans="2:11" s="1" customFormat="1" ht="14.45" customHeight="1" hidden="1">
      <c r="B36" s="42"/>
      <c r="C36" s="43"/>
      <c r="D36" s="43"/>
      <c r="E36" s="50" t="s">
        <v>53</v>
      </c>
      <c r="F36" s="141">
        <f>ROUND(SUM(BI84:BI96),2)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SO-01-4 - Přípojka NN</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J84</f>
        <v>0</v>
      </c>
      <c r="K60" s="46"/>
      <c r="AU60" s="25" t="s">
        <v>189</v>
      </c>
    </row>
    <row r="61" spans="2:11" s="8" customFormat="1" ht="24.95" customHeight="1">
      <c r="B61" s="160"/>
      <c r="C61" s="161"/>
      <c r="D61" s="162" t="s">
        <v>497</v>
      </c>
      <c r="E61" s="163"/>
      <c r="F61" s="163"/>
      <c r="G61" s="163"/>
      <c r="H61" s="163"/>
      <c r="I61" s="164"/>
      <c r="J61" s="165">
        <f>J85</f>
        <v>0</v>
      </c>
      <c r="K61" s="166"/>
    </row>
    <row r="62" spans="2:11" s="9" customFormat="1" ht="19.9" customHeight="1">
      <c r="B62" s="167"/>
      <c r="C62" s="168"/>
      <c r="D62" s="169" t="s">
        <v>498</v>
      </c>
      <c r="E62" s="170"/>
      <c r="F62" s="170"/>
      <c r="G62" s="170"/>
      <c r="H62" s="170"/>
      <c r="I62" s="171"/>
      <c r="J62" s="172">
        <f>J86</f>
        <v>0</v>
      </c>
      <c r="K62" s="173"/>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0"/>
      <c r="J64" s="58"/>
      <c r="K64" s="59"/>
    </row>
    <row r="68" spans="2:12" s="1" customFormat="1" ht="6.95" customHeight="1">
      <c r="B68" s="60"/>
      <c r="C68" s="61"/>
      <c r="D68" s="61"/>
      <c r="E68" s="61"/>
      <c r="F68" s="61"/>
      <c r="G68" s="61"/>
      <c r="H68" s="61"/>
      <c r="I68" s="153"/>
      <c r="J68" s="61"/>
      <c r="K68" s="61"/>
      <c r="L68" s="62"/>
    </row>
    <row r="69" spans="2:12" s="1" customFormat="1" ht="36.95" customHeight="1">
      <c r="B69" s="42"/>
      <c r="C69" s="63" t="s">
        <v>198</v>
      </c>
      <c r="D69" s="64"/>
      <c r="E69" s="64"/>
      <c r="F69" s="64"/>
      <c r="G69" s="64"/>
      <c r="H69" s="64"/>
      <c r="I69" s="174"/>
      <c r="J69" s="64"/>
      <c r="K69" s="64"/>
      <c r="L69" s="62"/>
    </row>
    <row r="70" spans="2:12" s="1" customFormat="1" ht="6.95" customHeight="1">
      <c r="B70" s="42"/>
      <c r="C70" s="64"/>
      <c r="D70" s="64"/>
      <c r="E70" s="64"/>
      <c r="F70" s="64"/>
      <c r="G70" s="64"/>
      <c r="H70" s="64"/>
      <c r="I70" s="174"/>
      <c r="J70" s="64"/>
      <c r="K70" s="64"/>
      <c r="L70" s="62"/>
    </row>
    <row r="71" spans="2:12" s="1" customFormat="1" ht="14.45" customHeight="1">
      <c r="B71" s="42"/>
      <c r="C71" s="66" t="s">
        <v>18</v>
      </c>
      <c r="D71" s="64"/>
      <c r="E71" s="64"/>
      <c r="F71" s="64"/>
      <c r="G71" s="64"/>
      <c r="H71" s="64"/>
      <c r="I71" s="174"/>
      <c r="J71" s="64"/>
      <c r="K71" s="64"/>
      <c r="L71" s="62"/>
    </row>
    <row r="72" spans="2:12" s="1" customFormat="1" ht="22.5" customHeight="1">
      <c r="B72" s="42"/>
      <c r="C72" s="64"/>
      <c r="D72" s="64"/>
      <c r="E72" s="421" t="str">
        <f>E7</f>
        <v>Splašková kanalizace a ČOV Drhovy</v>
      </c>
      <c r="F72" s="422"/>
      <c r="G72" s="422"/>
      <c r="H72" s="422"/>
      <c r="I72" s="174"/>
      <c r="J72" s="64"/>
      <c r="K72" s="64"/>
      <c r="L72" s="62"/>
    </row>
    <row r="73" spans="2:12" ht="13.5">
      <c r="B73" s="29"/>
      <c r="C73" s="66" t="s">
        <v>175</v>
      </c>
      <c r="D73" s="175"/>
      <c r="E73" s="175"/>
      <c r="F73" s="175"/>
      <c r="G73" s="175"/>
      <c r="H73" s="175"/>
      <c r="J73" s="175"/>
      <c r="K73" s="175"/>
      <c r="L73" s="176"/>
    </row>
    <row r="74" spans="2:12" s="1" customFormat="1" ht="22.5" customHeight="1">
      <c r="B74" s="42"/>
      <c r="C74" s="64"/>
      <c r="D74" s="64"/>
      <c r="E74" s="421" t="s">
        <v>178</v>
      </c>
      <c r="F74" s="423"/>
      <c r="G74" s="423"/>
      <c r="H74" s="423"/>
      <c r="I74" s="174"/>
      <c r="J74" s="64"/>
      <c r="K74" s="64"/>
      <c r="L74" s="62"/>
    </row>
    <row r="75" spans="2:12" s="1" customFormat="1" ht="14.45" customHeight="1">
      <c r="B75" s="42"/>
      <c r="C75" s="66" t="s">
        <v>181</v>
      </c>
      <c r="D75" s="64"/>
      <c r="E75" s="64"/>
      <c r="F75" s="64"/>
      <c r="G75" s="64"/>
      <c r="H75" s="64"/>
      <c r="I75" s="174"/>
      <c r="J75" s="64"/>
      <c r="K75" s="64"/>
      <c r="L75" s="62"/>
    </row>
    <row r="76" spans="2:12" s="1" customFormat="1" ht="23.25" customHeight="1">
      <c r="B76" s="42"/>
      <c r="C76" s="64"/>
      <c r="D76" s="64"/>
      <c r="E76" s="392" t="str">
        <f>E11</f>
        <v>SO-01-4 - Přípojka NN</v>
      </c>
      <c r="F76" s="423"/>
      <c r="G76" s="423"/>
      <c r="H76" s="423"/>
      <c r="I76" s="174"/>
      <c r="J76" s="64"/>
      <c r="K76" s="64"/>
      <c r="L76" s="62"/>
    </row>
    <row r="77" spans="2:12" s="1" customFormat="1" ht="6.95" customHeight="1">
      <c r="B77" s="42"/>
      <c r="C77" s="64"/>
      <c r="D77" s="64"/>
      <c r="E77" s="64"/>
      <c r="F77" s="64"/>
      <c r="G77" s="64"/>
      <c r="H77" s="64"/>
      <c r="I77" s="174"/>
      <c r="J77" s="64"/>
      <c r="K77" s="64"/>
      <c r="L77" s="62"/>
    </row>
    <row r="78" spans="2:12" s="1" customFormat="1" ht="18" customHeight="1">
      <c r="B78" s="42"/>
      <c r="C78" s="66" t="s">
        <v>25</v>
      </c>
      <c r="D78" s="64"/>
      <c r="E78" s="64"/>
      <c r="F78" s="177" t="str">
        <f>F14</f>
        <v>Drhovy</v>
      </c>
      <c r="G78" s="64"/>
      <c r="H78" s="64"/>
      <c r="I78" s="178" t="s">
        <v>27</v>
      </c>
      <c r="J78" s="74" t="str">
        <f>IF(J14="","",J14)</f>
        <v>23.8.2016</v>
      </c>
      <c r="K78" s="64"/>
      <c r="L78" s="62"/>
    </row>
    <row r="79" spans="2:12" s="1" customFormat="1" ht="6.95" customHeight="1">
      <c r="B79" s="42"/>
      <c r="C79" s="64"/>
      <c r="D79" s="64"/>
      <c r="E79" s="64"/>
      <c r="F79" s="64"/>
      <c r="G79" s="64"/>
      <c r="H79" s="64"/>
      <c r="I79" s="174"/>
      <c r="J79" s="64"/>
      <c r="K79" s="64"/>
      <c r="L79" s="62"/>
    </row>
    <row r="80" spans="2:12" s="1" customFormat="1" ht="13.5">
      <c r="B80" s="42"/>
      <c r="C80" s="66" t="s">
        <v>31</v>
      </c>
      <c r="D80" s="64"/>
      <c r="E80" s="64"/>
      <c r="F80" s="177" t="str">
        <f>E17</f>
        <v>Obec Drhovy, Drhovy 65, 263 01 Dobříš</v>
      </c>
      <c r="G80" s="64"/>
      <c r="H80" s="64"/>
      <c r="I80" s="178" t="s">
        <v>37</v>
      </c>
      <c r="J80" s="177" t="str">
        <f>E23</f>
        <v>UREŠ vhprojekt s.r.o.</v>
      </c>
      <c r="K80" s="64"/>
      <c r="L80" s="62"/>
    </row>
    <row r="81" spans="2:12" s="1" customFormat="1" ht="14.45" customHeight="1">
      <c r="B81" s="42"/>
      <c r="C81" s="66" t="s">
        <v>35</v>
      </c>
      <c r="D81" s="64"/>
      <c r="E81" s="64"/>
      <c r="F81" s="177" t="str">
        <f>IF(E20="","",E20)</f>
        <v/>
      </c>
      <c r="G81" s="64"/>
      <c r="H81" s="64"/>
      <c r="I81" s="174"/>
      <c r="J81" s="64"/>
      <c r="K81" s="64"/>
      <c r="L81" s="62"/>
    </row>
    <row r="82" spans="2:12" s="1" customFormat="1" ht="10.35" customHeight="1">
      <c r="B82" s="42"/>
      <c r="C82" s="64"/>
      <c r="D82" s="64"/>
      <c r="E82" s="64"/>
      <c r="F82" s="64"/>
      <c r="G82" s="64"/>
      <c r="H82" s="64"/>
      <c r="I82" s="174"/>
      <c r="J82" s="64"/>
      <c r="K82" s="64"/>
      <c r="L82" s="62"/>
    </row>
    <row r="83" spans="2:20" s="10" customFormat="1" ht="29.25" customHeight="1">
      <c r="B83" s="179"/>
      <c r="C83" s="180" t="s">
        <v>199</v>
      </c>
      <c r="D83" s="181" t="s">
        <v>63</v>
      </c>
      <c r="E83" s="181" t="s">
        <v>59</v>
      </c>
      <c r="F83" s="181" t="s">
        <v>200</v>
      </c>
      <c r="G83" s="181" t="s">
        <v>201</v>
      </c>
      <c r="H83" s="181" t="s">
        <v>202</v>
      </c>
      <c r="I83" s="182" t="s">
        <v>203</v>
      </c>
      <c r="J83" s="181" t="s">
        <v>187</v>
      </c>
      <c r="K83" s="183" t="s">
        <v>204</v>
      </c>
      <c r="L83" s="184"/>
      <c r="M83" s="82" t="s">
        <v>205</v>
      </c>
      <c r="N83" s="83" t="s">
        <v>48</v>
      </c>
      <c r="O83" s="83" t="s">
        <v>206</v>
      </c>
      <c r="P83" s="83" t="s">
        <v>207</v>
      </c>
      <c r="Q83" s="83" t="s">
        <v>208</v>
      </c>
      <c r="R83" s="83" t="s">
        <v>209</v>
      </c>
      <c r="S83" s="83" t="s">
        <v>210</v>
      </c>
      <c r="T83" s="84" t="s">
        <v>211</v>
      </c>
    </row>
    <row r="84" spans="2:63" s="1" customFormat="1" ht="29.25" customHeight="1">
      <c r="B84" s="42"/>
      <c r="C84" s="88" t="s">
        <v>188</v>
      </c>
      <c r="D84" s="64"/>
      <c r="E84" s="64"/>
      <c r="F84" s="64"/>
      <c r="G84" s="64"/>
      <c r="H84" s="64"/>
      <c r="I84" s="174"/>
      <c r="J84" s="185">
        <f>BK84</f>
        <v>0</v>
      </c>
      <c r="K84" s="64"/>
      <c r="L84" s="62"/>
      <c r="M84" s="85"/>
      <c r="N84" s="86"/>
      <c r="O84" s="86"/>
      <c r="P84" s="186">
        <f>P85</f>
        <v>0</v>
      </c>
      <c r="Q84" s="86"/>
      <c r="R84" s="186">
        <f>R85</f>
        <v>0</v>
      </c>
      <c r="S84" s="86"/>
      <c r="T84" s="187">
        <f>T85</f>
        <v>0</v>
      </c>
      <c r="AT84" s="25" t="s">
        <v>77</v>
      </c>
      <c r="AU84" s="25" t="s">
        <v>189</v>
      </c>
      <c r="BK84" s="188">
        <f>BK85</f>
        <v>0</v>
      </c>
    </row>
    <row r="85" spans="2:63" s="11" customFormat="1" ht="37.35" customHeight="1">
      <c r="B85" s="189"/>
      <c r="C85" s="190"/>
      <c r="D85" s="191" t="s">
        <v>77</v>
      </c>
      <c r="E85" s="192" t="s">
        <v>179</v>
      </c>
      <c r="F85" s="192" t="s">
        <v>1374</v>
      </c>
      <c r="G85" s="190"/>
      <c r="H85" s="190"/>
      <c r="I85" s="193"/>
      <c r="J85" s="194">
        <f>BK85</f>
        <v>0</v>
      </c>
      <c r="K85" s="190"/>
      <c r="L85" s="195"/>
      <c r="M85" s="196"/>
      <c r="N85" s="197"/>
      <c r="O85" s="197"/>
      <c r="P85" s="198">
        <f>P86</f>
        <v>0</v>
      </c>
      <c r="Q85" s="197"/>
      <c r="R85" s="198">
        <f>R86</f>
        <v>0</v>
      </c>
      <c r="S85" s="197"/>
      <c r="T85" s="199">
        <f>T86</f>
        <v>0</v>
      </c>
      <c r="AR85" s="200" t="s">
        <v>124</v>
      </c>
      <c r="AT85" s="201" t="s">
        <v>77</v>
      </c>
      <c r="AU85" s="201" t="s">
        <v>78</v>
      </c>
      <c r="AY85" s="200" t="s">
        <v>214</v>
      </c>
      <c r="BK85" s="202">
        <f>BK86</f>
        <v>0</v>
      </c>
    </row>
    <row r="86" spans="2:63" s="11" customFormat="1" ht="19.9" customHeight="1">
      <c r="B86" s="189"/>
      <c r="C86" s="190"/>
      <c r="D86" s="203" t="s">
        <v>77</v>
      </c>
      <c r="E86" s="204" t="s">
        <v>1375</v>
      </c>
      <c r="F86" s="204" t="s">
        <v>1376</v>
      </c>
      <c r="G86" s="190"/>
      <c r="H86" s="190"/>
      <c r="I86" s="193"/>
      <c r="J86" s="205">
        <f>BK86</f>
        <v>0</v>
      </c>
      <c r="K86" s="190"/>
      <c r="L86" s="195"/>
      <c r="M86" s="196"/>
      <c r="N86" s="197"/>
      <c r="O86" s="197"/>
      <c r="P86" s="198">
        <f>SUM(P87:P96)</f>
        <v>0</v>
      </c>
      <c r="Q86" s="197"/>
      <c r="R86" s="198">
        <f>SUM(R87:R96)</f>
        <v>0</v>
      </c>
      <c r="S86" s="197"/>
      <c r="T86" s="199">
        <f>SUM(T87:T96)</f>
        <v>0</v>
      </c>
      <c r="AR86" s="200" t="s">
        <v>124</v>
      </c>
      <c r="AT86" s="201" t="s">
        <v>77</v>
      </c>
      <c r="AU86" s="201" t="s">
        <v>24</v>
      </c>
      <c r="AY86" s="200" t="s">
        <v>214</v>
      </c>
      <c r="BK86" s="202">
        <f>SUM(BK87:BK96)</f>
        <v>0</v>
      </c>
    </row>
    <row r="87" spans="2:65" s="1" customFormat="1" ht="22.5" customHeight="1">
      <c r="B87" s="42"/>
      <c r="C87" s="206" t="s">
        <v>24</v>
      </c>
      <c r="D87" s="206" t="s">
        <v>216</v>
      </c>
      <c r="E87" s="207" t="s">
        <v>1714</v>
      </c>
      <c r="F87" s="208" t="s">
        <v>1379</v>
      </c>
      <c r="G87" s="209" t="s">
        <v>441</v>
      </c>
      <c r="H87" s="210">
        <v>1</v>
      </c>
      <c r="I87" s="211"/>
      <c r="J87" s="212">
        <f>ROUND(I87*H87,2)</f>
        <v>0</v>
      </c>
      <c r="K87" s="208" t="s">
        <v>22</v>
      </c>
      <c r="L87" s="62"/>
      <c r="M87" s="213" t="s">
        <v>22</v>
      </c>
      <c r="N87" s="214" t="s">
        <v>49</v>
      </c>
      <c r="O87" s="43"/>
      <c r="P87" s="215">
        <f>O87*H87</f>
        <v>0</v>
      </c>
      <c r="Q87" s="215">
        <v>0</v>
      </c>
      <c r="R87" s="215">
        <f>Q87*H87</f>
        <v>0</v>
      </c>
      <c r="S87" s="215">
        <v>0</v>
      </c>
      <c r="T87" s="216">
        <f>S87*H87</f>
        <v>0</v>
      </c>
      <c r="AR87" s="25" t="s">
        <v>856</v>
      </c>
      <c r="AT87" s="25" t="s">
        <v>216</v>
      </c>
      <c r="AU87" s="25" t="s">
        <v>86</v>
      </c>
      <c r="AY87" s="25" t="s">
        <v>214</v>
      </c>
      <c r="BE87" s="217">
        <f>IF(N87="základní",J87,0)</f>
        <v>0</v>
      </c>
      <c r="BF87" s="217">
        <f>IF(N87="snížená",J87,0)</f>
        <v>0</v>
      </c>
      <c r="BG87" s="217">
        <f>IF(N87="zákl. přenesená",J87,0)</f>
        <v>0</v>
      </c>
      <c r="BH87" s="217">
        <f>IF(N87="sníž. přenesená",J87,0)</f>
        <v>0</v>
      </c>
      <c r="BI87" s="217">
        <f>IF(N87="nulová",J87,0)</f>
        <v>0</v>
      </c>
      <c r="BJ87" s="25" t="s">
        <v>24</v>
      </c>
      <c r="BK87" s="217">
        <f>ROUND(I87*H87,2)</f>
        <v>0</v>
      </c>
      <c r="BL87" s="25" t="s">
        <v>856</v>
      </c>
      <c r="BM87" s="25" t="s">
        <v>1715</v>
      </c>
    </row>
    <row r="88" spans="2:47" s="1" customFormat="1" ht="13.5">
      <c r="B88" s="42"/>
      <c r="C88" s="64"/>
      <c r="D88" s="223" t="s">
        <v>223</v>
      </c>
      <c r="E88" s="64"/>
      <c r="F88" s="269" t="s">
        <v>1716</v>
      </c>
      <c r="G88" s="64"/>
      <c r="H88" s="64"/>
      <c r="I88" s="174"/>
      <c r="J88" s="64"/>
      <c r="K88" s="64"/>
      <c r="L88" s="62"/>
      <c r="M88" s="220"/>
      <c r="N88" s="43"/>
      <c r="O88" s="43"/>
      <c r="P88" s="43"/>
      <c r="Q88" s="43"/>
      <c r="R88" s="43"/>
      <c r="S88" s="43"/>
      <c r="T88" s="79"/>
      <c r="AT88" s="25" t="s">
        <v>223</v>
      </c>
      <c r="AU88" s="25" t="s">
        <v>86</v>
      </c>
    </row>
    <row r="89" spans="2:65" s="1" customFormat="1" ht="22.5" customHeight="1">
      <c r="B89" s="42"/>
      <c r="C89" s="206" t="s">
        <v>86</v>
      </c>
      <c r="D89" s="206" t="s">
        <v>216</v>
      </c>
      <c r="E89" s="207" t="s">
        <v>1717</v>
      </c>
      <c r="F89" s="208" t="s">
        <v>1384</v>
      </c>
      <c r="G89" s="209" t="s">
        <v>441</v>
      </c>
      <c r="H89" s="210">
        <v>1</v>
      </c>
      <c r="I89" s="211"/>
      <c r="J89" s="212">
        <f>ROUND(I89*H89,2)</f>
        <v>0</v>
      </c>
      <c r="K89" s="208" t="s">
        <v>22</v>
      </c>
      <c r="L89" s="62"/>
      <c r="M89" s="213" t="s">
        <v>22</v>
      </c>
      <c r="N89" s="214" t="s">
        <v>49</v>
      </c>
      <c r="O89" s="43"/>
      <c r="P89" s="215">
        <f>O89*H89</f>
        <v>0</v>
      </c>
      <c r="Q89" s="215">
        <v>0</v>
      </c>
      <c r="R89" s="215">
        <f>Q89*H89</f>
        <v>0</v>
      </c>
      <c r="S89" s="215">
        <v>0</v>
      </c>
      <c r="T89" s="216">
        <f>S89*H89</f>
        <v>0</v>
      </c>
      <c r="AR89" s="25" t="s">
        <v>856</v>
      </c>
      <c r="AT89" s="25" t="s">
        <v>216</v>
      </c>
      <c r="AU89" s="25" t="s">
        <v>86</v>
      </c>
      <c r="AY89" s="25" t="s">
        <v>214</v>
      </c>
      <c r="BE89" s="217">
        <f>IF(N89="základní",J89,0)</f>
        <v>0</v>
      </c>
      <c r="BF89" s="217">
        <f>IF(N89="snížená",J89,0)</f>
        <v>0</v>
      </c>
      <c r="BG89" s="217">
        <f>IF(N89="zákl. přenesená",J89,0)</f>
        <v>0</v>
      </c>
      <c r="BH89" s="217">
        <f>IF(N89="sníž. přenesená",J89,0)</f>
        <v>0</v>
      </c>
      <c r="BI89" s="217">
        <f>IF(N89="nulová",J89,0)</f>
        <v>0</v>
      </c>
      <c r="BJ89" s="25" t="s">
        <v>24</v>
      </c>
      <c r="BK89" s="217">
        <f>ROUND(I89*H89,2)</f>
        <v>0</v>
      </c>
      <c r="BL89" s="25" t="s">
        <v>856</v>
      </c>
      <c r="BM89" s="25" t="s">
        <v>1718</v>
      </c>
    </row>
    <row r="90" spans="2:47" s="1" customFormat="1" ht="40.5">
      <c r="B90" s="42"/>
      <c r="C90" s="64"/>
      <c r="D90" s="223" t="s">
        <v>223</v>
      </c>
      <c r="E90" s="64"/>
      <c r="F90" s="269" t="s">
        <v>1719</v>
      </c>
      <c r="G90" s="64"/>
      <c r="H90" s="64"/>
      <c r="I90" s="174"/>
      <c r="J90" s="64"/>
      <c r="K90" s="64"/>
      <c r="L90" s="62"/>
      <c r="M90" s="220"/>
      <c r="N90" s="43"/>
      <c r="O90" s="43"/>
      <c r="P90" s="43"/>
      <c r="Q90" s="43"/>
      <c r="R90" s="43"/>
      <c r="S90" s="43"/>
      <c r="T90" s="79"/>
      <c r="AT90" s="25" t="s">
        <v>223</v>
      </c>
      <c r="AU90" s="25" t="s">
        <v>86</v>
      </c>
    </row>
    <row r="91" spans="2:65" s="1" customFormat="1" ht="22.5" customHeight="1">
      <c r="B91" s="42"/>
      <c r="C91" s="206" t="s">
        <v>124</v>
      </c>
      <c r="D91" s="206" t="s">
        <v>216</v>
      </c>
      <c r="E91" s="207" t="s">
        <v>1720</v>
      </c>
      <c r="F91" s="208" t="s">
        <v>1394</v>
      </c>
      <c r="G91" s="209" t="s">
        <v>441</v>
      </c>
      <c r="H91" s="210">
        <v>1</v>
      </c>
      <c r="I91" s="211"/>
      <c r="J91" s="212">
        <f>ROUND(I91*H91,2)</f>
        <v>0</v>
      </c>
      <c r="K91" s="208" t="s">
        <v>22</v>
      </c>
      <c r="L91" s="62"/>
      <c r="M91" s="213" t="s">
        <v>22</v>
      </c>
      <c r="N91" s="214" t="s">
        <v>49</v>
      </c>
      <c r="O91" s="43"/>
      <c r="P91" s="215">
        <f>O91*H91</f>
        <v>0</v>
      </c>
      <c r="Q91" s="215">
        <v>0</v>
      </c>
      <c r="R91" s="215">
        <f>Q91*H91</f>
        <v>0</v>
      </c>
      <c r="S91" s="215">
        <v>0</v>
      </c>
      <c r="T91" s="216">
        <f>S91*H91</f>
        <v>0</v>
      </c>
      <c r="AR91" s="25" t="s">
        <v>856</v>
      </c>
      <c r="AT91" s="25" t="s">
        <v>216</v>
      </c>
      <c r="AU91" s="25" t="s">
        <v>86</v>
      </c>
      <c r="AY91" s="25" t="s">
        <v>214</v>
      </c>
      <c r="BE91" s="217">
        <f>IF(N91="základní",J91,0)</f>
        <v>0</v>
      </c>
      <c r="BF91" s="217">
        <f>IF(N91="snížená",J91,0)</f>
        <v>0</v>
      </c>
      <c r="BG91" s="217">
        <f>IF(N91="zákl. přenesená",J91,0)</f>
        <v>0</v>
      </c>
      <c r="BH91" s="217">
        <f>IF(N91="sníž. přenesená",J91,0)</f>
        <v>0</v>
      </c>
      <c r="BI91" s="217">
        <f>IF(N91="nulová",J91,0)</f>
        <v>0</v>
      </c>
      <c r="BJ91" s="25" t="s">
        <v>24</v>
      </c>
      <c r="BK91" s="217">
        <f>ROUND(I91*H91,2)</f>
        <v>0</v>
      </c>
      <c r="BL91" s="25" t="s">
        <v>856</v>
      </c>
      <c r="BM91" s="25" t="s">
        <v>1721</v>
      </c>
    </row>
    <row r="92" spans="2:47" s="1" customFormat="1" ht="13.5">
      <c r="B92" s="42"/>
      <c r="C92" s="64"/>
      <c r="D92" s="223" t="s">
        <v>223</v>
      </c>
      <c r="E92" s="64"/>
      <c r="F92" s="269" t="s">
        <v>1722</v>
      </c>
      <c r="G92" s="64"/>
      <c r="H92" s="64"/>
      <c r="I92" s="174"/>
      <c r="J92" s="64"/>
      <c r="K92" s="64"/>
      <c r="L92" s="62"/>
      <c r="M92" s="220"/>
      <c r="N92" s="43"/>
      <c r="O92" s="43"/>
      <c r="P92" s="43"/>
      <c r="Q92" s="43"/>
      <c r="R92" s="43"/>
      <c r="S92" s="43"/>
      <c r="T92" s="79"/>
      <c r="AT92" s="25" t="s">
        <v>223</v>
      </c>
      <c r="AU92" s="25" t="s">
        <v>86</v>
      </c>
    </row>
    <row r="93" spans="2:65" s="1" customFormat="1" ht="22.5" customHeight="1">
      <c r="B93" s="42"/>
      <c r="C93" s="206" t="s">
        <v>221</v>
      </c>
      <c r="D93" s="206" t="s">
        <v>216</v>
      </c>
      <c r="E93" s="207" t="s">
        <v>1723</v>
      </c>
      <c r="F93" s="208" t="s">
        <v>1413</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856</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856</v>
      </c>
      <c r="BM93" s="25" t="s">
        <v>1724</v>
      </c>
    </row>
    <row r="94" spans="2:47" s="1" customFormat="1" ht="27">
      <c r="B94" s="42"/>
      <c r="C94" s="64"/>
      <c r="D94" s="223" t="s">
        <v>223</v>
      </c>
      <c r="E94" s="64"/>
      <c r="F94" s="269" t="s">
        <v>1725</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244</v>
      </c>
      <c r="D95" s="206" t="s">
        <v>216</v>
      </c>
      <c r="E95" s="207" t="s">
        <v>1726</v>
      </c>
      <c r="F95" s="208" t="s">
        <v>1727</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856</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856</v>
      </c>
      <c r="BM95" s="25" t="s">
        <v>1728</v>
      </c>
    </row>
    <row r="96" spans="2:47" s="1" customFormat="1" ht="27">
      <c r="B96" s="42"/>
      <c r="C96" s="64"/>
      <c r="D96" s="218" t="s">
        <v>223</v>
      </c>
      <c r="E96" s="64"/>
      <c r="F96" s="219" t="s">
        <v>1729</v>
      </c>
      <c r="G96" s="64"/>
      <c r="H96" s="64"/>
      <c r="I96" s="174"/>
      <c r="J96" s="64"/>
      <c r="K96" s="64"/>
      <c r="L96" s="62"/>
      <c r="M96" s="271"/>
      <c r="N96" s="272"/>
      <c r="O96" s="272"/>
      <c r="P96" s="272"/>
      <c r="Q96" s="272"/>
      <c r="R96" s="272"/>
      <c r="S96" s="272"/>
      <c r="T96" s="273"/>
      <c r="AT96" s="25" t="s">
        <v>223</v>
      </c>
      <c r="AU96" s="25" t="s">
        <v>86</v>
      </c>
    </row>
    <row r="97" spans="2:12" s="1" customFormat="1" ht="6.95" customHeight="1">
      <c r="B97" s="57"/>
      <c r="C97" s="58"/>
      <c r="D97" s="58"/>
      <c r="E97" s="58"/>
      <c r="F97" s="58"/>
      <c r="G97" s="58"/>
      <c r="H97" s="58"/>
      <c r="I97" s="150"/>
      <c r="J97" s="58"/>
      <c r="K97" s="58"/>
      <c r="L97" s="62"/>
    </row>
  </sheetData>
  <sheetProtection password="CC35" sheet="1" objects="1" scenarios="1" formatCells="0" formatColumns="0" formatRows="0" sort="0" autoFilter="0"/>
  <autoFilter ref="C83:K96"/>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23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103</v>
      </c>
      <c r="AZ2" s="126" t="s">
        <v>162</v>
      </c>
      <c r="BA2" s="126" t="s">
        <v>22</v>
      </c>
      <c r="BB2" s="126" t="s">
        <v>22</v>
      </c>
      <c r="BC2" s="126" t="s">
        <v>1730</v>
      </c>
      <c r="BD2" s="126" t="s">
        <v>86</v>
      </c>
    </row>
    <row r="3" spans="2:56" ht="6.95" customHeight="1">
      <c r="B3" s="26"/>
      <c r="C3" s="27"/>
      <c r="D3" s="27"/>
      <c r="E3" s="27"/>
      <c r="F3" s="27"/>
      <c r="G3" s="27"/>
      <c r="H3" s="27"/>
      <c r="I3" s="127"/>
      <c r="J3" s="27"/>
      <c r="K3" s="28"/>
      <c r="AT3" s="25" t="s">
        <v>86</v>
      </c>
      <c r="AZ3" s="126" t="s">
        <v>167</v>
      </c>
      <c r="BA3" s="126" t="s">
        <v>22</v>
      </c>
      <c r="BB3" s="126" t="s">
        <v>22</v>
      </c>
      <c r="BC3" s="126" t="s">
        <v>1731</v>
      </c>
      <c r="BD3" s="126" t="s">
        <v>86</v>
      </c>
    </row>
    <row r="4" spans="2:56" ht="36.95" customHeight="1">
      <c r="B4" s="29"/>
      <c r="C4" s="30"/>
      <c r="D4" s="31" t="s">
        <v>166</v>
      </c>
      <c r="E4" s="30"/>
      <c r="F4" s="30"/>
      <c r="G4" s="30"/>
      <c r="H4" s="30"/>
      <c r="I4" s="128"/>
      <c r="J4" s="30"/>
      <c r="K4" s="32"/>
      <c r="M4" s="33" t="s">
        <v>12</v>
      </c>
      <c r="AT4" s="25" t="s">
        <v>6</v>
      </c>
      <c r="AZ4" s="126" t="s">
        <v>169</v>
      </c>
      <c r="BA4" s="126" t="s">
        <v>22</v>
      </c>
      <c r="BB4" s="126" t="s">
        <v>22</v>
      </c>
      <c r="BC4" s="126" t="s">
        <v>1732</v>
      </c>
      <c r="BD4" s="126" t="s">
        <v>86</v>
      </c>
    </row>
    <row r="5" spans="2:56" ht="6.95" customHeight="1">
      <c r="B5" s="29"/>
      <c r="C5" s="30"/>
      <c r="D5" s="30"/>
      <c r="E5" s="30"/>
      <c r="F5" s="30"/>
      <c r="G5" s="30"/>
      <c r="H5" s="30"/>
      <c r="I5" s="128"/>
      <c r="J5" s="30"/>
      <c r="K5" s="32"/>
      <c r="AZ5" s="126" t="s">
        <v>171</v>
      </c>
      <c r="BA5" s="126" t="s">
        <v>22</v>
      </c>
      <c r="BB5" s="126" t="s">
        <v>22</v>
      </c>
      <c r="BC5" s="126" t="s">
        <v>1733</v>
      </c>
      <c r="BD5" s="126" t="s">
        <v>86</v>
      </c>
    </row>
    <row r="6" spans="2:56" ht="13.5">
      <c r="B6" s="29"/>
      <c r="C6" s="30"/>
      <c r="D6" s="38" t="s">
        <v>18</v>
      </c>
      <c r="E6" s="30"/>
      <c r="F6" s="30"/>
      <c r="G6" s="30"/>
      <c r="H6" s="30"/>
      <c r="I6" s="128"/>
      <c r="J6" s="30"/>
      <c r="K6" s="32"/>
      <c r="AZ6" s="126" t="s">
        <v>1734</v>
      </c>
      <c r="BA6" s="126" t="s">
        <v>22</v>
      </c>
      <c r="BB6" s="126" t="s">
        <v>22</v>
      </c>
      <c r="BC6" s="126" t="s">
        <v>1735</v>
      </c>
      <c r="BD6" s="126" t="s">
        <v>86</v>
      </c>
    </row>
    <row r="7" spans="2:56" ht="22.5" customHeight="1">
      <c r="B7" s="29"/>
      <c r="C7" s="30"/>
      <c r="D7" s="30"/>
      <c r="E7" s="417" t="str">
        <f>'Rekapitulace stavby'!K6</f>
        <v>Splašková kanalizace a ČOV Drhovy</v>
      </c>
      <c r="F7" s="418"/>
      <c r="G7" s="418"/>
      <c r="H7" s="418"/>
      <c r="I7" s="128"/>
      <c r="J7" s="30"/>
      <c r="K7" s="32"/>
      <c r="AZ7" s="126" t="s">
        <v>176</v>
      </c>
      <c r="BA7" s="126" t="s">
        <v>1736</v>
      </c>
      <c r="BB7" s="126" t="s">
        <v>22</v>
      </c>
      <c r="BC7" s="126" t="s">
        <v>1737</v>
      </c>
      <c r="BD7" s="126" t="s">
        <v>86</v>
      </c>
    </row>
    <row r="8" spans="2:56" ht="13.5">
      <c r="B8" s="29"/>
      <c r="C8" s="30"/>
      <c r="D8" s="38" t="s">
        <v>175</v>
      </c>
      <c r="E8" s="30"/>
      <c r="F8" s="30"/>
      <c r="G8" s="30"/>
      <c r="H8" s="30"/>
      <c r="I8" s="128"/>
      <c r="J8" s="30"/>
      <c r="K8" s="32"/>
      <c r="AZ8" s="126" t="s">
        <v>1738</v>
      </c>
      <c r="BA8" s="126" t="s">
        <v>1739</v>
      </c>
      <c r="BB8" s="126" t="s">
        <v>22</v>
      </c>
      <c r="BC8" s="126" t="s">
        <v>1740</v>
      </c>
      <c r="BD8" s="126" t="s">
        <v>86</v>
      </c>
    </row>
    <row r="9" spans="2:56" s="1" customFormat="1" ht="22.5" customHeight="1">
      <c r="B9" s="42"/>
      <c r="C9" s="43"/>
      <c r="D9" s="43"/>
      <c r="E9" s="417" t="s">
        <v>178</v>
      </c>
      <c r="F9" s="419"/>
      <c r="G9" s="419"/>
      <c r="H9" s="419"/>
      <c r="I9" s="129"/>
      <c r="J9" s="43"/>
      <c r="K9" s="46"/>
      <c r="AZ9" s="126" t="s">
        <v>1741</v>
      </c>
      <c r="BA9" s="126" t="s">
        <v>22</v>
      </c>
      <c r="BB9" s="126" t="s">
        <v>22</v>
      </c>
      <c r="BC9" s="126" t="s">
        <v>1742</v>
      </c>
      <c r="BD9" s="126" t="s">
        <v>86</v>
      </c>
    </row>
    <row r="10" spans="2:56" s="1" customFormat="1" ht="13.5">
      <c r="B10" s="42"/>
      <c r="C10" s="43"/>
      <c r="D10" s="38" t="s">
        <v>181</v>
      </c>
      <c r="E10" s="43"/>
      <c r="F10" s="43"/>
      <c r="G10" s="43"/>
      <c r="H10" s="43"/>
      <c r="I10" s="129"/>
      <c r="J10" s="43"/>
      <c r="K10" s="46"/>
      <c r="AZ10" s="126" t="s">
        <v>182</v>
      </c>
      <c r="BA10" s="126" t="s">
        <v>1508</v>
      </c>
      <c r="BB10" s="126" t="s">
        <v>22</v>
      </c>
      <c r="BC10" s="126" t="s">
        <v>1743</v>
      </c>
      <c r="BD10" s="126" t="s">
        <v>86</v>
      </c>
    </row>
    <row r="11" spans="2:11" s="1" customFormat="1" ht="36.95" customHeight="1">
      <c r="B11" s="42"/>
      <c r="C11" s="43"/>
      <c r="D11" s="43"/>
      <c r="E11" s="420" t="s">
        <v>1744</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ROUND(J93,2)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ROUND(SUM(BE93:BE234),2)</f>
        <v>0</v>
      </c>
      <c r="G32" s="43"/>
      <c r="H32" s="43"/>
      <c r="I32" s="142">
        <v>0.21</v>
      </c>
      <c r="J32" s="141">
        <f>ROUND(ROUND((SUM(BE93:BE234)),2)*I32,2)</f>
        <v>0</v>
      </c>
      <c r="K32" s="46"/>
    </row>
    <row r="33" spans="2:11" s="1" customFormat="1" ht="14.45" customHeight="1">
      <c r="B33" s="42"/>
      <c r="C33" s="43"/>
      <c r="D33" s="43"/>
      <c r="E33" s="50" t="s">
        <v>50</v>
      </c>
      <c r="F33" s="141">
        <f>ROUND(SUM(BF93:BF234),2)</f>
        <v>0</v>
      </c>
      <c r="G33" s="43"/>
      <c r="H33" s="43"/>
      <c r="I33" s="142">
        <v>0.15</v>
      </c>
      <c r="J33" s="141">
        <f>ROUND(ROUND((SUM(BF93:BF234)),2)*I33,2)</f>
        <v>0</v>
      </c>
      <c r="K33" s="46"/>
    </row>
    <row r="34" spans="2:11" s="1" customFormat="1" ht="14.45" customHeight="1" hidden="1">
      <c r="B34" s="42"/>
      <c r="C34" s="43"/>
      <c r="D34" s="43"/>
      <c r="E34" s="50" t="s">
        <v>51</v>
      </c>
      <c r="F34" s="141">
        <f>ROUND(SUM(BG93:BG234),2)</f>
        <v>0</v>
      </c>
      <c r="G34" s="43"/>
      <c r="H34" s="43"/>
      <c r="I34" s="142">
        <v>0.21</v>
      </c>
      <c r="J34" s="141">
        <v>0</v>
      </c>
      <c r="K34" s="46"/>
    </row>
    <row r="35" spans="2:11" s="1" customFormat="1" ht="14.45" customHeight="1" hidden="1">
      <c r="B35" s="42"/>
      <c r="C35" s="43"/>
      <c r="D35" s="43"/>
      <c r="E35" s="50" t="s">
        <v>52</v>
      </c>
      <c r="F35" s="141">
        <f>ROUND(SUM(BH93:BH234),2)</f>
        <v>0</v>
      </c>
      <c r="G35" s="43"/>
      <c r="H35" s="43"/>
      <c r="I35" s="142">
        <v>0.15</v>
      </c>
      <c r="J35" s="141">
        <v>0</v>
      </c>
      <c r="K35" s="46"/>
    </row>
    <row r="36" spans="2:11" s="1" customFormat="1" ht="14.45" customHeight="1" hidden="1">
      <c r="B36" s="42"/>
      <c r="C36" s="43"/>
      <c r="D36" s="43"/>
      <c r="E36" s="50" t="s">
        <v>53</v>
      </c>
      <c r="F36" s="141">
        <f>ROUND(SUM(BI93:BI234),2)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SO-01-5 - Zásobení vodou</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J93</f>
        <v>0</v>
      </c>
      <c r="K60" s="46"/>
      <c r="AU60" s="25" t="s">
        <v>189</v>
      </c>
    </row>
    <row r="61" spans="2:11" s="8" customFormat="1" ht="24.95" customHeight="1">
      <c r="B61" s="160"/>
      <c r="C61" s="161"/>
      <c r="D61" s="162" t="s">
        <v>190</v>
      </c>
      <c r="E61" s="163"/>
      <c r="F61" s="163"/>
      <c r="G61" s="163"/>
      <c r="H61" s="163"/>
      <c r="I61" s="164"/>
      <c r="J61" s="165">
        <f>J94</f>
        <v>0</v>
      </c>
      <c r="K61" s="166"/>
    </row>
    <row r="62" spans="2:11" s="9" customFormat="1" ht="19.9" customHeight="1">
      <c r="B62" s="167"/>
      <c r="C62" s="168"/>
      <c r="D62" s="169" t="s">
        <v>191</v>
      </c>
      <c r="E62" s="170"/>
      <c r="F62" s="170"/>
      <c r="G62" s="170"/>
      <c r="H62" s="170"/>
      <c r="I62" s="171"/>
      <c r="J62" s="172">
        <f>J95</f>
        <v>0</v>
      </c>
      <c r="K62" s="173"/>
    </row>
    <row r="63" spans="2:11" s="9" customFormat="1" ht="19.9" customHeight="1">
      <c r="B63" s="167"/>
      <c r="C63" s="168"/>
      <c r="D63" s="169" t="s">
        <v>192</v>
      </c>
      <c r="E63" s="170"/>
      <c r="F63" s="170"/>
      <c r="G63" s="170"/>
      <c r="H63" s="170"/>
      <c r="I63" s="171"/>
      <c r="J63" s="172">
        <f>J143</f>
        <v>0</v>
      </c>
      <c r="K63" s="173"/>
    </row>
    <row r="64" spans="2:11" s="9" customFormat="1" ht="19.9" customHeight="1">
      <c r="B64" s="167"/>
      <c r="C64" s="168"/>
      <c r="D64" s="169" t="s">
        <v>194</v>
      </c>
      <c r="E64" s="170"/>
      <c r="F64" s="170"/>
      <c r="G64" s="170"/>
      <c r="H64" s="170"/>
      <c r="I64" s="171"/>
      <c r="J64" s="172">
        <f>J160</f>
        <v>0</v>
      </c>
      <c r="K64" s="173"/>
    </row>
    <row r="65" spans="2:11" s="9" customFormat="1" ht="19.9" customHeight="1">
      <c r="B65" s="167"/>
      <c r="C65" s="168"/>
      <c r="D65" s="169" t="s">
        <v>1745</v>
      </c>
      <c r="E65" s="170"/>
      <c r="F65" s="170"/>
      <c r="G65" s="170"/>
      <c r="H65" s="170"/>
      <c r="I65" s="171"/>
      <c r="J65" s="172">
        <f>J167</f>
        <v>0</v>
      </c>
      <c r="K65" s="173"/>
    </row>
    <row r="66" spans="2:11" s="9" customFormat="1" ht="19.9" customHeight="1">
      <c r="B66" s="167"/>
      <c r="C66" s="168"/>
      <c r="D66" s="169" t="s">
        <v>1511</v>
      </c>
      <c r="E66" s="170"/>
      <c r="F66" s="170"/>
      <c r="G66" s="170"/>
      <c r="H66" s="170"/>
      <c r="I66" s="171"/>
      <c r="J66" s="172">
        <f>J173</f>
        <v>0</v>
      </c>
      <c r="K66" s="173"/>
    </row>
    <row r="67" spans="2:11" s="9" customFormat="1" ht="19.9" customHeight="1">
      <c r="B67" s="167"/>
      <c r="C67" s="168"/>
      <c r="D67" s="169" t="s">
        <v>196</v>
      </c>
      <c r="E67" s="170"/>
      <c r="F67" s="170"/>
      <c r="G67" s="170"/>
      <c r="H67" s="170"/>
      <c r="I67" s="171"/>
      <c r="J67" s="172">
        <f>J198</f>
        <v>0</v>
      </c>
      <c r="K67" s="173"/>
    </row>
    <row r="68" spans="2:11" s="9" customFormat="1" ht="19.9" customHeight="1">
      <c r="B68" s="167"/>
      <c r="C68" s="168"/>
      <c r="D68" s="169" t="s">
        <v>1746</v>
      </c>
      <c r="E68" s="170"/>
      <c r="F68" s="170"/>
      <c r="G68" s="170"/>
      <c r="H68" s="170"/>
      <c r="I68" s="171"/>
      <c r="J68" s="172">
        <f>J213</f>
        <v>0</v>
      </c>
      <c r="K68" s="173"/>
    </row>
    <row r="69" spans="2:11" s="8" customFormat="1" ht="24.95" customHeight="1">
      <c r="B69" s="160"/>
      <c r="C69" s="161"/>
      <c r="D69" s="162" t="s">
        <v>482</v>
      </c>
      <c r="E69" s="163"/>
      <c r="F69" s="163"/>
      <c r="G69" s="163"/>
      <c r="H69" s="163"/>
      <c r="I69" s="164"/>
      <c r="J69" s="165">
        <f>J216</f>
        <v>0</v>
      </c>
      <c r="K69" s="166"/>
    </row>
    <row r="70" spans="2:11" s="9" customFormat="1" ht="19.9" customHeight="1">
      <c r="B70" s="167"/>
      <c r="C70" s="168"/>
      <c r="D70" s="169" t="s">
        <v>486</v>
      </c>
      <c r="E70" s="170"/>
      <c r="F70" s="170"/>
      <c r="G70" s="170"/>
      <c r="H70" s="170"/>
      <c r="I70" s="171"/>
      <c r="J70" s="172">
        <f>J217</f>
        <v>0</v>
      </c>
      <c r="K70" s="173"/>
    </row>
    <row r="71" spans="2:11" s="9" customFormat="1" ht="19.9" customHeight="1">
      <c r="B71" s="167"/>
      <c r="C71" s="168"/>
      <c r="D71" s="169" t="s">
        <v>487</v>
      </c>
      <c r="E71" s="170"/>
      <c r="F71" s="170"/>
      <c r="G71" s="170"/>
      <c r="H71" s="170"/>
      <c r="I71" s="171"/>
      <c r="J71" s="172">
        <f>J225</f>
        <v>0</v>
      </c>
      <c r="K71" s="173"/>
    </row>
    <row r="72" spans="2:11" s="1" customFormat="1" ht="21.75" customHeight="1">
      <c r="B72" s="42"/>
      <c r="C72" s="43"/>
      <c r="D72" s="43"/>
      <c r="E72" s="43"/>
      <c r="F72" s="43"/>
      <c r="G72" s="43"/>
      <c r="H72" s="43"/>
      <c r="I72" s="129"/>
      <c r="J72" s="43"/>
      <c r="K72" s="46"/>
    </row>
    <row r="73" spans="2:11" s="1" customFormat="1" ht="6.95" customHeight="1">
      <c r="B73" s="57"/>
      <c r="C73" s="58"/>
      <c r="D73" s="58"/>
      <c r="E73" s="58"/>
      <c r="F73" s="58"/>
      <c r="G73" s="58"/>
      <c r="H73" s="58"/>
      <c r="I73" s="150"/>
      <c r="J73" s="58"/>
      <c r="K73" s="59"/>
    </row>
    <row r="77" spans="2:12" s="1" customFormat="1" ht="6.95" customHeight="1">
      <c r="B77" s="60"/>
      <c r="C77" s="61"/>
      <c r="D77" s="61"/>
      <c r="E77" s="61"/>
      <c r="F77" s="61"/>
      <c r="G77" s="61"/>
      <c r="H77" s="61"/>
      <c r="I77" s="153"/>
      <c r="J77" s="61"/>
      <c r="K77" s="61"/>
      <c r="L77" s="62"/>
    </row>
    <row r="78" spans="2:12" s="1" customFormat="1" ht="36.95" customHeight="1">
      <c r="B78" s="42"/>
      <c r="C78" s="63" t="s">
        <v>198</v>
      </c>
      <c r="D78" s="64"/>
      <c r="E78" s="64"/>
      <c r="F78" s="64"/>
      <c r="G78" s="64"/>
      <c r="H78" s="64"/>
      <c r="I78" s="174"/>
      <c r="J78" s="64"/>
      <c r="K78" s="64"/>
      <c r="L78" s="62"/>
    </row>
    <row r="79" spans="2:12" s="1" customFormat="1" ht="6.95" customHeight="1">
      <c r="B79" s="42"/>
      <c r="C79" s="64"/>
      <c r="D79" s="64"/>
      <c r="E79" s="64"/>
      <c r="F79" s="64"/>
      <c r="G79" s="64"/>
      <c r="H79" s="64"/>
      <c r="I79" s="174"/>
      <c r="J79" s="64"/>
      <c r="K79" s="64"/>
      <c r="L79" s="62"/>
    </row>
    <row r="80" spans="2:12" s="1" customFormat="1" ht="14.45" customHeight="1">
      <c r="B80" s="42"/>
      <c r="C80" s="66" t="s">
        <v>18</v>
      </c>
      <c r="D80" s="64"/>
      <c r="E80" s="64"/>
      <c r="F80" s="64"/>
      <c r="G80" s="64"/>
      <c r="H80" s="64"/>
      <c r="I80" s="174"/>
      <c r="J80" s="64"/>
      <c r="K80" s="64"/>
      <c r="L80" s="62"/>
    </row>
    <row r="81" spans="2:12" s="1" customFormat="1" ht="22.5" customHeight="1">
      <c r="B81" s="42"/>
      <c r="C81" s="64"/>
      <c r="D81" s="64"/>
      <c r="E81" s="421" t="str">
        <f>E7</f>
        <v>Splašková kanalizace a ČOV Drhovy</v>
      </c>
      <c r="F81" s="422"/>
      <c r="G81" s="422"/>
      <c r="H81" s="422"/>
      <c r="I81" s="174"/>
      <c r="J81" s="64"/>
      <c r="K81" s="64"/>
      <c r="L81" s="62"/>
    </row>
    <row r="82" spans="2:12" ht="13.5">
      <c r="B82" s="29"/>
      <c r="C82" s="66" t="s">
        <v>175</v>
      </c>
      <c r="D82" s="175"/>
      <c r="E82" s="175"/>
      <c r="F82" s="175"/>
      <c r="G82" s="175"/>
      <c r="H82" s="175"/>
      <c r="J82" s="175"/>
      <c r="K82" s="175"/>
      <c r="L82" s="176"/>
    </row>
    <row r="83" spans="2:12" s="1" customFormat="1" ht="22.5" customHeight="1">
      <c r="B83" s="42"/>
      <c r="C83" s="64"/>
      <c r="D83" s="64"/>
      <c r="E83" s="421" t="s">
        <v>178</v>
      </c>
      <c r="F83" s="423"/>
      <c r="G83" s="423"/>
      <c r="H83" s="423"/>
      <c r="I83" s="174"/>
      <c r="J83" s="64"/>
      <c r="K83" s="64"/>
      <c r="L83" s="62"/>
    </row>
    <row r="84" spans="2:12" s="1" customFormat="1" ht="14.45" customHeight="1">
      <c r="B84" s="42"/>
      <c r="C84" s="66" t="s">
        <v>181</v>
      </c>
      <c r="D84" s="64"/>
      <c r="E84" s="64"/>
      <c r="F84" s="64"/>
      <c r="G84" s="64"/>
      <c r="H84" s="64"/>
      <c r="I84" s="174"/>
      <c r="J84" s="64"/>
      <c r="K84" s="64"/>
      <c r="L84" s="62"/>
    </row>
    <row r="85" spans="2:12" s="1" customFormat="1" ht="23.25" customHeight="1">
      <c r="B85" s="42"/>
      <c r="C85" s="64"/>
      <c r="D85" s="64"/>
      <c r="E85" s="392" t="str">
        <f>E11</f>
        <v>SO-01-5 - Zásobení vodou</v>
      </c>
      <c r="F85" s="423"/>
      <c r="G85" s="423"/>
      <c r="H85" s="423"/>
      <c r="I85" s="174"/>
      <c r="J85" s="64"/>
      <c r="K85" s="64"/>
      <c r="L85" s="62"/>
    </row>
    <row r="86" spans="2:12" s="1" customFormat="1" ht="6.95" customHeight="1">
      <c r="B86" s="42"/>
      <c r="C86" s="64"/>
      <c r="D86" s="64"/>
      <c r="E86" s="64"/>
      <c r="F86" s="64"/>
      <c r="G86" s="64"/>
      <c r="H86" s="64"/>
      <c r="I86" s="174"/>
      <c r="J86" s="64"/>
      <c r="K86" s="64"/>
      <c r="L86" s="62"/>
    </row>
    <row r="87" spans="2:12" s="1" customFormat="1" ht="18" customHeight="1">
      <c r="B87" s="42"/>
      <c r="C87" s="66" t="s">
        <v>25</v>
      </c>
      <c r="D87" s="64"/>
      <c r="E87" s="64"/>
      <c r="F87" s="177" t="str">
        <f>F14</f>
        <v>Drhovy</v>
      </c>
      <c r="G87" s="64"/>
      <c r="H87" s="64"/>
      <c r="I87" s="178" t="s">
        <v>27</v>
      </c>
      <c r="J87" s="74" t="str">
        <f>IF(J14="","",J14)</f>
        <v>23.8.2016</v>
      </c>
      <c r="K87" s="64"/>
      <c r="L87" s="62"/>
    </row>
    <row r="88" spans="2:12" s="1" customFormat="1" ht="6.95" customHeight="1">
      <c r="B88" s="42"/>
      <c r="C88" s="64"/>
      <c r="D88" s="64"/>
      <c r="E88" s="64"/>
      <c r="F88" s="64"/>
      <c r="G88" s="64"/>
      <c r="H88" s="64"/>
      <c r="I88" s="174"/>
      <c r="J88" s="64"/>
      <c r="K88" s="64"/>
      <c r="L88" s="62"/>
    </row>
    <row r="89" spans="2:12" s="1" customFormat="1" ht="13.5">
      <c r="B89" s="42"/>
      <c r="C89" s="66" t="s">
        <v>31</v>
      </c>
      <c r="D89" s="64"/>
      <c r="E89" s="64"/>
      <c r="F89" s="177" t="str">
        <f>E17</f>
        <v>Obec Drhovy, Drhovy 65, 263 01 Dobříš</v>
      </c>
      <c r="G89" s="64"/>
      <c r="H89" s="64"/>
      <c r="I89" s="178" t="s">
        <v>37</v>
      </c>
      <c r="J89" s="177" t="str">
        <f>E23</f>
        <v>UREŠ vhprojekt s.r.o.</v>
      </c>
      <c r="K89" s="64"/>
      <c r="L89" s="62"/>
    </row>
    <row r="90" spans="2:12" s="1" customFormat="1" ht="14.45" customHeight="1">
      <c r="B90" s="42"/>
      <c r="C90" s="66" t="s">
        <v>35</v>
      </c>
      <c r="D90" s="64"/>
      <c r="E90" s="64"/>
      <c r="F90" s="177" t="str">
        <f>IF(E20="","",E20)</f>
        <v/>
      </c>
      <c r="G90" s="64"/>
      <c r="H90" s="64"/>
      <c r="I90" s="174"/>
      <c r="J90" s="64"/>
      <c r="K90" s="64"/>
      <c r="L90" s="62"/>
    </row>
    <row r="91" spans="2:12" s="1" customFormat="1" ht="10.35" customHeight="1">
      <c r="B91" s="42"/>
      <c r="C91" s="64"/>
      <c r="D91" s="64"/>
      <c r="E91" s="64"/>
      <c r="F91" s="64"/>
      <c r="G91" s="64"/>
      <c r="H91" s="64"/>
      <c r="I91" s="174"/>
      <c r="J91" s="64"/>
      <c r="K91" s="64"/>
      <c r="L91" s="62"/>
    </row>
    <row r="92" spans="2:20" s="10" customFormat="1" ht="29.25" customHeight="1">
      <c r="B92" s="179"/>
      <c r="C92" s="180" t="s">
        <v>199</v>
      </c>
      <c r="D92" s="181" t="s">
        <v>63</v>
      </c>
      <c r="E92" s="181" t="s">
        <v>59</v>
      </c>
      <c r="F92" s="181" t="s">
        <v>200</v>
      </c>
      <c r="G92" s="181" t="s">
        <v>201</v>
      </c>
      <c r="H92" s="181" t="s">
        <v>202</v>
      </c>
      <c r="I92" s="182" t="s">
        <v>203</v>
      </c>
      <c r="J92" s="181" t="s">
        <v>187</v>
      </c>
      <c r="K92" s="183" t="s">
        <v>204</v>
      </c>
      <c r="L92" s="184"/>
      <c r="M92" s="82" t="s">
        <v>205</v>
      </c>
      <c r="N92" s="83" t="s">
        <v>48</v>
      </c>
      <c r="O92" s="83" t="s">
        <v>206</v>
      </c>
      <c r="P92" s="83" t="s">
        <v>207</v>
      </c>
      <c r="Q92" s="83" t="s">
        <v>208</v>
      </c>
      <c r="R92" s="83" t="s">
        <v>209</v>
      </c>
      <c r="S92" s="83" t="s">
        <v>210</v>
      </c>
      <c r="T92" s="84" t="s">
        <v>211</v>
      </c>
    </row>
    <row r="93" spans="2:63" s="1" customFormat="1" ht="29.25" customHeight="1">
      <c r="B93" s="42"/>
      <c r="C93" s="88" t="s">
        <v>188</v>
      </c>
      <c r="D93" s="64"/>
      <c r="E93" s="64"/>
      <c r="F93" s="64"/>
      <c r="G93" s="64"/>
      <c r="H93" s="64"/>
      <c r="I93" s="174"/>
      <c r="J93" s="185">
        <f>BK93</f>
        <v>0</v>
      </c>
      <c r="K93" s="64"/>
      <c r="L93" s="62"/>
      <c r="M93" s="85"/>
      <c r="N93" s="86"/>
      <c r="O93" s="86"/>
      <c r="P93" s="186">
        <f>P94+P216</f>
        <v>0</v>
      </c>
      <c r="Q93" s="86"/>
      <c r="R93" s="186">
        <f>R94+R216</f>
        <v>19.58304058</v>
      </c>
      <c r="S93" s="86"/>
      <c r="T93" s="187">
        <f>T94+T216</f>
        <v>0</v>
      </c>
      <c r="AT93" s="25" t="s">
        <v>77</v>
      </c>
      <c r="AU93" s="25" t="s">
        <v>189</v>
      </c>
      <c r="BK93" s="188">
        <f>BK94+BK216</f>
        <v>0</v>
      </c>
    </row>
    <row r="94" spans="2:63" s="11" customFormat="1" ht="37.35" customHeight="1">
      <c r="B94" s="189"/>
      <c r="C94" s="190"/>
      <c r="D94" s="191" t="s">
        <v>77</v>
      </c>
      <c r="E94" s="192" t="s">
        <v>212</v>
      </c>
      <c r="F94" s="192" t="s">
        <v>213</v>
      </c>
      <c r="G94" s="190"/>
      <c r="H94" s="190"/>
      <c r="I94" s="193"/>
      <c r="J94" s="194">
        <f>BK94</f>
        <v>0</v>
      </c>
      <c r="K94" s="190"/>
      <c r="L94" s="195"/>
      <c r="M94" s="196"/>
      <c r="N94" s="197"/>
      <c r="O94" s="197"/>
      <c r="P94" s="198">
        <f>P95+P143+P160+P167+P173+P198+P213</f>
        <v>0</v>
      </c>
      <c r="Q94" s="197"/>
      <c r="R94" s="198">
        <f>R95+R143+R160+R167+R173+R198+R213</f>
        <v>19.51599058</v>
      </c>
      <c r="S94" s="197"/>
      <c r="T94" s="199">
        <f>T95+T143+T160+T167+T173+T198+T213</f>
        <v>0</v>
      </c>
      <c r="AR94" s="200" t="s">
        <v>24</v>
      </c>
      <c r="AT94" s="201" t="s">
        <v>77</v>
      </c>
      <c r="AU94" s="201" t="s">
        <v>78</v>
      </c>
      <c r="AY94" s="200" t="s">
        <v>214</v>
      </c>
      <c r="BK94" s="202">
        <f>BK95+BK143+BK160+BK167+BK173+BK198+BK213</f>
        <v>0</v>
      </c>
    </row>
    <row r="95" spans="2:63" s="11" customFormat="1" ht="19.9" customHeight="1">
      <c r="B95" s="189"/>
      <c r="C95" s="190"/>
      <c r="D95" s="203" t="s">
        <v>77</v>
      </c>
      <c r="E95" s="204" t="s">
        <v>24</v>
      </c>
      <c r="F95" s="204" t="s">
        <v>215</v>
      </c>
      <c r="G95" s="190"/>
      <c r="H95" s="190"/>
      <c r="I95" s="193"/>
      <c r="J95" s="205">
        <f>BK95</f>
        <v>0</v>
      </c>
      <c r="K95" s="190"/>
      <c r="L95" s="195"/>
      <c r="M95" s="196"/>
      <c r="N95" s="197"/>
      <c r="O95" s="197"/>
      <c r="P95" s="198">
        <f>SUM(P96:P142)</f>
        <v>0</v>
      </c>
      <c r="Q95" s="197"/>
      <c r="R95" s="198">
        <f>SUM(R96:R142)</f>
        <v>0.04121208</v>
      </c>
      <c r="S95" s="197"/>
      <c r="T95" s="199">
        <f>SUM(T96:T142)</f>
        <v>0</v>
      </c>
      <c r="AR95" s="200" t="s">
        <v>24</v>
      </c>
      <c r="AT95" s="201" t="s">
        <v>77</v>
      </c>
      <c r="AU95" s="201" t="s">
        <v>24</v>
      </c>
      <c r="AY95" s="200" t="s">
        <v>214</v>
      </c>
      <c r="BK95" s="202">
        <f>SUM(BK96:BK142)</f>
        <v>0</v>
      </c>
    </row>
    <row r="96" spans="2:65" s="1" customFormat="1" ht="22.5" customHeight="1">
      <c r="B96" s="42"/>
      <c r="C96" s="206" t="s">
        <v>24</v>
      </c>
      <c r="D96" s="206" t="s">
        <v>216</v>
      </c>
      <c r="E96" s="207" t="s">
        <v>1747</v>
      </c>
      <c r="F96" s="208" t="s">
        <v>1748</v>
      </c>
      <c r="G96" s="209" t="s">
        <v>233</v>
      </c>
      <c r="H96" s="210">
        <v>6.225</v>
      </c>
      <c r="I96" s="211"/>
      <c r="J96" s="212">
        <f>ROUND(I96*H96,2)</f>
        <v>0</v>
      </c>
      <c r="K96" s="208" t="s">
        <v>234</v>
      </c>
      <c r="L96" s="62"/>
      <c r="M96" s="213" t="s">
        <v>22</v>
      </c>
      <c r="N96" s="214" t="s">
        <v>49</v>
      </c>
      <c r="O96" s="43"/>
      <c r="P96" s="215">
        <f>O96*H96</f>
        <v>0</v>
      </c>
      <c r="Q96" s="215">
        <v>0</v>
      </c>
      <c r="R96" s="215">
        <f>Q96*H96</f>
        <v>0</v>
      </c>
      <c r="S96" s="215">
        <v>0</v>
      </c>
      <c r="T96" s="216">
        <f>S96*H96</f>
        <v>0</v>
      </c>
      <c r="AR96" s="25" t="s">
        <v>221</v>
      </c>
      <c r="AT96" s="25" t="s">
        <v>216</v>
      </c>
      <c r="AU96" s="25" t="s">
        <v>86</v>
      </c>
      <c r="AY96" s="25" t="s">
        <v>214</v>
      </c>
      <c r="BE96" s="217">
        <f>IF(N96="základní",J96,0)</f>
        <v>0</v>
      </c>
      <c r="BF96" s="217">
        <f>IF(N96="snížená",J96,0)</f>
        <v>0</v>
      </c>
      <c r="BG96" s="217">
        <f>IF(N96="zákl. přenesená",J96,0)</f>
        <v>0</v>
      </c>
      <c r="BH96" s="217">
        <f>IF(N96="sníž. přenesená",J96,0)</f>
        <v>0</v>
      </c>
      <c r="BI96" s="217">
        <f>IF(N96="nulová",J96,0)</f>
        <v>0</v>
      </c>
      <c r="BJ96" s="25" t="s">
        <v>24</v>
      </c>
      <c r="BK96" s="217">
        <f>ROUND(I96*H96,2)</f>
        <v>0</v>
      </c>
      <c r="BL96" s="25" t="s">
        <v>221</v>
      </c>
      <c r="BM96" s="25" t="s">
        <v>1749</v>
      </c>
    </row>
    <row r="97" spans="2:47" s="1" customFormat="1" ht="27">
      <c r="B97" s="42"/>
      <c r="C97" s="64"/>
      <c r="D97" s="218" t="s">
        <v>223</v>
      </c>
      <c r="E97" s="64"/>
      <c r="F97" s="219" t="s">
        <v>1750</v>
      </c>
      <c r="G97" s="64"/>
      <c r="H97" s="64"/>
      <c r="I97" s="174"/>
      <c r="J97" s="64"/>
      <c r="K97" s="64"/>
      <c r="L97" s="62"/>
      <c r="M97" s="220"/>
      <c r="N97" s="43"/>
      <c r="O97" s="43"/>
      <c r="P97" s="43"/>
      <c r="Q97" s="43"/>
      <c r="R97" s="43"/>
      <c r="S97" s="43"/>
      <c r="T97" s="79"/>
      <c r="AT97" s="25" t="s">
        <v>223</v>
      </c>
      <c r="AU97" s="25" t="s">
        <v>86</v>
      </c>
    </row>
    <row r="98" spans="2:51" s="12" customFormat="1" ht="13.5">
      <c r="B98" s="221"/>
      <c r="C98" s="222"/>
      <c r="D98" s="218" t="s">
        <v>224</v>
      </c>
      <c r="E98" s="233" t="s">
        <v>167</v>
      </c>
      <c r="F98" s="234" t="s">
        <v>1751</v>
      </c>
      <c r="G98" s="222"/>
      <c r="H98" s="235">
        <v>10.88</v>
      </c>
      <c r="I98" s="227"/>
      <c r="J98" s="222"/>
      <c r="K98" s="222"/>
      <c r="L98" s="228"/>
      <c r="M98" s="229"/>
      <c r="N98" s="230"/>
      <c r="O98" s="230"/>
      <c r="P98" s="230"/>
      <c r="Q98" s="230"/>
      <c r="R98" s="230"/>
      <c r="S98" s="230"/>
      <c r="T98" s="231"/>
      <c r="AT98" s="232" t="s">
        <v>224</v>
      </c>
      <c r="AU98" s="232" t="s">
        <v>86</v>
      </c>
      <c r="AV98" s="12" t="s">
        <v>86</v>
      </c>
      <c r="AW98" s="12" t="s">
        <v>41</v>
      </c>
      <c r="AX98" s="12" t="s">
        <v>78</v>
      </c>
      <c r="AY98" s="232" t="s">
        <v>214</v>
      </c>
    </row>
    <row r="99" spans="2:51" s="14" customFormat="1" ht="13.5">
      <c r="B99" s="258"/>
      <c r="C99" s="259"/>
      <c r="D99" s="218" t="s">
        <v>224</v>
      </c>
      <c r="E99" s="285" t="s">
        <v>22</v>
      </c>
      <c r="F99" s="286" t="s">
        <v>349</v>
      </c>
      <c r="G99" s="259"/>
      <c r="H99" s="287">
        <v>10.88</v>
      </c>
      <c r="I99" s="263"/>
      <c r="J99" s="259"/>
      <c r="K99" s="259"/>
      <c r="L99" s="264"/>
      <c r="M99" s="265"/>
      <c r="N99" s="266"/>
      <c r="O99" s="266"/>
      <c r="P99" s="266"/>
      <c r="Q99" s="266"/>
      <c r="R99" s="266"/>
      <c r="S99" s="266"/>
      <c r="T99" s="267"/>
      <c r="AT99" s="268" t="s">
        <v>224</v>
      </c>
      <c r="AU99" s="268" t="s">
        <v>86</v>
      </c>
      <c r="AV99" s="14" t="s">
        <v>221</v>
      </c>
      <c r="AW99" s="14" t="s">
        <v>41</v>
      </c>
      <c r="AX99" s="14" t="s">
        <v>78</v>
      </c>
      <c r="AY99" s="268" t="s">
        <v>214</v>
      </c>
    </row>
    <row r="100" spans="2:51" s="12" customFormat="1" ht="13.5">
      <c r="B100" s="221"/>
      <c r="C100" s="222"/>
      <c r="D100" s="223" t="s">
        <v>224</v>
      </c>
      <c r="E100" s="224" t="s">
        <v>169</v>
      </c>
      <c r="F100" s="225" t="s">
        <v>1752</v>
      </c>
      <c r="G100" s="222"/>
      <c r="H100" s="226">
        <v>6.225</v>
      </c>
      <c r="I100" s="227"/>
      <c r="J100" s="222"/>
      <c r="K100" s="222"/>
      <c r="L100" s="228"/>
      <c r="M100" s="229"/>
      <c r="N100" s="230"/>
      <c r="O100" s="230"/>
      <c r="P100" s="230"/>
      <c r="Q100" s="230"/>
      <c r="R100" s="230"/>
      <c r="S100" s="230"/>
      <c r="T100" s="231"/>
      <c r="AT100" s="232" t="s">
        <v>224</v>
      </c>
      <c r="AU100" s="232" t="s">
        <v>86</v>
      </c>
      <c r="AV100" s="12" t="s">
        <v>86</v>
      </c>
      <c r="AW100" s="12" t="s">
        <v>41</v>
      </c>
      <c r="AX100" s="12" t="s">
        <v>24</v>
      </c>
      <c r="AY100" s="232" t="s">
        <v>214</v>
      </c>
    </row>
    <row r="101" spans="2:65" s="1" customFormat="1" ht="22.5" customHeight="1">
      <c r="B101" s="42"/>
      <c r="C101" s="206" t="s">
        <v>86</v>
      </c>
      <c r="D101" s="206" t="s">
        <v>216</v>
      </c>
      <c r="E101" s="207" t="s">
        <v>1753</v>
      </c>
      <c r="F101" s="208" t="s">
        <v>1754</v>
      </c>
      <c r="G101" s="209" t="s">
        <v>233</v>
      </c>
      <c r="H101" s="210">
        <v>3.113</v>
      </c>
      <c r="I101" s="211"/>
      <c r="J101" s="212">
        <f>ROUND(I101*H101,2)</f>
        <v>0</v>
      </c>
      <c r="K101" s="208" t="s">
        <v>234</v>
      </c>
      <c r="L101" s="62"/>
      <c r="M101" s="213" t="s">
        <v>22</v>
      </c>
      <c r="N101" s="214" t="s">
        <v>49</v>
      </c>
      <c r="O101" s="43"/>
      <c r="P101" s="215">
        <f>O101*H101</f>
        <v>0</v>
      </c>
      <c r="Q101" s="215">
        <v>0</v>
      </c>
      <c r="R101" s="215">
        <f>Q101*H101</f>
        <v>0</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1755</v>
      </c>
    </row>
    <row r="102" spans="2:47" s="1" customFormat="1" ht="27">
      <c r="B102" s="42"/>
      <c r="C102" s="64"/>
      <c r="D102" s="218" t="s">
        <v>223</v>
      </c>
      <c r="E102" s="64"/>
      <c r="F102" s="219" t="s">
        <v>1756</v>
      </c>
      <c r="G102" s="64"/>
      <c r="H102" s="64"/>
      <c r="I102" s="174"/>
      <c r="J102" s="64"/>
      <c r="K102" s="64"/>
      <c r="L102" s="62"/>
      <c r="M102" s="220"/>
      <c r="N102" s="43"/>
      <c r="O102" s="43"/>
      <c r="P102" s="43"/>
      <c r="Q102" s="43"/>
      <c r="R102" s="43"/>
      <c r="S102" s="43"/>
      <c r="T102" s="79"/>
      <c r="AT102" s="25" t="s">
        <v>223</v>
      </c>
      <c r="AU102" s="25" t="s">
        <v>86</v>
      </c>
    </row>
    <row r="103" spans="2:51" s="12" customFormat="1" ht="13.5">
      <c r="B103" s="221"/>
      <c r="C103" s="222"/>
      <c r="D103" s="223" t="s">
        <v>224</v>
      </c>
      <c r="E103" s="224" t="s">
        <v>22</v>
      </c>
      <c r="F103" s="225" t="s">
        <v>1757</v>
      </c>
      <c r="G103" s="222"/>
      <c r="H103" s="226">
        <v>3.113</v>
      </c>
      <c r="I103" s="227"/>
      <c r="J103" s="222"/>
      <c r="K103" s="222"/>
      <c r="L103" s="228"/>
      <c r="M103" s="229"/>
      <c r="N103" s="230"/>
      <c r="O103" s="230"/>
      <c r="P103" s="230"/>
      <c r="Q103" s="230"/>
      <c r="R103" s="230"/>
      <c r="S103" s="230"/>
      <c r="T103" s="231"/>
      <c r="AT103" s="232" t="s">
        <v>224</v>
      </c>
      <c r="AU103" s="232" t="s">
        <v>86</v>
      </c>
      <c r="AV103" s="12" t="s">
        <v>86</v>
      </c>
      <c r="AW103" s="12" t="s">
        <v>41</v>
      </c>
      <c r="AX103" s="12" t="s">
        <v>24</v>
      </c>
      <c r="AY103" s="232" t="s">
        <v>214</v>
      </c>
    </row>
    <row r="104" spans="2:65" s="1" customFormat="1" ht="22.5" customHeight="1">
      <c r="B104" s="42"/>
      <c r="C104" s="206" t="s">
        <v>124</v>
      </c>
      <c r="D104" s="206" t="s">
        <v>216</v>
      </c>
      <c r="E104" s="207" t="s">
        <v>1758</v>
      </c>
      <c r="F104" s="208" t="s">
        <v>1759</v>
      </c>
      <c r="G104" s="209" t="s">
        <v>233</v>
      </c>
      <c r="H104" s="210">
        <v>4.655</v>
      </c>
      <c r="I104" s="211"/>
      <c r="J104" s="212">
        <f>ROUND(I104*H104,2)</f>
        <v>0</v>
      </c>
      <c r="K104" s="208" t="s">
        <v>234</v>
      </c>
      <c r="L104" s="62"/>
      <c r="M104" s="213" t="s">
        <v>22</v>
      </c>
      <c r="N104" s="214" t="s">
        <v>49</v>
      </c>
      <c r="O104" s="43"/>
      <c r="P104" s="215">
        <f>O104*H104</f>
        <v>0</v>
      </c>
      <c r="Q104" s="215">
        <v>0</v>
      </c>
      <c r="R104" s="215">
        <f>Q104*H104</f>
        <v>0</v>
      </c>
      <c r="S104" s="215">
        <v>0</v>
      </c>
      <c r="T104" s="216">
        <f>S104*H104</f>
        <v>0</v>
      </c>
      <c r="AR104" s="25" t="s">
        <v>221</v>
      </c>
      <c r="AT104" s="25" t="s">
        <v>216</v>
      </c>
      <c r="AU104" s="25" t="s">
        <v>86</v>
      </c>
      <c r="AY104" s="25" t="s">
        <v>214</v>
      </c>
      <c r="BE104" s="217">
        <f>IF(N104="základní",J104,0)</f>
        <v>0</v>
      </c>
      <c r="BF104" s="217">
        <f>IF(N104="snížená",J104,0)</f>
        <v>0</v>
      </c>
      <c r="BG104" s="217">
        <f>IF(N104="zákl. přenesená",J104,0)</f>
        <v>0</v>
      </c>
      <c r="BH104" s="217">
        <f>IF(N104="sníž. přenesená",J104,0)</f>
        <v>0</v>
      </c>
      <c r="BI104" s="217">
        <f>IF(N104="nulová",J104,0)</f>
        <v>0</v>
      </c>
      <c r="BJ104" s="25" t="s">
        <v>24</v>
      </c>
      <c r="BK104" s="217">
        <f>ROUND(I104*H104,2)</f>
        <v>0</v>
      </c>
      <c r="BL104" s="25" t="s">
        <v>221</v>
      </c>
      <c r="BM104" s="25" t="s">
        <v>1760</v>
      </c>
    </row>
    <row r="105" spans="2:47" s="1" customFormat="1" ht="27">
      <c r="B105" s="42"/>
      <c r="C105" s="64"/>
      <c r="D105" s="218" t="s">
        <v>223</v>
      </c>
      <c r="E105" s="64"/>
      <c r="F105" s="219" t="s">
        <v>1761</v>
      </c>
      <c r="G105" s="64"/>
      <c r="H105" s="64"/>
      <c r="I105" s="174"/>
      <c r="J105" s="64"/>
      <c r="K105" s="64"/>
      <c r="L105" s="62"/>
      <c r="M105" s="220"/>
      <c r="N105" s="43"/>
      <c r="O105" s="43"/>
      <c r="P105" s="43"/>
      <c r="Q105" s="43"/>
      <c r="R105" s="43"/>
      <c r="S105" s="43"/>
      <c r="T105" s="79"/>
      <c r="AT105" s="25" t="s">
        <v>223</v>
      </c>
      <c r="AU105" s="25" t="s">
        <v>86</v>
      </c>
    </row>
    <row r="106" spans="2:51" s="12" customFormat="1" ht="13.5">
      <c r="B106" s="221"/>
      <c r="C106" s="222"/>
      <c r="D106" s="223" t="s">
        <v>224</v>
      </c>
      <c r="E106" s="224" t="s">
        <v>171</v>
      </c>
      <c r="F106" s="225" t="s">
        <v>1762</v>
      </c>
      <c r="G106" s="222"/>
      <c r="H106" s="226">
        <v>4.655</v>
      </c>
      <c r="I106" s="227"/>
      <c r="J106" s="222"/>
      <c r="K106" s="222"/>
      <c r="L106" s="228"/>
      <c r="M106" s="229"/>
      <c r="N106" s="230"/>
      <c r="O106" s="230"/>
      <c r="P106" s="230"/>
      <c r="Q106" s="230"/>
      <c r="R106" s="230"/>
      <c r="S106" s="230"/>
      <c r="T106" s="231"/>
      <c r="AT106" s="232" t="s">
        <v>224</v>
      </c>
      <c r="AU106" s="232" t="s">
        <v>86</v>
      </c>
      <c r="AV106" s="12" t="s">
        <v>86</v>
      </c>
      <c r="AW106" s="12" t="s">
        <v>41</v>
      </c>
      <c r="AX106" s="12" t="s">
        <v>24</v>
      </c>
      <c r="AY106" s="232" t="s">
        <v>214</v>
      </c>
    </row>
    <row r="107" spans="2:65" s="1" customFormat="1" ht="22.5" customHeight="1">
      <c r="B107" s="42"/>
      <c r="C107" s="206" t="s">
        <v>221</v>
      </c>
      <c r="D107" s="206" t="s">
        <v>216</v>
      </c>
      <c r="E107" s="207" t="s">
        <v>1763</v>
      </c>
      <c r="F107" s="208" t="s">
        <v>1764</v>
      </c>
      <c r="G107" s="209" t="s">
        <v>233</v>
      </c>
      <c r="H107" s="210">
        <v>2.328</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1765</v>
      </c>
    </row>
    <row r="108" spans="2:47" s="1" customFormat="1" ht="27">
      <c r="B108" s="42"/>
      <c r="C108" s="64"/>
      <c r="D108" s="218" t="s">
        <v>223</v>
      </c>
      <c r="E108" s="64"/>
      <c r="F108" s="219" t="s">
        <v>1766</v>
      </c>
      <c r="G108" s="64"/>
      <c r="H108" s="64"/>
      <c r="I108" s="174"/>
      <c r="J108" s="64"/>
      <c r="K108" s="64"/>
      <c r="L108" s="62"/>
      <c r="M108" s="220"/>
      <c r="N108" s="43"/>
      <c r="O108" s="43"/>
      <c r="P108" s="43"/>
      <c r="Q108" s="43"/>
      <c r="R108" s="43"/>
      <c r="S108" s="43"/>
      <c r="T108" s="79"/>
      <c r="AT108" s="25" t="s">
        <v>223</v>
      </c>
      <c r="AU108" s="25" t="s">
        <v>86</v>
      </c>
    </row>
    <row r="109" spans="2:51" s="12" customFormat="1" ht="13.5">
      <c r="B109" s="221"/>
      <c r="C109" s="222"/>
      <c r="D109" s="223" t="s">
        <v>224</v>
      </c>
      <c r="E109" s="224" t="s">
        <v>22</v>
      </c>
      <c r="F109" s="225" t="s">
        <v>1767</v>
      </c>
      <c r="G109" s="222"/>
      <c r="H109" s="226">
        <v>2.328</v>
      </c>
      <c r="I109" s="227"/>
      <c r="J109" s="222"/>
      <c r="K109" s="222"/>
      <c r="L109" s="228"/>
      <c r="M109" s="229"/>
      <c r="N109" s="230"/>
      <c r="O109" s="230"/>
      <c r="P109" s="230"/>
      <c r="Q109" s="230"/>
      <c r="R109" s="230"/>
      <c r="S109" s="230"/>
      <c r="T109" s="231"/>
      <c r="AT109" s="232" t="s">
        <v>224</v>
      </c>
      <c r="AU109" s="232" t="s">
        <v>86</v>
      </c>
      <c r="AV109" s="12" t="s">
        <v>86</v>
      </c>
      <c r="AW109" s="12" t="s">
        <v>41</v>
      </c>
      <c r="AX109" s="12" t="s">
        <v>24</v>
      </c>
      <c r="AY109" s="232" t="s">
        <v>214</v>
      </c>
    </row>
    <row r="110" spans="2:65" s="1" customFormat="1" ht="22.5" customHeight="1">
      <c r="B110" s="42"/>
      <c r="C110" s="206" t="s">
        <v>244</v>
      </c>
      <c r="D110" s="206" t="s">
        <v>216</v>
      </c>
      <c r="E110" s="207" t="s">
        <v>1512</v>
      </c>
      <c r="F110" s="208" t="s">
        <v>1513</v>
      </c>
      <c r="G110" s="209" t="s">
        <v>233</v>
      </c>
      <c r="H110" s="210">
        <v>26.984</v>
      </c>
      <c r="I110" s="211"/>
      <c r="J110" s="212">
        <f>ROUND(I110*H110,2)</f>
        <v>0</v>
      </c>
      <c r="K110" s="208" t="s">
        <v>234</v>
      </c>
      <c r="L110" s="62"/>
      <c r="M110" s="213" t="s">
        <v>22</v>
      </c>
      <c r="N110" s="214" t="s">
        <v>49</v>
      </c>
      <c r="O110" s="43"/>
      <c r="P110" s="215">
        <f>O110*H110</f>
        <v>0</v>
      </c>
      <c r="Q110" s="215">
        <v>0</v>
      </c>
      <c r="R110" s="215">
        <f>Q110*H110</f>
        <v>0</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1768</v>
      </c>
    </row>
    <row r="111" spans="2:47" s="1" customFormat="1" ht="27">
      <c r="B111" s="42"/>
      <c r="C111" s="64"/>
      <c r="D111" s="218" t="s">
        <v>223</v>
      </c>
      <c r="E111" s="64"/>
      <c r="F111" s="219" t="s">
        <v>1515</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23" t="s">
        <v>224</v>
      </c>
      <c r="E112" s="224" t="s">
        <v>1741</v>
      </c>
      <c r="F112" s="225" t="s">
        <v>1769</v>
      </c>
      <c r="G112" s="222"/>
      <c r="H112" s="226">
        <v>26.984</v>
      </c>
      <c r="I112" s="227"/>
      <c r="J112" s="222"/>
      <c r="K112" s="222"/>
      <c r="L112" s="228"/>
      <c r="M112" s="229"/>
      <c r="N112" s="230"/>
      <c r="O112" s="230"/>
      <c r="P112" s="230"/>
      <c r="Q112" s="230"/>
      <c r="R112" s="230"/>
      <c r="S112" s="230"/>
      <c r="T112" s="231"/>
      <c r="AT112" s="232" t="s">
        <v>224</v>
      </c>
      <c r="AU112" s="232" t="s">
        <v>86</v>
      </c>
      <c r="AV112" s="12" t="s">
        <v>86</v>
      </c>
      <c r="AW112" s="12" t="s">
        <v>41</v>
      </c>
      <c r="AX112" s="12" t="s">
        <v>24</v>
      </c>
      <c r="AY112" s="232" t="s">
        <v>214</v>
      </c>
    </row>
    <row r="113" spans="2:65" s="1" customFormat="1" ht="22.5" customHeight="1">
      <c r="B113" s="42"/>
      <c r="C113" s="206" t="s">
        <v>250</v>
      </c>
      <c r="D113" s="206" t="s">
        <v>216</v>
      </c>
      <c r="E113" s="207" t="s">
        <v>1770</v>
      </c>
      <c r="F113" s="208" t="s">
        <v>1771</v>
      </c>
      <c r="G113" s="209" t="s">
        <v>233</v>
      </c>
      <c r="H113" s="210">
        <v>13.492</v>
      </c>
      <c r="I113" s="211"/>
      <c r="J113" s="212">
        <f>ROUND(I113*H113,2)</f>
        <v>0</v>
      </c>
      <c r="K113" s="208" t="s">
        <v>234</v>
      </c>
      <c r="L113" s="62"/>
      <c r="M113" s="213" t="s">
        <v>22</v>
      </c>
      <c r="N113" s="214" t="s">
        <v>49</v>
      </c>
      <c r="O113" s="43"/>
      <c r="P113" s="215">
        <f>O113*H113</f>
        <v>0</v>
      </c>
      <c r="Q113" s="215">
        <v>0</v>
      </c>
      <c r="R113" s="215">
        <f>Q113*H113</f>
        <v>0</v>
      </c>
      <c r="S113" s="215">
        <v>0</v>
      </c>
      <c r="T113" s="216">
        <f>S113*H113</f>
        <v>0</v>
      </c>
      <c r="AR113" s="25" t="s">
        <v>221</v>
      </c>
      <c r="AT113" s="25" t="s">
        <v>216</v>
      </c>
      <c r="AU113" s="25" t="s">
        <v>86</v>
      </c>
      <c r="AY113" s="25" t="s">
        <v>214</v>
      </c>
      <c r="BE113" s="217">
        <f>IF(N113="základní",J113,0)</f>
        <v>0</v>
      </c>
      <c r="BF113" s="217">
        <f>IF(N113="snížená",J113,0)</f>
        <v>0</v>
      </c>
      <c r="BG113" s="217">
        <f>IF(N113="zákl. přenesená",J113,0)</f>
        <v>0</v>
      </c>
      <c r="BH113" s="217">
        <f>IF(N113="sníž. přenesená",J113,0)</f>
        <v>0</v>
      </c>
      <c r="BI113" s="217">
        <f>IF(N113="nulová",J113,0)</f>
        <v>0</v>
      </c>
      <c r="BJ113" s="25" t="s">
        <v>24</v>
      </c>
      <c r="BK113" s="217">
        <f>ROUND(I113*H113,2)</f>
        <v>0</v>
      </c>
      <c r="BL113" s="25" t="s">
        <v>221</v>
      </c>
      <c r="BM113" s="25" t="s">
        <v>1772</v>
      </c>
    </row>
    <row r="114" spans="2:47" s="1" customFormat="1" ht="27">
      <c r="B114" s="42"/>
      <c r="C114" s="64"/>
      <c r="D114" s="218" t="s">
        <v>223</v>
      </c>
      <c r="E114" s="64"/>
      <c r="F114" s="219" t="s">
        <v>1773</v>
      </c>
      <c r="G114" s="64"/>
      <c r="H114" s="64"/>
      <c r="I114" s="174"/>
      <c r="J114" s="64"/>
      <c r="K114" s="64"/>
      <c r="L114" s="62"/>
      <c r="M114" s="220"/>
      <c r="N114" s="43"/>
      <c r="O114" s="43"/>
      <c r="P114" s="43"/>
      <c r="Q114" s="43"/>
      <c r="R114" s="43"/>
      <c r="S114" s="43"/>
      <c r="T114" s="79"/>
      <c r="AT114" s="25" t="s">
        <v>223</v>
      </c>
      <c r="AU114" s="25" t="s">
        <v>86</v>
      </c>
    </row>
    <row r="115" spans="2:47" s="1" customFormat="1" ht="27">
      <c r="B115" s="42"/>
      <c r="C115" s="64"/>
      <c r="D115" s="218" t="s">
        <v>335</v>
      </c>
      <c r="E115" s="64"/>
      <c r="F115" s="270" t="s">
        <v>1774</v>
      </c>
      <c r="G115" s="64"/>
      <c r="H115" s="64"/>
      <c r="I115" s="174"/>
      <c r="J115" s="64"/>
      <c r="K115" s="64"/>
      <c r="L115" s="62"/>
      <c r="M115" s="220"/>
      <c r="N115" s="43"/>
      <c r="O115" s="43"/>
      <c r="P115" s="43"/>
      <c r="Q115" s="43"/>
      <c r="R115" s="43"/>
      <c r="S115" s="43"/>
      <c r="T115" s="79"/>
      <c r="AT115" s="25" t="s">
        <v>335</v>
      </c>
      <c r="AU115" s="25" t="s">
        <v>86</v>
      </c>
    </row>
    <row r="116" spans="2:51" s="12" customFormat="1" ht="13.5">
      <c r="B116" s="221"/>
      <c r="C116" s="222"/>
      <c r="D116" s="223" t="s">
        <v>224</v>
      </c>
      <c r="E116" s="224" t="s">
        <v>22</v>
      </c>
      <c r="F116" s="225" t="s">
        <v>1775</v>
      </c>
      <c r="G116" s="222"/>
      <c r="H116" s="226">
        <v>13.492</v>
      </c>
      <c r="I116" s="227"/>
      <c r="J116" s="222"/>
      <c r="K116" s="222"/>
      <c r="L116" s="228"/>
      <c r="M116" s="229"/>
      <c r="N116" s="230"/>
      <c r="O116" s="230"/>
      <c r="P116" s="230"/>
      <c r="Q116" s="230"/>
      <c r="R116" s="230"/>
      <c r="S116" s="230"/>
      <c r="T116" s="231"/>
      <c r="AT116" s="232" t="s">
        <v>224</v>
      </c>
      <c r="AU116" s="232" t="s">
        <v>86</v>
      </c>
      <c r="AV116" s="12" t="s">
        <v>86</v>
      </c>
      <c r="AW116" s="12" t="s">
        <v>41</v>
      </c>
      <c r="AX116" s="12" t="s">
        <v>24</v>
      </c>
      <c r="AY116" s="232" t="s">
        <v>214</v>
      </c>
    </row>
    <row r="117" spans="2:65" s="1" customFormat="1" ht="22.5" customHeight="1">
      <c r="B117" s="42"/>
      <c r="C117" s="206" t="s">
        <v>256</v>
      </c>
      <c r="D117" s="206" t="s">
        <v>216</v>
      </c>
      <c r="E117" s="207" t="s">
        <v>1518</v>
      </c>
      <c r="F117" s="208" t="s">
        <v>1519</v>
      </c>
      <c r="G117" s="209" t="s">
        <v>359</v>
      </c>
      <c r="H117" s="210">
        <v>49.062</v>
      </c>
      <c r="I117" s="211"/>
      <c r="J117" s="212">
        <f>ROUND(I117*H117,2)</f>
        <v>0</v>
      </c>
      <c r="K117" s="208" t="s">
        <v>234</v>
      </c>
      <c r="L117" s="62"/>
      <c r="M117" s="213" t="s">
        <v>22</v>
      </c>
      <c r="N117" s="214" t="s">
        <v>49</v>
      </c>
      <c r="O117" s="43"/>
      <c r="P117" s="215">
        <f>O117*H117</f>
        <v>0</v>
      </c>
      <c r="Q117" s="215">
        <v>0.00084</v>
      </c>
      <c r="R117" s="215">
        <f>Q117*H117</f>
        <v>0.04121208</v>
      </c>
      <c r="S117" s="215">
        <v>0</v>
      </c>
      <c r="T117" s="216">
        <f>S117*H117</f>
        <v>0</v>
      </c>
      <c r="AR117" s="25" t="s">
        <v>221</v>
      </c>
      <c r="AT117" s="25" t="s">
        <v>216</v>
      </c>
      <c r="AU117" s="25" t="s">
        <v>86</v>
      </c>
      <c r="AY117" s="25" t="s">
        <v>214</v>
      </c>
      <c r="BE117" s="217">
        <f>IF(N117="základní",J117,0)</f>
        <v>0</v>
      </c>
      <c r="BF117" s="217">
        <f>IF(N117="snížená",J117,0)</f>
        <v>0</v>
      </c>
      <c r="BG117" s="217">
        <f>IF(N117="zákl. přenesená",J117,0)</f>
        <v>0</v>
      </c>
      <c r="BH117" s="217">
        <f>IF(N117="sníž. přenesená",J117,0)</f>
        <v>0</v>
      </c>
      <c r="BI117" s="217">
        <f>IF(N117="nulová",J117,0)</f>
        <v>0</v>
      </c>
      <c r="BJ117" s="25" t="s">
        <v>24</v>
      </c>
      <c r="BK117" s="217">
        <f>ROUND(I117*H117,2)</f>
        <v>0</v>
      </c>
      <c r="BL117" s="25" t="s">
        <v>221</v>
      </c>
      <c r="BM117" s="25" t="s">
        <v>1776</v>
      </c>
    </row>
    <row r="118" spans="2:47" s="1" customFormat="1" ht="27">
      <c r="B118" s="42"/>
      <c r="C118" s="64"/>
      <c r="D118" s="218" t="s">
        <v>223</v>
      </c>
      <c r="E118" s="64"/>
      <c r="F118" s="219" t="s">
        <v>1521</v>
      </c>
      <c r="G118" s="64"/>
      <c r="H118" s="64"/>
      <c r="I118" s="174"/>
      <c r="J118" s="64"/>
      <c r="K118" s="64"/>
      <c r="L118" s="62"/>
      <c r="M118" s="220"/>
      <c r="N118" s="43"/>
      <c r="O118" s="43"/>
      <c r="P118" s="43"/>
      <c r="Q118" s="43"/>
      <c r="R118" s="43"/>
      <c r="S118" s="43"/>
      <c r="T118" s="79"/>
      <c r="AT118" s="25" t="s">
        <v>223</v>
      </c>
      <c r="AU118" s="25" t="s">
        <v>86</v>
      </c>
    </row>
    <row r="119" spans="2:51" s="12" customFormat="1" ht="13.5">
      <c r="B119" s="221"/>
      <c r="C119" s="222"/>
      <c r="D119" s="223" t="s">
        <v>224</v>
      </c>
      <c r="E119" s="224" t="s">
        <v>22</v>
      </c>
      <c r="F119" s="225" t="s">
        <v>1777</v>
      </c>
      <c r="G119" s="222"/>
      <c r="H119" s="226">
        <v>49.062</v>
      </c>
      <c r="I119" s="227"/>
      <c r="J119" s="222"/>
      <c r="K119" s="222"/>
      <c r="L119" s="228"/>
      <c r="M119" s="229"/>
      <c r="N119" s="230"/>
      <c r="O119" s="230"/>
      <c r="P119" s="230"/>
      <c r="Q119" s="230"/>
      <c r="R119" s="230"/>
      <c r="S119" s="230"/>
      <c r="T119" s="231"/>
      <c r="AT119" s="232" t="s">
        <v>224</v>
      </c>
      <c r="AU119" s="232" t="s">
        <v>86</v>
      </c>
      <c r="AV119" s="12" t="s">
        <v>86</v>
      </c>
      <c r="AW119" s="12" t="s">
        <v>41</v>
      </c>
      <c r="AX119" s="12" t="s">
        <v>24</v>
      </c>
      <c r="AY119" s="232" t="s">
        <v>214</v>
      </c>
    </row>
    <row r="120" spans="2:65" s="1" customFormat="1" ht="22.5" customHeight="1">
      <c r="B120" s="42"/>
      <c r="C120" s="206" t="s">
        <v>262</v>
      </c>
      <c r="D120" s="206" t="s">
        <v>216</v>
      </c>
      <c r="E120" s="207" t="s">
        <v>1524</v>
      </c>
      <c r="F120" s="208" t="s">
        <v>1525</v>
      </c>
      <c r="G120" s="209" t="s">
        <v>359</v>
      </c>
      <c r="H120" s="210">
        <v>49.062</v>
      </c>
      <c r="I120" s="211"/>
      <c r="J120" s="212">
        <f>ROUND(I120*H120,2)</f>
        <v>0</v>
      </c>
      <c r="K120" s="208" t="s">
        <v>234</v>
      </c>
      <c r="L120" s="62"/>
      <c r="M120" s="213" t="s">
        <v>22</v>
      </c>
      <c r="N120" s="214" t="s">
        <v>49</v>
      </c>
      <c r="O120" s="43"/>
      <c r="P120" s="215">
        <f>O120*H120</f>
        <v>0</v>
      </c>
      <c r="Q120" s="215">
        <v>0</v>
      </c>
      <c r="R120" s="215">
        <f>Q120*H120</f>
        <v>0</v>
      </c>
      <c r="S120" s="215">
        <v>0</v>
      </c>
      <c r="T120" s="216">
        <f>S120*H120</f>
        <v>0</v>
      </c>
      <c r="AR120" s="25" t="s">
        <v>221</v>
      </c>
      <c r="AT120" s="25" t="s">
        <v>216</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221</v>
      </c>
      <c r="BM120" s="25" t="s">
        <v>1778</v>
      </c>
    </row>
    <row r="121" spans="2:47" s="1" customFormat="1" ht="27">
      <c r="B121" s="42"/>
      <c r="C121" s="64"/>
      <c r="D121" s="223" t="s">
        <v>223</v>
      </c>
      <c r="E121" s="64"/>
      <c r="F121" s="269" t="s">
        <v>1527</v>
      </c>
      <c r="G121" s="64"/>
      <c r="H121" s="64"/>
      <c r="I121" s="174"/>
      <c r="J121" s="64"/>
      <c r="K121" s="64"/>
      <c r="L121" s="62"/>
      <c r="M121" s="220"/>
      <c r="N121" s="43"/>
      <c r="O121" s="43"/>
      <c r="P121" s="43"/>
      <c r="Q121" s="43"/>
      <c r="R121" s="43"/>
      <c r="S121" s="43"/>
      <c r="T121" s="79"/>
      <c r="AT121" s="25" t="s">
        <v>223</v>
      </c>
      <c r="AU121" s="25" t="s">
        <v>86</v>
      </c>
    </row>
    <row r="122" spans="2:65" s="1" customFormat="1" ht="22.5" customHeight="1">
      <c r="B122" s="42"/>
      <c r="C122" s="206" t="s">
        <v>270</v>
      </c>
      <c r="D122" s="206" t="s">
        <v>216</v>
      </c>
      <c r="E122" s="207" t="s">
        <v>276</v>
      </c>
      <c r="F122" s="208" t="s">
        <v>277</v>
      </c>
      <c r="G122" s="209" t="s">
        <v>233</v>
      </c>
      <c r="H122" s="210">
        <v>37.864</v>
      </c>
      <c r="I122" s="211"/>
      <c r="J122" s="212">
        <f>ROUND(I122*H122,2)</f>
        <v>0</v>
      </c>
      <c r="K122" s="208" t="s">
        <v>234</v>
      </c>
      <c r="L122" s="62"/>
      <c r="M122" s="213" t="s">
        <v>22</v>
      </c>
      <c r="N122" s="214" t="s">
        <v>49</v>
      </c>
      <c r="O122" s="43"/>
      <c r="P122" s="215">
        <f>O122*H122</f>
        <v>0</v>
      </c>
      <c r="Q122" s="215">
        <v>0</v>
      </c>
      <c r="R122" s="215">
        <f>Q122*H122</f>
        <v>0</v>
      </c>
      <c r="S122" s="215">
        <v>0</v>
      </c>
      <c r="T122" s="216">
        <f>S122*H122</f>
        <v>0</v>
      </c>
      <c r="AR122" s="25" t="s">
        <v>221</v>
      </c>
      <c r="AT122" s="25" t="s">
        <v>216</v>
      </c>
      <c r="AU122" s="25" t="s">
        <v>86</v>
      </c>
      <c r="AY122" s="25" t="s">
        <v>214</v>
      </c>
      <c r="BE122" s="217">
        <f>IF(N122="základní",J122,0)</f>
        <v>0</v>
      </c>
      <c r="BF122" s="217">
        <f>IF(N122="snížená",J122,0)</f>
        <v>0</v>
      </c>
      <c r="BG122" s="217">
        <f>IF(N122="zákl. přenesená",J122,0)</f>
        <v>0</v>
      </c>
      <c r="BH122" s="217">
        <f>IF(N122="sníž. přenesená",J122,0)</f>
        <v>0</v>
      </c>
      <c r="BI122" s="217">
        <f>IF(N122="nulová",J122,0)</f>
        <v>0</v>
      </c>
      <c r="BJ122" s="25" t="s">
        <v>24</v>
      </c>
      <c r="BK122" s="217">
        <f>ROUND(I122*H122,2)</f>
        <v>0</v>
      </c>
      <c r="BL122" s="25" t="s">
        <v>221</v>
      </c>
      <c r="BM122" s="25" t="s">
        <v>1779</v>
      </c>
    </row>
    <row r="123" spans="2:47" s="1" customFormat="1" ht="40.5">
      <c r="B123" s="42"/>
      <c r="C123" s="64"/>
      <c r="D123" s="218" t="s">
        <v>223</v>
      </c>
      <c r="E123" s="64"/>
      <c r="F123" s="219" t="s">
        <v>279</v>
      </c>
      <c r="G123" s="64"/>
      <c r="H123" s="64"/>
      <c r="I123" s="174"/>
      <c r="J123" s="64"/>
      <c r="K123" s="64"/>
      <c r="L123" s="62"/>
      <c r="M123" s="220"/>
      <c r="N123" s="43"/>
      <c r="O123" s="43"/>
      <c r="P123" s="43"/>
      <c r="Q123" s="43"/>
      <c r="R123" s="43"/>
      <c r="S123" s="43"/>
      <c r="T123" s="79"/>
      <c r="AT123" s="25" t="s">
        <v>223</v>
      </c>
      <c r="AU123" s="25" t="s">
        <v>86</v>
      </c>
    </row>
    <row r="124" spans="2:51" s="12" customFormat="1" ht="13.5">
      <c r="B124" s="221"/>
      <c r="C124" s="222"/>
      <c r="D124" s="218" t="s">
        <v>224</v>
      </c>
      <c r="E124" s="233" t="s">
        <v>22</v>
      </c>
      <c r="F124" s="234" t="s">
        <v>1780</v>
      </c>
      <c r="G124" s="222"/>
      <c r="H124" s="235">
        <v>16.55</v>
      </c>
      <c r="I124" s="227"/>
      <c r="J124" s="222"/>
      <c r="K124" s="222"/>
      <c r="L124" s="228"/>
      <c r="M124" s="229"/>
      <c r="N124" s="230"/>
      <c r="O124" s="230"/>
      <c r="P124" s="230"/>
      <c r="Q124" s="230"/>
      <c r="R124" s="230"/>
      <c r="S124" s="230"/>
      <c r="T124" s="231"/>
      <c r="AT124" s="232" t="s">
        <v>224</v>
      </c>
      <c r="AU124" s="232" t="s">
        <v>86</v>
      </c>
      <c r="AV124" s="12" t="s">
        <v>86</v>
      </c>
      <c r="AW124" s="12" t="s">
        <v>41</v>
      </c>
      <c r="AX124" s="12" t="s">
        <v>78</v>
      </c>
      <c r="AY124" s="232" t="s">
        <v>214</v>
      </c>
    </row>
    <row r="125" spans="2:51" s="12" customFormat="1" ht="13.5">
      <c r="B125" s="221"/>
      <c r="C125" s="222"/>
      <c r="D125" s="218" t="s">
        <v>224</v>
      </c>
      <c r="E125" s="233" t="s">
        <v>22</v>
      </c>
      <c r="F125" s="234" t="s">
        <v>1781</v>
      </c>
      <c r="G125" s="222"/>
      <c r="H125" s="235">
        <v>21.314</v>
      </c>
      <c r="I125" s="227"/>
      <c r="J125" s="222"/>
      <c r="K125" s="222"/>
      <c r="L125" s="228"/>
      <c r="M125" s="229"/>
      <c r="N125" s="230"/>
      <c r="O125" s="230"/>
      <c r="P125" s="230"/>
      <c r="Q125" s="230"/>
      <c r="R125" s="230"/>
      <c r="S125" s="230"/>
      <c r="T125" s="231"/>
      <c r="AT125" s="232" t="s">
        <v>224</v>
      </c>
      <c r="AU125" s="232" t="s">
        <v>86</v>
      </c>
      <c r="AV125" s="12" t="s">
        <v>86</v>
      </c>
      <c r="AW125" s="12" t="s">
        <v>41</v>
      </c>
      <c r="AX125" s="12" t="s">
        <v>78</v>
      </c>
      <c r="AY125" s="232" t="s">
        <v>214</v>
      </c>
    </row>
    <row r="126" spans="2:51" s="14" customFormat="1" ht="13.5">
      <c r="B126" s="258"/>
      <c r="C126" s="259"/>
      <c r="D126" s="223" t="s">
        <v>224</v>
      </c>
      <c r="E126" s="260" t="s">
        <v>22</v>
      </c>
      <c r="F126" s="261" t="s">
        <v>349</v>
      </c>
      <c r="G126" s="259"/>
      <c r="H126" s="262">
        <v>37.864</v>
      </c>
      <c r="I126" s="263"/>
      <c r="J126" s="259"/>
      <c r="K126" s="259"/>
      <c r="L126" s="264"/>
      <c r="M126" s="265"/>
      <c r="N126" s="266"/>
      <c r="O126" s="266"/>
      <c r="P126" s="266"/>
      <c r="Q126" s="266"/>
      <c r="R126" s="266"/>
      <c r="S126" s="266"/>
      <c r="T126" s="267"/>
      <c r="AT126" s="268" t="s">
        <v>224</v>
      </c>
      <c r="AU126" s="268" t="s">
        <v>86</v>
      </c>
      <c r="AV126" s="14" t="s">
        <v>221</v>
      </c>
      <c r="AW126" s="14" t="s">
        <v>41</v>
      </c>
      <c r="AX126" s="14" t="s">
        <v>24</v>
      </c>
      <c r="AY126" s="268" t="s">
        <v>214</v>
      </c>
    </row>
    <row r="127" spans="2:65" s="1" customFormat="1" ht="22.5" customHeight="1">
      <c r="B127" s="42"/>
      <c r="C127" s="206" t="s">
        <v>29</v>
      </c>
      <c r="D127" s="206" t="s">
        <v>216</v>
      </c>
      <c r="E127" s="207" t="s">
        <v>1546</v>
      </c>
      <c r="F127" s="208" t="s">
        <v>1547</v>
      </c>
      <c r="G127" s="209" t="s">
        <v>233</v>
      </c>
      <c r="H127" s="210">
        <v>21.314</v>
      </c>
      <c r="I127" s="211"/>
      <c r="J127" s="212">
        <f>ROUND(I127*H127,2)</f>
        <v>0</v>
      </c>
      <c r="K127" s="208" t="s">
        <v>220</v>
      </c>
      <c r="L127" s="62"/>
      <c r="M127" s="213" t="s">
        <v>22</v>
      </c>
      <c r="N127" s="214" t="s">
        <v>49</v>
      </c>
      <c r="O127" s="43"/>
      <c r="P127" s="215">
        <f>O127*H127</f>
        <v>0</v>
      </c>
      <c r="Q127" s="215">
        <v>0</v>
      </c>
      <c r="R127" s="215">
        <f>Q127*H127</f>
        <v>0</v>
      </c>
      <c r="S127" s="215">
        <v>0</v>
      </c>
      <c r="T127" s="216">
        <f>S127*H127</f>
        <v>0</v>
      </c>
      <c r="AR127" s="25" t="s">
        <v>221</v>
      </c>
      <c r="AT127" s="25" t="s">
        <v>216</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221</v>
      </c>
      <c r="BM127" s="25" t="s">
        <v>1782</v>
      </c>
    </row>
    <row r="128" spans="2:47" s="1" customFormat="1" ht="27">
      <c r="B128" s="42"/>
      <c r="C128" s="64"/>
      <c r="D128" s="218" t="s">
        <v>223</v>
      </c>
      <c r="E128" s="64"/>
      <c r="F128" s="219" t="s">
        <v>1549</v>
      </c>
      <c r="G128" s="64"/>
      <c r="H128" s="64"/>
      <c r="I128" s="174"/>
      <c r="J128" s="64"/>
      <c r="K128" s="64"/>
      <c r="L128" s="62"/>
      <c r="M128" s="220"/>
      <c r="N128" s="43"/>
      <c r="O128" s="43"/>
      <c r="P128" s="43"/>
      <c r="Q128" s="43"/>
      <c r="R128" s="43"/>
      <c r="S128" s="43"/>
      <c r="T128" s="79"/>
      <c r="AT128" s="25" t="s">
        <v>223</v>
      </c>
      <c r="AU128" s="25" t="s">
        <v>86</v>
      </c>
    </row>
    <row r="129" spans="2:51" s="12" customFormat="1" ht="13.5">
      <c r="B129" s="221"/>
      <c r="C129" s="222"/>
      <c r="D129" s="223" t="s">
        <v>224</v>
      </c>
      <c r="E129" s="224" t="s">
        <v>22</v>
      </c>
      <c r="F129" s="225" t="s">
        <v>182</v>
      </c>
      <c r="G129" s="222"/>
      <c r="H129" s="226">
        <v>21.314</v>
      </c>
      <c r="I129" s="227"/>
      <c r="J129" s="222"/>
      <c r="K129" s="222"/>
      <c r="L129" s="228"/>
      <c r="M129" s="229"/>
      <c r="N129" s="230"/>
      <c r="O129" s="230"/>
      <c r="P129" s="230"/>
      <c r="Q129" s="230"/>
      <c r="R129" s="230"/>
      <c r="S129" s="230"/>
      <c r="T129" s="231"/>
      <c r="AT129" s="232" t="s">
        <v>224</v>
      </c>
      <c r="AU129" s="232" t="s">
        <v>86</v>
      </c>
      <c r="AV129" s="12" t="s">
        <v>86</v>
      </c>
      <c r="AW129" s="12" t="s">
        <v>41</v>
      </c>
      <c r="AX129" s="12" t="s">
        <v>24</v>
      </c>
      <c r="AY129" s="232" t="s">
        <v>214</v>
      </c>
    </row>
    <row r="130" spans="2:65" s="1" customFormat="1" ht="22.5" customHeight="1">
      <c r="B130" s="42"/>
      <c r="C130" s="206" t="s">
        <v>282</v>
      </c>
      <c r="D130" s="206" t="s">
        <v>216</v>
      </c>
      <c r="E130" s="207" t="s">
        <v>294</v>
      </c>
      <c r="F130" s="208" t="s">
        <v>295</v>
      </c>
      <c r="G130" s="209" t="s">
        <v>233</v>
      </c>
      <c r="H130" s="210">
        <v>37.864</v>
      </c>
      <c r="I130" s="211"/>
      <c r="J130" s="212">
        <f>ROUND(I130*H130,2)</f>
        <v>0</v>
      </c>
      <c r="K130" s="208" t="s">
        <v>220</v>
      </c>
      <c r="L130" s="62"/>
      <c r="M130" s="213" t="s">
        <v>22</v>
      </c>
      <c r="N130" s="214" t="s">
        <v>49</v>
      </c>
      <c r="O130" s="43"/>
      <c r="P130" s="215">
        <f>O130*H130</f>
        <v>0</v>
      </c>
      <c r="Q130" s="215">
        <v>0</v>
      </c>
      <c r="R130" s="215">
        <f>Q130*H130</f>
        <v>0</v>
      </c>
      <c r="S130" s="215">
        <v>0</v>
      </c>
      <c r="T130" s="216">
        <f>S130*H130</f>
        <v>0</v>
      </c>
      <c r="AR130" s="25" t="s">
        <v>221</v>
      </c>
      <c r="AT130" s="25" t="s">
        <v>216</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221</v>
      </c>
      <c r="BM130" s="25" t="s">
        <v>1783</v>
      </c>
    </row>
    <row r="131" spans="2:47" s="1" customFormat="1" ht="13.5">
      <c r="B131" s="42"/>
      <c r="C131" s="64"/>
      <c r="D131" s="218" t="s">
        <v>223</v>
      </c>
      <c r="E131" s="64"/>
      <c r="F131" s="219" t="s">
        <v>295</v>
      </c>
      <c r="G131" s="64"/>
      <c r="H131" s="64"/>
      <c r="I131" s="174"/>
      <c r="J131" s="64"/>
      <c r="K131" s="64"/>
      <c r="L131" s="62"/>
      <c r="M131" s="220"/>
      <c r="N131" s="43"/>
      <c r="O131" s="43"/>
      <c r="P131" s="43"/>
      <c r="Q131" s="43"/>
      <c r="R131" s="43"/>
      <c r="S131" s="43"/>
      <c r="T131" s="79"/>
      <c r="AT131" s="25" t="s">
        <v>223</v>
      </c>
      <c r="AU131" s="25" t="s">
        <v>86</v>
      </c>
    </row>
    <row r="132" spans="2:51" s="12" customFormat="1" ht="13.5">
      <c r="B132" s="221"/>
      <c r="C132" s="222"/>
      <c r="D132" s="223" t="s">
        <v>224</v>
      </c>
      <c r="E132" s="224" t="s">
        <v>22</v>
      </c>
      <c r="F132" s="225" t="s">
        <v>1784</v>
      </c>
      <c r="G132" s="222"/>
      <c r="H132" s="226">
        <v>37.864</v>
      </c>
      <c r="I132" s="227"/>
      <c r="J132" s="222"/>
      <c r="K132" s="222"/>
      <c r="L132" s="228"/>
      <c r="M132" s="229"/>
      <c r="N132" s="230"/>
      <c r="O132" s="230"/>
      <c r="P132" s="230"/>
      <c r="Q132" s="230"/>
      <c r="R132" s="230"/>
      <c r="S132" s="230"/>
      <c r="T132" s="231"/>
      <c r="AT132" s="232" t="s">
        <v>224</v>
      </c>
      <c r="AU132" s="232" t="s">
        <v>86</v>
      </c>
      <c r="AV132" s="12" t="s">
        <v>86</v>
      </c>
      <c r="AW132" s="12" t="s">
        <v>41</v>
      </c>
      <c r="AX132" s="12" t="s">
        <v>24</v>
      </c>
      <c r="AY132" s="232" t="s">
        <v>214</v>
      </c>
    </row>
    <row r="133" spans="2:65" s="1" customFormat="1" ht="22.5" customHeight="1">
      <c r="B133" s="42"/>
      <c r="C133" s="206" t="s">
        <v>288</v>
      </c>
      <c r="D133" s="206" t="s">
        <v>216</v>
      </c>
      <c r="E133" s="207" t="s">
        <v>299</v>
      </c>
      <c r="F133" s="208" t="s">
        <v>300</v>
      </c>
      <c r="G133" s="209" t="s">
        <v>233</v>
      </c>
      <c r="H133" s="210">
        <v>21.314</v>
      </c>
      <c r="I133" s="211"/>
      <c r="J133" s="212">
        <f>ROUND(I133*H133,2)</f>
        <v>0</v>
      </c>
      <c r="K133" s="208" t="s">
        <v>220</v>
      </c>
      <c r="L133" s="62"/>
      <c r="M133" s="213" t="s">
        <v>22</v>
      </c>
      <c r="N133" s="214" t="s">
        <v>49</v>
      </c>
      <c r="O133" s="43"/>
      <c r="P133" s="215">
        <f>O133*H133</f>
        <v>0</v>
      </c>
      <c r="Q133" s="215">
        <v>0</v>
      </c>
      <c r="R133" s="215">
        <f>Q133*H133</f>
        <v>0</v>
      </c>
      <c r="S133" s="215">
        <v>0</v>
      </c>
      <c r="T133" s="216">
        <f>S133*H133</f>
        <v>0</v>
      </c>
      <c r="AR133" s="25" t="s">
        <v>221</v>
      </c>
      <c r="AT133" s="25" t="s">
        <v>216</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221</v>
      </c>
      <c r="BM133" s="25" t="s">
        <v>1785</v>
      </c>
    </row>
    <row r="134" spans="2:47" s="1" customFormat="1" ht="27">
      <c r="B134" s="42"/>
      <c r="C134" s="64"/>
      <c r="D134" s="218" t="s">
        <v>223</v>
      </c>
      <c r="E134" s="64"/>
      <c r="F134" s="219" t="s">
        <v>1557</v>
      </c>
      <c r="G134" s="64"/>
      <c r="H134" s="64"/>
      <c r="I134" s="174"/>
      <c r="J134" s="64"/>
      <c r="K134" s="64"/>
      <c r="L134" s="62"/>
      <c r="M134" s="220"/>
      <c r="N134" s="43"/>
      <c r="O134" s="43"/>
      <c r="P134" s="43"/>
      <c r="Q134" s="43"/>
      <c r="R134" s="43"/>
      <c r="S134" s="43"/>
      <c r="T134" s="79"/>
      <c r="AT134" s="25" t="s">
        <v>223</v>
      </c>
      <c r="AU134" s="25" t="s">
        <v>86</v>
      </c>
    </row>
    <row r="135" spans="2:51" s="12" customFormat="1" ht="13.5">
      <c r="B135" s="221"/>
      <c r="C135" s="222"/>
      <c r="D135" s="218" t="s">
        <v>224</v>
      </c>
      <c r="E135" s="233" t="s">
        <v>182</v>
      </c>
      <c r="F135" s="234" t="s">
        <v>1786</v>
      </c>
      <c r="G135" s="222"/>
      <c r="H135" s="235">
        <v>21.314</v>
      </c>
      <c r="I135" s="227"/>
      <c r="J135" s="222"/>
      <c r="K135" s="222"/>
      <c r="L135" s="228"/>
      <c r="M135" s="229"/>
      <c r="N135" s="230"/>
      <c r="O135" s="230"/>
      <c r="P135" s="230"/>
      <c r="Q135" s="230"/>
      <c r="R135" s="230"/>
      <c r="S135" s="230"/>
      <c r="T135" s="231"/>
      <c r="AT135" s="232" t="s">
        <v>224</v>
      </c>
      <c r="AU135" s="232" t="s">
        <v>86</v>
      </c>
      <c r="AV135" s="12" t="s">
        <v>86</v>
      </c>
      <c r="AW135" s="12" t="s">
        <v>41</v>
      </c>
      <c r="AX135" s="12" t="s">
        <v>78</v>
      </c>
      <c r="AY135" s="232" t="s">
        <v>214</v>
      </c>
    </row>
    <row r="136" spans="2:51" s="14" customFormat="1" ht="13.5">
      <c r="B136" s="258"/>
      <c r="C136" s="259"/>
      <c r="D136" s="223" t="s">
        <v>224</v>
      </c>
      <c r="E136" s="260" t="s">
        <v>22</v>
      </c>
      <c r="F136" s="261" t="s">
        <v>349</v>
      </c>
      <c r="G136" s="259"/>
      <c r="H136" s="262">
        <v>21.314</v>
      </c>
      <c r="I136" s="263"/>
      <c r="J136" s="259"/>
      <c r="K136" s="259"/>
      <c r="L136" s="264"/>
      <c r="M136" s="265"/>
      <c r="N136" s="266"/>
      <c r="O136" s="266"/>
      <c r="P136" s="266"/>
      <c r="Q136" s="266"/>
      <c r="R136" s="266"/>
      <c r="S136" s="266"/>
      <c r="T136" s="267"/>
      <c r="AT136" s="268" t="s">
        <v>224</v>
      </c>
      <c r="AU136" s="268" t="s">
        <v>86</v>
      </c>
      <c r="AV136" s="14" t="s">
        <v>221</v>
      </c>
      <c r="AW136" s="14" t="s">
        <v>41</v>
      </c>
      <c r="AX136" s="14" t="s">
        <v>24</v>
      </c>
      <c r="AY136" s="268" t="s">
        <v>214</v>
      </c>
    </row>
    <row r="137" spans="2:65" s="1" customFormat="1" ht="31.5" customHeight="1">
      <c r="B137" s="42"/>
      <c r="C137" s="206" t="s">
        <v>293</v>
      </c>
      <c r="D137" s="206" t="s">
        <v>216</v>
      </c>
      <c r="E137" s="207" t="s">
        <v>1787</v>
      </c>
      <c r="F137" s="208" t="s">
        <v>1788</v>
      </c>
      <c r="G137" s="209" t="s">
        <v>233</v>
      </c>
      <c r="H137" s="210">
        <v>4.158</v>
      </c>
      <c r="I137" s="211"/>
      <c r="J137" s="212">
        <f>ROUND(I137*H137,2)</f>
        <v>0</v>
      </c>
      <c r="K137" s="208" t="s">
        <v>220</v>
      </c>
      <c r="L137" s="62"/>
      <c r="M137" s="213" t="s">
        <v>22</v>
      </c>
      <c r="N137" s="214" t="s">
        <v>49</v>
      </c>
      <c r="O137" s="43"/>
      <c r="P137" s="215">
        <f>O137*H137</f>
        <v>0</v>
      </c>
      <c r="Q137" s="215">
        <v>0</v>
      </c>
      <c r="R137" s="215">
        <f>Q137*H137</f>
        <v>0</v>
      </c>
      <c r="S137" s="215">
        <v>0</v>
      </c>
      <c r="T137" s="216">
        <f>S137*H137</f>
        <v>0</v>
      </c>
      <c r="AR137" s="25" t="s">
        <v>221</v>
      </c>
      <c r="AT137" s="25" t="s">
        <v>216</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221</v>
      </c>
      <c r="BM137" s="25" t="s">
        <v>1789</v>
      </c>
    </row>
    <row r="138" spans="2:47" s="1" customFormat="1" ht="40.5">
      <c r="B138" s="42"/>
      <c r="C138" s="64"/>
      <c r="D138" s="218" t="s">
        <v>223</v>
      </c>
      <c r="E138" s="64"/>
      <c r="F138" s="219" t="s">
        <v>1790</v>
      </c>
      <c r="G138" s="64"/>
      <c r="H138" s="64"/>
      <c r="I138" s="174"/>
      <c r="J138" s="64"/>
      <c r="K138" s="64"/>
      <c r="L138" s="62"/>
      <c r="M138" s="220"/>
      <c r="N138" s="43"/>
      <c r="O138" s="43"/>
      <c r="P138" s="43"/>
      <c r="Q138" s="43"/>
      <c r="R138" s="43"/>
      <c r="S138" s="43"/>
      <c r="T138" s="79"/>
      <c r="AT138" s="25" t="s">
        <v>223</v>
      </c>
      <c r="AU138" s="25" t="s">
        <v>86</v>
      </c>
    </row>
    <row r="139" spans="2:51" s="12" customFormat="1" ht="13.5">
      <c r="B139" s="221"/>
      <c r="C139" s="222"/>
      <c r="D139" s="223" t="s">
        <v>224</v>
      </c>
      <c r="E139" s="224" t="s">
        <v>1738</v>
      </c>
      <c r="F139" s="225" t="s">
        <v>1791</v>
      </c>
      <c r="G139" s="222"/>
      <c r="H139" s="226">
        <v>4.158</v>
      </c>
      <c r="I139" s="227"/>
      <c r="J139" s="222"/>
      <c r="K139" s="222"/>
      <c r="L139" s="228"/>
      <c r="M139" s="229"/>
      <c r="N139" s="230"/>
      <c r="O139" s="230"/>
      <c r="P139" s="230"/>
      <c r="Q139" s="230"/>
      <c r="R139" s="230"/>
      <c r="S139" s="230"/>
      <c r="T139" s="231"/>
      <c r="AT139" s="232" t="s">
        <v>224</v>
      </c>
      <c r="AU139" s="232" t="s">
        <v>86</v>
      </c>
      <c r="AV139" s="12" t="s">
        <v>86</v>
      </c>
      <c r="AW139" s="12" t="s">
        <v>41</v>
      </c>
      <c r="AX139" s="12" t="s">
        <v>24</v>
      </c>
      <c r="AY139" s="232" t="s">
        <v>214</v>
      </c>
    </row>
    <row r="140" spans="2:65" s="1" customFormat="1" ht="22.5" customHeight="1">
      <c r="B140" s="42"/>
      <c r="C140" s="236" t="s">
        <v>298</v>
      </c>
      <c r="D140" s="236" t="s">
        <v>179</v>
      </c>
      <c r="E140" s="237" t="s">
        <v>1564</v>
      </c>
      <c r="F140" s="238" t="s">
        <v>1565</v>
      </c>
      <c r="G140" s="239" t="s">
        <v>373</v>
      </c>
      <c r="H140" s="240">
        <v>8.316</v>
      </c>
      <c r="I140" s="241"/>
      <c r="J140" s="242">
        <f>ROUND(I140*H140,2)</f>
        <v>0</v>
      </c>
      <c r="K140" s="238" t="s">
        <v>234</v>
      </c>
      <c r="L140" s="243"/>
      <c r="M140" s="244" t="s">
        <v>22</v>
      </c>
      <c r="N140" s="245" t="s">
        <v>49</v>
      </c>
      <c r="O140" s="43"/>
      <c r="P140" s="215">
        <f>O140*H140</f>
        <v>0</v>
      </c>
      <c r="Q140" s="215">
        <v>0</v>
      </c>
      <c r="R140" s="215">
        <f>Q140*H140</f>
        <v>0</v>
      </c>
      <c r="S140" s="215">
        <v>0</v>
      </c>
      <c r="T140" s="216">
        <f>S140*H140</f>
        <v>0</v>
      </c>
      <c r="AR140" s="25" t="s">
        <v>262</v>
      </c>
      <c r="AT140" s="25" t="s">
        <v>179</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1792</v>
      </c>
    </row>
    <row r="141" spans="2:47" s="1" customFormat="1" ht="13.5">
      <c r="B141" s="42"/>
      <c r="C141" s="64"/>
      <c r="D141" s="218" t="s">
        <v>223</v>
      </c>
      <c r="E141" s="64"/>
      <c r="F141" s="219" t="s">
        <v>1565</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18" t="s">
        <v>224</v>
      </c>
      <c r="E142" s="233" t="s">
        <v>22</v>
      </c>
      <c r="F142" s="234" t="s">
        <v>1793</v>
      </c>
      <c r="G142" s="222"/>
      <c r="H142" s="235">
        <v>8.316</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3" s="11" customFormat="1" ht="29.85" customHeight="1">
      <c r="B143" s="189"/>
      <c r="C143" s="190"/>
      <c r="D143" s="203" t="s">
        <v>77</v>
      </c>
      <c r="E143" s="204" t="s">
        <v>86</v>
      </c>
      <c r="F143" s="204" t="s">
        <v>304</v>
      </c>
      <c r="G143" s="190"/>
      <c r="H143" s="190"/>
      <c r="I143" s="193"/>
      <c r="J143" s="205">
        <f>BK143</f>
        <v>0</v>
      </c>
      <c r="K143" s="190"/>
      <c r="L143" s="195"/>
      <c r="M143" s="196"/>
      <c r="N143" s="197"/>
      <c r="O143" s="197"/>
      <c r="P143" s="198">
        <f>SUM(P144:P159)</f>
        <v>0</v>
      </c>
      <c r="Q143" s="197"/>
      <c r="R143" s="198">
        <f>SUM(R144:R159)</f>
        <v>3.4246392999999995</v>
      </c>
      <c r="S143" s="197"/>
      <c r="T143" s="199">
        <f>SUM(T144:T159)</f>
        <v>0</v>
      </c>
      <c r="AR143" s="200" t="s">
        <v>24</v>
      </c>
      <c r="AT143" s="201" t="s">
        <v>77</v>
      </c>
      <c r="AU143" s="201" t="s">
        <v>24</v>
      </c>
      <c r="AY143" s="200" t="s">
        <v>214</v>
      </c>
      <c r="BK143" s="202">
        <f>SUM(BK144:BK159)</f>
        <v>0</v>
      </c>
    </row>
    <row r="144" spans="2:65" s="1" customFormat="1" ht="22.5" customHeight="1">
      <c r="B144" s="42"/>
      <c r="C144" s="206" t="s">
        <v>10</v>
      </c>
      <c r="D144" s="206" t="s">
        <v>216</v>
      </c>
      <c r="E144" s="207" t="s">
        <v>305</v>
      </c>
      <c r="F144" s="208" t="s">
        <v>306</v>
      </c>
      <c r="G144" s="209" t="s">
        <v>307</v>
      </c>
      <c r="H144" s="210">
        <v>2</v>
      </c>
      <c r="I144" s="211"/>
      <c r="J144" s="212">
        <f>ROUND(I144*H144,2)</f>
        <v>0</v>
      </c>
      <c r="K144" s="208" t="s">
        <v>220</v>
      </c>
      <c r="L144" s="62"/>
      <c r="M144" s="213" t="s">
        <v>22</v>
      </c>
      <c r="N144" s="214" t="s">
        <v>49</v>
      </c>
      <c r="O144" s="43"/>
      <c r="P144" s="215">
        <f>O144*H144</f>
        <v>0</v>
      </c>
      <c r="Q144" s="215">
        <v>0.02464</v>
      </c>
      <c r="R144" s="215">
        <f>Q144*H144</f>
        <v>0.04928</v>
      </c>
      <c r="S144" s="215">
        <v>0</v>
      </c>
      <c r="T144" s="216">
        <f>S144*H144</f>
        <v>0</v>
      </c>
      <c r="AR144" s="25" t="s">
        <v>221</v>
      </c>
      <c r="AT144" s="25" t="s">
        <v>216</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221</v>
      </c>
      <c r="BM144" s="25" t="s">
        <v>1794</v>
      </c>
    </row>
    <row r="145" spans="2:47" s="1" customFormat="1" ht="27">
      <c r="B145" s="42"/>
      <c r="C145" s="64"/>
      <c r="D145" s="218" t="s">
        <v>223</v>
      </c>
      <c r="E145" s="64"/>
      <c r="F145" s="219" t="s">
        <v>1795</v>
      </c>
      <c r="G145" s="64"/>
      <c r="H145" s="64"/>
      <c r="I145" s="174"/>
      <c r="J145" s="64"/>
      <c r="K145" s="64"/>
      <c r="L145" s="62"/>
      <c r="M145" s="220"/>
      <c r="N145" s="43"/>
      <c r="O145" s="43"/>
      <c r="P145" s="43"/>
      <c r="Q145" s="43"/>
      <c r="R145" s="43"/>
      <c r="S145" s="43"/>
      <c r="T145" s="79"/>
      <c r="AT145" s="25" t="s">
        <v>223</v>
      </c>
      <c r="AU145" s="25" t="s">
        <v>86</v>
      </c>
    </row>
    <row r="146" spans="2:51" s="12" customFormat="1" ht="13.5">
      <c r="B146" s="221"/>
      <c r="C146" s="222"/>
      <c r="D146" s="223" t="s">
        <v>224</v>
      </c>
      <c r="E146" s="224" t="s">
        <v>22</v>
      </c>
      <c r="F146" s="225" t="s">
        <v>1796</v>
      </c>
      <c r="G146" s="222"/>
      <c r="H146" s="226">
        <v>2</v>
      </c>
      <c r="I146" s="227"/>
      <c r="J146" s="222"/>
      <c r="K146" s="222"/>
      <c r="L146" s="228"/>
      <c r="M146" s="229"/>
      <c r="N146" s="230"/>
      <c r="O146" s="230"/>
      <c r="P146" s="230"/>
      <c r="Q146" s="230"/>
      <c r="R146" s="230"/>
      <c r="S146" s="230"/>
      <c r="T146" s="231"/>
      <c r="AT146" s="232" t="s">
        <v>224</v>
      </c>
      <c r="AU146" s="232" t="s">
        <v>86</v>
      </c>
      <c r="AV146" s="12" t="s">
        <v>86</v>
      </c>
      <c r="AW146" s="12" t="s">
        <v>41</v>
      </c>
      <c r="AX146" s="12" t="s">
        <v>24</v>
      </c>
      <c r="AY146" s="232" t="s">
        <v>214</v>
      </c>
    </row>
    <row r="147" spans="2:65" s="1" customFormat="1" ht="31.5" customHeight="1">
      <c r="B147" s="42"/>
      <c r="C147" s="236" t="s">
        <v>310</v>
      </c>
      <c r="D147" s="236" t="s">
        <v>179</v>
      </c>
      <c r="E147" s="237" t="s">
        <v>1797</v>
      </c>
      <c r="F147" s="238" t="s">
        <v>1798</v>
      </c>
      <c r="G147" s="239" t="s">
        <v>313</v>
      </c>
      <c r="H147" s="240">
        <v>2.04</v>
      </c>
      <c r="I147" s="241"/>
      <c r="J147" s="242">
        <f>ROUND(I147*H147,2)</f>
        <v>0</v>
      </c>
      <c r="K147" s="238" t="s">
        <v>234</v>
      </c>
      <c r="L147" s="243"/>
      <c r="M147" s="244" t="s">
        <v>22</v>
      </c>
      <c r="N147" s="245" t="s">
        <v>49</v>
      </c>
      <c r="O147" s="43"/>
      <c r="P147" s="215">
        <f>O147*H147</f>
        <v>0</v>
      </c>
      <c r="Q147" s="215">
        <v>1.013</v>
      </c>
      <c r="R147" s="215">
        <f>Q147*H147</f>
        <v>2.0665199999999997</v>
      </c>
      <c r="S147" s="215">
        <v>0</v>
      </c>
      <c r="T147" s="216">
        <f>S147*H147</f>
        <v>0</v>
      </c>
      <c r="AR147" s="25" t="s">
        <v>262</v>
      </c>
      <c r="AT147" s="25" t="s">
        <v>179</v>
      </c>
      <c r="AU147" s="25" t="s">
        <v>86</v>
      </c>
      <c r="AY147" s="25" t="s">
        <v>214</v>
      </c>
      <c r="BE147" s="217">
        <f>IF(N147="základní",J147,0)</f>
        <v>0</v>
      </c>
      <c r="BF147" s="217">
        <f>IF(N147="snížená",J147,0)</f>
        <v>0</v>
      </c>
      <c r="BG147" s="217">
        <f>IF(N147="zákl. přenesená",J147,0)</f>
        <v>0</v>
      </c>
      <c r="BH147" s="217">
        <f>IF(N147="sníž. přenesená",J147,0)</f>
        <v>0</v>
      </c>
      <c r="BI147" s="217">
        <f>IF(N147="nulová",J147,0)</f>
        <v>0</v>
      </c>
      <c r="BJ147" s="25" t="s">
        <v>24</v>
      </c>
      <c r="BK147" s="217">
        <f>ROUND(I147*H147,2)</f>
        <v>0</v>
      </c>
      <c r="BL147" s="25" t="s">
        <v>221</v>
      </c>
      <c r="BM147" s="25" t="s">
        <v>1799</v>
      </c>
    </row>
    <row r="148" spans="2:47" s="1" customFormat="1" ht="40.5">
      <c r="B148" s="42"/>
      <c r="C148" s="64"/>
      <c r="D148" s="218" t="s">
        <v>223</v>
      </c>
      <c r="E148" s="64"/>
      <c r="F148" s="219" t="s">
        <v>1800</v>
      </c>
      <c r="G148" s="64"/>
      <c r="H148" s="64"/>
      <c r="I148" s="174"/>
      <c r="J148" s="64"/>
      <c r="K148" s="64"/>
      <c r="L148" s="62"/>
      <c r="M148" s="220"/>
      <c r="N148" s="43"/>
      <c r="O148" s="43"/>
      <c r="P148" s="43"/>
      <c r="Q148" s="43"/>
      <c r="R148" s="43"/>
      <c r="S148" s="43"/>
      <c r="T148" s="79"/>
      <c r="AT148" s="25" t="s">
        <v>223</v>
      </c>
      <c r="AU148" s="25" t="s">
        <v>86</v>
      </c>
    </row>
    <row r="149" spans="2:51" s="12" customFormat="1" ht="13.5">
      <c r="B149" s="221"/>
      <c r="C149" s="222"/>
      <c r="D149" s="223" t="s">
        <v>224</v>
      </c>
      <c r="E149" s="224" t="s">
        <v>22</v>
      </c>
      <c r="F149" s="225" t="s">
        <v>1801</v>
      </c>
      <c r="G149" s="222"/>
      <c r="H149" s="226">
        <v>2.04</v>
      </c>
      <c r="I149" s="227"/>
      <c r="J149" s="222"/>
      <c r="K149" s="222"/>
      <c r="L149" s="228"/>
      <c r="M149" s="229"/>
      <c r="N149" s="230"/>
      <c r="O149" s="230"/>
      <c r="P149" s="230"/>
      <c r="Q149" s="230"/>
      <c r="R149" s="230"/>
      <c r="S149" s="230"/>
      <c r="T149" s="231"/>
      <c r="AT149" s="232" t="s">
        <v>224</v>
      </c>
      <c r="AU149" s="232" t="s">
        <v>86</v>
      </c>
      <c r="AV149" s="12" t="s">
        <v>86</v>
      </c>
      <c r="AW149" s="12" t="s">
        <v>41</v>
      </c>
      <c r="AX149" s="12" t="s">
        <v>24</v>
      </c>
      <c r="AY149" s="232" t="s">
        <v>214</v>
      </c>
    </row>
    <row r="150" spans="2:65" s="1" customFormat="1" ht="22.5" customHeight="1">
      <c r="B150" s="42"/>
      <c r="C150" s="206" t="s">
        <v>317</v>
      </c>
      <c r="D150" s="206" t="s">
        <v>216</v>
      </c>
      <c r="E150" s="207" t="s">
        <v>1802</v>
      </c>
      <c r="F150" s="208" t="s">
        <v>1803</v>
      </c>
      <c r="G150" s="209" t="s">
        <v>233</v>
      </c>
      <c r="H150" s="210">
        <v>9.212</v>
      </c>
      <c r="I150" s="211"/>
      <c r="J150" s="212">
        <f>ROUND(I150*H150,2)</f>
        <v>0</v>
      </c>
      <c r="K150" s="208" t="s">
        <v>234</v>
      </c>
      <c r="L150" s="62"/>
      <c r="M150" s="213" t="s">
        <v>22</v>
      </c>
      <c r="N150" s="214" t="s">
        <v>49</v>
      </c>
      <c r="O150" s="43"/>
      <c r="P150" s="215">
        <f>O150*H150</f>
        <v>0</v>
      </c>
      <c r="Q150" s="215">
        <v>0</v>
      </c>
      <c r="R150" s="215">
        <f>Q150*H150</f>
        <v>0</v>
      </c>
      <c r="S150" s="215">
        <v>0</v>
      </c>
      <c r="T150" s="216">
        <f>S150*H150</f>
        <v>0</v>
      </c>
      <c r="AR150" s="25" t="s">
        <v>221</v>
      </c>
      <c r="AT150" s="25" t="s">
        <v>216</v>
      </c>
      <c r="AU150" s="25" t="s">
        <v>86</v>
      </c>
      <c r="AY150" s="25" t="s">
        <v>214</v>
      </c>
      <c r="BE150" s="217">
        <f>IF(N150="základní",J150,0)</f>
        <v>0</v>
      </c>
      <c r="BF150" s="217">
        <f>IF(N150="snížená",J150,0)</f>
        <v>0</v>
      </c>
      <c r="BG150" s="217">
        <f>IF(N150="zákl. přenesená",J150,0)</f>
        <v>0</v>
      </c>
      <c r="BH150" s="217">
        <f>IF(N150="sníž. přenesená",J150,0)</f>
        <v>0</v>
      </c>
      <c r="BI150" s="217">
        <f>IF(N150="nulová",J150,0)</f>
        <v>0</v>
      </c>
      <c r="BJ150" s="25" t="s">
        <v>24</v>
      </c>
      <c r="BK150" s="217">
        <f>ROUND(I150*H150,2)</f>
        <v>0</v>
      </c>
      <c r="BL150" s="25" t="s">
        <v>221</v>
      </c>
      <c r="BM150" s="25" t="s">
        <v>1804</v>
      </c>
    </row>
    <row r="151" spans="2:47" s="1" customFormat="1" ht="13.5">
      <c r="B151" s="42"/>
      <c r="C151" s="64"/>
      <c r="D151" s="218" t="s">
        <v>223</v>
      </c>
      <c r="E151" s="64"/>
      <c r="F151" s="219" t="s">
        <v>1805</v>
      </c>
      <c r="G151" s="64"/>
      <c r="H151" s="64"/>
      <c r="I151" s="174"/>
      <c r="J151" s="64"/>
      <c r="K151" s="64"/>
      <c r="L151" s="62"/>
      <c r="M151" s="220"/>
      <c r="N151" s="43"/>
      <c r="O151" s="43"/>
      <c r="P151" s="43"/>
      <c r="Q151" s="43"/>
      <c r="R151" s="43"/>
      <c r="S151" s="43"/>
      <c r="T151" s="79"/>
      <c r="AT151" s="25" t="s">
        <v>223</v>
      </c>
      <c r="AU151" s="25" t="s">
        <v>86</v>
      </c>
    </row>
    <row r="152" spans="2:51" s="12" customFormat="1" ht="13.5">
      <c r="B152" s="221"/>
      <c r="C152" s="222"/>
      <c r="D152" s="223" t="s">
        <v>224</v>
      </c>
      <c r="E152" s="224" t="s">
        <v>1734</v>
      </c>
      <c r="F152" s="225" t="s">
        <v>1806</v>
      </c>
      <c r="G152" s="222"/>
      <c r="H152" s="226">
        <v>9.212</v>
      </c>
      <c r="I152" s="227"/>
      <c r="J152" s="222"/>
      <c r="K152" s="222"/>
      <c r="L152" s="228"/>
      <c r="M152" s="229"/>
      <c r="N152" s="230"/>
      <c r="O152" s="230"/>
      <c r="P152" s="230"/>
      <c r="Q152" s="230"/>
      <c r="R152" s="230"/>
      <c r="S152" s="230"/>
      <c r="T152" s="231"/>
      <c r="AT152" s="232" t="s">
        <v>224</v>
      </c>
      <c r="AU152" s="232" t="s">
        <v>86</v>
      </c>
      <c r="AV152" s="12" t="s">
        <v>86</v>
      </c>
      <c r="AW152" s="12" t="s">
        <v>41</v>
      </c>
      <c r="AX152" s="12" t="s">
        <v>24</v>
      </c>
      <c r="AY152" s="232" t="s">
        <v>214</v>
      </c>
    </row>
    <row r="153" spans="2:65" s="1" customFormat="1" ht="22.5" customHeight="1">
      <c r="B153" s="42"/>
      <c r="C153" s="236" t="s">
        <v>324</v>
      </c>
      <c r="D153" s="236" t="s">
        <v>179</v>
      </c>
      <c r="E153" s="237" t="s">
        <v>1807</v>
      </c>
      <c r="F153" s="238" t="s">
        <v>1808</v>
      </c>
      <c r="G153" s="239" t="s">
        <v>373</v>
      </c>
      <c r="H153" s="240">
        <v>22.109</v>
      </c>
      <c r="I153" s="241"/>
      <c r="J153" s="242">
        <f>ROUND(I153*H153,2)</f>
        <v>0</v>
      </c>
      <c r="K153" s="238" t="s">
        <v>234</v>
      </c>
      <c r="L153" s="243"/>
      <c r="M153" s="244" t="s">
        <v>22</v>
      </c>
      <c r="N153" s="245" t="s">
        <v>49</v>
      </c>
      <c r="O153" s="43"/>
      <c r="P153" s="215">
        <f>O153*H153</f>
        <v>0</v>
      </c>
      <c r="Q153" s="215">
        <v>0</v>
      </c>
      <c r="R153" s="215">
        <f>Q153*H153</f>
        <v>0</v>
      </c>
      <c r="S153" s="215">
        <v>0</v>
      </c>
      <c r="T153" s="216">
        <f>S153*H153</f>
        <v>0</v>
      </c>
      <c r="AR153" s="25" t="s">
        <v>262</v>
      </c>
      <c r="AT153" s="25" t="s">
        <v>179</v>
      </c>
      <c r="AU153" s="25" t="s">
        <v>86</v>
      </c>
      <c r="AY153" s="25" t="s">
        <v>214</v>
      </c>
      <c r="BE153" s="217">
        <f>IF(N153="základní",J153,0)</f>
        <v>0</v>
      </c>
      <c r="BF153" s="217">
        <f>IF(N153="snížená",J153,0)</f>
        <v>0</v>
      </c>
      <c r="BG153" s="217">
        <f>IF(N153="zákl. přenesená",J153,0)</f>
        <v>0</v>
      </c>
      <c r="BH153" s="217">
        <f>IF(N153="sníž. přenesená",J153,0)</f>
        <v>0</v>
      </c>
      <c r="BI153" s="217">
        <f>IF(N153="nulová",J153,0)</f>
        <v>0</v>
      </c>
      <c r="BJ153" s="25" t="s">
        <v>24</v>
      </c>
      <c r="BK153" s="217">
        <f>ROUND(I153*H153,2)</f>
        <v>0</v>
      </c>
      <c r="BL153" s="25" t="s">
        <v>221</v>
      </c>
      <c r="BM153" s="25" t="s">
        <v>1809</v>
      </c>
    </row>
    <row r="154" spans="2:51" s="12" customFormat="1" ht="13.5">
      <c r="B154" s="221"/>
      <c r="C154" s="222"/>
      <c r="D154" s="223" t="s">
        <v>224</v>
      </c>
      <c r="E154" s="224" t="s">
        <v>22</v>
      </c>
      <c r="F154" s="225" t="s">
        <v>1810</v>
      </c>
      <c r="G154" s="222"/>
      <c r="H154" s="226">
        <v>22.109</v>
      </c>
      <c r="I154" s="227"/>
      <c r="J154" s="222"/>
      <c r="K154" s="222"/>
      <c r="L154" s="228"/>
      <c r="M154" s="229"/>
      <c r="N154" s="230"/>
      <c r="O154" s="230"/>
      <c r="P154" s="230"/>
      <c r="Q154" s="230"/>
      <c r="R154" s="230"/>
      <c r="S154" s="230"/>
      <c r="T154" s="231"/>
      <c r="AT154" s="232" t="s">
        <v>224</v>
      </c>
      <c r="AU154" s="232" t="s">
        <v>86</v>
      </c>
      <c r="AV154" s="12" t="s">
        <v>86</v>
      </c>
      <c r="AW154" s="12" t="s">
        <v>41</v>
      </c>
      <c r="AX154" s="12" t="s">
        <v>24</v>
      </c>
      <c r="AY154" s="232" t="s">
        <v>214</v>
      </c>
    </row>
    <row r="155" spans="2:65" s="1" customFormat="1" ht="22.5" customHeight="1">
      <c r="B155" s="42"/>
      <c r="C155" s="206" t="s">
        <v>330</v>
      </c>
      <c r="D155" s="206" t="s">
        <v>216</v>
      </c>
      <c r="E155" s="207" t="s">
        <v>1811</v>
      </c>
      <c r="F155" s="208" t="s">
        <v>1812</v>
      </c>
      <c r="G155" s="209" t="s">
        <v>233</v>
      </c>
      <c r="H155" s="210">
        <v>0.302</v>
      </c>
      <c r="I155" s="211"/>
      <c r="J155" s="212">
        <f>ROUND(I155*H155,2)</f>
        <v>0</v>
      </c>
      <c r="K155" s="208" t="s">
        <v>1813</v>
      </c>
      <c r="L155" s="62"/>
      <c r="M155" s="213" t="s">
        <v>22</v>
      </c>
      <c r="N155" s="214" t="s">
        <v>49</v>
      </c>
      <c r="O155" s="43"/>
      <c r="P155" s="215">
        <f>O155*H155</f>
        <v>0</v>
      </c>
      <c r="Q155" s="215">
        <v>2.34715</v>
      </c>
      <c r="R155" s="215">
        <f>Q155*H155</f>
        <v>0.7088393</v>
      </c>
      <c r="S155" s="215">
        <v>0</v>
      </c>
      <c r="T155" s="216">
        <f>S155*H155</f>
        <v>0</v>
      </c>
      <c r="AR155" s="25" t="s">
        <v>221</v>
      </c>
      <c r="AT155" s="25" t="s">
        <v>216</v>
      </c>
      <c r="AU155" s="25" t="s">
        <v>86</v>
      </c>
      <c r="AY155" s="25" t="s">
        <v>214</v>
      </c>
      <c r="BE155" s="217">
        <f>IF(N155="základní",J155,0)</f>
        <v>0</v>
      </c>
      <c r="BF155" s="217">
        <f>IF(N155="snížená",J155,0)</f>
        <v>0</v>
      </c>
      <c r="BG155" s="217">
        <f>IF(N155="zákl. přenesená",J155,0)</f>
        <v>0</v>
      </c>
      <c r="BH155" s="217">
        <f>IF(N155="sníž. přenesená",J155,0)</f>
        <v>0</v>
      </c>
      <c r="BI155" s="217">
        <f>IF(N155="nulová",J155,0)</f>
        <v>0</v>
      </c>
      <c r="BJ155" s="25" t="s">
        <v>24</v>
      </c>
      <c r="BK155" s="217">
        <f>ROUND(I155*H155,2)</f>
        <v>0</v>
      </c>
      <c r="BL155" s="25" t="s">
        <v>221</v>
      </c>
      <c r="BM155" s="25" t="s">
        <v>1814</v>
      </c>
    </row>
    <row r="156" spans="2:47" s="1" customFormat="1" ht="13.5">
      <c r="B156" s="42"/>
      <c r="C156" s="64"/>
      <c r="D156" s="218" t="s">
        <v>223</v>
      </c>
      <c r="E156" s="64"/>
      <c r="F156" s="219" t="s">
        <v>1812</v>
      </c>
      <c r="G156" s="64"/>
      <c r="H156" s="64"/>
      <c r="I156" s="174"/>
      <c r="J156" s="64"/>
      <c r="K156" s="64"/>
      <c r="L156" s="62"/>
      <c r="M156" s="220"/>
      <c r="N156" s="43"/>
      <c r="O156" s="43"/>
      <c r="P156" s="43"/>
      <c r="Q156" s="43"/>
      <c r="R156" s="43"/>
      <c r="S156" s="43"/>
      <c r="T156" s="79"/>
      <c r="AT156" s="25" t="s">
        <v>223</v>
      </c>
      <c r="AU156" s="25" t="s">
        <v>86</v>
      </c>
    </row>
    <row r="157" spans="2:51" s="12" customFormat="1" ht="13.5">
      <c r="B157" s="221"/>
      <c r="C157" s="222"/>
      <c r="D157" s="223" t="s">
        <v>224</v>
      </c>
      <c r="E157" s="224" t="s">
        <v>22</v>
      </c>
      <c r="F157" s="225" t="s">
        <v>1815</v>
      </c>
      <c r="G157" s="222"/>
      <c r="H157" s="226">
        <v>0.302</v>
      </c>
      <c r="I157" s="227"/>
      <c r="J157" s="222"/>
      <c r="K157" s="222"/>
      <c r="L157" s="228"/>
      <c r="M157" s="229"/>
      <c r="N157" s="230"/>
      <c r="O157" s="230"/>
      <c r="P157" s="230"/>
      <c r="Q157" s="230"/>
      <c r="R157" s="230"/>
      <c r="S157" s="230"/>
      <c r="T157" s="231"/>
      <c r="AT157" s="232" t="s">
        <v>224</v>
      </c>
      <c r="AU157" s="232" t="s">
        <v>86</v>
      </c>
      <c r="AV157" s="12" t="s">
        <v>86</v>
      </c>
      <c r="AW157" s="12" t="s">
        <v>41</v>
      </c>
      <c r="AX157" s="12" t="s">
        <v>24</v>
      </c>
      <c r="AY157" s="232" t="s">
        <v>214</v>
      </c>
    </row>
    <row r="158" spans="2:65" s="1" customFormat="1" ht="31.5" customHeight="1">
      <c r="B158" s="42"/>
      <c r="C158" s="206" t="s">
        <v>337</v>
      </c>
      <c r="D158" s="206" t="s">
        <v>216</v>
      </c>
      <c r="E158" s="207" t="s">
        <v>1816</v>
      </c>
      <c r="F158" s="208" t="s">
        <v>1817</v>
      </c>
      <c r="G158" s="209" t="s">
        <v>1818</v>
      </c>
      <c r="H158" s="210">
        <v>1</v>
      </c>
      <c r="I158" s="211"/>
      <c r="J158" s="212">
        <f>ROUND(I158*H158,2)</f>
        <v>0</v>
      </c>
      <c r="K158" s="208" t="s">
        <v>22</v>
      </c>
      <c r="L158" s="62"/>
      <c r="M158" s="213" t="s">
        <v>22</v>
      </c>
      <c r="N158" s="214" t="s">
        <v>49</v>
      </c>
      <c r="O158" s="43"/>
      <c r="P158" s="215">
        <f>O158*H158</f>
        <v>0</v>
      </c>
      <c r="Q158" s="215">
        <v>0.6</v>
      </c>
      <c r="R158" s="215">
        <f>Q158*H158</f>
        <v>0.6</v>
      </c>
      <c r="S158" s="215">
        <v>0</v>
      </c>
      <c r="T158" s="216">
        <f>S158*H158</f>
        <v>0</v>
      </c>
      <c r="AR158" s="25" t="s">
        <v>221</v>
      </c>
      <c r="AT158" s="25" t="s">
        <v>216</v>
      </c>
      <c r="AU158" s="25" t="s">
        <v>86</v>
      </c>
      <c r="AY158" s="25" t="s">
        <v>214</v>
      </c>
      <c r="BE158" s="217">
        <f>IF(N158="základní",J158,0)</f>
        <v>0</v>
      </c>
      <c r="BF158" s="217">
        <f>IF(N158="snížená",J158,0)</f>
        <v>0</v>
      </c>
      <c r="BG158" s="217">
        <f>IF(N158="zákl. přenesená",J158,0)</f>
        <v>0</v>
      </c>
      <c r="BH158" s="217">
        <f>IF(N158="sníž. přenesená",J158,0)</f>
        <v>0</v>
      </c>
      <c r="BI158" s="217">
        <f>IF(N158="nulová",J158,0)</f>
        <v>0</v>
      </c>
      <c r="BJ158" s="25" t="s">
        <v>24</v>
      </c>
      <c r="BK158" s="217">
        <f>ROUND(I158*H158,2)</f>
        <v>0</v>
      </c>
      <c r="BL158" s="25" t="s">
        <v>221</v>
      </c>
      <c r="BM158" s="25" t="s">
        <v>1819</v>
      </c>
    </row>
    <row r="159" spans="2:51" s="12" customFormat="1" ht="13.5">
      <c r="B159" s="221"/>
      <c r="C159" s="222"/>
      <c r="D159" s="218" t="s">
        <v>224</v>
      </c>
      <c r="E159" s="233" t="s">
        <v>22</v>
      </c>
      <c r="F159" s="234" t="s">
        <v>1820</v>
      </c>
      <c r="G159" s="222"/>
      <c r="H159" s="235">
        <v>1</v>
      </c>
      <c r="I159" s="227"/>
      <c r="J159" s="222"/>
      <c r="K159" s="222"/>
      <c r="L159" s="228"/>
      <c r="M159" s="229"/>
      <c r="N159" s="230"/>
      <c r="O159" s="230"/>
      <c r="P159" s="230"/>
      <c r="Q159" s="230"/>
      <c r="R159" s="230"/>
      <c r="S159" s="230"/>
      <c r="T159" s="231"/>
      <c r="AT159" s="232" t="s">
        <v>224</v>
      </c>
      <c r="AU159" s="232" t="s">
        <v>86</v>
      </c>
      <c r="AV159" s="12" t="s">
        <v>86</v>
      </c>
      <c r="AW159" s="12" t="s">
        <v>41</v>
      </c>
      <c r="AX159" s="12" t="s">
        <v>24</v>
      </c>
      <c r="AY159" s="232" t="s">
        <v>214</v>
      </c>
    </row>
    <row r="160" spans="2:63" s="11" customFormat="1" ht="29.85" customHeight="1">
      <c r="B160" s="189"/>
      <c r="C160" s="190"/>
      <c r="D160" s="203" t="s">
        <v>77</v>
      </c>
      <c r="E160" s="204" t="s">
        <v>221</v>
      </c>
      <c r="F160" s="204" t="s">
        <v>377</v>
      </c>
      <c r="G160" s="190"/>
      <c r="H160" s="190"/>
      <c r="I160" s="193"/>
      <c r="J160" s="205">
        <f>BK160</f>
        <v>0</v>
      </c>
      <c r="K160" s="190"/>
      <c r="L160" s="195"/>
      <c r="M160" s="196"/>
      <c r="N160" s="197"/>
      <c r="O160" s="197"/>
      <c r="P160" s="198">
        <f>SUM(P161:P166)</f>
        <v>0</v>
      </c>
      <c r="Q160" s="197"/>
      <c r="R160" s="198">
        <f>SUM(R161:R166)</f>
        <v>0</v>
      </c>
      <c r="S160" s="197"/>
      <c r="T160" s="199">
        <f>SUM(T161:T166)</f>
        <v>0</v>
      </c>
      <c r="AR160" s="200" t="s">
        <v>24</v>
      </c>
      <c r="AT160" s="201" t="s">
        <v>77</v>
      </c>
      <c r="AU160" s="201" t="s">
        <v>24</v>
      </c>
      <c r="AY160" s="200" t="s">
        <v>214</v>
      </c>
      <c r="BK160" s="202">
        <f>SUM(BK161:BK166)</f>
        <v>0</v>
      </c>
    </row>
    <row r="161" spans="2:65" s="1" customFormat="1" ht="22.5" customHeight="1">
      <c r="B161" s="42"/>
      <c r="C161" s="206" t="s">
        <v>9</v>
      </c>
      <c r="D161" s="206" t="s">
        <v>216</v>
      </c>
      <c r="E161" s="207" t="s">
        <v>1569</v>
      </c>
      <c r="F161" s="208" t="s">
        <v>1570</v>
      </c>
      <c r="G161" s="209" t="s">
        <v>359</v>
      </c>
      <c r="H161" s="210">
        <v>20.358</v>
      </c>
      <c r="I161" s="211"/>
      <c r="J161" s="212">
        <f>ROUND(I161*H161,2)</f>
        <v>0</v>
      </c>
      <c r="K161" s="208" t="s">
        <v>234</v>
      </c>
      <c r="L161" s="62"/>
      <c r="M161" s="213" t="s">
        <v>22</v>
      </c>
      <c r="N161" s="214" t="s">
        <v>49</v>
      </c>
      <c r="O161" s="43"/>
      <c r="P161" s="215">
        <f>O161*H161</f>
        <v>0</v>
      </c>
      <c r="Q161" s="215">
        <v>0</v>
      </c>
      <c r="R161" s="215">
        <f>Q161*H161</f>
        <v>0</v>
      </c>
      <c r="S161" s="215">
        <v>0</v>
      </c>
      <c r="T161" s="216">
        <f>S161*H161</f>
        <v>0</v>
      </c>
      <c r="AR161" s="25" t="s">
        <v>221</v>
      </c>
      <c r="AT161" s="25" t="s">
        <v>216</v>
      </c>
      <c r="AU161" s="25" t="s">
        <v>86</v>
      </c>
      <c r="AY161" s="25" t="s">
        <v>214</v>
      </c>
      <c r="BE161" s="217">
        <f>IF(N161="základní",J161,0)</f>
        <v>0</v>
      </c>
      <c r="BF161" s="217">
        <f>IF(N161="snížená",J161,0)</f>
        <v>0</v>
      </c>
      <c r="BG161" s="217">
        <f>IF(N161="zákl. přenesená",J161,0)</f>
        <v>0</v>
      </c>
      <c r="BH161" s="217">
        <f>IF(N161="sníž. přenesená",J161,0)</f>
        <v>0</v>
      </c>
      <c r="BI161" s="217">
        <f>IF(N161="nulová",J161,0)</f>
        <v>0</v>
      </c>
      <c r="BJ161" s="25" t="s">
        <v>24</v>
      </c>
      <c r="BK161" s="217">
        <f>ROUND(I161*H161,2)</f>
        <v>0</v>
      </c>
      <c r="BL161" s="25" t="s">
        <v>221</v>
      </c>
      <c r="BM161" s="25" t="s">
        <v>1821</v>
      </c>
    </row>
    <row r="162" spans="2:47" s="1" customFormat="1" ht="13.5">
      <c r="B162" s="42"/>
      <c r="C162" s="64"/>
      <c r="D162" s="218" t="s">
        <v>223</v>
      </c>
      <c r="E162" s="64"/>
      <c r="F162" s="219" t="s">
        <v>1572</v>
      </c>
      <c r="G162" s="64"/>
      <c r="H162" s="64"/>
      <c r="I162" s="174"/>
      <c r="J162" s="64"/>
      <c r="K162" s="64"/>
      <c r="L162" s="62"/>
      <c r="M162" s="220"/>
      <c r="N162" s="43"/>
      <c r="O162" s="43"/>
      <c r="P162" s="43"/>
      <c r="Q162" s="43"/>
      <c r="R162" s="43"/>
      <c r="S162" s="43"/>
      <c r="T162" s="79"/>
      <c r="AT162" s="25" t="s">
        <v>223</v>
      </c>
      <c r="AU162" s="25" t="s">
        <v>86</v>
      </c>
    </row>
    <row r="163" spans="2:51" s="12" customFormat="1" ht="13.5">
      <c r="B163" s="221"/>
      <c r="C163" s="222"/>
      <c r="D163" s="223" t="s">
        <v>224</v>
      </c>
      <c r="E163" s="224" t="s">
        <v>22</v>
      </c>
      <c r="F163" s="225" t="s">
        <v>1822</v>
      </c>
      <c r="G163" s="222"/>
      <c r="H163" s="226">
        <v>20.358</v>
      </c>
      <c r="I163" s="227"/>
      <c r="J163" s="222"/>
      <c r="K163" s="222"/>
      <c r="L163" s="228"/>
      <c r="M163" s="229"/>
      <c r="N163" s="230"/>
      <c r="O163" s="230"/>
      <c r="P163" s="230"/>
      <c r="Q163" s="230"/>
      <c r="R163" s="230"/>
      <c r="S163" s="230"/>
      <c r="T163" s="231"/>
      <c r="AT163" s="232" t="s">
        <v>224</v>
      </c>
      <c r="AU163" s="232" t="s">
        <v>86</v>
      </c>
      <c r="AV163" s="12" t="s">
        <v>86</v>
      </c>
      <c r="AW163" s="12" t="s">
        <v>41</v>
      </c>
      <c r="AX163" s="12" t="s">
        <v>24</v>
      </c>
      <c r="AY163" s="232" t="s">
        <v>214</v>
      </c>
    </row>
    <row r="164" spans="2:65" s="1" customFormat="1" ht="22.5" customHeight="1">
      <c r="B164" s="42"/>
      <c r="C164" s="206" t="s">
        <v>350</v>
      </c>
      <c r="D164" s="206" t="s">
        <v>216</v>
      </c>
      <c r="E164" s="207" t="s">
        <v>1574</v>
      </c>
      <c r="F164" s="208" t="s">
        <v>1575</v>
      </c>
      <c r="G164" s="209" t="s">
        <v>233</v>
      </c>
      <c r="H164" s="210">
        <v>1.512</v>
      </c>
      <c r="I164" s="211"/>
      <c r="J164" s="212">
        <f>ROUND(I164*H164,2)</f>
        <v>0</v>
      </c>
      <c r="K164" s="208" t="s">
        <v>220</v>
      </c>
      <c r="L164" s="62"/>
      <c r="M164" s="213" t="s">
        <v>22</v>
      </c>
      <c r="N164" s="214" t="s">
        <v>49</v>
      </c>
      <c r="O164" s="43"/>
      <c r="P164" s="215">
        <f>O164*H164</f>
        <v>0</v>
      </c>
      <c r="Q164" s="215">
        <v>0</v>
      </c>
      <c r="R164" s="215">
        <f>Q164*H164</f>
        <v>0</v>
      </c>
      <c r="S164" s="215">
        <v>0</v>
      </c>
      <c r="T164" s="216">
        <f>S164*H164</f>
        <v>0</v>
      </c>
      <c r="AR164" s="25" t="s">
        <v>221</v>
      </c>
      <c r="AT164" s="25" t="s">
        <v>216</v>
      </c>
      <c r="AU164" s="25" t="s">
        <v>86</v>
      </c>
      <c r="AY164" s="25" t="s">
        <v>214</v>
      </c>
      <c r="BE164" s="217">
        <f>IF(N164="základní",J164,0)</f>
        <v>0</v>
      </c>
      <c r="BF164" s="217">
        <f>IF(N164="snížená",J164,0)</f>
        <v>0</v>
      </c>
      <c r="BG164" s="217">
        <f>IF(N164="zákl. přenesená",J164,0)</f>
        <v>0</v>
      </c>
      <c r="BH164" s="217">
        <f>IF(N164="sníž. přenesená",J164,0)</f>
        <v>0</v>
      </c>
      <c r="BI164" s="217">
        <f>IF(N164="nulová",J164,0)</f>
        <v>0</v>
      </c>
      <c r="BJ164" s="25" t="s">
        <v>24</v>
      </c>
      <c r="BK164" s="217">
        <f>ROUND(I164*H164,2)</f>
        <v>0</v>
      </c>
      <c r="BL164" s="25" t="s">
        <v>221</v>
      </c>
      <c r="BM164" s="25" t="s">
        <v>1823</v>
      </c>
    </row>
    <row r="165" spans="2:47" s="1" customFormat="1" ht="27">
      <c r="B165" s="42"/>
      <c r="C165" s="64"/>
      <c r="D165" s="218" t="s">
        <v>223</v>
      </c>
      <c r="E165" s="64"/>
      <c r="F165" s="219" t="s">
        <v>1577</v>
      </c>
      <c r="G165" s="64"/>
      <c r="H165" s="64"/>
      <c r="I165" s="174"/>
      <c r="J165" s="64"/>
      <c r="K165" s="64"/>
      <c r="L165" s="62"/>
      <c r="M165" s="220"/>
      <c r="N165" s="43"/>
      <c r="O165" s="43"/>
      <c r="P165" s="43"/>
      <c r="Q165" s="43"/>
      <c r="R165" s="43"/>
      <c r="S165" s="43"/>
      <c r="T165" s="79"/>
      <c r="AT165" s="25" t="s">
        <v>223</v>
      </c>
      <c r="AU165" s="25" t="s">
        <v>86</v>
      </c>
    </row>
    <row r="166" spans="2:51" s="12" customFormat="1" ht="13.5">
      <c r="B166" s="221"/>
      <c r="C166" s="222"/>
      <c r="D166" s="218" t="s">
        <v>224</v>
      </c>
      <c r="E166" s="233" t="s">
        <v>176</v>
      </c>
      <c r="F166" s="234" t="s">
        <v>1824</v>
      </c>
      <c r="G166" s="222"/>
      <c r="H166" s="235">
        <v>1.512</v>
      </c>
      <c r="I166" s="227"/>
      <c r="J166" s="222"/>
      <c r="K166" s="222"/>
      <c r="L166" s="228"/>
      <c r="M166" s="229"/>
      <c r="N166" s="230"/>
      <c r="O166" s="230"/>
      <c r="P166" s="230"/>
      <c r="Q166" s="230"/>
      <c r="R166" s="230"/>
      <c r="S166" s="230"/>
      <c r="T166" s="231"/>
      <c r="AT166" s="232" t="s">
        <v>224</v>
      </c>
      <c r="AU166" s="232" t="s">
        <v>86</v>
      </c>
      <c r="AV166" s="12" t="s">
        <v>86</v>
      </c>
      <c r="AW166" s="12" t="s">
        <v>41</v>
      </c>
      <c r="AX166" s="12" t="s">
        <v>24</v>
      </c>
      <c r="AY166" s="232" t="s">
        <v>214</v>
      </c>
    </row>
    <row r="167" spans="2:63" s="11" customFormat="1" ht="29.85" customHeight="1">
      <c r="B167" s="189"/>
      <c r="C167" s="190"/>
      <c r="D167" s="203" t="s">
        <v>77</v>
      </c>
      <c r="E167" s="204" t="s">
        <v>244</v>
      </c>
      <c r="F167" s="204" t="s">
        <v>1825</v>
      </c>
      <c r="G167" s="190"/>
      <c r="H167" s="190"/>
      <c r="I167" s="193"/>
      <c r="J167" s="205">
        <f>BK167</f>
        <v>0</v>
      </c>
      <c r="K167" s="190"/>
      <c r="L167" s="195"/>
      <c r="M167" s="196"/>
      <c r="N167" s="197"/>
      <c r="O167" s="197"/>
      <c r="P167" s="198">
        <f>SUM(P168:P172)</f>
        <v>0</v>
      </c>
      <c r="Q167" s="197"/>
      <c r="R167" s="198">
        <f>SUM(R168:R172)</f>
        <v>15.58282752</v>
      </c>
      <c r="S167" s="197"/>
      <c r="T167" s="199">
        <f>SUM(T168:T172)</f>
        <v>0</v>
      </c>
      <c r="AR167" s="200" t="s">
        <v>24</v>
      </c>
      <c r="AT167" s="201" t="s">
        <v>77</v>
      </c>
      <c r="AU167" s="201" t="s">
        <v>24</v>
      </c>
      <c r="AY167" s="200" t="s">
        <v>214</v>
      </c>
      <c r="BK167" s="202">
        <f>SUM(BK168:BK172)</f>
        <v>0</v>
      </c>
    </row>
    <row r="168" spans="2:65" s="1" customFormat="1" ht="22.5" customHeight="1">
      <c r="B168" s="42"/>
      <c r="C168" s="206" t="s">
        <v>356</v>
      </c>
      <c r="D168" s="206" t="s">
        <v>216</v>
      </c>
      <c r="E168" s="207" t="s">
        <v>1826</v>
      </c>
      <c r="F168" s="208" t="s">
        <v>1827</v>
      </c>
      <c r="G168" s="209" t="s">
        <v>359</v>
      </c>
      <c r="H168" s="210">
        <v>20.358</v>
      </c>
      <c r="I168" s="211"/>
      <c r="J168" s="212">
        <f>ROUND(I168*H168,2)</f>
        <v>0</v>
      </c>
      <c r="K168" s="208" t="s">
        <v>234</v>
      </c>
      <c r="L168" s="62"/>
      <c r="M168" s="213" t="s">
        <v>22</v>
      </c>
      <c r="N168" s="214" t="s">
        <v>49</v>
      </c>
      <c r="O168" s="43"/>
      <c r="P168" s="215">
        <f>O168*H168</f>
        <v>0</v>
      </c>
      <c r="Q168" s="215">
        <v>0.61404</v>
      </c>
      <c r="R168" s="215">
        <f>Q168*H168</f>
        <v>12.50062632</v>
      </c>
      <c r="S168" s="215">
        <v>0</v>
      </c>
      <c r="T168" s="216">
        <f>S168*H168</f>
        <v>0</v>
      </c>
      <c r="AR168" s="25" t="s">
        <v>221</v>
      </c>
      <c r="AT168" s="25" t="s">
        <v>216</v>
      </c>
      <c r="AU168" s="25" t="s">
        <v>86</v>
      </c>
      <c r="AY168" s="25" t="s">
        <v>214</v>
      </c>
      <c r="BE168" s="217">
        <f>IF(N168="základní",J168,0)</f>
        <v>0</v>
      </c>
      <c r="BF168" s="217">
        <f>IF(N168="snížená",J168,0)</f>
        <v>0</v>
      </c>
      <c r="BG168" s="217">
        <f>IF(N168="zákl. přenesená",J168,0)</f>
        <v>0</v>
      </c>
      <c r="BH168" s="217">
        <f>IF(N168="sníž. přenesená",J168,0)</f>
        <v>0</v>
      </c>
      <c r="BI168" s="217">
        <f>IF(N168="nulová",J168,0)</f>
        <v>0</v>
      </c>
      <c r="BJ168" s="25" t="s">
        <v>24</v>
      </c>
      <c r="BK168" s="217">
        <f>ROUND(I168*H168,2)</f>
        <v>0</v>
      </c>
      <c r="BL168" s="25" t="s">
        <v>221</v>
      </c>
      <c r="BM168" s="25" t="s">
        <v>1828</v>
      </c>
    </row>
    <row r="169" spans="2:47" s="1" customFormat="1" ht="27">
      <c r="B169" s="42"/>
      <c r="C169" s="64"/>
      <c r="D169" s="218" t="s">
        <v>223</v>
      </c>
      <c r="E169" s="64"/>
      <c r="F169" s="219" t="s">
        <v>1829</v>
      </c>
      <c r="G169" s="64"/>
      <c r="H169" s="64"/>
      <c r="I169" s="174"/>
      <c r="J169" s="64"/>
      <c r="K169" s="64"/>
      <c r="L169" s="62"/>
      <c r="M169" s="220"/>
      <c r="N169" s="43"/>
      <c r="O169" s="43"/>
      <c r="P169" s="43"/>
      <c r="Q169" s="43"/>
      <c r="R169" s="43"/>
      <c r="S169" s="43"/>
      <c r="T169" s="79"/>
      <c r="AT169" s="25" t="s">
        <v>223</v>
      </c>
      <c r="AU169" s="25" t="s">
        <v>86</v>
      </c>
    </row>
    <row r="170" spans="2:51" s="12" customFormat="1" ht="13.5">
      <c r="B170" s="221"/>
      <c r="C170" s="222"/>
      <c r="D170" s="223" t="s">
        <v>224</v>
      </c>
      <c r="E170" s="224" t="s">
        <v>22</v>
      </c>
      <c r="F170" s="225" t="s">
        <v>1822</v>
      </c>
      <c r="G170" s="222"/>
      <c r="H170" s="226">
        <v>20.358</v>
      </c>
      <c r="I170" s="227"/>
      <c r="J170" s="222"/>
      <c r="K170" s="222"/>
      <c r="L170" s="228"/>
      <c r="M170" s="229"/>
      <c r="N170" s="230"/>
      <c r="O170" s="230"/>
      <c r="P170" s="230"/>
      <c r="Q170" s="230"/>
      <c r="R170" s="230"/>
      <c r="S170" s="230"/>
      <c r="T170" s="231"/>
      <c r="AT170" s="232" t="s">
        <v>224</v>
      </c>
      <c r="AU170" s="232" t="s">
        <v>86</v>
      </c>
      <c r="AV170" s="12" t="s">
        <v>86</v>
      </c>
      <c r="AW170" s="12" t="s">
        <v>41</v>
      </c>
      <c r="AX170" s="12" t="s">
        <v>24</v>
      </c>
      <c r="AY170" s="232" t="s">
        <v>214</v>
      </c>
    </row>
    <row r="171" spans="2:65" s="1" customFormat="1" ht="22.5" customHeight="1">
      <c r="B171" s="42"/>
      <c r="C171" s="206" t="s">
        <v>365</v>
      </c>
      <c r="D171" s="206" t="s">
        <v>216</v>
      </c>
      <c r="E171" s="207" t="s">
        <v>1830</v>
      </c>
      <c r="F171" s="208" t="s">
        <v>1831</v>
      </c>
      <c r="G171" s="209" t="s">
        <v>359</v>
      </c>
      <c r="H171" s="210">
        <v>20.358</v>
      </c>
      <c r="I171" s="211"/>
      <c r="J171" s="212">
        <f>ROUND(I171*H171,2)</f>
        <v>0</v>
      </c>
      <c r="K171" s="208" t="s">
        <v>234</v>
      </c>
      <c r="L171" s="62"/>
      <c r="M171" s="213" t="s">
        <v>22</v>
      </c>
      <c r="N171" s="214" t="s">
        <v>49</v>
      </c>
      <c r="O171" s="43"/>
      <c r="P171" s="215">
        <f>O171*H171</f>
        <v>0</v>
      </c>
      <c r="Q171" s="215">
        <v>0.1514</v>
      </c>
      <c r="R171" s="215">
        <f>Q171*H171</f>
        <v>3.0822012</v>
      </c>
      <c r="S171" s="215">
        <v>0</v>
      </c>
      <c r="T171" s="216">
        <f>S171*H171</f>
        <v>0</v>
      </c>
      <c r="AR171" s="25" t="s">
        <v>221</v>
      </c>
      <c r="AT171" s="25" t="s">
        <v>216</v>
      </c>
      <c r="AU171" s="25" t="s">
        <v>86</v>
      </c>
      <c r="AY171" s="25" t="s">
        <v>214</v>
      </c>
      <c r="BE171" s="217">
        <f>IF(N171="základní",J171,0)</f>
        <v>0</v>
      </c>
      <c r="BF171" s="217">
        <f>IF(N171="snížená",J171,0)</f>
        <v>0</v>
      </c>
      <c r="BG171" s="217">
        <f>IF(N171="zákl. přenesená",J171,0)</f>
        <v>0</v>
      </c>
      <c r="BH171" s="217">
        <f>IF(N171="sníž. přenesená",J171,0)</f>
        <v>0</v>
      </c>
      <c r="BI171" s="217">
        <f>IF(N171="nulová",J171,0)</f>
        <v>0</v>
      </c>
      <c r="BJ171" s="25" t="s">
        <v>24</v>
      </c>
      <c r="BK171" s="217">
        <f>ROUND(I171*H171,2)</f>
        <v>0</v>
      </c>
      <c r="BL171" s="25" t="s">
        <v>221</v>
      </c>
      <c r="BM171" s="25" t="s">
        <v>1832</v>
      </c>
    </row>
    <row r="172" spans="2:47" s="1" customFormat="1" ht="27">
      <c r="B172" s="42"/>
      <c r="C172" s="64"/>
      <c r="D172" s="218" t="s">
        <v>223</v>
      </c>
      <c r="E172" s="64"/>
      <c r="F172" s="219" t="s">
        <v>1833</v>
      </c>
      <c r="G172" s="64"/>
      <c r="H172" s="64"/>
      <c r="I172" s="174"/>
      <c r="J172" s="64"/>
      <c r="K172" s="64"/>
      <c r="L172" s="62"/>
      <c r="M172" s="220"/>
      <c r="N172" s="43"/>
      <c r="O172" s="43"/>
      <c r="P172" s="43"/>
      <c r="Q172" s="43"/>
      <c r="R172" s="43"/>
      <c r="S172" s="43"/>
      <c r="T172" s="79"/>
      <c r="AT172" s="25" t="s">
        <v>223</v>
      </c>
      <c r="AU172" s="25" t="s">
        <v>86</v>
      </c>
    </row>
    <row r="173" spans="2:63" s="11" customFormat="1" ht="29.85" customHeight="1">
      <c r="B173" s="189"/>
      <c r="C173" s="190"/>
      <c r="D173" s="203" t="s">
        <v>77</v>
      </c>
      <c r="E173" s="204" t="s">
        <v>262</v>
      </c>
      <c r="F173" s="204" t="s">
        <v>1601</v>
      </c>
      <c r="G173" s="190"/>
      <c r="H173" s="190"/>
      <c r="I173" s="193"/>
      <c r="J173" s="205">
        <f>BK173</f>
        <v>0</v>
      </c>
      <c r="K173" s="190"/>
      <c r="L173" s="195"/>
      <c r="M173" s="196"/>
      <c r="N173" s="197"/>
      <c r="O173" s="197"/>
      <c r="P173" s="198">
        <f>SUM(P174:P197)</f>
        <v>0</v>
      </c>
      <c r="Q173" s="197"/>
      <c r="R173" s="198">
        <f>SUM(R174:R197)</f>
        <v>0.46731167999999995</v>
      </c>
      <c r="S173" s="197"/>
      <c r="T173" s="199">
        <f>SUM(T174:T197)</f>
        <v>0</v>
      </c>
      <c r="AR173" s="200" t="s">
        <v>24</v>
      </c>
      <c r="AT173" s="201" t="s">
        <v>77</v>
      </c>
      <c r="AU173" s="201" t="s">
        <v>24</v>
      </c>
      <c r="AY173" s="200" t="s">
        <v>214</v>
      </c>
      <c r="BK173" s="202">
        <f>SUM(BK174:BK197)</f>
        <v>0</v>
      </c>
    </row>
    <row r="174" spans="2:65" s="1" customFormat="1" ht="31.5" customHeight="1">
      <c r="B174" s="42"/>
      <c r="C174" s="206" t="s">
        <v>370</v>
      </c>
      <c r="D174" s="206" t="s">
        <v>216</v>
      </c>
      <c r="E174" s="207" t="s">
        <v>1834</v>
      </c>
      <c r="F174" s="208" t="s">
        <v>1835</v>
      </c>
      <c r="G174" s="209" t="s">
        <v>307</v>
      </c>
      <c r="H174" s="210">
        <v>18.9</v>
      </c>
      <c r="I174" s="211"/>
      <c r="J174" s="212">
        <f>ROUND(I174*H174,2)</f>
        <v>0</v>
      </c>
      <c r="K174" s="208" t="s">
        <v>220</v>
      </c>
      <c r="L174" s="62"/>
      <c r="M174" s="213" t="s">
        <v>22</v>
      </c>
      <c r="N174" s="214" t="s">
        <v>49</v>
      </c>
      <c r="O174" s="43"/>
      <c r="P174" s="215">
        <f>O174*H174</f>
        <v>0</v>
      </c>
      <c r="Q174" s="215">
        <v>0</v>
      </c>
      <c r="R174" s="215">
        <f>Q174*H174</f>
        <v>0</v>
      </c>
      <c r="S174" s="215">
        <v>0</v>
      </c>
      <c r="T174" s="216">
        <f>S174*H174</f>
        <v>0</v>
      </c>
      <c r="AR174" s="25" t="s">
        <v>221</v>
      </c>
      <c r="AT174" s="25" t="s">
        <v>216</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221</v>
      </c>
      <c r="BM174" s="25" t="s">
        <v>1836</v>
      </c>
    </row>
    <row r="175" spans="2:47" s="1" customFormat="1" ht="27">
      <c r="B175" s="42"/>
      <c r="C175" s="64"/>
      <c r="D175" s="218" t="s">
        <v>223</v>
      </c>
      <c r="E175" s="64"/>
      <c r="F175" s="219" t="s">
        <v>1837</v>
      </c>
      <c r="G175" s="64"/>
      <c r="H175" s="64"/>
      <c r="I175" s="174"/>
      <c r="J175" s="64"/>
      <c r="K175" s="64"/>
      <c r="L175" s="62"/>
      <c r="M175" s="220"/>
      <c r="N175" s="43"/>
      <c r="O175" s="43"/>
      <c r="P175" s="43"/>
      <c r="Q175" s="43"/>
      <c r="R175" s="43"/>
      <c r="S175" s="43"/>
      <c r="T175" s="79"/>
      <c r="AT175" s="25" t="s">
        <v>223</v>
      </c>
      <c r="AU175" s="25" t="s">
        <v>86</v>
      </c>
    </row>
    <row r="176" spans="2:51" s="12" customFormat="1" ht="13.5">
      <c r="B176" s="221"/>
      <c r="C176" s="222"/>
      <c r="D176" s="223" t="s">
        <v>224</v>
      </c>
      <c r="E176" s="224" t="s">
        <v>162</v>
      </c>
      <c r="F176" s="225" t="s">
        <v>1838</v>
      </c>
      <c r="G176" s="222"/>
      <c r="H176" s="226">
        <v>18.9</v>
      </c>
      <c r="I176" s="227"/>
      <c r="J176" s="222"/>
      <c r="K176" s="222"/>
      <c r="L176" s="228"/>
      <c r="M176" s="229"/>
      <c r="N176" s="230"/>
      <c r="O176" s="230"/>
      <c r="P176" s="230"/>
      <c r="Q176" s="230"/>
      <c r="R176" s="230"/>
      <c r="S176" s="230"/>
      <c r="T176" s="231"/>
      <c r="AT176" s="232" t="s">
        <v>224</v>
      </c>
      <c r="AU176" s="232" t="s">
        <v>86</v>
      </c>
      <c r="AV176" s="12" t="s">
        <v>86</v>
      </c>
      <c r="AW176" s="12" t="s">
        <v>41</v>
      </c>
      <c r="AX176" s="12" t="s">
        <v>24</v>
      </c>
      <c r="AY176" s="232" t="s">
        <v>214</v>
      </c>
    </row>
    <row r="177" spans="2:65" s="1" customFormat="1" ht="22.5" customHeight="1">
      <c r="B177" s="42"/>
      <c r="C177" s="236" t="s">
        <v>378</v>
      </c>
      <c r="D177" s="236" t="s">
        <v>179</v>
      </c>
      <c r="E177" s="237" t="s">
        <v>1839</v>
      </c>
      <c r="F177" s="238" t="s">
        <v>1840</v>
      </c>
      <c r="G177" s="239" t="s">
        <v>307</v>
      </c>
      <c r="H177" s="240">
        <v>19.184</v>
      </c>
      <c r="I177" s="241"/>
      <c r="J177" s="242">
        <f>ROUND(I177*H177,2)</f>
        <v>0</v>
      </c>
      <c r="K177" s="238" t="s">
        <v>220</v>
      </c>
      <c r="L177" s="243"/>
      <c r="M177" s="244" t="s">
        <v>22</v>
      </c>
      <c r="N177" s="245" t="s">
        <v>49</v>
      </c>
      <c r="O177" s="43"/>
      <c r="P177" s="215">
        <f>O177*H177</f>
        <v>0</v>
      </c>
      <c r="Q177" s="215">
        <v>0.00027</v>
      </c>
      <c r="R177" s="215">
        <f>Q177*H177</f>
        <v>0.005179680000000001</v>
      </c>
      <c r="S177" s="215">
        <v>0</v>
      </c>
      <c r="T177" s="216">
        <f>S177*H177</f>
        <v>0</v>
      </c>
      <c r="AR177" s="25" t="s">
        <v>262</v>
      </c>
      <c r="AT177" s="25" t="s">
        <v>179</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1841</v>
      </c>
    </row>
    <row r="178" spans="2:47" s="1" customFormat="1" ht="13.5">
      <c r="B178" s="42"/>
      <c r="C178" s="64"/>
      <c r="D178" s="218" t="s">
        <v>223</v>
      </c>
      <c r="E178" s="64"/>
      <c r="F178" s="219" t="s">
        <v>1840</v>
      </c>
      <c r="G178" s="64"/>
      <c r="H178" s="64"/>
      <c r="I178" s="174"/>
      <c r="J178" s="64"/>
      <c r="K178" s="64"/>
      <c r="L178" s="62"/>
      <c r="M178" s="220"/>
      <c r="N178" s="43"/>
      <c r="O178" s="43"/>
      <c r="P178" s="43"/>
      <c r="Q178" s="43"/>
      <c r="R178" s="43"/>
      <c r="S178" s="43"/>
      <c r="T178" s="79"/>
      <c r="AT178" s="25" t="s">
        <v>223</v>
      </c>
      <c r="AU178" s="25" t="s">
        <v>86</v>
      </c>
    </row>
    <row r="179" spans="2:51" s="12" customFormat="1" ht="13.5">
      <c r="B179" s="221"/>
      <c r="C179" s="222"/>
      <c r="D179" s="223" t="s">
        <v>224</v>
      </c>
      <c r="E179" s="224" t="s">
        <v>22</v>
      </c>
      <c r="F179" s="225" t="s">
        <v>1842</v>
      </c>
      <c r="G179" s="222"/>
      <c r="H179" s="226">
        <v>19.184</v>
      </c>
      <c r="I179" s="227"/>
      <c r="J179" s="222"/>
      <c r="K179" s="222"/>
      <c r="L179" s="228"/>
      <c r="M179" s="229"/>
      <c r="N179" s="230"/>
      <c r="O179" s="230"/>
      <c r="P179" s="230"/>
      <c r="Q179" s="230"/>
      <c r="R179" s="230"/>
      <c r="S179" s="230"/>
      <c r="T179" s="231"/>
      <c r="AT179" s="232" t="s">
        <v>224</v>
      </c>
      <c r="AU179" s="232" t="s">
        <v>86</v>
      </c>
      <c r="AV179" s="12" t="s">
        <v>86</v>
      </c>
      <c r="AW179" s="12" t="s">
        <v>41</v>
      </c>
      <c r="AX179" s="12" t="s">
        <v>24</v>
      </c>
      <c r="AY179" s="232" t="s">
        <v>214</v>
      </c>
    </row>
    <row r="180" spans="2:65" s="1" customFormat="1" ht="22.5" customHeight="1">
      <c r="B180" s="42"/>
      <c r="C180" s="236" t="s">
        <v>384</v>
      </c>
      <c r="D180" s="236" t="s">
        <v>179</v>
      </c>
      <c r="E180" s="237" t="s">
        <v>1843</v>
      </c>
      <c r="F180" s="238" t="s">
        <v>1844</v>
      </c>
      <c r="G180" s="239" t="s">
        <v>313</v>
      </c>
      <c r="H180" s="240">
        <v>1</v>
      </c>
      <c r="I180" s="241"/>
      <c r="J180" s="242">
        <f>ROUND(I180*H180,2)</f>
        <v>0</v>
      </c>
      <c r="K180" s="238" t="s">
        <v>220</v>
      </c>
      <c r="L180" s="243"/>
      <c r="M180" s="244" t="s">
        <v>22</v>
      </c>
      <c r="N180" s="245" t="s">
        <v>49</v>
      </c>
      <c r="O180" s="43"/>
      <c r="P180" s="215">
        <f>O180*H180</f>
        <v>0</v>
      </c>
      <c r="Q180" s="215">
        <v>0.00026</v>
      </c>
      <c r="R180" s="215">
        <f>Q180*H180</f>
        <v>0.00026</v>
      </c>
      <c r="S180" s="215">
        <v>0</v>
      </c>
      <c r="T180" s="216">
        <f>S180*H180</f>
        <v>0</v>
      </c>
      <c r="AR180" s="25" t="s">
        <v>262</v>
      </c>
      <c r="AT180" s="25" t="s">
        <v>179</v>
      </c>
      <c r="AU180" s="25" t="s">
        <v>86</v>
      </c>
      <c r="AY180" s="25" t="s">
        <v>214</v>
      </c>
      <c r="BE180" s="217">
        <f>IF(N180="základní",J180,0)</f>
        <v>0</v>
      </c>
      <c r="BF180" s="217">
        <f>IF(N180="snížená",J180,0)</f>
        <v>0</v>
      </c>
      <c r="BG180" s="217">
        <f>IF(N180="zákl. přenesená",J180,0)</f>
        <v>0</v>
      </c>
      <c r="BH180" s="217">
        <f>IF(N180="sníž. přenesená",J180,0)</f>
        <v>0</v>
      </c>
      <c r="BI180" s="217">
        <f>IF(N180="nulová",J180,0)</f>
        <v>0</v>
      </c>
      <c r="BJ180" s="25" t="s">
        <v>24</v>
      </c>
      <c r="BK180" s="217">
        <f>ROUND(I180*H180,2)</f>
        <v>0</v>
      </c>
      <c r="BL180" s="25" t="s">
        <v>221</v>
      </c>
      <c r="BM180" s="25" t="s">
        <v>1845</v>
      </c>
    </row>
    <row r="181" spans="2:47" s="1" customFormat="1" ht="13.5">
      <c r="B181" s="42"/>
      <c r="C181" s="64"/>
      <c r="D181" s="223" t="s">
        <v>223</v>
      </c>
      <c r="E181" s="64"/>
      <c r="F181" s="269" t="s">
        <v>1844</v>
      </c>
      <c r="G181" s="64"/>
      <c r="H181" s="64"/>
      <c r="I181" s="174"/>
      <c r="J181" s="64"/>
      <c r="K181" s="64"/>
      <c r="L181" s="62"/>
      <c r="M181" s="220"/>
      <c r="N181" s="43"/>
      <c r="O181" s="43"/>
      <c r="P181" s="43"/>
      <c r="Q181" s="43"/>
      <c r="R181" s="43"/>
      <c r="S181" s="43"/>
      <c r="T181" s="79"/>
      <c r="AT181" s="25" t="s">
        <v>223</v>
      </c>
      <c r="AU181" s="25" t="s">
        <v>86</v>
      </c>
    </row>
    <row r="182" spans="2:65" s="1" customFormat="1" ht="22.5" customHeight="1">
      <c r="B182" s="42"/>
      <c r="C182" s="206" t="s">
        <v>391</v>
      </c>
      <c r="D182" s="206" t="s">
        <v>216</v>
      </c>
      <c r="E182" s="207" t="s">
        <v>1846</v>
      </c>
      <c r="F182" s="208" t="s">
        <v>1847</v>
      </c>
      <c r="G182" s="209" t="s">
        <v>307</v>
      </c>
      <c r="H182" s="210">
        <v>18.9</v>
      </c>
      <c r="I182" s="211"/>
      <c r="J182" s="212">
        <f>ROUND(I182*H182,2)</f>
        <v>0</v>
      </c>
      <c r="K182" s="208" t="s">
        <v>220</v>
      </c>
      <c r="L182" s="62"/>
      <c r="M182" s="213" t="s">
        <v>22</v>
      </c>
      <c r="N182" s="214" t="s">
        <v>49</v>
      </c>
      <c r="O182" s="43"/>
      <c r="P182" s="215">
        <f>O182*H182</f>
        <v>0</v>
      </c>
      <c r="Q182" s="215">
        <v>0</v>
      </c>
      <c r="R182" s="215">
        <f>Q182*H182</f>
        <v>0</v>
      </c>
      <c r="S182" s="215">
        <v>0</v>
      </c>
      <c r="T182" s="216">
        <f>S182*H182</f>
        <v>0</v>
      </c>
      <c r="AR182" s="25" t="s">
        <v>221</v>
      </c>
      <c r="AT182" s="25" t="s">
        <v>216</v>
      </c>
      <c r="AU182" s="25" t="s">
        <v>86</v>
      </c>
      <c r="AY182" s="25" t="s">
        <v>214</v>
      </c>
      <c r="BE182" s="217">
        <f>IF(N182="základní",J182,0)</f>
        <v>0</v>
      </c>
      <c r="BF182" s="217">
        <f>IF(N182="snížená",J182,0)</f>
        <v>0</v>
      </c>
      <c r="BG182" s="217">
        <f>IF(N182="zákl. přenesená",J182,0)</f>
        <v>0</v>
      </c>
      <c r="BH182" s="217">
        <f>IF(N182="sníž. přenesená",J182,0)</f>
        <v>0</v>
      </c>
      <c r="BI182" s="217">
        <f>IF(N182="nulová",J182,0)</f>
        <v>0</v>
      </c>
      <c r="BJ182" s="25" t="s">
        <v>24</v>
      </c>
      <c r="BK182" s="217">
        <f>ROUND(I182*H182,2)</f>
        <v>0</v>
      </c>
      <c r="BL182" s="25" t="s">
        <v>221</v>
      </c>
      <c r="BM182" s="25" t="s">
        <v>1848</v>
      </c>
    </row>
    <row r="183" spans="2:47" s="1" customFormat="1" ht="13.5">
      <c r="B183" s="42"/>
      <c r="C183" s="64"/>
      <c r="D183" s="218" t="s">
        <v>223</v>
      </c>
      <c r="E183" s="64"/>
      <c r="F183" s="219" t="s">
        <v>1847</v>
      </c>
      <c r="G183" s="64"/>
      <c r="H183" s="64"/>
      <c r="I183" s="174"/>
      <c r="J183" s="64"/>
      <c r="K183" s="64"/>
      <c r="L183" s="62"/>
      <c r="M183" s="220"/>
      <c r="N183" s="43"/>
      <c r="O183" s="43"/>
      <c r="P183" s="43"/>
      <c r="Q183" s="43"/>
      <c r="R183" s="43"/>
      <c r="S183" s="43"/>
      <c r="T183" s="79"/>
      <c r="AT183" s="25" t="s">
        <v>223</v>
      </c>
      <c r="AU183" s="25" t="s">
        <v>86</v>
      </c>
    </row>
    <row r="184" spans="2:51" s="12" customFormat="1" ht="13.5">
      <c r="B184" s="221"/>
      <c r="C184" s="222"/>
      <c r="D184" s="223" t="s">
        <v>224</v>
      </c>
      <c r="E184" s="224" t="s">
        <v>22</v>
      </c>
      <c r="F184" s="225" t="s">
        <v>1849</v>
      </c>
      <c r="G184" s="222"/>
      <c r="H184" s="226">
        <v>18.9</v>
      </c>
      <c r="I184" s="227"/>
      <c r="J184" s="222"/>
      <c r="K184" s="222"/>
      <c r="L184" s="228"/>
      <c r="M184" s="229"/>
      <c r="N184" s="230"/>
      <c r="O184" s="230"/>
      <c r="P184" s="230"/>
      <c r="Q184" s="230"/>
      <c r="R184" s="230"/>
      <c r="S184" s="230"/>
      <c r="T184" s="231"/>
      <c r="AT184" s="232" t="s">
        <v>224</v>
      </c>
      <c r="AU184" s="232" t="s">
        <v>86</v>
      </c>
      <c r="AV184" s="12" t="s">
        <v>86</v>
      </c>
      <c r="AW184" s="12" t="s">
        <v>41</v>
      </c>
      <c r="AX184" s="12" t="s">
        <v>24</v>
      </c>
      <c r="AY184" s="232" t="s">
        <v>214</v>
      </c>
    </row>
    <row r="185" spans="2:65" s="1" customFormat="1" ht="22.5" customHeight="1">
      <c r="B185" s="42"/>
      <c r="C185" s="206" t="s">
        <v>398</v>
      </c>
      <c r="D185" s="206" t="s">
        <v>216</v>
      </c>
      <c r="E185" s="207" t="s">
        <v>1850</v>
      </c>
      <c r="F185" s="208" t="s">
        <v>1851</v>
      </c>
      <c r="G185" s="209" t="s">
        <v>307</v>
      </c>
      <c r="H185" s="210">
        <v>18.9</v>
      </c>
      <c r="I185" s="211"/>
      <c r="J185" s="212">
        <f>ROUND(I185*H185,2)</f>
        <v>0</v>
      </c>
      <c r="K185" s="208" t="s">
        <v>220</v>
      </c>
      <c r="L185" s="62"/>
      <c r="M185" s="213" t="s">
        <v>22</v>
      </c>
      <c r="N185" s="214" t="s">
        <v>49</v>
      </c>
      <c r="O185" s="43"/>
      <c r="P185" s="215">
        <f>O185*H185</f>
        <v>0</v>
      </c>
      <c r="Q185" s="215">
        <v>0</v>
      </c>
      <c r="R185" s="215">
        <f>Q185*H185</f>
        <v>0</v>
      </c>
      <c r="S185" s="215">
        <v>0</v>
      </c>
      <c r="T185" s="216">
        <f>S185*H185</f>
        <v>0</v>
      </c>
      <c r="AR185" s="25" t="s">
        <v>221</v>
      </c>
      <c r="AT185" s="25" t="s">
        <v>216</v>
      </c>
      <c r="AU185" s="25" t="s">
        <v>86</v>
      </c>
      <c r="AY185" s="25" t="s">
        <v>214</v>
      </c>
      <c r="BE185" s="217">
        <f>IF(N185="základní",J185,0)</f>
        <v>0</v>
      </c>
      <c r="BF185" s="217">
        <f>IF(N185="snížená",J185,0)</f>
        <v>0</v>
      </c>
      <c r="BG185" s="217">
        <f>IF(N185="zákl. přenesená",J185,0)</f>
        <v>0</v>
      </c>
      <c r="BH185" s="217">
        <f>IF(N185="sníž. přenesená",J185,0)</f>
        <v>0</v>
      </c>
      <c r="BI185" s="217">
        <f>IF(N185="nulová",J185,0)</f>
        <v>0</v>
      </c>
      <c r="BJ185" s="25" t="s">
        <v>24</v>
      </c>
      <c r="BK185" s="217">
        <f>ROUND(I185*H185,2)</f>
        <v>0</v>
      </c>
      <c r="BL185" s="25" t="s">
        <v>221</v>
      </c>
      <c r="BM185" s="25" t="s">
        <v>1852</v>
      </c>
    </row>
    <row r="186" spans="2:47" s="1" customFormat="1" ht="13.5">
      <c r="B186" s="42"/>
      <c r="C186" s="64"/>
      <c r="D186" s="218" t="s">
        <v>223</v>
      </c>
      <c r="E186" s="64"/>
      <c r="F186" s="219" t="s">
        <v>1853</v>
      </c>
      <c r="G186" s="64"/>
      <c r="H186" s="64"/>
      <c r="I186" s="174"/>
      <c r="J186" s="64"/>
      <c r="K186" s="64"/>
      <c r="L186" s="62"/>
      <c r="M186" s="220"/>
      <c r="N186" s="43"/>
      <c r="O186" s="43"/>
      <c r="P186" s="43"/>
      <c r="Q186" s="43"/>
      <c r="R186" s="43"/>
      <c r="S186" s="43"/>
      <c r="T186" s="79"/>
      <c r="AT186" s="25" t="s">
        <v>223</v>
      </c>
      <c r="AU186" s="25" t="s">
        <v>86</v>
      </c>
    </row>
    <row r="187" spans="2:51" s="12" customFormat="1" ht="13.5">
      <c r="B187" s="221"/>
      <c r="C187" s="222"/>
      <c r="D187" s="223" t="s">
        <v>224</v>
      </c>
      <c r="E187" s="224" t="s">
        <v>22</v>
      </c>
      <c r="F187" s="225" t="s">
        <v>162</v>
      </c>
      <c r="G187" s="222"/>
      <c r="H187" s="226">
        <v>18.9</v>
      </c>
      <c r="I187" s="227"/>
      <c r="J187" s="222"/>
      <c r="K187" s="222"/>
      <c r="L187" s="228"/>
      <c r="M187" s="229"/>
      <c r="N187" s="230"/>
      <c r="O187" s="230"/>
      <c r="P187" s="230"/>
      <c r="Q187" s="230"/>
      <c r="R187" s="230"/>
      <c r="S187" s="230"/>
      <c r="T187" s="231"/>
      <c r="AT187" s="232" t="s">
        <v>224</v>
      </c>
      <c r="AU187" s="232" t="s">
        <v>86</v>
      </c>
      <c r="AV187" s="12" t="s">
        <v>86</v>
      </c>
      <c r="AW187" s="12" t="s">
        <v>41</v>
      </c>
      <c r="AX187" s="12" t="s">
        <v>24</v>
      </c>
      <c r="AY187" s="232" t="s">
        <v>214</v>
      </c>
    </row>
    <row r="188" spans="2:65" s="1" customFormat="1" ht="22.5" customHeight="1">
      <c r="B188" s="42"/>
      <c r="C188" s="206" t="s">
        <v>405</v>
      </c>
      <c r="D188" s="206" t="s">
        <v>216</v>
      </c>
      <c r="E188" s="207" t="s">
        <v>1854</v>
      </c>
      <c r="F188" s="208" t="s">
        <v>1855</v>
      </c>
      <c r="G188" s="209" t="s">
        <v>313</v>
      </c>
      <c r="H188" s="210">
        <v>1</v>
      </c>
      <c r="I188" s="211"/>
      <c r="J188" s="212">
        <f>ROUND(I188*H188,2)</f>
        <v>0</v>
      </c>
      <c r="K188" s="208" t="s">
        <v>220</v>
      </c>
      <c r="L188" s="62"/>
      <c r="M188" s="213" t="s">
        <v>22</v>
      </c>
      <c r="N188" s="214" t="s">
        <v>49</v>
      </c>
      <c r="O188" s="43"/>
      <c r="P188" s="215">
        <f>O188*H188</f>
        <v>0</v>
      </c>
      <c r="Q188" s="215">
        <v>0.46005</v>
      </c>
      <c r="R188" s="215">
        <f>Q188*H188</f>
        <v>0.46005</v>
      </c>
      <c r="S188" s="215">
        <v>0</v>
      </c>
      <c r="T188" s="216">
        <f>S188*H188</f>
        <v>0</v>
      </c>
      <c r="AR188" s="25" t="s">
        <v>221</v>
      </c>
      <c r="AT188" s="25" t="s">
        <v>216</v>
      </c>
      <c r="AU188" s="25" t="s">
        <v>86</v>
      </c>
      <c r="AY188" s="25" t="s">
        <v>214</v>
      </c>
      <c r="BE188" s="217">
        <f>IF(N188="základní",J188,0)</f>
        <v>0</v>
      </c>
      <c r="BF188" s="217">
        <f>IF(N188="snížená",J188,0)</f>
        <v>0</v>
      </c>
      <c r="BG188" s="217">
        <f>IF(N188="zákl. přenesená",J188,0)</f>
        <v>0</v>
      </c>
      <c r="BH188" s="217">
        <f>IF(N188="sníž. přenesená",J188,0)</f>
        <v>0</v>
      </c>
      <c r="BI188" s="217">
        <f>IF(N188="nulová",J188,0)</f>
        <v>0</v>
      </c>
      <c r="BJ188" s="25" t="s">
        <v>24</v>
      </c>
      <c r="BK188" s="217">
        <f>ROUND(I188*H188,2)</f>
        <v>0</v>
      </c>
      <c r="BL188" s="25" t="s">
        <v>221</v>
      </c>
      <c r="BM188" s="25" t="s">
        <v>1856</v>
      </c>
    </row>
    <row r="189" spans="2:47" s="1" customFormat="1" ht="13.5">
      <c r="B189" s="42"/>
      <c r="C189" s="64"/>
      <c r="D189" s="223" t="s">
        <v>223</v>
      </c>
      <c r="E189" s="64"/>
      <c r="F189" s="269" t="s">
        <v>1857</v>
      </c>
      <c r="G189" s="64"/>
      <c r="H189" s="64"/>
      <c r="I189" s="174"/>
      <c r="J189" s="64"/>
      <c r="K189" s="64"/>
      <c r="L189" s="62"/>
      <c r="M189" s="220"/>
      <c r="N189" s="43"/>
      <c r="O189" s="43"/>
      <c r="P189" s="43"/>
      <c r="Q189" s="43"/>
      <c r="R189" s="43"/>
      <c r="S189" s="43"/>
      <c r="T189" s="79"/>
      <c r="AT189" s="25" t="s">
        <v>223</v>
      </c>
      <c r="AU189" s="25" t="s">
        <v>86</v>
      </c>
    </row>
    <row r="190" spans="2:65" s="1" customFormat="1" ht="22.5" customHeight="1">
      <c r="B190" s="42"/>
      <c r="C190" s="206" t="s">
        <v>411</v>
      </c>
      <c r="D190" s="206" t="s">
        <v>216</v>
      </c>
      <c r="E190" s="207" t="s">
        <v>1858</v>
      </c>
      <c r="F190" s="208" t="s">
        <v>1859</v>
      </c>
      <c r="G190" s="209" t="s">
        <v>313</v>
      </c>
      <c r="H190" s="210">
        <v>1</v>
      </c>
      <c r="I190" s="211"/>
      <c r="J190" s="212">
        <f>ROUND(I190*H190,2)</f>
        <v>0</v>
      </c>
      <c r="K190" s="208" t="s">
        <v>220</v>
      </c>
      <c r="L190" s="62"/>
      <c r="M190" s="213" t="s">
        <v>22</v>
      </c>
      <c r="N190" s="214" t="s">
        <v>49</v>
      </c>
      <c r="O190" s="43"/>
      <c r="P190" s="215">
        <f>O190*H190</f>
        <v>0</v>
      </c>
      <c r="Q190" s="215">
        <v>0.00031</v>
      </c>
      <c r="R190" s="215">
        <f>Q190*H190</f>
        <v>0.00031</v>
      </c>
      <c r="S190" s="215">
        <v>0</v>
      </c>
      <c r="T190" s="216">
        <f>S190*H190</f>
        <v>0</v>
      </c>
      <c r="AR190" s="25" t="s">
        <v>221</v>
      </c>
      <c r="AT190" s="25" t="s">
        <v>216</v>
      </c>
      <c r="AU190" s="25" t="s">
        <v>86</v>
      </c>
      <c r="AY190" s="25" t="s">
        <v>214</v>
      </c>
      <c r="BE190" s="217">
        <f>IF(N190="základní",J190,0)</f>
        <v>0</v>
      </c>
      <c r="BF190" s="217">
        <f>IF(N190="snížená",J190,0)</f>
        <v>0</v>
      </c>
      <c r="BG190" s="217">
        <f>IF(N190="zákl. přenesená",J190,0)</f>
        <v>0</v>
      </c>
      <c r="BH190" s="217">
        <f>IF(N190="sníž. přenesená",J190,0)</f>
        <v>0</v>
      </c>
      <c r="BI190" s="217">
        <f>IF(N190="nulová",J190,0)</f>
        <v>0</v>
      </c>
      <c r="BJ190" s="25" t="s">
        <v>24</v>
      </c>
      <c r="BK190" s="217">
        <f>ROUND(I190*H190,2)</f>
        <v>0</v>
      </c>
      <c r="BL190" s="25" t="s">
        <v>221</v>
      </c>
      <c r="BM190" s="25" t="s">
        <v>1860</v>
      </c>
    </row>
    <row r="191" spans="2:47" s="1" customFormat="1" ht="13.5">
      <c r="B191" s="42"/>
      <c r="C191" s="64"/>
      <c r="D191" s="223" t="s">
        <v>223</v>
      </c>
      <c r="E191" s="64"/>
      <c r="F191" s="269" t="s">
        <v>1861</v>
      </c>
      <c r="G191" s="64"/>
      <c r="H191" s="64"/>
      <c r="I191" s="174"/>
      <c r="J191" s="64"/>
      <c r="K191" s="64"/>
      <c r="L191" s="62"/>
      <c r="M191" s="220"/>
      <c r="N191" s="43"/>
      <c r="O191" s="43"/>
      <c r="P191" s="43"/>
      <c r="Q191" s="43"/>
      <c r="R191" s="43"/>
      <c r="S191" s="43"/>
      <c r="T191" s="79"/>
      <c r="AT191" s="25" t="s">
        <v>223</v>
      </c>
      <c r="AU191" s="25" t="s">
        <v>86</v>
      </c>
    </row>
    <row r="192" spans="2:65" s="1" customFormat="1" ht="22.5" customHeight="1">
      <c r="B192" s="42"/>
      <c r="C192" s="206" t="s">
        <v>416</v>
      </c>
      <c r="D192" s="206" t="s">
        <v>216</v>
      </c>
      <c r="E192" s="207" t="s">
        <v>1862</v>
      </c>
      <c r="F192" s="208" t="s">
        <v>1863</v>
      </c>
      <c r="G192" s="209" t="s">
        <v>307</v>
      </c>
      <c r="H192" s="210">
        <v>18.9</v>
      </c>
      <c r="I192" s="211"/>
      <c r="J192" s="212">
        <f>ROUND(I192*H192,2)</f>
        <v>0</v>
      </c>
      <c r="K192" s="208" t="s">
        <v>22</v>
      </c>
      <c r="L192" s="62"/>
      <c r="M192" s="213" t="s">
        <v>22</v>
      </c>
      <c r="N192" s="214" t="s">
        <v>49</v>
      </c>
      <c r="O192" s="43"/>
      <c r="P192" s="215">
        <f>O192*H192</f>
        <v>0</v>
      </c>
      <c r="Q192" s="215">
        <v>4E-05</v>
      </c>
      <c r="R192" s="215">
        <f>Q192*H192</f>
        <v>0.000756</v>
      </c>
      <c r="S192" s="215">
        <v>0</v>
      </c>
      <c r="T192" s="216">
        <f>S192*H192</f>
        <v>0</v>
      </c>
      <c r="AR192" s="25" t="s">
        <v>221</v>
      </c>
      <c r="AT192" s="25" t="s">
        <v>216</v>
      </c>
      <c r="AU192" s="25" t="s">
        <v>86</v>
      </c>
      <c r="AY192" s="25" t="s">
        <v>214</v>
      </c>
      <c r="BE192" s="217">
        <f>IF(N192="základní",J192,0)</f>
        <v>0</v>
      </c>
      <c r="BF192" s="217">
        <f>IF(N192="snížená",J192,0)</f>
        <v>0</v>
      </c>
      <c r="BG192" s="217">
        <f>IF(N192="zákl. přenesená",J192,0)</f>
        <v>0</v>
      </c>
      <c r="BH192" s="217">
        <f>IF(N192="sníž. přenesená",J192,0)</f>
        <v>0</v>
      </c>
      <c r="BI192" s="217">
        <f>IF(N192="nulová",J192,0)</f>
        <v>0</v>
      </c>
      <c r="BJ192" s="25" t="s">
        <v>24</v>
      </c>
      <c r="BK192" s="217">
        <f>ROUND(I192*H192,2)</f>
        <v>0</v>
      </c>
      <c r="BL192" s="25" t="s">
        <v>221</v>
      </c>
      <c r="BM192" s="25" t="s">
        <v>1864</v>
      </c>
    </row>
    <row r="193" spans="2:47" s="1" customFormat="1" ht="13.5">
      <c r="B193" s="42"/>
      <c r="C193" s="64"/>
      <c r="D193" s="218" t="s">
        <v>223</v>
      </c>
      <c r="E193" s="64"/>
      <c r="F193" s="219" t="s">
        <v>1865</v>
      </c>
      <c r="G193" s="64"/>
      <c r="H193" s="64"/>
      <c r="I193" s="174"/>
      <c r="J193" s="64"/>
      <c r="K193" s="64"/>
      <c r="L193" s="62"/>
      <c r="M193" s="220"/>
      <c r="N193" s="43"/>
      <c r="O193" s="43"/>
      <c r="P193" s="43"/>
      <c r="Q193" s="43"/>
      <c r="R193" s="43"/>
      <c r="S193" s="43"/>
      <c r="T193" s="79"/>
      <c r="AT193" s="25" t="s">
        <v>223</v>
      </c>
      <c r="AU193" s="25" t="s">
        <v>86</v>
      </c>
    </row>
    <row r="194" spans="2:51" s="12" customFormat="1" ht="13.5">
      <c r="B194" s="221"/>
      <c r="C194" s="222"/>
      <c r="D194" s="223" t="s">
        <v>224</v>
      </c>
      <c r="E194" s="224" t="s">
        <v>22</v>
      </c>
      <c r="F194" s="225" t="s">
        <v>162</v>
      </c>
      <c r="G194" s="222"/>
      <c r="H194" s="226">
        <v>18.9</v>
      </c>
      <c r="I194" s="227"/>
      <c r="J194" s="222"/>
      <c r="K194" s="222"/>
      <c r="L194" s="228"/>
      <c r="M194" s="229"/>
      <c r="N194" s="230"/>
      <c r="O194" s="230"/>
      <c r="P194" s="230"/>
      <c r="Q194" s="230"/>
      <c r="R194" s="230"/>
      <c r="S194" s="230"/>
      <c r="T194" s="231"/>
      <c r="AT194" s="232" t="s">
        <v>224</v>
      </c>
      <c r="AU194" s="232" t="s">
        <v>86</v>
      </c>
      <c r="AV194" s="12" t="s">
        <v>86</v>
      </c>
      <c r="AW194" s="12" t="s">
        <v>41</v>
      </c>
      <c r="AX194" s="12" t="s">
        <v>24</v>
      </c>
      <c r="AY194" s="232" t="s">
        <v>214</v>
      </c>
    </row>
    <row r="195" spans="2:65" s="1" customFormat="1" ht="22.5" customHeight="1">
      <c r="B195" s="42"/>
      <c r="C195" s="206" t="s">
        <v>421</v>
      </c>
      <c r="D195" s="206" t="s">
        <v>216</v>
      </c>
      <c r="E195" s="207" t="s">
        <v>1866</v>
      </c>
      <c r="F195" s="208" t="s">
        <v>1867</v>
      </c>
      <c r="G195" s="209" t="s">
        <v>307</v>
      </c>
      <c r="H195" s="210">
        <v>18.9</v>
      </c>
      <c r="I195" s="211"/>
      <c r="J195" s="212">
        <f>ROUND(I195*H195,2)</f>
        <v>0</v>
      </c>
      <c r="K195" s="208" t="s">
        <v>22</v>
      </c>
      <c r="L195" s="62"/>
      <c r="M195" s="213" t="s">
        <v>22</v>
      </c>
      <c r="N195" s="214" t="s">
        <v>49</v>
      </c>
      <c r="O195" s="43"/>
      <c r="P195" s="215">
        <f>O195*H195</f>
        <v>0</v>
      </c>
      <c r="Q195" s="215">
        <v>4E-05</v>
      </c>
      <c r="R195" s="215">
        <f>Q195*H195</f>
        <v>0.000756</v>
      </c>
      <c r="S195" s="215">
        <v>0</v>
      </c>
      <c r="T195" s="216">
        <f>S195*H195</f>
        <v>0</v>
      </c>
      <c r="AR195" s="25" t="s">
        <v>221</v>
      </c>
      <c r="AT195" s="25" t="s">
        <v>216</v>
      </c>
      <c r="AU195" s="25" t="s">
        <v>86</v>
      </c>
      <c r="AY195" s="25" t="s">
        <v>214</v>
      </c>
      <c r="BE195" s="217">
        <f>IF(N195="základní",J195,0)</f>
        <v>0</v>
      </c>
      <c r="BF195" s="217">
        <f>IF(N195="snížená",J195,0)</f>
        <v>0</v>
      </c>
      <c r="BG195" s="217">
        <f>IF(N195="zákl. přenesená",J195,0)</f>
        <v>0</v>
      </c>
      <c r="BH195" s="217">
        <f>IF(N195="sníž. přenesená",J195,0)</f>
        <v>0</v>
      </c>
      <c r="BI195" s="217">
        <f>IF(N195="nulová",J195,0)</f>
        <v>0</v>
      </c>
      <c r="BJ195" s="25" t="s">
        <v>24</v>
      </c>
      <c r="BK195" s="217">
        <f>ROUND(I195*H195,2)</f>
        <v>0</v>
      </c>
      <c r="BL195" s="25" t="s">
        <v>221</v>
      </c>
      <c r="BM195" s="25" t="s">
        <v>1868</v>
      </c>
    </row>
    <row r="196" spans="2:47" s="1" customFormat="1" ht="13.5">
      <c r="B196" s="42"/>
      <c r="C196" s="64"/>
      <c r="D196" s="218" t="s">
        <v>223</v>
      </c>
      <c r="E196" s="64"/>
      <c r="F196" s="219" t="s">
        <v>1867</v>
      </c>
      <c r="G196" s="64"/>
      <c r="H196" s="64"/>
      <c r="I196" s="174"/>
      <c r="J196" s="64"/>
      <c r="K196" s="64"/>
      <c r="L196" s="62"/>
      <c r="M196" s="220"/>
      <c r="N196" s="43"/>
      <c r="O196" s="43"/>
      <c r="P196" s="43"/>
      <c r="Q196" s="43"/>
      <c r="R196" s="43"/>
      <c r="S196" s="43"/>
      <c r="T196" s="79"/>
      <c r="AT196" s="25" t="s">
        <v>223</v>
      </c>
      <c r="AU196" s="25" t="s">
        <v>86</v>
      </c>
    </row>
    <row r="197" spans="2:51" s="12" customFormat="1" ht="13.5">
      <c r="B197" s="221"/>
      <c r="C197" s="222"/>
      <c r="D197" s="218" t="s">
        <v>224</v>
      </c>
      <c r="E197" s="233" t="s">
        <v>22</v>
      </c>
      <c r="F197" s="234" t="s">
        <v>162</v>
      </c>
      <c r="G197" s="222"/>
      <c r="H197" s="235">
        <v>18.9</v>
      </c>
      <c r="I197" s="227"/>
      <c r="J197" s="222"/>
      <c r="K197" s="222"/>
      <c r="L197" s="228"/>
      <c r="M197" s="229"/>
      <c r="N197" s="230"/>
      <c r="O197" s="230"/>
      <c r="P197" s="230"/>
      <c r="Q197" s="230"/>
      <c r="R197" s="230"/>
      <c r="S197" s="230"/>
      <c r="T197" s="231"/>
      <c r="AT197" s="232" t="s">
        <v>224</v>
      </c>
      <c r="AU197" s="232" t="s">
        <v>86</v>
      </c>
      <c r="AV197" s="12" t="s">
        <v>86</v>
      </c>
      <c r="AW197" s="12" t="s">
        <v>41</v>
      </c>
      <c r="AX197" s="12" t="s">
        <v>24</v>
      </c>
      <c r="AY197" s="232" t="s">
        <v>214</v>
      </c>
    </row>
    <row r="198" spans="2:63" s="11" customFormat="1" ht="29.85" customHeight="1">
      <c r="B198" s="189"/>
      <c r="C198" s="190"/>
      <c r="D198" s="203" t="s">
        <v>77</v>
      </c>
      <c r="E198" s="204" t="s">
        <v>270</v>
      </c>
      <c r="F198" s="204" t="s">
        <v>404</v>
      </c>
      <c r="G198" s="190"/>
      <c r="H198" s="190"/>
      <c r="I198" s="193"/>
      <c r="J198" s="205">
        <f>BK198</f>
        <v>0</v>
      </c>
      <c r="K198" s="190"/>
      <c r="L198" s="195"/>
      <c r="M198" s="196"/>
      <c r="N198" s="197"/>
      <c r="O198" s="197"/>
      <c r="P198" s="198">
        <f>SUM(P199:P212)</f>
        <v>0</v>
      </c>
      <c r="Q198" s="197"/>
      <c r="R198" s="198">
        <f>SUM(R199:R212)</f>
        <v>0</v>
      </c>
      <c r="S198" s="197"/>
      <c r="T198" s="199">
        <f>SUM(T199:T212)</f>
        <v>0</v>
      </c>
      <c r="AR198" s="200" t="s">
        <v>24</v>
      </c>
      <c r="AT198" s="201" t="s">
        <v>77</v>
      </c>
      <c r="AU198" s="201" t="s">
        <v>24</v>
      </c>
      <c r="AY198" s="200" t="s">
        <v>214</v>
      </c>
      <c r="BK198" s="202">
        <f>SUM(BK199:BK212)</f>
        <v>0</v>
      </c>
    </row>
    <row r="199" spans="2:65" s="1" customFormat="1" ht="22.5" customHeight="1">
      <c r="B199" s="42"/>
      <c r="C199" s="206" t="s">
        <v>427</v>
      </c>
      <c r="D199" s="206" t="s">
        <v>216</v>
      </c>
      <c r="E199" s="207" t="s">
        <v>1419</v>
      </c>
      <c r="F199" s="208" t="s">
        <v>1869</v>
      </c>
      <c r="G199" s="209" t="s">
        <v>441</v>
      </c>
      <c r="H199" s="210">
        <v>1</v>
      </c>
      <c r="I199" s="211"/>
      <c r="J199" s="212">
        <f>ROUND(I199*H199,2)</f>
        <v>0</v>
      </c>
      <c r="K199" s="208" t="s">
        <v>22</v>
      </c>
      <c r="L199" s="62"/>
      <c r="M199" s="213" t="s">
        <v>22</v>
      </c>
      <c r="N199" s="214" t="s">
        <v>49</v>
      </c>
      <c r="O199" s="43"/>
      <c r="P199" s="215">
        <f>O199*H199</f>
        <v>0</v>
      </c>
      <c r="Q199" s="215">
        <v>0</v>
      </c>
      <c r="R199" s="215">
        <f>Q199*H199</f>
        <v>0</v>
      </c>
      <c r="S199" s="215">
        <v>0</v>
      </c>
      <c r="T199" s="216">
        <f>S199*H199</f>
        <v>0</v>
      </c>
      <c r="AR199" s="25" t="s">
        <v>221</v>
      </c>
      <c r="AT199" s="25" t="s">
        <v>216</v>
      </c>
      <c r="AU199" s="25" t="s">
        <v>86</v>
      </c>
      <c r="AY199" s="25" t="s">
        <v>214</v>
      </c>
      <c r="BE199" s="217">
        <f>IF(N199="základní",J199,0)</f>
        <v>0</v>
      </c>
      <c r="BF199" s="217">
        <f>IF(N199="snížená",J199,0)</f>
        <v>0</v>
      </c>
      <c r="BG199" s="217">
        <f>IF(N199="zákl. přenesená",J199,0)</f>
        <v>0</v>
      </c>
      <c r="BH199" s="217">
        <f>IF(N199="sníž. přenesená",J199,0)</f>
        <v>0</v>
      </c>
      <c r="BI199" s="217">
        <f>IF(N199="nulová",J199,0)</f>
        <v>0</v>
      </c>
      <c r="BJ199" s="25" t="s">
        <v>24</v>
      </c>
      <c r="BK199" s="217">
        <f>ROUND(I199*H199,2)</f>
        <v>0</v>
      </c>
      <c r="BL199" s="25" t="s">
        <v>221</v>
      </c>
      <c r="BM199" s="25" t="s">
        <v>1870</v>
      </c>
    </row>
    <row r="200" spans="2:47" s="1" customFormat="1" ht="27">
      <c r="B200" s="42"/>
      <c r="C200" s="64"/>
      <c r="D200" s="218" t="s">
        <v>223</v>
      </c>
      <c r="E200" s="64"/>
      <c r="F200" s="219" t="s">
        <v>1871</v>
      </c>
      <c r="G200" s="64"/>
      <c r="H200" s="64"/>
      <c r="I200" s="174"/>
      <c r="J200" s="64"/>
      <c r="K200" s="64"/>
      <c r="L200" s="62"/>
      <c r="M200" s="220"/>
      <c r="N200" s="43"/>
      <c r="O200" s="43"/>
      <c r="P200" s="43"/>
      <c r="Q200" s="43"/>
      <c r="R200" s="43"/>
      <c r="S200" s="43"/>
      <c r="T200" s="79"/>
      <c r="AT200" s="25" t="s">
        <v>223</v>
      </c>
      <c r="AU200" s="25" t="s">
        <v>86</v>
      </c>
    </row>
    <row r="201" spans="2:51" s="12" customFormat="1" ht="13.5">
      <c r="B201" s="221"/>
      <c r="C201" s="222"/>
      <c r="D201" s="223" t="s">
        <v>224</v>
      </c>
      <c r="E201" s="224" t="s">
        <v>22</v>
      </c>
      <c r="F201" s="225" t="s">
        <v>1820</v>
      </c>
      <c r="G201" s="222"/>
      <c r="H201" s="226">
        <v>1</v>
      </c>
      <c r="I201" s="227"/>
      <c r="J201" s="222"/>
      <c r="K201" s="222"/>
      <c r="L201" s="228"/>
      <c r="M201" s="229"/>
      <c r="N201" s="230"/>
      <c r="O201" s="230"/>
      <c r="P201" s="230"/>
      <c r="Q201" s="230"/>
      <c r="R201" s="230"/>
      <c r="S201" s="230"/>
      <c r="T201" s="231"/>
      <c r="AT201" s="232" t="s">
        <v>224</v>
      </c>
      <c r="AU201" s="232" t="s">
        <v>86</v>
      </c>
      <c r="AV201" s="12" t="s">
        <v>86</v>
      </c>
      <c r="AW201" s="12" t="s">
        <v>41</v>
      </c>
      <c r="AX201" s="12" t="s">
        <v>24</v>
      </c>
      <c r="AY201" s="232" t="s">
        <v>214</v>
      </c>
    </row>
    <row r="202" spans="2:65" s="1" customFormat="1" ht="22.5" customHeight="1">
      <c r="B202" s="42"/>
      <c r="C202" s="206" t="s">
        <v>433</v>
      </c>
      <c r="D202" s="206" t="s">
        <v>216</v>
      </c>
      <c r="E202" s="207" t="s">
        <v>1872</v>
      </c>
      <c r="F202" s="208" t="s">
        <v>1873</v>
      </c>
      <c r="G202" s="209" t="s">
        <v>1818</v>
      </c>
      <c r="H202" s="210">
        <v>1</v>
      </c>
      <c r="I202" s="211"/>
      <c r="J202" s="212">
        <f>ROUND(I202*H202,2)</f>
        <v>0</v>
      </c>
      <c r="K202" s="208" t="s">
        <v>22</v>
      </c>
      <c r="L202" s="62"/>
      <c r="M202" s="213" t="s">
        <v>22</v>
      </c>
      <c r="N202" s="214" t="s">
        <v>49</v>
      </c>
      <c r="O202" s="43"/>
      <c r="P202" s="215">
        <f>O202*H202</f>
        <v>0</v>
      </c>
      <c r="Q202" s="215">
        <v>0</v>
      </c>
      <c r="R202" s="215">
        <f>Q202*H202</f>
        <v>0</v>
      </c>
      <c r="S202" s="215">
        <v>0</v>
      </c>
      <c r="T202" s="216">
        <f>S202*H202</f>
        <v>0</v>
      </c>
      <c r="AR202" s="25" t="s">
        <v>221</v>
      </c>
      <c r="AT202" s="25" t="s">
        <v>216</v>
      </c>
      <c r="AU202" s="25" t="s">
        <v>86</v>
      </c>
      <c r="AY202" s="25" t="s">
        <v>214</v>
      </c>
      <c r="BE202" s="217">
        <f>IF(N202="základní",J202,0)</f>
        <v>0</v>
      </c>
      <c r="BF202" s="217">
        <f>IF(N202="snížená",J202,0)</f>
        <v>0</v>
      </c>
      <c r="BG202" s="217">
        <f>IF(N202="zákl. přenesená",J202,0)</f>
        <v>0</v>
      </c>
      <c r="BH202" s="217">
        <f>IF(N202="sníž. přenesená",J202,0)</f>
        <v>0</v>
      </c>
      <c r="BI202" s="217">
        <f>IF(N202="nulová",J202,0)</f>
        <v>0</v>
      </c>
      <c r="BJ202" s="25" t="s">
        <v>24</v>
      </c>
      <c r="BK202" s="217">
        <f>ROUND(I202*H202,2)</f>
        <v>0</v>
      </c>
      <c r="BL202" s="25" t="s">
        <v>221</v>
      </c>
      <c r="BM202" s="25" t="s">
        <v>1874</v>
      </c>
    </row>
    <row r="203" spans="2:47" s="1" customFormat="1" ht="13.5">
      <c r="B203" s="42"/>
      <c r="C203" s="64"/>
      <c r="D203" s="223" t="s">
        <v>223</v>
      </c>
      <c r="E203" s="64"/>
      <c r="F203" s="269" t="s">
        <v>1873</v>
      </c>
      <c r="G203" s="64"/>
      <c r="H203" s="64"/>
      <c r="I203" s="174"/>
      <c r="J203" s="64"/>
      <c r="K203" s="64"/>
      <c r="L203" s="62"/>
      <c r="M203" s="220"/>
      <c r="N203" s="43"/>
      <c r="O203" s="43"/>
      <c r="P203" s="43"/>
      <c r="Q203" s="43"/>
      <c r="R203" s="43"/>
      <c r="S203" s="43"/>
      <c r="T203" s="79"/>
      <c r="AT203" s="25" t="s">
        <v>223</v>
      </c>
      <c r="AU203" s="25" t="s">
        <v>86</v>
      </c>
    </row>
    <row r="204" spans="2:65" s="1" customFormat="1" ht="22.5" customHeight="1">
      <c r="B204" s="42"/>
      <c r="C204" s="206" t="s">
        <v>438</v>
      </c>
      <c r="D204" s="206" t="s">
        <v>216</v>
      </c>
      <c r="E204" s="207" t="s">
        <v>1875</v>
      </c>
      <c r="F204" s="208" t="s">
        <v>1876</v>
      </c>
      <c r="G204" s="209" t="s">
        <v>441</v>
      </c>
      <c r="H204" s="210">
        <v>1</v>
      </c>
      <c r="I204" s="211"/>
      <c r="J204" s="212">
        <f>ROUND(I204*H204,2)</f>
        <v>0</v>
      </c>
      <c r="K204" s="208" t="s">
        <v>22</v>
      </c>
      <c r="L204" s="62"/>
      <c r="M204" s="213" t="s">
        <v>22</v>
      </c>
      <c r="N204" s="214" t="s">
        <v>49</v>
      </c>
      <c r="O204" s="43"/>
      <c r="P204" s="215">
        <f>O204*H204</f>
        <v>0</v>
      </c>
      <c r="Q204" s="215">
        <v>0</v>
      </c>
      <c r="R204" s="215">
        <f>Q204*H204</f>
        <v>0</v>
      </c>
      <c r="S204" s="215">
        <v>0</v>
      </c>
      <c r="T204" s="216">
        <f>S204*H204</f>
        <v>0</v>
      </c>
      <c r="AR204" s="25" t="s">
        <v>221</v>
      </c>
      <c r="AT204" s="25" t="s">
        <v>216</v>
      </c>
      <c r="AU204" s="25" t="s">
        <v>86</v>
      </c>
      <c r="AY204" s="25" t="s">
        <v>214</v>
      </c>
      <c r="BE204" s="217">
        <f>IF(N204="základní",J204,0)</f>
        <v>0</v>
      </c>
      <c r="BF204" s="217">
        <f>IF(N204="snížená",J204,0)</f>
        <v>0</v>
      </c>
      <c r="BG204" s="217">
        <f>IF(N204="zákl. přenesená",J204,0)</f>
        <v>0</v>
      </c>
      <c r="BH204" s="217">
        <f>IF(N204="sníž. přenesená",J204,0)</f>
        <v>0</v>
      </c>
      <c r="BI204" s="217">
        <f>IF(N204="nulová",J204,0)</f>
        <v>0</v>
      </c>
      <c r="BJ204" s="25" t="s">
        <v>24</v>
      </c>
      <c r="BK204" s="217">
        <f>ROUND(I204*H204,2)</f>
        <v>0</v>
      </c>
      <c r="BL204" s="25" t="s">
        <v>221</v>
      </c>
      <c r="BM204" s="25" t="s">
        <v>1877</v>
      </c>
    </row>
    <row r="205" spans="2:47" s="1" customFormat="1" ht="13.5">
      <c r="B205" s="42"/>
      <c r="C205" s="64"/>
      <c r="D205" s="223" t="s">
        <v>223</v>
      </c>
      <c r="E205" s="64"/>
      <c r="F205" s="269" t="s">
        <v>1876</v>
      </c>
      <c r="G205" s="64"/>
      <c r="H205" s="64"/>
      <c r="I205" s="174"/>
      <c r="J205" s="64"/>
      <c r="K205" s="64"/>
      <c r="L205" s="62"/>
      <c r="M205" s="220"/>
      <c r="N205" s="43"/>
      <c r="O205" s="43"/>
      <c r="P205" s="43"/>
      <c r="Q205" s="43"/>
      <c r="R205" s="43"/>
      <c r="S205" s="43"/>
      <c r="T205" s="79"/>
      <c r="AT205" s="25" t="s">
        <v>223</v>
      </c>
      <c r="AU205" s="25" t="s">
        <v>86</v>
      </c>
    </row>
    <row r="206" spans="2:65" s="1" customFormat="1" ht="22.5" customHeight="1">
      <c r="B206" s="42"/>
      <c r="C206" s="206" t="s">
        <v>446</v>
      </c>
      <c r="D206" s="206" t="s">
        <v>216</v>
      </c>
      <c r="E206" s="207" t="s">
        <v>1878</v>
      </c>
      <c r="F206" s="208" t="s">
        <v>1879</v>
      </c>
      <c r="G206" s="209" t="s">
        <v>441</v>
      </c>
      <c r="H206" s="210">
        <v>1</v>
      </c>
      <c r="I206" s="211"/>
      <c r="J206" s="212">
        <f>ROUND(I206*H206,2)</f>
        <v>0</v>
      </c>
      <c r="K206" s="208" t="s">
        <v>22</v>
      </c>
      <c r="L206" s="62"/>
      <c r="M206" s="213" t="s">
        <v>22</v>
      </c>
      <c r="N206" s="214" t="s">
        <v>49</v>
      </c>
      <c r="O206" s="43"/>
      <c r="P206" s="215">
        <f>O206*H206</f>
        <v>0</v>
      </c>
      <c r="Q206" s="215">
        <v>0</v>
      </c>
      <c r="R206" s="215">
        <f>Q206*H206</f>
        <v>0</v>
      </c>
      <c r="S206" s="215">
        <v>0</v>
      </c>
      <c r="T206" s="216">
        <f>S206*H206</f>
        <v>0</v>
      </c>
      <c r="AR206" s="25" t="s">
        <v>221</v>
      </c>
      <c r="AT206" s="25" t="s">
        <v>216</v>
      </c>
      <c r="AU206" s="25" t="s">
        <v>86</v>
      </c>
      <c r="AY206" s="25" t="s">
        <v>214</v>
      </c>
      <c r="BE206" s="217">
        <f>IF(N206="základní",J206,0)</f>
        <v>0</v>
      </c>
      <c r="BF206" s="217">
        <f>IF(N206="snížená",J206,0)</f>
        <v>0</v>
      </c>
      <c r="BG206" s="217">
        <f>IF(N206="zákl. přenesená",J206,0)</f>
        <v>0</v>
      </c>
      <c r="BH206" s="217">
        <f>IF(N206="sníž. přenesená",J206,0)</f>
        <v>0</v>
      </c>
      <c r="BI206" s="217">
        <f>IF(N206="nulová",J206,0)</f>
        <v>0</v>
      </c>
      <c r="BJ206" s="25" t="s">
        <v>24</v>
      </c>
      <c r="BK206" s="217">
        <f>ROUND(I206*H206,2)</f>
        <v>0</v>
      </c>
      <c r="BL206" s="25" t="s">
        <v>221</v>
      </c>
      <c r="BM206" s="25" t="s">
        <v>1880</v>
      </c>
    </row>
    <row r="207" spans="2:47" s="1" customFormat="1" ht="13.5">
      <c r="B207" s="42"/>
      <c r="C207" s="64"/>
      <c r="D207" s="223" t="s">
        <v>223</v>
      </c>
      <c r="E207" s="64"/>
      <c r="F207" s="269" t="s">
        <v>1881</v>
      </c>
      <c r="G207" s="64"/>
      <c r="H207" s="64"/>
      <c r="I207" s="174"/>
      <c r="J207" s="64"/>
      <c r="K207" s="64"/>
      <c r="L207" s="62"/>
      <c r="M207" s="220"/>
      <c r="N207" s="43"/>
      <c r="O207" s="43"/>
      <c r="P207" s="43"/>
      <c r="Q207" s="43"/>
      <c r="R207" s="43"/>
      <c r="S207" s="43"/>
      <c r="T207" s="79"/>
      <c r="AT207" s="25" t="s">
        <v>223</v>
      </c>
      <c r="AU207" s="25" t="s">
        <v>86</v>
      </c>
    </row>
    <row r="208" spans="2:65" s="1" customFormat="1" ht="22.5" customHeight="1">
      <c r="B208" s="42"/>
      <c r="C208" s="206" t="s">
        <v>690</v>
      </c>
      <c r="D208" s="206" t="s">
        <v>216</v>
      </c>
      <c r="E208" s="207" t="s">
        <v>1882</v>
      </c>
      <c r="F208" s="208" t="s">
        <v>1883</v>
      </c>
      <c r="G208" s="209" t="s">
        <v>441</v>
      </c>
      <c r="H208" s="210">
        <v>1</v>
      </c>
      <c r="I208" s="211"/>
      <c r="J208" s="212">
        <f>ROUND(I208*H208,2)</f>
        <v>0</v>
      </c>
      <c r="K208" s="208" t="s">
        <v>22</v>
      </c>
      <c r="L208" s="62"/>
      <c r="M208" s="213" t="s">
        <v>22</v>
      </c>
      <c r="N208" s="214" t="s">
        <v>49</v>
      </c>
      <c r="O208" s="43"/>
      <c r="P208" s="215">
        <f>O208*H208</f>
        <v>0</v>
      </c>
      <c r="Q208" s="215">
        <v>0</v>
      </c>
      <c r="R208" s="215">
        <f>Q208*H208</f>
        <v>0</v>
      </c>
      <c r="S208" s="215">
        <v>0</v>
      </c>
      <c r="T208" s="216">
        <f>S208*H208</f>
        <v>0</v>
      </c>
      <c r="AR208" s="25" t="s">
        <v>221</v>
      </c>
      <c r="AT208" s="25" t="s">
        <v>216</v>
      </c>
      <c r="AU208" s="25" t="s">
        <v>86</v>
      </c>
      <c r="AY208" s="25" t="s">
        <v>214</v>
      </c>
      <c r="BE208" s="217">
        <f>IF(N208="základní",J208,0)</f>
        <v>0</v>
      </c>
      <c r="BF208" s="217">
        <f>IF(N208="snížená",J208,0)</f>
        <v>0</v>
      </c>
      <c r="BG208" s="217">
        <f>IF(N208="zákl. přenesená",J208,0)</f>
        <v>0</v>
      </c>
      <c r="BH208" s="217">
        <f>IF(N208="sníž. přenesená",J208,0)</f>
        <v>0</v>
      </c>
      <c r="BI208" s="217">
        <f>IF(N208="nulová",J208,0)</f>
        <v>0</v>
      </c>
      <c r="BJ208" s="25" t="s">
        <v>24</v>
      </c>
      <c r="BK208" s="217">
        <f>ROUND(I208*H208,2)</f>
        <v>0</v>
      </c>
      <c r="BL208" s="25" t="s">
        <v>221</v>
      </c>
      <c r="BM208" s="25" t="s">
        <v>1884</v>
      </c>
    </row>
    <row r="209" spans="2:47" s="1" customFormat="1" ht="13.5">
      <c r="B209" s="42"/>
      <c r="C209" s="64"/>
      <c r="D209" s="223" t="s">
        <v>223</v>
      </c>
      <c r="E209" s="64"/>
      <c r="F209" s="269" t="s">
        <v>1883</v>
      </c>
      <c r="G209" s="64"/>
      <c r="H209" s="64"/>
      <c r="I209" s="174"/>
      <c r="J209" s="64"/>
      <c r="K209" s="64"/>
      <c r="L209" s="62"/>
      <c r="M209" s="220"/>
      <c r="N209" s="43"/>
      <c r="O209" s="43"/>
      <c r="P209" s="43"/>
      <c r="Q209" s="43"/>
      <c r="R209" s="43"/>
      <c r="S209" s="43"/>
      <c r="T209" s="79"/>
      <c r="AT209" s="25" t="s">
        <v>223</v>
      </c>
      <c r="AU209" s="25" t="s">
        <v>86</v>
      </c>
    </row>
    <row r="210" spans="2:65" s="1" customFormat="1" ht="22.5" customHeight="1">
      <c r="B210" s="42"/>
      <c r="C210" s="206" t="s">
        <v>697</v>
      </c>
      <c r="D210" s="206" t="s">
        <v>216</v>
      </c>
      <c r="E210" s="207" t="s">
        <v>1885</v>
      </c>
      <c r="F210" s="208" t="s">
        <v>1886</v>
      </c>
      <c r="G210" s="209" t="s">
        <v>441</v>
      </c>
      <c r="H210" s="210">
        <v>1</v>
      </c>
      <c r="I210" s="211"/>
      <c r="J210" s="212">
        <f>ROUND(I210*H210,2)</f>
        <v>0</v>
      </c>
      <c r="K210" s="208" t="s">
        <v>22</v>
      </c>
      <c r="L210" s="62"/>
      <c r="M210" s="213" t="s">
        <v>22</v>
      </c>
      <c r="N210" s="214" t="s">
        <v>49</v>
      </c>
      <c r="O210" s="43"/>
      <c r="P210" s="215">
        <f>O210*H210</f>
        <v>0</v>
      </c>
      <c r="Q210" s="215">
        <v>0</v>
      </c>
      <c r="R210" s="215">
        <f>Q210*H210</f>
        <v>0</v>
      </c>
      <c r="S210" s="215">
        <v>0</v>
      </c>
      <c r="T210" s="216">
        <f>S210*H210</f>
        <v>0</v>
      </c>
      <c r="AR210" s="25" t="s">
        <v>221</v>
      </c>
      <c r="AT210" s="25" t="s">
        <v>216</v>
      </c>
      <c r="AU210" s="25" t="s">
        <v>86</v>
      </c>
      <c r="AY210" s="25" t="s">
        <v>214</v>
      </c>
      <c r="BE210" s="217">
        <f>IF(N210="základní",J210,0)</f>
        <v>0</v>
      </c>
      <c r="BF210" s="217">
        <f>IF(N210="snížená",J210,0)</f>
        <v>0</v>
      </c>
      <c r="BG210" s="217">
        <f>IF(N210="zákl. přenesená",J210,0)</f>
        <v>0</v>
      </c>
      <c r="BH210" s="217">
        <f>IF(N210="sníž. přenesená",J210,0)</f>
        <v>0</v>
      </c>
      <c r="BI210" s="217">
        <f>IF(N210="nulová",J210,0)</f>
        <v>0</v>
      </c>
      <c r="BJ210" s="25" t="s">
        <v>24</v>
      </c>
      <c r="BK210" s="217">
        <f>ROUND(I210*H210,2)</f>
        <v>0</v>
      </c>
      <c r="BL210" s="25" t="s">
        <v>221</v>
      </c>
      <c r="BM210" s="25" t="s">
        <v>1887</v>
      </c>
    </row>
    <row r="211" spans="2:47" s="1" customFormat="1" ht="27">
      <c r="B211" s="42"/>
      <c r="C211" s="64"/>
      <c r="D211" s="223" t="s">
        <v>223</v>
      </c>
      <c r="E211" s="64"/>
      <c r="F211" s="269" t="s">
        <v>1888</v>
      </c>
      <c r="G211" s="64"/>
      <c r="H211" s="64"/>
      <c r="I211" s="174"/>
      <c r="J211" s="64"/>
      <c r="K211" s="64"/>
      <c r="L211" s="62"/>
      <c r="M211" s="220"/>
      <c r="N211" s="43"/>
      <c r="O211" s="43"/>
      <c r="P211" s="43"/>
      <c r="Q211" s="43"/>
      <c r="R211" s="43"/>
      <c r="S211" s="43"/>
      <c r="T211" s="79"/>
      <c r="AT211" s="25" t="s">
        <v>223</v>
      </c>
      <c r="AU211" s="25" t="s">
        <v>86</v>
      </c>
    </row>
    <row r="212" spans="2:65" s="1" customFormat="1" ht="22.5" customHeight="1">
      <c r="B212" s="42"/>
      <c r="C212" s="206" t="s">
        <v>703</v>
      </c>
      <c r="D212" s="206" t="s">
        <v>216</v>
      </c>
      <c r="E212" s="207" t="s">
        <v>1889</v>
      </c>
      <c r="F212" s="208" t="s">
        <v>1890</v>
      </c>
      <c r="G212" s="209" t="s">
        <v>441</v>
      </c>
      <c r="H212" s="210">
        <v>1</v>
      </c>
      <c r="I212" s="211"/>
      <c r="J212" s="212">
        <f>ROUND(I212*H212,2)</f>
        <v>0</v>
      </c>
      <c r="K212" s="208" t="s">
        <v>22</v>
      </c>
      <c r="L212" s="62"/>
      <c r="M212" s="213" t="s">
        <v>22</v>
      </c>
      <c r="N212" s="214" t="s">
        <v>49</v>
      </c>
      <c r="O212" s="43"/>
      <c r="P212" s="215">
        <f>O212*H212</f>
        <v>0</v>
      </c>
      <c r="Q212" s="215">
        <v>0</v>
      </c>
      <c r="R212" s="215">
        <f>Q212*H212</f>
        <v>0</v>
      </c>
      <c r="S212" s="215">
        <v>0</v>
      </c>
      <c r="T212" s="216">
        <f>S212*H212</f>
        <v>0</v>
      </c>
      <c r="AR212" s="25" t="s">
        <v>221</v>
      </c>
      <c r="AT212" s="25" t="s">
        <v>216</v>
      </c>
      <c r="AU212" s="25" t="s">
        <v>86</v>
      </c>
      <c r="AY212" s="25" t="s">
        <v>214</v>
      </c>
      <c r="BE212" s="217">
        <f>IF(N212="základní",J212,0)</f>
        <v>0</v>
      </c>
      <c r="BF212" s="217">
        <f>IF(N212="snížená",J212,0)</f>
        <v>0</v>
      </c>
      <c r="BG212" s="217">
        <f>IF(N212="zákl. přenesená",J212,0)</f>
        <v>0</v>
      </c>
      <c r="BH212" s="217">
        <f>IF(N212="sníž. přenesená",J212,0)</f>
        <v>0</v>
      </c>
      <c r="BI212" s="217">
        <f>IF(N212="nulová",J212,0)</f>
        <v>0</v>
      </c>
      <c r="BJ212" s="25" t="s">
        <v>24</v>
      </c>
      <c r="BK212" s="217">
        <f>ROUND(I212*H212,2)</f>
        <v>0</v>
      </c>
      <c r="BL212" s="25" t="s">
        <v>221</v>
      </c>
      <c r="BM212" s="25" t="s">
        <v>1891</v>
      </c>
    </row>
    <row r="213" spans="2:63" s="11" customFormat="1" ht="29.85" customHeight="1">
      <c r="B213" s="189"/>
      <c r="C213" s="190"/>
      <c r="D213" s="203" t="s">
        <v>77</v>
      </c>
      <c r="E213" s="204" t="s">
        <v>1892</v>
      </c>
      <c r="F213" s="204" t="s">
        <v>445</v>
      </c>
      <c r="G213" s="190"/>
      <c r="H213" s="190"/>
      <c r="I213" s="193"/>
      <c r="J213" s="205">
        <f>BK213</f>
        <v>0</v>
      </c>
      <c r="K213" s="190"/>
      <c r="L213" s="195"/>
      <c r="M213" s="196"/>
      <c r="N213" s="197"/>
      <c r="O213" s="197"/>
      <c r="P213" s="198">
        <f>SUM(P214:P215)</f>
        <v>0</v>
      </c>
      <c r="Q213" s="197"/>
      <c r="R213" s="198">
        <f>SUM(R214:R215)</f>
        <v>0</v>
      </c>
      <c r="S213" s="197"/>
      <c r="T213" s="199">
        <f>SUM(T214:T215)</f>
        <v>0</v>
      </c>
      <c r="AR213" s="200" t="s">
        <v>24</v>
      </c>
      <c r="AT213" s="201" t="s">
        <v>77</v>
      </c>
      <c r="AU213" s="201" t="s">
        <v>24</v>
      </c>
      <c r="AY213" s="200" t="s">
        <v>214</v>
      </c>
      <c r="BK213" s="202">
        <f>SUM(BK214:BK215)</f>
        <v>0</v>
      </c>
    </row>
    <row r="214" spans="2:65" s="1" customFormat="1" ht="22.5" customHeight="1">
      <c r="B214" s="42"/>
      <c r="C214" s="206" t="s">
        <v>711</v>
      </c>
      <c r="D214" s="206" t="s">
        <v>216</v>
      </c>
      <c r="E214" s="207" t="s">
        <v>1893</v>
      </c>
      <c r="F214" s="208" t="s">
        <v>1894</v>
      </c>
      <c r="G214" s="209" t="s">
        <v>373</v>
      </c>
      <c r="H214" s="210">
        <v>19.516</v>
      </c>
      <c r="I214" s="211"/>
      <c r="J214" s="212">
        <f>ROUND(I214*H214,2)</f>
        <v>0</v>
      </c>
      <c r="K214" s="208" t="s">
        <v>234</v>
      </c>
      <c r="L214" s="62"/>
      <c r="M214" s="213" t="s">
        <v>22</v>
      </c>
      <c r="N214" s="214" t="s">
        <v>49</v>
      </c>
      <c r="O214" s="43"/>
      <c r="P214" s="215">
        <f>O214*H214</f>
        <v>0</v>
      </c>
      <c r="Q214" s="215">
        <v>0</v>
      </c>
      <c r="R214" s="215">
        <f>Q214*H214</f>
        <v>0</v>
      </c>
      <c r="S214" s="215">
        <v>0</v>
      </c>
      <c r="T214" s="216">
        <f>S214*H214</f>
        <v>0</v>
      </c>
      <c r="AR214" s="25" t="s">
        <v>221</v>
      </c>
      <c r="AT214" s="25" t="s">
        <v>216</v>
      </c>
      <c r="AU214" s="25" t="s">
        <v>86</v>
      </c>
      <c r="AY214" s="25" t="s">
        <v>214</v>
      </c>
      <c r="BE214" s="217">
        <f>IF(N214="základní",J214,0)</f>
        <v>0</v>
      </c>
      <c r="BF214" s="217">
        <f>IF(N214="snížená",J214,0)</f>
        <v>0</v>
      </c>
      <c r="BG214" s="217">
        <f>IF(N214="zákl. přenesená",J214,0)</f>
        <v>0</v>
      </c>
      <c r="BH214" s="217">
        <f>IF(N214="sníž. přenesená",J214,0)</f>
        <v>0</v>
      </c>
      <c r="BI214" s="217">
        <f>IF(N214="nulová",J214,0)</f>
        <v>0</v>
      </c>
      <c r="BJ214" s="25" t="s">
        <v>24</v>
      </c>
      <c r="BK214" s="217">
        <f>ROUND(I214*H214,2)</f>
        <v>0</v>
      </c>
      <c r="BL214" s="25" t="s">
        <v>221</v>
      </c>
      <c r="BM214" s="25" t="s">
        <v>1895</v>
      </c>
    </row>
    <row r="215" spans="2:47" s="1" customFormat="1" ht="27">
      <c r="B215" s="42"/>
      <c r="C215" s="64"/>
      <c r="D215" s="218" t="s">
        <v>223</v>
      </c>
      <c r="E215" s="64"/>
      <c r="F215" s="219" t="s">
        <v>1896</v>
      </c>
      <c r="G215" s="64"/>
      <c r="H215" s="64"/>
      <c r="I215" s="174"/>
      <c r="J215" s="64"/>
      <c r="K215" s="64"/>
      <c r="L215" s="62"/>
      <c r="M215" s="220"/>
      <c r="N215" s="43"/>
      <c r="O215" s="43"/>
      <c r="P215" s="43"/>
      <c r="Q215" s="43"/>
      <c r="R215" s="43"/>
      <c r="S215" s="43"/>
      <c r="T215" s="79"/>
      <c r="AT215" s="25" t="s">
        <v>223</v>
      </c>
      <c r="AU215" s="25" t="s">
        <v>86</v>
      </c>
    </row>
    <row r="216" spans="2:63" s="11" customFormat="1" ht="37.35" customHeight="1">
      <c r="B216" s="189"/>
      <c r="C216" s="190"/>
      <c r="D216" s="191" t="s">
        <v>77</v>
      </c>
      <c r="E216" s="192" t="s">
        <v>740</v>
      </c>
      <c r="F216" s="192" t="s">
        <v>741</v>
      </c>
      <c r="G216" s="190"/>
      <c r="H216" s="190"/>
      <c r="I216" s="193"/>
      <c r="J216" s="194">
        <f>BK216</f>
        <v>0</v>
      </c>
      <c r="K216" s="190"/>
      <c r="L216" s="195"/>
      <c r="M216" s="196"/>
      <c r="N216" s="197"/>
      <c r="O216" s="197"/>
      <c r="P216" s="198">
        <f>P217+P225</f>
        <v>0</v>
      </c>
      <c r="Q216" s="197"/>
      <c r="R216" s="198">
        <f>R217+R225</f>
        <v>0.06705</v>
      </c>
      <c r="S216" s="197"/>
      <c r="T216" s="199">
        <f>T217+T225</f>
        <v>0</v>
      </c>
      <c r="AR216" s="200" t="s">
        <v>86</v>
      </c>
      <c r="AT216" s="201" t="s">
        <v>77</v>
      </c>
      <c r="AU216" s="201" t="s">
        <v>78</v>
      </c>
      <c r="AY216" s="200" t="s">
        <v>214</v>
      </c>
      <c r="BK216" s="202">
        <f>BK217+BK225</f>
        <v>0</v>
      </c>
    </row>
    <row r="217" spans="2:63" s="11" customFormat="1" ht="19.9" customHeight="1">
      <c r="B217" s="189"/>
      <c r="C217" s="190"/>
      <c r="D217" s="203" t="s">
        <v>77</v>
      </c>
      <c r="E217" s="204" t="s">
        <v>842</v>
      </c>
      <c r="F217" s="204" t="s">
        <v>843</v>
      </c>
      <c r="G217" s="190"/>
      <c r="H217" s="190"/>
      <c r="I217" s="193"/>
      <c r="J217" s="205">
        <f>BK217</f>
        <v>0</v>
      </c>
      <c r="K217" s="190"/>
      <c r="L217" s="195"/>
      <c r="M217" s="196"/>
      <c r="N217" s="197"/>
      <c r="O217" s="197"/>
      <c r="P217" s="198">
        <f>SUM(P218:P224)</f>
        <v>0</v>
      </c>
      <c r="Q217" s="197"/>
      <c r="R217" s="198">
        <f>SUM(R218:R224)</f>
        <v>0.00102</v>
      </c>
      <c r="S217" s="197"/>
      <c r="T217" s="199">
        <f>SUM(T218:T224)</f>
        <v>0</v>
      </c>
      <c r="AR217" s="200" t="s">
        <v>86</v>
      </c>
      <c r="AT217" s="201" t="s">
        <v>77</v>
      </c>
      <c r="AU217" s="201" t="s">
        <v>24</v>
      </c>
      <c r="AY217" s="200" t="s">
        <v>214</v>
      </c>
      <c r="BK217" s="202">
        <f>SUM(BK218:BK224)</f>
        <v>0</v>
      </c>
    </row>
    <row r="218" spans="2:65" s="1" customFormat="1" ht="22.5" customHeight="1">
      <c r="B218" s="42"/>
      <c r="C218" s="206" t="s">
        <v>717</v>
      </c>
      <c r="D218" s="206" t="s">
        <v>216</v>
      </c>
      <c r="E218" s="207" t="s">
        <v>1897</v>
      </c>
      <c r="F218" s="208" t="s">
        <v>1898</v>
      </c>
      <c r="G218" s="209" t="s">
        <v>313</v>
      </c>
      <c r="H218" s="210">
        <v>1</v>
      </c>
      <c r="I218" s="211"/>
      <c r="J218" s="212">
        <f>ROUND(I218*H218,2)</f>
        <v>0</v>
      </c>
      <c r="K218" s="208" t="s">
        <v>220</v>
      </c>
      <c r="L218" s="62"/>
      <c r="M218" s="213" t="s">
        <v>22</v>
      </c>
      <c r="N218" s="214" t="s">
        <v>49</v>
      </c>
      <c r="O218" s="43"/>
      <c r="P218" s="215">
        <f>O218*H218</f>
        <v>0</v>
      </c>
      <c r="Q218" s="215">
        <v>2E-05</v>
      </c>
      <c r="R218" s="215">
        <f>Q218*H218</f>
        <v>2E-05</v>
      </c>
      <c r="S218" s="215">
        <v>0</v>
      </c>
      <c r="T218" s="216">
        <f>S218*H218</f>
        <v>0</v>
      </c>
      <c r="AR218" s="25" t="s">
        <v>310</v>
      </c>
      <c r="AT218" s="25" t="s">
        <v>216</v>
      </c>
      <c r="AU218" s="25" t="s">
        <v>86</v>
      </c>
      <c r="AY218" s="25" t="s">
        <v>214</v>
      </c>
      <c r="BE218" s="217">
        <f>IF(N218="základní",J218,0)</f>
        <v>0</v>
      </c>
      <c r="BF218" s="217">
        <f>IF(N218="snížená",J218,0)</f>
        <v>0</v>
      </c>
      <c r="BG218" s="217">
        <f>IF(N218="zákl. přenesená",J218,0)</f>
        <v>0</v>
      </c>
      <c r="BH218" s="217">
        <f>IF(N218="sníž. přenesená",J218,0)</f>
        <v>0</v>
      </c>
      <c r="BI218" s="217">
        <f>IF(N218="nulová",J218,0)</f>
        <v>0</v>
      </c>
      <c r="BJ218" s="25" t="s">
        <v>24</v>
      </c>
      <c r="BK218" s="217">
        <f>ROUND(I218*H218,2)</f>
        <v>0</v>
      </c>
      <c r="BL218" s="25" t="s">
        <v>310</v>
      </c>
      <c r="BM218" s="25" t="s">
        <v>1899</v>
      </c>
    </row>
    <row r="219" spans="2:47" s="1" customFormat="1" ht="13.5">
      <c r="B219" s="42"/>
      <c r="C219" s="64"/>
      <c r="D219" s="218" t="s">
        <v>223</v>
      </c>
      <c r="E219" s="64"/>
      <c r="F219" s="219" t="s">
        <v>1898</v>
      </c>
      <c r="G219" s="64"/>
      <c r="H219" s="64"/>
      <c r="I219" s="174"/>
      <c r="J219" s="64"/>
      <c r="K219" s="64"/>
      <c r="L219" s="62"/>
      <c r="M219" s="220"/>
      <c r="N219" s="43"/>
      <c r="O219" s="43"/>
      <c r="P219" s="43"/>
      <c r="Q219" s="43"/>
      <c r="R219" s="43"/>
      <c r="S219" s="43"/>
      <c r="T219" s="79"/>
      <c r="AT219" s="25" t="s">
        <v>223</v>
      </c>
      <c r="AU219" s="25" t="s">
        <v>86</v>
      </c>
    </row>
    <row r="220" spans="2:51" s="12" customFormat="1" ht="13.5">
      <c r="B220" s="221"/>
      <c r="C220" s="222"/>
      <c r="D220" s="223" t="s">
        <v>224</v>
      </c>
      <c r="E220" s="224" t="s">
        <v>22</v>
      </c>
      <c r="F220" s="225" t="s">
        <v>1820</v>
      </c>
      <c r="G220" s="222"/>
      <c r="H220" s="226">
        <v>1</v>
      </c>
      <c r="I220" s="227"/>
      <c r="J220" s="222"/>
      <c r="K220" s="222"/>
      <c r="L220" s="228"/>
      <c r="M220" s="229"/>
      <c r="N220" s="230"/>
      <c r="O220" s="230"/>
      <c r="P220" s="230"/>
      <c r="Q220" s="230"/>
      <c r="R220" s="230"/>
      <c r="S220" s="230"/>
      <c r="T220" s="231"/>
      <c r="AT220" s="232" t="s">
        <v>224</v>
      </c>
      <c r="AU220" s="232" t="s">
        <v>86</v>
      </c>
      <c r="AV220" s="12" t="s">
        <v>86</v>
      </c>
      <c r="AW220" s="12" t="s">
        <v>41</v>
      </c>
      <c r="AX220" s="12" t="s">
        <v>24</v>
      </c>
      <c r="AY220" s="232" t="s">
        <v>214</v>
      </c>
    </row>
    <row r="221" spans="2:65" s="1" customFormat="1" ht="22.5" customHeight="1">
      <c r="B221" s="42"/>
      <c r="C221" s="236" t="s">
        <v>724</v>
      </c>
      <c r="D221" s="236" t="s">
        <v>179</v>
      </c>
      <c r="E221" s="237" t="s">
        <v>1900</v>
      </c>
      <c r="F221" s="238" t="s">
        <v>1901</v>
      </c>
      <c r="G221" s="239" t="s">
        <v>313</v>
      </c>
      <c r="H221" s="240">
        <v>1</v>
      </c>
      <c r="I221" s="241"/>
      <c r="J221" s="242">
        <f>ROUND(I221*H221,2)</f>
        <v>0</v>
      </c>
      <c r="K221" s="238" t="s">
        <v>22</v>
      </c>
      <c r="L221" s="243"/>
      <c r="M221" s="244" t="s">
        <v>22</v>
      </c>
      <c r="N221" s="245" t="s">
        <v>49</v>
      </c>
      <c r="O221" s="43"/>
      <c r="P221" s="215">
        <f>O221*H221</f>
        <v>0</v>
      </c>
      <c r="Q221" s="215">
        <v>0.001</v>
      </c>
      <c r="R221" s="215">
        <f>Q221*H221</f>
        <v>0.001</v>
      </c>
      <c r="S221" s="215">
        <v>0</v>
      </c>
      <c r="T221" s="216">
        <f>S221*H221</f>
        <v>0</v>
      </c>
      <c r="AR221" s="25" t="s">
        <v>416</v>
      </c>
      <c r="AT221" s="25" t="s">
        <v>179</v>
      </c>
      <c r="AU221" s="25" t="s">
        <v>86</v>
      </c>
      <c r="AY221" s="25" t="s">
        <v>214</v>
      </c>
      <c r="BE221" s="217">
        <f>IF(N221="základní",J221,0)</f>
        <v>0</v>
      </c>
      <c r="BF221" s="217">
        <f>IF(N221="snížená",J221,0)</f>
        <v>0</v>
      </c>
      <c r="BG221" s="217">
        <f>IF(N221="zákl. přenesená",J221,0)</f>
        <v>0</v>
      </c>
      <c r="BH221" s="217">
        <f>IF(N221="sníž. přenesená",J221,0)</f>
        <v>0</v>
      </c>
      <c r="BI221" s="217">
        <f>IF(N221="nulová",J221,0)</f>
        <v>0</v>
      </c>
      <c r="BJ221" s="25" t="s">
        <v>24</v>
      </c>
      <c r="BK221" s="217">
        <f>ROUND(I221*H221,2)</f>
        <v>0</v>
      </c>
      <c r="BL221" s="25" t="s">
        <v>310</v>
      </c>
      <c r="BM221" s="25" t="s">
        <v>1902</v>
      </c>
    </row>
    <row r="222" spans="2:47" s="1" customFormat="1" ht="13.5">
      <c r="B222" s="42"/>
      <c r="C222" s="64"/>
      <c r="D222" s="223" t="s">
        <v>223</v>
      </c>
      <c r="E222" s="64"/>
      <c r="F222" s="269" t="s">
        <v>1901</v>
      </c>
      <c r="G222" s="64"/>
      <c r="H222" s="64"/>
      <c r="I222" s="174"/>
      <c r="J222" s="64"/>
      <c r="K222" s="64"/>
      <c r="L222" s="62"/>
      <c r="M222" s="220"/>
      <c r="N222" s="43"/>
      <c r="O222" s="43"/>
      <c r="P222" s="43"/>
      <c r="Q222" s="43"/>
      <c r="R222" s="43"/>
      <c r="S222" s="43"/>
      <c r="T222" s="79"/>
      <c r="AT222" s="25" t="s">
        <v>223</v>
      </c>
      <c r="AU222" s="25" t="s">
        <v>86</v>
      </c>
    </row>
    <row r="223" spans="2:65" s="1" customFormat="1" ht="22.5" customHeight="1">
      <c r="B223" s="42"/>
      <c r="C223" s="206" t="s">
        <v>729</v>
      </c>
      <c r="D223" s="206" t="s">
        <v>216</v>
      </c>
      <c r="E223" s="207" t="s">
        <v>929</v>
      </c>
      <c r="F223" s="208" t="s">
        <v>930</v>
      </c>
      <c r="G223" s="209" t="s">
        <v>373</v>
      </c>
      <c r="H223" s="210">
        <v>0.001</v>
      </c>
      <c r="I223" s="211"/>
      <c r="J223" s="212">
        <f>ROUND(I223*H223,2)</f>
        <v>0</v>
      </c>
      <c r="K223" s="208" t="s">
        <v>220</v>
      </c>
      <c r="L223" s="62"/>
      <c r="M223" s="213" t="s">
        <v>22</v>
      </c>
      <c r="N223" s="214" t="s">
        <v>49</v>
      </c>
      <c r="O223" s="43"/>
      <c r="P223" s="215">
        <f>O223*H223</f>
        <v>0</v>
      </c>
      <c r="Q223" s="215">
        <v>0</v>
      </c>
      <c r="R223" s="215">
        <f>Q223*H223</f>
        <v>0</v>
      </c>
      <c r="S223" s="215">
        <v>0</v>
      </c>
      <c r="T223" s="216">
        <f>S223*H223</f>
        <v>0</v>
      </c>
      <c r="AR223" s="25" t="s">
        <v>310</v>
      </c>
      <c r="AT223" s="25" t="s">
        <v>216</v>
      </c>
      <c r="AU223" s="25" t="s">
        <v>86</v>
      </c>
      <c r="AY223" s="25" t="s">
        <v>214</v>
      </c>
      <c r="BE223" s="217">
        <f>IF(N223="základní",J223,0)</f>
        <v>0</v>
      </c>
      <c r="BF223" s="217">
        <f>IF(N223="snížená",J223,0)</f>
        <v>0</v>
      </c>
      <c r="BG223" s="217">
        <f>IF(N223="zákl. přenesená",J223,0)</f>
        <v>0</v>
      </c>
      <c r="BH223" s="217">
        <f>IF(N223="sníž. přenesená",J223,0)</f>
        <v>0</v>
      </c>
      <c r="BI223" s="217">
        <f>IF(N223="nulová",J223,0)</f>
        <v>0</v>
      </c>
      <c r="BJ223" s="25" t="s">
        <v>24</v>
      </c>
      <c r="BK223" s="217">
        <f>ROUND(I223*H223,2)</f>
        <v>0</v>
      </c>
      <c r="BL223" s="25" t="s">
        <v>310</v>
      </c>
      <c r="BM223" s="25" t="s">
        <v>1903</v>
      </c>
    </row>
    <row r="224" spans="2:47" s="1" customFormat="1" ht="13.5">
      <c r="B224" s="42"/>
      <c r="C224" s="64"/>
      <c r="D224" s="218" t="s">
        <v>223</v>
      </c>
      <c r="E224" s="64"/>
      <c r="F224" s="219" t="s">
        <v>930</v>
      </c>
      <c r="G224" s="64"/>
      <c r="H224" s="64"/>
      <c r="I224" s="174"/>
      <c r="J224" s="64"/>
      <c r="K224" s="64"/>
      <c r="L224" s="62"/>
      <c r="M224" s="220"/>
      <c r="N224" s="43"/>
      <c r="O224" s="43"/>
      <c r="P224" s="43"/>
      <c r="Q224" s="43"/>
      <c r="R224" s="43"/>
      <c r="S224" s="43"/>
      <c r="T224" s="79"/>
      <c r="AT224" s="25" t="s">
        <v>223</v>
      </c>
      <c r="AU224" s="25" t="s">
        <v>86</v>
      </c>
    </row>
    <row r="225" spans="2:63" s="11" customFormat="1" ht="29.85" customHeight="1">
      <c r="B225" s="189"/>
      <c r="C225" s="190"/>
      <c r="D225" s="203" t="s">
        <v>77</v>
      </c>
      <c r="E225" s="204" t="s">
        <v>933</v>
      </c>
      <c r="F225" s="204" t="s">
        <v>934</v>
      </c>
      <c r="G225" s="190"/>
      <c r="H225" s="190"/>
      <c r="I225" s="193"/>
      <c r="J225" s="205">
        <f>BK225</f>
        <v>0</v>
      </c>
      <c r="K225" s="190"/>
      <c r="L225" s="195"/>
      <c r="M225" s="196"/>
      <c r="N225" s="197"/>
      <c r="O225" s="197"/>
      <c r="P225" s="198">
        <f>SUM(P226:P234)</f>
        <v>0</v>
      </c>
      <c r="Q225" s="197"/>
      <c r="R225" s="198">
        <f>SUM(R226:R234)</f>
        <v>0.06603</v>
      </c>
      <c r="S225" s="197"/>
      <c r="T225" s="199">
        <f>SUM(T226:T234)</f>
        <v>0</v>
      </c>
      <c r="AR225" s="200" t="s">
        <v>86</v>
      </c>
      <c r="AT225" s="201" t="s">
        <v>77</v>
      </c>
      <c r="AU225" s="201" t="s">
        <v>24</v>
      </c>
      <c r="AY225" s="200" t="s">
        <v>214</v>
      </c>
      <c r="BK225" s="202">
        <f>SUM(BK226:BK234)</f>
        <v>0</v>
      </c>
    </row>
    <row r="226" spans="2:65" s="1" customFormat="1" ht="22.5" customHeight="1">
      <c r="B226" s="42"/>
      <c r="C226" s="206" t="s">
        <v>735</v>
      </c>
      <c r="D226" s="206" t="s">
        <v>216</v>
      </c>
      <c r="E226" s="207" t="s">
        <v>1904</v>
      </c>
      <c r="F226" s="208" t="s">
        <v>1905</v>
      </c>
      <c r="G226" s="209" t="s">
        <v>313</v>
      </c>
      <c r="H226" s="210">
        <v>1</v>
      </c>
      <c r="I226" s="211"/>
      <c r="J226" s="212">
        <f>ROUND(I226*H226,2)</f>
        <v>0</v>
      </c>
      <c r="K226" s="208" t="s">
        <v>220</v>
      </c>
      <c r="L226" s="62"/>
      <c r="M226" s="213" t="s">
        <v>22</v>
      </c>
      <c r="N226" s="214" t="s">
        <v>49</v>
      </c>
      <c r="O226" s="43"/>
      <c r="P226" s="215">
        <f>O226*H226</f>
        <v>0</v>
      </c>
      <c r="Q226" s="215">
        <v>3E-05</v>
      </c>
      <c r="R226" s="215">
        <f>Q226*H226</f>
        <v>3E-05</v>
      </c>
      <c r="S226" s="215">
        <v>0</v>
      </c>
      <c r="T226" s="216">
        <f>S226*H226</f>
        <v>0</v>
      </c>
      <c r="AR226" s="25" t="s">
        <v>310</v>
      </c>
      <c r="AT226" s="25" t="s">
        <v>216</v>
      </c>
      <c r="AU226" s="25" t="s">
        <v>86</v>
      </c>
      <c r="AY226" s="25" t="s">
        <v>214</v>
      </c>
      <c r="BE226" s="217">
        <f>IF(N226="základní",J226,0)</f>
        <v>0</v>
      </c>
      <c r="BF226" s="217">
        <f>IF(N226="snížená",J226,0)</f>
        <v>0</v>
      </c>
      <c r="BG226" s="217">
        <f>IF(N226="zákl. přenesená",J226,0)</f>
        <v>0</v>
      </c>
      <c r="BH226" s="217">
        <f>IF(N226="sníž. přenesená",J226,0)</f>
        <v>0</v>
      </c>
      <c r="BI226" s="217">
        <f>IF(N226="nulová",J226,0)</f>
        <v>0</v>
      </c>
      <c r="BJ226" s="25" t="s">
        <v>24</v>
      </c>
      <c r="BK226" s="217">
        <f>ROUND(I226*H226,2)</f>
        <v>0</v>
      </c>
      <c r="BL226" s="25" t="s">
        <v>310</v>
      </c>
      <c r="BM226" s="25" t="s">
        <v>1906</v>
      </c>
    </row>
    <row r="227" spans="2:47" s="1" customFormat="1" ht="13.5">
      <c r="B227" s="42"/>
      <c r="C227" s="64"/>
      <c r="D227" s="218" t="s">
        <v>223</v>
      </c>
      <c r="E227" s="64"/>
      <c r="F227" s="219" t="s">
        <v>1905</v>
      </c>
      <c r="G227" s="64"/>
      <c r="H227" s="64"/>
      <c r="I227" s="174"/>
      <c r="J227" s="64"/>
      <c r="K227" s="64"/>
      <c r="L227" s="62"/>
      <c r="M227" s="220"/>
      <c r="N227" s="43"/>
      <c r="O227" s="43"/>
      <c r="P227" s="43"/>
      <c r="Q227" s="43"/>
      <c r="R227" s="43"/>
      <c r="S227" s="43"/>
      <c r="T227" s="79"/>
      <c r="AT227" s="25" t="s">
        <v>223</v>
      </c>
      <c r="AU227" s="25" t="s">
        <v>86</v>
      </c>
    </row>
    <row r="228" spans="2:51" s="12" customFormat="1" ht="13.5">
      <c r="B228" s="221"/>
      <c r="C228" s="222"/>
      <c r="D228" s="223" t="s">
        <v>224</v>
      </c>
      <c r="E228" s="224" t="s">
        <v>22</v>
      </c>
      <c r="F228" s="225" t="s">
        <v>1820</v>
      </c>
      <c r="G228" s="222"/>
      <c r="H228" s="226">
        <v>1</v>
      </c>
      <c r="I228" s="227"/>
      <c r="J228" s="222"/>
      <c r="K228" s="222"/>
      <c r="L228" s="228"/>
      <c r="M228" s="229"/>
      <c r="N228" s="230"/>
      <c r="O228" s="230"/>
      <c r="P228" s="230"/>
      <c r="Q228" s="230"/>
      <c r="R228" s="230"/>
      <c r="S228" s="230"/>
      <c r="T228" s="231"/>
      <c r="AT228" s="232" t="s">
        <v>224</v>
      </c>
      <c r="AU228" s="232" t="s">
        <v>86</v>
      </c>
      <c r="AV228" s="12" t="s">
        <v>86</v>
      </c>
      <c r="AW228" s="12" t="s">
        <v>41</v>
      </c>
      <c r="AX228" s="12" t="s">
        <v>24</v>
      </c>
      <c r="AY228" s="232" t="s">
        <v>214</v>
      </c>
    </row>
    <row r="229" spans="2:65" s="1" customFormat="1" ht="57" customHeight="1">
      <c r="B229" s="42"/>
      <c r="C229" s="236" t="s">
        <v>744</v>
      </c>
      <c r="D229" s="236" t="s">
        <v>179</v>
      </c>
      <c r="E229" s="237" t="s">
        <v>1907</v>
      </c>
      <c r="F229" s="238" t="s">
        <v>1908</v>
      </c>
      <c r="G229" s="239" t="s">
        <v>313</v>
      </c>
      <c r="H229" s="240">
        <v>1</v>
      </c>
      <c r="I229" s="241"/>
      <c r="J229" s="242">
        <f>ROUND(I229*H229,2)</f>
        <v>0</v>
      </c>
      <c r="K229" s="238" t="s">
        <v>22</v>
      </c>
      <c r="L229" s="243"/>
      <c r="M229" s="244" t="s">
        <v>22</v>
      </c>
      <c r="N229" s="245" t="s">
        <v>49</v>
      </c>
      <c r="O229" s="43"/>
      <c r="P229" s="215">
        <f>O229*H229</f>
        <v>0</v>
      </c>
      <c r="Q229" s="215">
        <v>0.016</v>
      </c>
      <c r="R229" s="215">
        <f>Q229*H229</f>
        <v>0.016</v>
      </c>
      <c r="S229" s="215">
        <v>0</v>
      </c>
      <c r="T229" s="216">
        <f>S229*H229</f>
        <v>0</v>
      </c>
      <c r="AR229" s="25" t="s">
        <v>416</v>
      </c>
      <c r="AT229" s="25" t="s">
        <v>179</v>
      </c>
      <c r="AU229" s="25" t="s">
        <v>86</v>
      </c>
      <c r="AY229" s="25" t="s">
        <v>214</v>
      </c>
      <c r="BE229" s="217">
        <f>IF(N229="základní",J229,0)</f>
        <v>0</v>
      </c>
      <c r="BF229" s="217">
        <f>IF(N229="snížená",J229,0)</f>
        <v>0</v>
      </c>
      <c r="BG229" s="217">
        <f>IF(N229="zákl. přenesená",J229,0)</f>
        <v>0</v>
      </c>
      <c r="BH229" s="217">
        <f>IF(N229="sníž. přenesená",J229,0)</f>
        <v>0</v>
      </c>
      <c r="BI229" s="217">
        <f>IF(N229="nulová",J229,0)</f>
        <v>0</v>
      </c>
      <c r="BJ229" s="25" t="s">
        <v>24</v>
      </c>
      <c r="BK229" s="217">
        <f>ROUND(I229*H229,2)</f>
        <v>0</v>
      </c>
      <c r="BL229" s="25" t="s">
        <v>310</v>
      </c>
      <c r="BM229" s="25" t="s">
        <v>1909</v>
      </c>
    </row>
    <row r="230" spans="2:47" s="1" customFormat="1" ht="54">
      <c r="B230" s="42"/>
      <c r="C230" s="64"/>
      <c r="D230" s="223" t="s">
        <v>335</v>
      </c>
      <c r="E230" s="64"/>
      <c r="F230" s="246" t="s">
        <v>1910</v>
      </c>
      <c r="G230" s="64"/>
      <c r="H230" s="64"/>
      <c r="I230" s="174"/>
      <c r="J230" s="64"/>
      <c r="K230" s="64"/>
      <c r="L230" s="62"/>
      <c r="M230" s="220"/>
      <c r="N230" s="43"/>
      <c r="O230" s="43"/>
      <c r="P230" s="43"/>
      <c r="Q230" s="43"/>
      <c r="R230" s="43"/>
      <c r="S230" s="43"/>
      <c r="T230" s="79"/>
      <c r="AT230" s="25" t="s">
        <v>335</v>
      </c>
      <c r="AU230" s="25" t="s">
        <v>86</v>
      </c>
    </row>
    <row r="231" spans="2:65" s="1" customFormat="1" ht="22.5" customHeight="1">
      <c r="B231" s="42"/>
      <c r="C231" s="206" t="s">
        <v>750</v>
      </c>
      <c r="D231" s="206" t="s">
        <v>216</v>
      </c>
      <c r="E231" s="207" t="s">
        <v>1911</v>
      </c>
      <c r="F231" s="208" t="s">
        <v>1912</v>
      </c>
      <c r="G231" s="209" t="s">
        <v>441</v>
      </c>
      <c r="H231" s="210">
        <v>1</v>
      </c>
      <c r="I231" s="211"/>
      <c r="J231" s="212">
        <f>ROUND(I231*H231,2)</f>
        <v>0</v>
      </c>
      <c r="K231" s="208" t="s">
        <v>22</v>
      </c>
      <c r="L231" s="62"/>
      <c r="M231" s="213" t="s">
        <v>22</v>
      </c>
      <c r="N231" s="214" t="s">
        <v>49</v>
      </c>
      <c r="O231" s="43"/>
      <c r="P231" s="215">
        <f>O231*H231</f>
        <v>0</v>
      </c>
      <c r="Q231" s="215">
        <v>0.05</v>
      </c>
      <c r="R231" s="215">
        <f>Q231*H231</f>
        <v>0.05</v>
      </c>
      <c r="S231" s="215">
        <v>0</v>
      </c>
      <c r="T231" s="216">
        <f>S231*H231</f>
        <v>0</v>
      </c>
      <c r="AR231" s="25" t="s">
        <v>310</v>
      </c>
      <c r="AT231" s="25" t="s">
        <v>216</v>
      </c>
      <c r="AU231" s="25" t="s">
        <v>86</v>
      </c>
      <c r="AY231" s="25" t="s">
        <v>214</v>
      </c>
      <c r="BE231" s="217">
        <f>IF(N231="základní",J231,0)</f>
        <v>0</v>
      </c>
      <c r="BF231" s="217">
        <f>IF(N231="snížená",J231,0)</f>
        <v>0</v>
      </c>
      <c r="BG231" s="217">
        <f>IF(N231="zákl. přenesená",J231,0)</f>
        <v>0</v>
      </c>
      <c r="BH231" s="217">
        <f>IF(N231="sníž. přenesená",J231,0)</f>
        <v>0</v>
      </c>
      <c r="BI231" s="217">
        <f>IF(N231="nulová",J231,0)</f>
        <v>0</v>
      </c>
      <c r="BJ231" s="25" t="s">
        <v>24</v>
      </c>
      <c r="BK231" s="217">
        <f>ROUND(I231*H231,2)</f>
        <v>0</v>
      </c>
      <c r="BL231" s="25" t="s">
        <v>310</v>
      </c>
      <c r="BM231" s="25" t="s">
        <v>1913</v>
      </c>
    </row>
    <row r="232" spans="2:47" s="1" customFormat="1" ht="13.5">
      <c r="B232" s="42"/>
      <c r="C232" s="64"/>
      <c r="D232" s="223" t="s">
        <v>223</v>
      </c>
      <c r="E232" s="64"/>
      <c r="F232" s="269" t="s">
        <v>1905</v>
      </c>
      <c r="G232" s="64"/>
      <c r="H232" s="64"/>
      <c r="I232" s="174"/>
      <c r="J232" s="64"/>
      <c r="K232" s="64"/>
      <c r="L232" s="62"/>
      <c r="M232" s="220"/>
      <c r="N232" s="43"/>
      <c r="O232" s="43"/>
      <c r="P232" s="43"/>
      <c r="Q232" s="43"/>
      <c r="R232" s="43"/>
      <c r="S232" s="43"/>
      <c r="T232" s="79"/>
      <c r="AT232" s="25" t="s">
        <v>223</v>
      </c>
      <c r="AU232" s="25" t="s">
        <v>86</v>
      </c>
    </row>
    <row r="233" spans="2:65" s="1" customFormat="1" ht="22.5" customHeight="1">
      <c r="B233" s="42"/>
      <c r="C233" s="206" t="s">
        <v>757</v>
      </c>
      <c r="D233" s="206" t="s">
        <v>216</v>
      </c>
      <c r="E233" s="207" t="s">
        <v>951</v>
      </c>
      <c r="F233" s="208" t="s">
        <v>952</v>
      </c>
      <c r="G233" s="209" t="s">
        <v>373</v>
      </c>
      <c r="H233" s="210">
        <v>0.066</v>
      </c>
      <c r="I233" s="211"/>
      <c r="J233" s="212">
        <f>ROUND(I233*H233,2)</f>
        <v>0</v>
      </c>
      <c r="K233" s="208" t="s">
        <v>220</v>
      </c>
      <c r="L233" s="62"/>
      <c r="M233" s="213" t="s">
        <v>22</v>
      </c>
      <c r="N233" s="214" t="s">
        <v>49</v>
      </c>
      <c r="O233" s="43"/>
      <c r="P233" s="215">
        <f>O233*H233</f>
        <v>0</v>
      </c>
      <c r="Q233" s="215">
        <v>0</v>
      </c>
      <c r="R233" s="215">
        <f>Q233*H233</f>
        <v>0</v>
      </c>
      <c r="S233" s="215">
        <v>0</v>
      </c>
      <c r="T233" s="216">
        <f>S233*H233</f>
        <v>0</v>
      </c>
      <c r="AR233" s="25" t="s">
        <v>310</v>
      </c>
      <c r="AT233" s="25" t="s">
        <v>216</v>
      </c>
      <c r="AU233" s="25" t="s">
        <v>86</v>
      </c>
      <c r="AY233" s="25" t="s">
        <v>214</v>
      </c>
      <c r="BE233" s="217">
        <f>IF(N233="základní",J233,0)</f>
        <v>0</v>
      </c>
      <c r="BF233" s="217">
        <f>IF(N233="snížená",J233,0)</f>
        <v>0</v>
      </c>
      <c r="BG233" s="217">
        <f>IF(N233="zákl. přenesená",J233,0)</f>
        <v>0</v>
      </c>
      <c r="BH233" s="217">
        <f>IF(N233="sníž. přenesená",J233,0)</f>
        <v>0</v>
      </c>
      <c r="BI233" s="217">
        <f>IF(N233="nulová",J233,0)</f>
        <v>0</v>
      </c>
      <c r="BJ233" s="25" t="s">
        <v>24</v>
      </c>
      <c r="BK233" s="217">
        <f>ROUND(I233*H233,2)</f>
        <v>0</v>
      </c>
      <c r="BL233" s="25" t="s">
        <v>310</v>
      </c>
      <c r="BM233" s="25" t="s">
        <v>1914</v>
      </c>
    </row>
    <row r="234" spans="2:47" s="1" customFormat="1" ht="13.5">
      <c r="B234" s="42"/>
      <c r="C234" s="64"/>
      <c r="D234" s="218" t="s">
        <v>223</v>
      </c>
      <c r="E234" s="64"/>
      <c r="F234" s="219" t="s">
        <v>952</v>
      </c>
      <c r="G234" s="64"/>
      <c r="H234" s="64"/>
      <c r="I234" s="174"/>
      <c r="J234" s="64"/>
      <c r="K234" s="64"/>
      <c r="L234" s="62"/>
      <c r="M234" s="271"/>
      <c r="N234" s="272"/>
      <c r="O234" s="272"/>
      <c r="P234" s="272"/>
      <c r="Q234" s="272"/>
      <c r="R234" s="272"/>
      <c r="S234" s="272"/>
      <c r="T234" s="273"/>
      <c r="AT234" s="25" t="s">
        <v>223</v>
      </c>
      <c r="AU234" s="25" t="s">
        <v>86</v>
      </c>
    </row>
    <row r="235" spans="2:12" s="1" customFormat="1" ht="6.95" customHeight="1">
      <c r="B235" s="57"/>
      <c r="C235" s="58"/>
      <c r="D235" s="58"/>
      <c r="E235" s="58"/>
      <c r="F235" s="58"/>
      <c r="G235" s="58"/>
      <c r="H235" s="58"/>
      <c r="I235" s="150"/>
      <c r="J235" s="58"/>
      <c r="K235" s="58"/>
      <c r="L235" s="62"/>
    </row>
  </sheetData>
  <sheetProtection password="CC35" sheet="1" objects="1" scenarios="1" formatCells="0" formatColumns="0" formatRows="0" sort="0" autoFilter="0"/>
  <autoFilter ref="C92:K234"/>
  <mergeCells count="12">
    <mergeCell ref="G1:H1"/>
    <mergeCell ref="L2:V2"/>
    <mergeCell ref="E49:H49"/>
    <mergeCell ref="E51:H51"/>
    <mergeCell ref="E81:H81"/>
    <mergeCell ref="E83:H83"/>
    <mergeCell ref="E85:H85"/>
    <mergeCell ref="E7:H7"/>
    <mergeCell ref="E9:H9"/>
    <mergeCell ref="E11:H11"/>
    <mergeCell ref="E26:H26"/>
    <mergeCell ref="E47:H47"/>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3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106</v>
      </c>
      <c r="AZ2" s="126" t="s">
        <v>162</v>
      </c>
      <c r="BA2" s="126" t="s">
        <v>22</v>
      </c>
      <c r="BB2" s="126" t="s">
        <v>22</v>
      </c>
      <c r="BC2" s="126" t="s">
        <v>1915</v>
      </c>
      <c r="BD2" s="126" t="s">
        <v>86</v>
      </c>
    </row>
    <row r="3" spans="2:56" ht="6.95" customHeight="1">
      <c r="B3" s="26"/>
      <c r="C3" s="27"/>
      <c r="D3" s="27"/>
      <c r="E3" s="27"/>
      <c r="F3" s="27"/>
      <c r="G3" s="27"/>
      <c r="H3" s="27"/>
      <c r="I3" s="127"/>
      <c r="J3" s="27"/>
      <c r="K3" s="28"/>
      <c r="AT3" s="25" t="s">
        <v>86</v>
      </c>
      <c r="AZ3" s="126" t="s">
        <v>1916</v>
      </c>
      <c r="BA3" s="126" t="s">
        <v>22</v>
      </c>
      <c r="BB3" s="126" t="s">
        <v>22</v>
      </c>
      <c r="BC3" s="126" t="s">
        <v>1917</v>
      </c>
      <c r="BD3" s="126"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1918</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ROUND(J87,2)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ROUND(SUM(BE87:BE132),2)</f>
        <v>0</v>
      </c>
      <c r="G32" s="43"/>
      <c r="H32" s="43"/>
      <c r="I32" s="142">
        <v>0.21</v>
      </c>
      <c r="J32" s="141">
        <f>ROUND(ROUND((SUM(BE87:BE132)),2)*I32,2)</f>
        <v>0</v>
      </c>
      <c r="K32" s="46"/>
    </row>
    <row r="33" spans="2:11" s="1" customFormat="1" ht="14.45" customHeight="1">
      <c r="B33" s="42"/>
      <c r="C33" s="43"/>
      <c r="D33" s="43"/>
      <c r="E33" s="50" t="s">
        <v>50</v>
      </c>
      <c r="F33" s="141">
        <f>ROUND(SUM(BF87:BF132),2)</f>
        <v>0</v>
      </c>
      <c r="G33" s="43"/>
      <c r="H33" s="43"/>
      <c r="I33" s="142">
        <v>0.15</v>
      </c>
      <c r="J33" s="141">
        <f>ROUND(ROUND((SUM(BF87:BF132)),2)*I33,2)</f>
        <v>0</v>
      </c>
      <c r="K33" s="46"/>
    </row>
    <row r="34" spans="2:11" s="1" customFormat="1" ht="14.45" customHeight="1" hidden="1">
      <c r="B34" s="42"/>
      <c r="C34" s="43"/>
      <c r="D34" s="43"/>
      <c r="E34" s="50" t="s">
        <v>51</v>
      </c>
      <c r="F34" s="141">
        <f>ROUND(SUM(BG87:BG132),2)</f>
        <v>0</v>
      </c>
      <c r="G34" s="43"/>
      <c r="H34" s="43"/>
      <c r="I34" s="142">
        <v>0.21</v>
      </c>
      <c r="J34" s="141">
        <v>0</v>
      </c>
      <c r="K34" s="46"/>
    </row>
    <row r="35" spans="2:11" s="1" customFormat="1" ht="14.45" customHeight="1" hidden="1">
      <c r="B35" s="42"/>
      <c r="C35" s="43"/>
      <c r="D35" s="43"/>
      <c r="E35" s="50" t="s">
        <v>52</v>
      </c>
      <c r="F35" s="141">
        <f>ROUND(SUM(BH87:BH132),2)</f>
        <v>0</v>
      </c>
      <c r="G35" s="43"/>
      <c r="H35" s="43"/>
      <c r="I35" s="142">
        <v>0.15</v>
      </c>
      <c r="J35" s="141">
        <v>0</v>
      </c>
      <c r="K35" s="46"/>
    </row>
    <row r="36" spans="2:11" s="1" customFormat="1" ht="14.45" customHeight="1" hidden="1">
      <c r="B36" s="42"/>
      <c r="C36" s="43"/>
      <c r="D36" s="43"/>
      <c r="E36" s="50" t="s">
        <v>53</v>
      </c>
      <c r="F36" s="141">
        <f>ROUND(SUM(BI87:BI132),2)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SO-01-6 - Zpevněné plochy</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J87</f>
        <v>0</v>
      </c>
      <c r="K60" s="46"/>
      <c r="AU60" s="25" t="s">
        <v>189</v>
      </c>
    </row>
    <row r="61" spans="2:11" s="8" customFormat="1" ht="24.95" customHeight="1">
      <c r="B61" s="160"/>
      <c r="C61" s="161"/>
      <c r="D61" s="162" t="s">
        <v>190</v>
      </c>
      <c r="E61" s="163"/>
      <c r="F61" s="163"/>
      <c r="G61" s="163"/>
      <c r="H61" s="163"/>
      <c r="I61" s="164"/>
      <c r="J61" s="165">
        <f>J88</f>
        <v>0</v>
      </c>
      <c r="K61" s="166"/>
    </row>
    <row r="62" spans="2:11" s="9" customFormat="1" ht="19.9" customHeight="1">
      <c r="B62" s="167"/>
      <c r="C62" s="168"/>
      <c r="D62" s="169" t="s">
        <v>191</v>
      </c>
      <c r="E62" s="170"/>
      <c r="F62" s="170"/>
      <c r="G62" s="170"/>
      <c r="H62" s="170"/>
      <c r="I62" s="171"/>
      <c r="J62" s="172">
        <f>J89</f>
        <v>0</v>
      </c>
      <c r="K62" s="173"/>
    </row>
    <row r="63" spans="2:11" s="9" customFormat="1" ht="19.9" customHeight="1">
      <c r="B63" s="167"/>
      <c r="C63" s="168"/>
      <c r="D63" s="169" t="s">
        <v>1745</v>
      </c>
      <c r="E63" s="170"/>
      <c r="F63" s="170"/>
      <c r="G63" s="170"/>
      <c r="H63" s="170"/>
      <c r="I63" s="171"/>
      <c r="J63" s="172">
        <f>J106</f>
        <v>0</v>
      </c>
      <c r="K63" s="173"/>
    </row>
    <row r="64" spans="2:11" s="9" customFormat="1" ht="19.9" customHeight="1">
      <c r="B64" s="167"/>
      <c r="C64" s="168"/>
      <c r="D64" s="169" t="s">
        <v>196</v>
      </c>
      <c r="E64" s="170"/>
      <c r="F64" s="170"/>
      <c r="G64" s="170"/>
      <c r="H64" s="170"/>
      <c r="I64" s="171"/>
      <c r="J64" s="172">
        <f>J123</f>
        <v>0</v>
      </c>
      <c r="K64" s="173"/>
    </row>
    <row r="65" spans="2:11" s="9" customFormat="1" ht="19.9" customHeight="1">
      <c r="B65" s="167"/>
      <c r="C65" s="168"/>
      <c r="D65" s="169" t="s">
        <v>197</v>
      </c>
      <c r="E65" s="170"/>
      <c r="F65" s="170"/>
      <c r="G65" s="170"/>
      <c r="H65" s="170"/>
      <c r="I65" s="171"/>
      <c r="J65" s="172">
        <f>J130</f>
        <v>0</v>
      </c>
      <c r="K65" s="173"/>
    </row>
    <row r="66" spans="2:11" s="1" customFormat="1" ht="21.75" customHeight="1">
      <c r="B66" s="42"/>
      <c r="C66" s="43"/>
      <c r="D66" s="43"/>
      <c r="E66" s="43"/>
      <c r="F66" s="43"/>
      <c r="G66" s="43"/>
      <c r="H66" s="43"/>
      <c r="I66" s="129"/>
      <c r="J66" s="43"/>
      <c r="K66" s="46"/>
    </row>
    <row r="67" spans="2:11" s="1" customFormat="1" ht="6.95" customHeight="1">
      <c r="B67" s="57"/>
      <c r="C67" s="58"/>
      <c r="D67" s="58"/>
      <c r="E67" s="58"/>
      <c r="F67" s="58"/>
      <c r="G67" s="58"/>
      <c r="H67" s="58"/>
      <c r="I67" s="150"/>
      <c r="J67" s="58"/>
      <c r="K67" s="59"/>
    </row>
    <row r="71" spans="2:12" s="1" customFormat="1" ht="6.95" customHeight="1">
      <c r="B71" s="60"/>
      <c r="C71" s="61"/>
      <c r="D71" s="61"/>
      <c r="E71" s="61"/>
      <c r="F71" s="61"/>
      <c r="G71" s="61"/>
      <c r="H71" s="61"/>
      <c r="I71" s="153"/>
      <c r="J71" s="61"/>
      <c r="K71" s="61"/>
      <c r="L71" s="62"/>
    </row>
    <row r="72" spans="2:12" s="1" customFormat="1" ht="36.95" customHeight="1">
      <c r="B72" s="42"/>
      <c r="C72" s="63" t="s">
        <v>198</v>
      </c>
      <c r="D72" s="64"/>
      <c r="E72" s="64"/>
      <c r="F72" s="64"/>
      <c r="G72" s="64"/>
      <c r="H72" s="64"/>
      <c r="I72" s="174"/>
      <c r="J72" s="64"/>
      <c r="K72" s="64"/>
      <c r="L72" s="62"/>
    </row>
    <row r="73" spans="2:12" s="1" customFormat="1" ht="6.95" customHeight="1">
      <c r="B73" s="42"/>
      <c r="C73" s="64"/>
      <c r="D73" s="64"/>
      <c r="E73" s="64"/>
      <c r="F73" s="64"/>
      <c r="G73" s="64"/>
      <c r="H73" s="64"/>
      <c r="I73" s="174"/>
      <c r="J73" s="64"/>
      <c r="K73" s="64"/>
      <c r="L73" s="62"/>
    </row>
    <row r="74" spans="2:12" s="1" customFormat="1" ht="14.45" customHeight="1">
      <c r="B74" s="42"/>
      <c r="C74" s="66" t="s">
        <v>18</v>
      </c>
      <c r="D74" s="64"/>
      <c r="E74" s="64"/>
      <c r="F74" s="64"/>
      <c r="G74" s="64"/>
      <c r="H74" s="64"/>
      <c r="I74" s="174"/>
      <c r="J74" s="64"/>
      <c r="K74" s="64"/>
      <c r="L74" s="62"/>
    </row>
    <row r="75" spans="2:12" s="1" customFormat="1" ht="22.5" customHeight="1">
      <c r="B75" s="42"/>
      <c r="C75" s="64"/>
      <c r="D75" s="64"/>
      <c r="E75" s="421" t="str">
        <f>E7</f>
        <v>Splašková kanalizace a ČOV Drhovy</v>
      </c>
      <c r="F75" s="422"/>
      <c r="G75" s="422"/>
      <c r="H75" s="422"/>
      <c r="I75" s="174"/>
      <c r="J75" s="64"/>
      <c r="K75" s="64"/>
      <c r="L75" s="62"/>
    </row>
    <row r="76" spans="2:12" ht="13.5">
      <c r="B76" s="29"/>
      <c r="C76" s="66" t="s">
        <v>175</v>
      </c>
      <c r="D76" s="175"/>
      <c r="E76" s="175"/>
      <c r="F76" s="175"/>
      <c r="G76" s="175"/>
      <c r="H76" s="175"/>
      <c r="J76" s="175"/>
      <c r="K76" s="175"/>
      <c r="L76" s="176"/>
    </row>
    <row r="77" spans="2:12" s="1" customFormat="1" ht="22.5" customHeight="1">
      <c r="B77" s="42"/>
      <c r="C77" s="64"/>
      <c r="D77" s="64"/>
      <c r="E77" s="421" t="s">
        <v>178</v>
      </c>
      <c r="F77" s="423"/>
      <c r="G77" s="423"/>
      <c r="H77" s="423"/>
      <c r="I77" s="174"/>
      <c r="J77" s="64"/>
      <c r="K77" s="64"/>
      <c r="L77" s="62"/>
    </row>
    <row r="78" spans="2:12" s="1" customFormat="1" ht="14.45" customHeight="1">
      <c r="B78" s="42"/>
      <c r="C78" s="66" t="s">
        <v>181</v>
      </c>
      <c r="D78" s="64"/>
      <c r="E78" s="64"/>
      <c r="F78" s="64"/>
      <c r="G78" s="64"/>
      <c r="H78" s="64"/>
      <c r="I78" s="174"/>
      <c r="J78" s="64"/>
      <c r="K78" s="64"/>
      <c r="L78" s="62"/>
    </row>
    <row r="79" spans="2:12" s="1" customFormat="1" ht="23.25" customHeight="1">
      <c r="B79" s="42"/>
      <c r="C79" s="64"/>
      <c r="D79" s="64"/>
      <c r="E79" s="392" t="str">
        <f>E11</f>
        <v>SO-01-6 - Zpevněné plochy</v>
      </c>
      <c r="F79" s="423"/>
      <c r="G79" s="423"/>
      <c r="H79" s="423"/>
      <c r="I79" s="174"/>
      <c r="J79" s="64"/>
      <c r="K79" s="64"/>
      <c r="L79" s="62"/>
    </row>
    <row r="80" spans="2:12" s="1" customFormat="1" ht="6.95" customHeight="1">
      <c r="B80" s="42"/>
      <c r="C80" s="64"/>
      <c r="D80" s="64"/>
      <c r="E80" s="64"/>
      <c r="F80" s="64"/>
      <c r="G80" s="64"/>
      <c r="H80" s="64"/>
      <c r="I80" s="174"/>
      <c r="J80" s="64"/>
      <c r="K80" s="64"/>
      <c r="L80" s="62"/>
    </row>
    <row r="81" spans="2:12" s="1" customFormat="1" ht="18" customHeight="1">
      <c r="B81" s="42"/>
      <c r="C81" s="66" t="s">
        <v>25</v>
      </c>
      <c r="D81" s="64"/>
      <c r="E81" s="64"/>
      <c r="F81" s="177" t="str">
        <f>F14</f>
        <v>Drhovy</v>
      </c>
      <c r="G81" s="64"/>
      <c r="H81" s="64"/>
      <c r="I81" s="178" t="s">
        <v>27</v>
      </c>
      <c r="J81" s="74" t="str">
        <f>IF(J14="","",J14)</f>
        <v>23.8.2016</v>
      </c>
      <c r="K81" s="64"/>
      <c r="L81" s="62"/>
    </row>
    <row r="82" spans="2:12" s="1" customFormat="1" ht="6.95" customHeight="1">
      <c r="B82" s="42"/>
      <c r="C82" s="64"/>
      <c r="D82" s="64"/>
      <c r="E82" s="64"/>
      <c r="F82" s="64"/>
      <c r="G82" s="64"/>
      <c r="H82" s="64"/>
      <c r="I82" s="174"/>
      <c r="J82" s="64"/>
      <c r="K82" s="64"/>
      <c r="L82" s="62"/>
    </row>
    <row r="83" spans="2:12" s="1" customFormat="1" ht="13.5">
      <c r="B83" s="42"/>
      <c r="C83" s="66" t="s">
        <v>31</v>
      </c>
      <c r="D83" s="64"/>
      <c r="E83" s="64"/>
      <c r="F83" s="177" t="str">
        <f>E17</f>
        <v>Obec Drhovy, Drhovy 65, 263 01 Dobříš</v>
      </c>
      <c r="G83" s="64"/>
      <c r="H83" s="64"/>
      <c r="I83" s="178" t="s">
        <v>37</v>
      </c>
      <c r="J83" s="177" t="str">
        <f>E23</f>
        <v>UREŠ vhprojekt s.r.o.</v>
      </c>
      <c r="K83" s="64"/>
      <c r="L83" s="62"/>
    </row>
    <row r="84" spans="2:12" s="1" customFormat="1" ht="14.45" customHeight="1">
      <c r="B84" s="42"/>
      <c r="C84" s="66" t="s">
        <v>35</v>
      </c>
      <c r="D84" s="64"/>
      <c r="E84" s="64"/>
      <c r="F84" s="177" t="str">
        <f>IF(E20="","",E20)</f>
        <v/>
      </c>
      <c r="G84" s="64"/>
      <c r="H84" s="64"/>
      <c r="I84" s="174"/>
      <c r="J84" s="64"/>
      <c r="K84" s="64"/>
      <c r="L84" s="62"/>
    </row>
    <row r="85" spans="2:12" s="1" customFormat="1" ht="10.35" customHeight="1">
      <c r="B85" s="42"/>
      <c r="C85" s="64"/>
      <c r="D85" s="64"/>
      <c r="E85" s="64"/>
      <c r="F85" s="64"/>
      <c r="G85" s="64"/>
      <c r="H85" s="64"/>
      <c r="I85" s="174"/>
      <c r="J85" s="64"/>
      <c r="K85" s="64"/>
      <c r="L85" s="62"/>
    </row>
    <row r="86" spans="2:20" s="10" customFormat="1" ht="29.25" customHeight="1">
      <c r="B86" s="179"/>
      <c r="C86" s="180" t="s">
        <v>199</v>
      </c>
      <c r="D86" s="181" t="s">
        <v>63</v>
      </c>
      <c r="E86" s="181" t="s">
        <v>59</v>
      </c>
      <c r="F86" s="181" t="s">
        <v>200</v>
      </c>
      <c r="G86" s="181" t="s">
        <v>201</v>
      </c>
      <c r="H86" s="181" t="s">
        <v>202</v>
      </c>
      <c r="I86" s="182" t="s">
        <v>203</v>
      </c>
      <c r="J86" s="181" t="s">
        <v>187</v>
      </c>
      <c r="K86" s="183" t="s">
        <v>204</v>
      </c>
      <c r="L86" s="184"/>
      <c r="M86" s="82" t="s">
        <v>205</v>
      </c>
      <c r="N86" s="83" t="s">
        <v>48</v>
      </c>
      <c r="O86" s="83" t="s">
        <v>206</v>
      </c>
      <c r="P86" s="83" t="s">
        <v>207</v>
      </c>
      <c r="Q86" s="83" t="s">
        <v>208</v>
      </c>
      <c r="R86" s="83" t="s">
        <v>209</v>
      </c>
      <c r="S86" s="83" t="s">
        <v>210</v>
      </c>
      <c r="T86" s="84" t="s">
        <v>211</v>
      </c>
    </row>
    <row r="87" spans="2:63" s="1" customFormat="1" ht="29.25" customHeight="1">
      <c r="B87" s="42"/>
      <c r="C87" s="88" t="s">
        <v>188</v>
      </c>
      <c r="D87" s="64"/>
      <c r="E87" s="64"/>
      <c r="F87" s="64"/>
      <c r="G87" s="64"/>
      <c r="H87" s="64"/>
      <c r="I87" s="174"/>
      <c r="J87" s="185">
        <f>BK87</f>
        <v>0</v>
      </c>
      <c r="K87" s="64"/>
      <c r="L87" s="62"/>
      <c r="M87" s="85"/>
      <c r="N87" s="86"/>
      <c r="O87" s="86"/>
      <c r="P87" s="186">
        <f>P88</f>
        <v>0</v>
      </c>
      <c r="Q87" s="86"/>
      <c r="R87" s="186">
        <f>R88</f>
        <v>12.9554184</v>
      </c>
      <c r="S87" s="86"/>
      <c r="T87" s="187">
        <f>T88</f>
        <v>0</v>
      </c>
      <c r="AT87" s="25" t="s">
        <v>77</v>
      </c>
      <c r="AU87" s="25" t="s">
        <v>189</v>
      </c>
      <c r="BK87" s="188">
        <f>BK88</f>
        <v>0</v>
      </c>
    </row>
    <row r="88" spans="2:63" s="11" customFormat="1" ht="37.35" customHeight="1">
      <c r="B88" s="189"/>
      <c r="C88" s="190"/>
      <c r="D88" s="191" t="s">
        <v>77</v>
      </c>
      <c r="E88" s="192" t="s">
        <v>212</v>
      </c>
      <c r="F88" s="192" t="s">
        <v>213</v>
      </c>
      <c r="G88" s="190"/>
      <c r="H88" s="190"/>
      <c r="I88" s="193"/>
      <c r="J88" s="194">
        <f>BK88</f>
        <v>0</v>
      </c>
      <c r="K88" s="190"/>
      <c r="L88" s="195"/>
      <c r="M88" s="196"/>
      <c r="N88" s="197"/>
      <c r="O88" s="197"/>
      <c r="P88" s="198">
        <f>P89+P106+P123+P130</f>
        <v>0</v>
      </c>
      <c r="Q88" s="197"/>
      <c r="R88" s="198">
        <f>R89+R106+R123+R130</f>
        <v>12.9554184</v>
      </c>
      <c r="S88" s="197"/>
      <c r="T88" s="199">
        <f>T89+T106+T123+T130</f>
        <v>0</v>
      </c>
      <c r="AR88" s="200" t="s">
        <v>24</v>
      </c>
      <c r="AT88" s="201" t="s">
        <v>77</v>
      </c>
      <c r="AU88" s="201" t="s">
        <v>78</v>
      </c>
      <c r="AY88" s="200" t="s">
        <v>214</v>
      </c>
      <c r="BK88" s="202">
        <f>BK89+BK106+BK123+BK130</f>
        <v>0</v>
      </c>
    </row>
    <row r="89" spans="2:63" s="11" customFormat="1" ht="19.9" customHeight="1">
      <c r="B89" s="189"/>
      <c r="C89" s="190"/>
      <c r="D89" s="203" t="s">
        <v>77</v>
      </c>
      <c r="E89" s="204" t="s">
        <v>24</v>
      </c>
      <c r="F89" s="204" t="s">
        <v>215</v>
      </c>
      <c r="G89" s="190"/>
      <c r="H89" s="190"/>
      <c r="I89" s="193"/>
      <c r="J89" s="205">
        <f>BK89</f>
        <v>0</v>
      </c>
      <c r="K89" s="190"/>
      <c r="L89" s="195"/>
      <c r="M89" s="196"/>
      <c r="N89" s="197"/>
      <c r="O89" s="197"/>
      <c r="P89" s="198">
        <f>SUM(P90:P105)</f>
        <v>0</v>
      </c>
      <c r="Q89" s="197"/>
      <c r="R89" s="198">
        <f>SUM(R90:R105)</f>
        <v>0</v>
      </c>
      <c r="S89" s="197"/>
      <c r="T89" s="199">
        <f>SUM(T90:T105)</f>
        <v>0</v>
      </c>
      <c r="AR89" s="200" t="s">
        <v>24</v>
      </c>
      <c r="AT89" s="201" t="s">
        <v>77</v>
      </c>
      <c r="AU89" s="201" t="s">
        <v>24</v>
      </c>
      <c r="AY89" s="200" t="s">
        <v>214</v>
      </c>
      <c r="BK89" s="202">
        <f>SUM(BK90:BK105)</f>
        <v>0</v>
      </c>
    </row>
    <row r="90" spans="2:65" s="1" customFormat="1" ht="22.5" customHeight="1">
      <c r="B90" s="42"/>
      <c r="C90" s="206" t="s">
        <v>24</v>
      </c>
      <c r="D90" s="206" t="s">
        <v>216</v>
      </c>
      <c r="E90" s="207" t="s">
        <v>1919</v>
      </c>
      <c r="F90" s="208" t="s">
        <v>1920</v>
      </c>
      <c r="G90" s="209" t="s">
        <v>233</v>
      </c>
      <c r="H90" s="210">
        <v>98.498</v>
      </c>
      <c r="I90" s="211"/>
      <c r="J90" s="212">
        <f>ROUND(I90*H90,2)</f>
        <v>0</v>
      </c>
      <c r="K90" s="208" t="s">
        <v>234</v>
      </c>
      <c r="L90" s="62"/>
      <c r="M90" s="213" t="s">
        <v>22</v>
      </c>
      <c r="N90" s="214" t="s">
        <v>49</v>
      </c>
      <c r="O90" s="43"/>
      <c r="P90" s="215">
        <f>O90*H90</f>
        <v>0</v>
      </c>
      <c r="Q90" s="215">
        <v>0</v>
      </c>
      <c r="R90" s="215">
        <f>Q90*H90</f>
        <v>0</v>
      </c>
      <c r="S90" s="215">
        <v>0</v>
      </c>
      <c r="T90" s="216">
        <f>S90*H90</f>
        <v>0</v>
      </c>
      <c r="AR90" s="25" t="s">
        <v>221</v>
      </c>
      <c r="AT90" s="25" t="s">
        <v>216</v>
      </c>
      <c r="AU90" s="25" t="s">
        <v>86</v>
      </c>
      <c r="AY90" s="25" t="s">
        <v>214</v>
      </c>
      <c r="BE90" s="217">
        <f>IF(N90="základní",J90,0)</f>
        <v>0</v>
      </c>
      <c r="BF90" s="217">
        <f>IF(N90="snížená",J90,0)</f>
        <v>0</v>
      </c>
      <c r="BG90" s="217">
        <f>IF(N90="zákl. přenesená",J90,0)</f>
        <v>0</v>
      </c>
      <c r="BH90" s="217">
        <f>IF(N90="sníž. přenesená",J90,0)</f>
        <v>0</v>
      </c>
      <c r="BI90" s="217">
        <f>IF(N90="nulová",J90,0)</f>
        <v>0</v>
      </c>
      <c r="BJ90" s="25" t="s">
        <v>24</v>
      </c>
      <c r="BK90" s="217">
        <f>ROUND(I90*H90,2)</f>
        <v>0</v>
      </c>
      <c r="BL90" s="25" t="s">
        <v>221</v>
      </c>
      <c r="BM90" s="25" t="s">
        <v>1921</v>
      </c>
    </row>
    <row r="91" spans="2:47" s="1" customFormat="1" ht="27">
      <c r="B91" s="42"/>
      <c r="C91" s="64"/>
      <c r="D91" s="218" t="s">
        <v>223</v>
      </c>
      <c r="E91" s="64"/>
      <c r="F91" s="219" t="s">
        <v>1922</v>
      </c>
      <c r="G91" s="64"/>
      <c r="H91" s="64"/>
      <c r="I91" s="174"/>
      <c r="J91" s="64"/>
      <c r="K91" s="64"/>
      <c r="L91" s="62"/>
      <c r="M91" s="220"/>
      <c r="N91" s="43"/>
      <c r="O91" s="43"/>
      <c r="P91" s="43"/>
      <c r="Q91" s="43"/>
      <c r="R91" s="43"/>
      <c r="S91" s="43"/>
      <c r="T91" s="79"/>
      <c r="AT91" s="25" t="s">
        <v>223</v>
      </c>
      <c r="AU91" s="25" t="s">
        <v>86</v>
      </c>
    </row>
    <row r="92" spans="2:51" s="12" customFormat="1" ht="13.5">
      <c r="B92" s="221"/>
      <c r="C92" s="222"/>
      <c r="D92" s="223" t="s">
        <v>224</v>
      </c>
      <c r="E92" s="224" t="s">
        <v>22</v>
      </c>
      <c r="F92" s="225" t="s">
        <v>1923</v>
      </c>
      <c r="G92" s="222"/>
      <c r="H92" s="226">
        <v>98.498</v>
      </c>
      <c r="I92" s="227"/>
      <c r="J92" s="222"/>
      <c r="K92" s="222"/>
      <c r="L92" s="228"/>
      <c r="M92" s="229"/>
      <c r="N92" s="230"/>
      <c r="O92" s="230"/>
      <c r="P92" s="230"/>
      <c r="Q92" s="230"/>
      <c r="R92" s="230"/>
      <c r="S92" s="230"/>
      <c r="T92" s="231"/>
      <c r="AT92" s="232" t="s">
        <v>224</v>
      </c>
      <c r="AU92" s="232" t="s">
        <v>86</v>
      </c>
      <c r="AV92" s="12" t="s">
        <v>86</v>
      </c>
      <c r="AW92" s="12" t="s">
        <v>41</v>
      </c>
      <c r="AX92" s="12" t="s">
        <v>24</v>
      </c>
      <c r="AY92" s="232" t="s">
        <v>214</v>
      </c>
    </row>
    <row r="93" spans="2:65" s="1" customFormat="1" ht="22.5" customHeight="1">
      <c r="B93" s="42"/>
      <c r="C93" s="206" t="s">
        <v>86</v>
      </c>
      <c r="D93" s="206" t="s">
        <v>216</v>
      </c>
      <c r="E93" s="207" t="s">
        <v>1535</v>
      </c>
      <c r="F93" s="208" t="s">
        <v>1536</v>
      </c>
      <c r="G93" s="209" t="s">
        <v>233</v>
      </c>
      <c r="H93" s="210">
        <v>98.498</v>
      </c>
      <c r="I93" s="211"/>
      <c r="J93" s="212">
        <f>ROUND(I93*H93,2)</f>
        <v>0</v>
      </c>
      <c r="K93" s="208" t="s">
        <v>234</v>
      </c>
      <c r="L93" s="62"/>
      <c r="M93" s="213" t="s">
        <v>22</v>
      </c>
      <c r="N93" s="214" t="s">
        <v>49</v>
      </c>
      <c r="O93" s="43"/>
      <c r="P93" s="215">
        <f>O93*H93</f>
        <v>0</v>
      </c>
      <c r="Q93" s="215">
        <v>0</v>
      </c>
      <c r="R93" s="215">
        <f>Q93*H93</f>
        <v>0</v>
      </c>
      <c r="S93" s="215">
        <v>0</v>
      </c>
      <c r="T93" s="216">
        <f>S93*H93</f>
        <v>0</v>
      </c>
      <c r="AR93" s="25" t="s">
        <v>221</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221</v>
      </c>
      <c r="BM93" s="25" t="s">
        <v>1924</v>
      </c>
    </row>
    <row r="94" spans="2:47" s="1" customFormat="1" ht="40.5">
      <c r="B94" s="42"/>
      <c r="C94" s="64"/>
      <c r="D94" s="218" t="s">
        <v>223</v>
      </c>
      <c r="E94" s="64"/>
      <c r="F94" s="219" t="s">
        <v>1538</v>
      </c>
      <c r="G94" s="64"/>
      <c r="H94" s="64"/>
      <c r="I94" s="174"/>
      <c r="J94" s="64"/>
      <c r="K94" s="64"/>
      <c r="L94" s="62"/>
      <c r="M94" s="220"/>
      <c r="N94" s="43"/>
      <c r="O94" s="43"/>
      <c r="P94" s="43"/>
      <c r="Q94" s="43"/>
      <c r="R94" s="43"/>
      <c r="S94" s="43"/>
      <c r="T94" s="79"/>
      <c r="AT94" s="25" t="s">
        <v>223</v>
      </c>
      <c r="AU94" s="25" t="s">
        <v>86</v>
      </c>
    </row>
    <row r="95" spans="2:51" s="12" customFormat="1" ht="13.5">
      <c r="B95" s="221"/>
      <c r="C95" s="222"/>
      <c r="D95" s="223" t="s">
        <v>224</v>
      </c>
      <c r="E95" s="224" t="s">
        <v>1925</v>
      </c>
      <c r="F95" s="225" t="s">
        <v>1926</v>
      </c>
      <c r="G95" s="222"/>
      <c r="H95" s="226">
        <v>98.498</v>
      </c>
      <c r="I95" s="227"/>
      <c r="J95" s="222"/>
      <c r="K95" s="222"/>
      <c r="L95" s="228"/>
      <c r="M95" s="229"/>
      <c r="N95" s="230"/>
      <c r="O95" s="230"/>
      <c r="P95" s="230"/>
      <c r="Q95" s="230"/>
      <c r="R95" s="230"/>
      <c r="S95" s="230"/>
      <c r="T95" s="231"/>
      <c r="AT95" s="232" t="s">
        <v>224</v>
      </c>
      <c r="AU95" s="232" t="s">
        <v>86</v>
      </c>
      <c r="AV95" s="12" t="s">
        <v>86</v>
      </c>
      <c r="AW95" s="12" t="s">
        <v>41</v>
      </c>
      <c r="AX95" s="12" t="s">
        <v>24</v>
      </c>
      <c r="AY95" s="232" t="s">
        <v>214</v>
      </c>
    </row>
    <row r="96" spans="2:65" s="1" customFormat="1" ht="31.5" customHeight="1">
      <c r="B96" s="42"/>
      <c r="C96" s="206" t="s">
        <v>124</v>
      </c>
      <c r="D96" s="206" t="s">
        <v>216</v>
      </c>
      <c r="E96" s="207" t="s">
        <v>1540</v>
      </c>
      <c r="F96" s="208" t="s">
        <v>1541</v>
      </c>
      <c r="G96" s="209" t="s">
        <v>233</v>
      </c>
      <c r="H96" s="210">
        <v>1083.478</v>
      </c>
      <c r="I96" s="211"/>
      <c r="J96" s="212">
        <f>ROUND(I96*H96,2)</f>
        <v>0</v>
      </c>
      <c r="K96" s="208" t="s">
        <v>234</v>
      </c>
      <c r="L96" s="62"/>
      <c r="M96" s="213" t="s">
        <v>22</v>
      </c>
      <c r="N96" s="214" t="s">
        <v>49</v>
      </c>
      <c r="O96" s="43"/>
      <c r="P96" s="215">
        <f>O96*H96</f>
        <v>0</v>
      </c>
      <c r="Q96" s="215">
        <v>0</v>
      </c>
      <c r="R96" s="215">
        <f>Q96*H96</f>
        <v>0</v>
      </c>
      <c r="S96" s="215">
        <v>0</v>
      </c>
      <c r="T96" s="216">
        <f>S96*H96</f>
        <v>0</v>
      </c>
      <c r="AR96" s="25" t="s">
        <v>221</v>
      </c>
      <c r="AT96" s="25" t="s">
        <v>216</v>
      </c>
      <c r="AU96" s="25" t="s">
        <v>86</v>
      </c>
      <c r="AY96" s="25" t="s">
        <v>214</v>
      </c>
      <c r="BE96" s="217">
        <f>IF(N96="základní",J96,0)</f>
        <v>0</v>
      </c>
      <c r="BF96" s="217">
        <f>IF(N96="snížená",J96,0)</f>
        <v>0</v>
      </c>
      <c r="BG96" s="217">
        <f>IF(N96="zákl. přenesená",J96,0)</f>
        <v>0</v>
      </c>
      <c r="BH96" s="217">
        <f>IF(N96="sníž. přenesená",J96,0)</f>
        <v>0</v>
      </c>
      <c r="BI96" s="217">
        <f>IF(N96="nulová",J96,0)</f>
        <v>0</v>
      </c>
      <c r="BJ96" s="25" t="s">
        <v>24</v>
      </c>
      <c r="BK96" s="217">
        <f>ROUND(I96*H96,2)</f>
        <v>0</v>
      </c>
      <c r="BL96" s="25" t="s">
        <v>221</v>
      </c>
      <c r="BM96" s="25" t="s">
        <v>1927</v>
      </c>
    </row>
    <row r="97" spans="2:47" s="1" customFormat="1" ht="40.5">
      <c r="B97" s="42"/>
      <c r="C97" s="64"/>
      <c r="D97" s="218" t="s">
        <v>223</v>
      </c>
      <c r="E97" s="64"/>
      <c r="F97" s="219" t="s">
        <v>1543</v>
      </c>
      <c r="G97" s="64"/>
      <c r="H97" s="64"/>
      <c r="I97" s="174"/>
      <c r="J97" s="64"/>
      <c r="K97" s="64"/>
      <c r="L97" s="62"/>
      <c r="M97" s="220"/>
      <c r="N97" s="43"/>
      <c r="O97" s="43"/>
      <c r="P97" s="43"/>
      <c r="Q97" s="43"/>
      <c r="R97" s="43"/>
      <c r="S97" s="43"/>
      <c r="T97" s="79"/>
      <c r="AT97" s="25" t="s">
        <v>223</v>
      </c>
      <c r="AU97" s="25" t="s">
        <v>86</v>
      </c>
    </row>
    <row r="98" spans="2:47" s="1" customFormat="1" ht="27">
      <c r="B98" s="42"/>
      <c r="C98" s="64"/>
      <c r="D98" s="218" t="s">
        <v>335</v>
      </c>
      <c r="E98" s="64"/>
      <c r="F98" s="270" t="s">
        <v>1544</v>
      </c>
      <c r="G98" s="64"/>
      <c r="H98" s="64"/>
      <c r="I98" s="174"/>
      <c r="J98" s="64"/>
      <c r="K98" s="64"/>
      <c r="L98" s="62"/>
      <c r="M98" s="220"/>
      <c r="N98" s="43"/>
      <c r="O98" s="43"/>
      <c r="P98" s="43"/>
      <c r="Q98" s="43"/>
      <c r="R98" s="43"/>
      <c r="S98" s="43"/>
      <c r="T98" s="79"/>
      <c r="AT98" s="25" t="s">
        <v>335</v>
      </c>
      <c r="AU98" s="25" t="s">
        <v>86</v>
      </c>
    </row>
    <row r="99" spans="2:51" s="12" customFormat="1" ht="13.5">
      <c r="B99" s="221"/>
      <c r="C99" s="222"/>
      <c r="D99" s="223" t="s">
        <v>224</v>
      </c>
      <c r="E99" s="222"/>
      <c r="F99" s="225" t="s">
        <v>1928</v>
      </c>
      <c r="G99" s="222"/>
      <c r="H99" s="226">
        <v>1083.478</v>
      </c>
      <c r="I99" s="227"/>
      <c r="J99" s="222"/>
      <c r="K99" s="222"/>
      <c r="L99" s="228"/>
      <c r="M99" s="229"/>
      <c r="N99" s="230"/>
      <c r="O99" s="230"/>
      <c r="P99" s="230"/>
      <c r="Q99" s="230"/>
      <c r="R99" s="230"/>
      <c r="S99" s="230"/>
      <c r="T99" s="231"/>
      <c r="AT99" s="232" t="s">
        <v>224</v>
      </c>
      <c r="AU99" s="232" t="s">
        <v>86</v>
      </c>
      <c r="AV99" s="12" t="s">
        <v>86</v>
      </c>
      <c r="AW99" s="12" t="s">
        <v>6</v>
      </c>
      <c r="AX99" s="12" t="s">
        <v>24</v>
      </c>
      <c r="AY99" s="232" t="s">
        <v>214</v>
      </c>
    </row>
    <row r="100" spans="2:65" s="1" customFormat="1" ht="22.5" customHeight="1">
      <c r="B100" s="42"/>
      <c r="C100" s="206" t="s">
        <v>221</v>
      </c>
      <c r="D100" s="206" t="s">
        <v>216</v>
      </c>
      <c r="E100" s="207" t="s">
        <v>1551</v>
      </c>
      <c r="F100" s="208" t="s">
        <v>1552</v>
      </c>
      <c r="G100" s="209" t="s">
        <v>373</v>
      </c>
      <c r="H100" s="210">
        <v>196.996</v>
      </c>
      <c r="I100" s="211"/>
      <c r="J100" s="212">
        <f>ROUND(I100*H100,2)</f>
        <v>0</v>
      </c>
      <c r="K100" s="208" t="s">
        <v>220</v>
      </c>
      <c r="L100" s="62"/>
      <c r="M100" s="213" t="s">
        <v>22</v>
      </c>
      <c r="N100" s="214" t="s">
        <v>49</v>
      </c>
      <c r="O100" s="43"/>
      <c r="P100" s="215">
        <f>O100*H100</f>
        <v>0</v>
      </c>
      <c r="Q100" s="215">
        <v>0</v>
      </c>
      <c r="R100" s="215">
        <f>Q100*H100</f>
        <v>0</v>
      </c>
      <c r="S100" s="215">
        <v>0</v>
      </c>
      <c r="T100" s="216">
        <f>S100*H100</f>
        <v>0</v>
      </c>
      <c r="AR100" s="25" t="s">
        <v>221</v>
      </c>
      <c r="AT100" s="25" t="s">
        <v>216</v>
      </c>
      <c r="AU100" s="25" t="s">
        <v>86</v>
      </c>
      <c r="AY100" s="25" t="s">
        <v>214</v>
      </c>
      <c r="BE100" s="217">
        <f>IF(N100="základní",J100,0)</f>
        <v>0</v>
      </c>
      <c r="BF100" s="217">
        <f>IF(N100="snížená",J100,0)</f>
        <v>0</v>
      </c>
      <c r="BG100" s="217">
        <f>IF(N100="zákl. přenesená",J100,0)</f>
        <v>0</v>
      </c>
      <c r="BH100" s="217">
        <f>IF(N100="sníž. přenesená",J100,0)</f>
        <v>0</v>
      </c>
      <c r="BI100" s="217">
        <f>IF(N100="nulová",J100,0)</f>
        <v>0</v>
      </c>
      <c r="BJ100" s="25" t="s">
        <v>24</v>
      </c>
      <c r="BK100" s="217">
        <f>ROUND(I100*H100,2)</f>
        <v>0</v>
      </c>
      <c r="BL100" s="25" t="s">
        <v>221</v>
      </c>
      <c r="BM100" s="25" t="s">
        <v>1929</v>
      </c>
    </row>
    <row r="101" spans="2:47" s="1" customFormat="1" ht="13.5">
      <c r="B101" s="42"/>
      <c r="C101" s="64"/>
      <c r="D101" s="218" t="s">
        <v>223</v>
      </c>
      <c r="E101" s="64"/>
      <c r="F101" s="219" t="s">
        <v>1554</v>
      </c>
      <c r="G101" s="64"/>
      <c r="H101" s="64"/>
      <c r="I101" s="174"/>
      <c r="J101" s="64"/>
      <c r="K101" s="64"/>
      <c r="L101" s="62"/>
      <c r="M101" s="220"/>
      <c r="N101" s="43"/>
      <c r="O101" s="43"/>
      <c r="P101" s="43"/>
      <c r="Q101" s="43"/>
      <c r="R101" s="43"/>
      <c r="S101" s="43"/>
      <c r="T101" s="79"/>
      <c r="AT101" s="25" t="s">
        <v>223</v>
      </c>
      <c r="AU101" s="25" t="s">
        <v>86</v>
      </c>
    </row>
    <row r="102" spans="2:51" s="12" customFormat="1" ht="13.5">
      <c r="B102" s="221"/>
      <c r="C102" s="222"/>
      <c r="D102" s="223" t="s">
        <v>224</v>
      </c>
      <c r="E102" s="224" t="s">
        <v>22</v>
      </c>
      <c r="F102" s="225" t="s">
        <v>1930</v>
      </c>
      <c r="G102" s="222"/>
      <c r="H102" s="226">
        <v>196.996</v>
      </c>
      <c r="I102" s="227"/>
      <c r="J102" s="222"/>
      <c r="K102" s="222"/>
      <c r="L102" s="228"/>
      <c r="M102" s="229"/>
      <c r="N102" s="230"/>
      <c r="O102" s="230"/>
      <c r="P102" s="230"/>
      <c r="Q102" s="230"/>
      <c r="R102" s="230"/>
      <c r="S102" s="230"/>
      <c r="T102" s="231"/>
      <c r="AT102" s="232" t="s">
        <v>224</v>
      </c>
      <c r="AU102" s="232" t="s">
        <v>86</v>
      </c>
      <c r="AV102" s="12" t="s">
        <v>86</v>
      </c>
      <c r="AW102" s="12" t="s">
        <v>41</v>
      </c>
      <c r="AX102" s="12" t="s">
        <v>24</v>
      </c>
      <c r="AY102" s="232" t="s">
        <v>214</v>
      </c>
    </row>
    <row r="103" spans="2:65" s="1" customFormat="1" ht="22.5" customHeight="1">
      <c r="B103" s="42"/>
      <c r="C103" s="206" t="s">
        <v>244</v>
      </c>
      <c r="D103" s="206" t="s">
        <v>216</v>
      </c>
      <c r="E103" s="207" t="s">
        <v>1931</v>
      </c>
      <c r="F103" s="208" t="s">
        <v>1932</v>
      </c>
      <c r="G103" s="209" t="s">
        <v>359</v>
      </c>
      <c r="H103" s="210">
        <v>231.92</v>
      </c>
      <c r="I103" s="211"/>
      <c r="J103" s="212">
        <f>ROUND(I103*H103,2)</f>
        <v>0</v>
      </c>
      <c r="K103" s="208" t="s">
        <v>234</v>
      </c>
      <c r="L103" s="62"/>
      <c r="M103" s="213" t="s">
        <v>22</v>
      </c>
      <c r="N103" s="214" t="s">
        <v>49</v>
      </c>
      <c r="O103" s="43"/>
      <c r="P103" s="215">
        <f>O103*H103</f>
        <v>0</v>
      </c>
      <c r="Q103" s="215">
        <v>0</v>
      </c>
      <c r="R103" s="215">
        <f>Q103*H103</f>
        <v>0</v>
      </c>
      <c r="S103" s="215">
        <v>0</v>
      </c>
      <c r="T103" s="216">
        <f>S103*H103</f>
        <v>0</v>
      </c>
      <c r="AR103" s="25" t="s">
        <v>221</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221</v>
      </c>
      <c r="BM103" s="25" t="s">
        <v>1933</v>
      </c>
    </row>
    <row r="104" spans="2:47" s="1" customFormat="1" ht="13.5">
      <c r="B104" s="42"/>
      <c r="C104" s="64"/>
      <c r="D104" s="218" t="s">
        <v>223</v>
      </c>
      <c r="E104" s="64"/>
      <c r="F104" s="219" t="s">
        <v>1934</v>
      </c>
      <c r="G104" s="64"/>
      <c r="H104" s="64"/>
      <c r="I104" s="174"/>
      <c r="J104" s="64"/>
      <c r="K104" s="64"/>
      <c r="L104" s="62"/>
      <c r="M104" s="220"/>
      <c r="N104" s="43"/>
      <c r="O104" s="43"/>
      <c r="P104" s="43"/>
      <c r="Q104" s="43"/>
      <c r="R104" s="43"/>
      <c r="S104" s="43"/>
      <c r="T104" s="79"/>
      <c r="AT104" s="25" t="s">
        <v>223</v>
      </c>
      <c r="AU104" s="25" t="s">
        <v>86</v>
      </c>
    </row>
    <row r="105" spans="2:51" s="12" customFormat="1" ht="13.5">
      <c r="B105" s="221"/>
      <c r="C105" s="222"/>
      <c r="D105" s="218" t="s">
        <v>224</v>
      </c>
      <c r="E105" s="233" t="s">
        <v>22</v>
      </c>
      <c r="F105" s="234" t="s">
        <v>1935</v>
      </c>
      <c r="G105" s="222"/>
      <c r="H105" s="235">
        <v>231.92</v>
      </c>
      <c r="I105" s="227"/>
      <c r="J105" s="222"/>
      <c r="K105" s="222"/>
      <c r="L105" s="228"/>
      <c r="M105" s="229"/>
      <c r="N105" s="230"/>
      <c r="O105" s="230"/>
      <c r="P105" s="230"/>
      <c r="Q105" s="230"/>
      <c r="R105" s="230"/>
      <c r="S105" s="230"/>
      <c r="T105" s="231"/>
      <c r="AT105" s="232" t="s">
        <v>224</v>
      </c>
      <c r="AU105" s="232" t="s">
        <v>86</v>
      </c>
      <c r="AV105" s="12" t="s">
        <v>86</v>
      </c>
      <c r="AW105" s="12" t="s">
        <v>41</v>
      </c>
      <c r="AX105" s="12" t="s">
        <v>24</v>
      </c>
      <c r="AY105" s="232" t="s">
        <v>214</v>
      </c>
    </row>
    <row r="106" spans="2:63" s="11" customFormat="1" ht="29.85" customHeight="1">
      <c r="B106" s="189"/>
      <c r="C106" s="190"/>
      <c r="D106" s="203" t="s">
        <v>77</v>
      </c>
      <c r="E106" s="204" t="s">
        <v>244</v>
      </c>
      <c r="F106" s="204" t="s">
        <v>1825</v>
      </c>
      <c r="G106" s="190"/>
      <c r="H106" s="190"/>
      <c r="I106" s="193"/>
      <c r="J106" s="205">
        <f>BK106</f>
        <v>0</v>
      </c>
      <c r="K106" s="190"/>
      <c r="L106" s="195"/>
      <c r="M106" s="196"/>
      <c r="N106" s="197"/>
      <c r="O106" s="197"/>
      <c r="P106" s="198">
        <f>SUM(P107:P122)</f>
        <v>0</v>
      </c>
      <c r="Q106" s="197"/>
      <c r="R106" s="198">
        <f>SUM(R107:R122)</f>
        <v>0</v>
      </c>
      <c r="S106" s="197"/>
      <c r="T106" s="199">
        <f>SUM(T107:T122)</f>
        <v>0</v>
      </c>
      <c r="AR106" s="200" t="s">
        <v>24</v>
      </c>
      <c r="AT106" s="201" t="s">
        <v>77</v>
      </c>
      <c r="AU106" s="201" t="s">
        <v>24</v>
      </c>
      <c r="AY106" s="200" t="s">
        <v>214</v>
      </c>
      <c r="BK106" s="202">
        <f>SUM(BK107:BK122)</f>
        <v>0</v>
      </c>
    </row>
    <row r="107" spans="2:65" s="1" customFormat="1" ht="22.5" customHeight="1">
      <c r="B107" s="42"/>
      <c r="C107" s="206" t="s">
        <v>250</v>
      </c>
      <c r="D107" s="206" t="s">
        <v>216</v>
      </c>
      <c r="E107" s="207" t="s">
        <v>1936</v>
      </c>
      <c r="F107" s="208" t="s">
        <v>1937</v>
      </c>
      <c r="G107" s="209" t="s">
        <v>359</v>
      </c>
      <c r="H107" s="210">
        <v>208.7</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1938</v>
      </c>
    </row>
    <row r="108" spans="2:47" s="1" customFormat="1" ht="27">
      <c r="B108" s="42"/>
      <c r="C108" s="64"/>
      <c r="D108" s="218" t="s">
        <v>223</v>
      </c>
      <c r="E108" s="64"/>
      <c r="F108" s="219" t="s">
        <v>1939</v>
      </c>
      <c r="G108" s="64"/>
      <c r="H108" s="64"/>
      <c r="I108" s="174"/>
      <c r="J108" s="64"/>
      <c r="K108" s="64"/>
      <c r="L108" s="62"/>
      <c r="M108" s="220"/>
      <c r="N108" s="43"/>
      <c r="O108" s="43"/>
      <c r="P108" s="43"/>
      <c r="Q108" s="43"/>
      <c r="R108" s="43"/>
      <c r="S108" s="43"/>
      <c r="T108" s="79"/>
      <c r="AT108" s="25" t="s">
        <v>223</v>
      </c>
      <c r="AU108" s="25" t="s">
        <v>86</v>
      </c>
    </row>
    <row r="109" spans="2:47" s="1" customFormat="1" ht="27">
      <c r="B109" s="42"/>
      <c r="C109" s="64"/>
      <c r="D109" s="218" t="s">
        <v>335</v>
      </c>
      <c r="E109" s="64"/>
      <c r="F109" s="270" t="s">
        <v>1940</v>
      </c>
      <c r="G109" s="64"/>
      <c r="H109" s="64"/>
      <c r="I109" s="174"/>
      <c r="J109" s="64"/>
      <c r="K109" s="64"/>
      <c r="L109" s="62"/>
      <c r="M109" s="220"/>
      <c r="N109" s="43"/>
      <c r="O109" s="43"/>
      <c r="P109" s="43"/>
      <c r="Q109" s="43"/>
      <c r="R109" s="43"/>
      <c r="S109" s="43"/>
      <c r="T109" s="79"/>
      <c r="AT109" s="25" t="s">
        <v>335</v>
      </c>
      <c r="AU109" s="25" t="s">
        <v>86</v>
      </c>
    </row>
    <row r="110" spans="2:51" s="12" customFormat="1" ht="13.5">
      <c r="B110" s="221"/>
      <c r="C110" s="222"/>
      <c r="D110" s="223" t="s">
        <v>224</v>
      </c>
      <c r="E110" s="224" t="s">
        <v>1916</v>
      </c>
      <c r="F110" s="225" t="s">
        <v>1941</v>
      </c>
      <c r="G110" s="222"/>
      <c r="H110" s="226">
        <v>208.7</v>
      </c>
      <c r="I110" s="227"/>
      <c r="J110" s="222"/>
      <c r="K110" s="222"/>
      <c r="L110" s="228"/>
      <c r="M110" s="229"/>
      <c r="N110" s="230"/>
      <c r="O110" s="230"/>
      <c r="P110" s="230"/>
      <c r="Q110" s="230"/>
      <c r="R110" s="230"/>
      <c r="S110" s="230"/>
      <c r="T110" s="231"/>
      <c r="AT110" s="232" t="s">
        <v>224</v>
      </c>
      <c r="AU110" s="232" t="s">
        <v>86</v>
      </c>
      <c r="AV110" s="12" t="s">
        <v>86</v>
      </c>
      <c r="AW110" s="12" t="s">
        <v>41</v>
      </c>
      <c r="AX110" s="12" t="s">
        <v>24</v>
      </c>
      <c r="AY110" s="232" t="s">
        <v>214</v>
      </c>
    </row>
    <row r="111" spans="2:65" s="1" customFormat="1" ht="22.5" customHeight="1">
      <c r="B111" s="42"/>
      <c r="C111" s="206" t="s">
        <v>256</v>
      </c>
      <c r="D111" s="206" t="s">
        <v>216</v>
      </c>
      <c r="E111" s="207" t="s">
        <v>1942</v>
      </c>
      <c r="F111" s="208" t="s">
        <v>1943</v>
      </c>
      <c r="G111" s="209" t="s">
        <v>359</v>
      </c>
      <c r="H111" s="210">
        <v>231.92</v>
      </c>
      <c r="I111" s="211"/>
      <c r="J111" s="212">
        <f>ROUND(I111*H111,2)</f>
        <v>0</v>
      </c>
      <c r="K111" s="208" t="s">
        <v>234</v>
      </c>
      <c r="L111" s="62"/>
      <c r="M111" s="213" t="s">
        <v>22</v>
      </c>
      <c r="N111" s="214" t="s">
        <v>49</v>
      </c>
      <c r="O111" s="43"/>
      <c r="P111" s="215">
        <f>O111*H111</f>
        <v>0</v>
      </c>
      <c r="Q111" s="215">
        <v>0</v>
      </c>
      <c r="R111" s="215">
        <f>Q111*H111</f>
        <v>0</v>
      </c>
      <c r="S111" s="215">
        <v>0</v>
      </c>
      <c r="T111" s="216">
        <f>S111*H111</f>
        <v>0</v>
      </c>
      <c r="AR111" s="25" t="s">
        <v>221</v>
      </c>
      <c r="AT111" s="25" t="s">
        <v>216</v>
      </c>
      <c r="AU111" s="25" t="s">
        <v>86</v>
      </c>
      <c r="AY111" s="25" t="s">
        <v>214</v>
      </c>
      <c r="BE111" s="217">
        <f>IF(N111="základní",J111,0)</f>
        <v>0</v>
      </c>
      <c r="BF111" s="217">
        <f>IF(N111="snížená",J111,0)</f>
        <v>0</v>
      </c>
      <c r="BG111" s="217">
        <f>IF(N111="zákl. přenesená",J111,0)</f>
        <v>0</v>
      </c>
      <c r="BH111" s="217">
        <f>IF(N111="sníž. přenesená",J111,0)</f>
        <v>0</v>
      </c>
      <c r="BI111" s="217">
        <f>IF(N111="nulová",J111,0)</f>
        <v>0</v>
      </c>
      <c r="BJ111" s="25" t="s">
        <v>24</v>
      </c>
      <c r="BK111" s="217">
        <f>ROUND(I111*H111,2)</f>
        <v>0</v>
      </c>
      <c r="BL111" s="25" t="s">
        <v>221</v>
      </c>
      <c r="BM111" s="25" t="s">
        <v>1944</v>
      </c>
    </row>
    <row r="112" spans="2:47" s="1" customFormat="1" ht="13.5">
      <c r="B112" s="42"/>
      <c r="C112" s="64"/>
      <c r="D112" s="218" t="s">
        <v>223</v>
      </c>
      <c r="E112" s="64"/>
      <c r="F112" s="219" t="s">
        <v>1945</v>
      </c>
      <c r="G112" s="64"/>
      <c r="H112" s="64"/>
      <c r="I112" s="174"/>
      <c r="J112" s="64"/>
      <c r="K112" s="64"/>
      <c r="L112" s="62"/>
      <c r="M112" s="220"/>
      <c r="N112" s="43"/>
      <c r="O112" s="43"/>
      <c r="P112" s="43"/>
      <c r="Q112" s="43"/>
      <c r="R112" s="43"/>
      <c r="S112" s="43"/>
      <c r="T112" s="79"/>
      <c r="AT112" s="25" t="s">
        <v>223</v>
      </c>
      <c r="AU112" s="25" t="s">
        <v>86</v>
      </c>
    </row>
    <row r="113" spans="2:51" s="12" customFormat="1" ht="13.5">
      <c r="B113" s="221"/>
      <c r="C113" s="222"/>
      <c r="D113" s="223" t="s">
        <v>224</v>
      </c>
      <c r="E113" s="224" t="s">
        <v>22</v>
      </c>
      <c r="F113" s="225" t="s">
        <v>1946</v>
      </c>
      <c r="G113" s="222"/>
      <c r="H113" s="226">
        <v>231.92</v>
      </c>
      <c r="I113" s="227"/>
      <c r="J113" s="222"/>
      <c r="K113" s="222"/>
      <c r="L113" s="228"/>
      <c r="M113" s="229"/>
      <c r="N113" s="230"/>
      <c r="O113" s="230"/>
      <c r="P113" s="230"/>
      <c r="Q113" s="230"/>
      <c r="R113" s="230"/>
      <c r="S113" s="230"/>
      <c r="T113" s="231"/>
      <c r="AT113" s="232" t="s">
        <v>224</v>
      </c>
      <c r="AU113" s="232" t="s">
        <v>86</v>
      </c>
      <c r="AV113" s="12" t="s">
        <v>86</v>
      </c>
      <c r="AW113" s="12" t="s">
        <v>41</v>
      </c>
      <c r="AX113" s="12" t="s">
        <v>24</v>
      </c>
      <c r="AY113" s="232" t="s">
        <v>214</v>
      </c>
    </row>
    <row r="114" spans="2:65" s="1" customFormat="1" ht="22.5" customHeight="1">
      <c r="B114" s="42"/>
      <c r="C114" s="206" t="s">
        <v>262</v>
      </c>
      <c r="D114" s="206" t="s">
        <v>216</v>
      </c>
      <c r="E114" s="207" t="s">
        <v>1947</v>
      </c>
      <c r="F114" s="208" t="s">
        <v>1948</v>
      </c>
      <c r="G114" s="209" t="s">
        <v>359</v>
      </c>
      <c r="H114" s="210">
        <v>208.7</v>
      </c>
      <c r="I114" s="211"/>
      <c r="J114" s="212">
        <f>ROUND(I114*H114,2)</f>
        <v>0</v>
      </c>
      <c r="K114" s="208" t="s">
        <v>234</v>
      </c>
      <c r="L114" s="62"/>
      <c r="M114" s="213" t="s">
        <v>22</v>
      </c>
      <c r="N114" s="214" t="s">
        <v>49</v>
      </c>
      <c r="O114" s="43"/>
      <c r="P114" s="215">
        <f>O114*H114</f>
        <v>0</v>
      </c>
      <c r="Q114" s="215">
        <v>0</v>
      </c>
      <c r="R114" s="215">
        <f>Q114*H114</f>
        <v>0</v>
      </c>
      <c r="S114" s="215">
        <v>0</v>
      </c>
      <c r="T114" s="216">
        <f>S114*H114</f>
        <v>0</v>
      </c>
      <c r="AR114" s="25" t="s">
        <v>221</v>
      </c>
      <c r="AT114" s="25" t="s">
        <v>216</v>
      </c>
      <c r="AU114" s="25" t="s">
        <v>86</v>
      </c>
      <c r="AY114" s="25" t="s">
        <v>214</v>
      </c>
      <c r="BE114" s="217">
        <f>IF(N114="základní",J114,0)</f>
        <v>0</v>
      </c>
      <c r="BF114" s="217">
        <f>IF(N114="snížená",J114,0)</f>
        <v>0</v>
      </c>
      <c r="BG114" s="217">
        <f>IF(N114="zákl. přenesená",J114,0)</f>
        <v>0</v>
      </c>
      <c r="BH114" s="217">
        <f>IF(N114="sníž. přenesená",J114,0)</f>
        <v>0</v>
      </c>
      <c r="BI114" s="217">
        <f>IF(N114="nulová",J114,0)</f>
        <v>0</v>
      </c>
      <c r="BJ114" s="25" t="s">
        <v>24</v>
      </c>
      <c r="BK114" s="217">
        <f>ROUND(I114*H114,2)</f>
        <v>0</v>
      </c>
      <c r="BL114" s="25" t="s">
        <v>221</v>
      </c>
      <c r="BM114" s="25" t="s">
        <v>1949</v>
      </c>
    </row>
    <row r="115" spans="2:47" s="1" customFormat="1" ht="27">
      <c r="B115" s="42"/>
      <c r="C115" s="64"/>
      <c r="D115" s="218" t="s">
        <v>223</v>
      </c>
      <c r="E115" s="64"/>
      <c r="F115" s="219" t="s">
        <v>1950</v>
      </c>
      <c r="G115" s="64"/>
      <c r="H115" s="64"/>
      <c r="I115" s="174"/>
      <c r="J115" s="64"/>
      <c r="K115" s="64"/>
      <c r="L115" s="62"/>
      <c r="M115" s="220"/>
      <c r="N115" s="43"/>
      <c r="O115" s="43"/>
      <c r="P115" s="43"/>
      <c r="Q115" s="43"/>
      <c r="R115" s="43"/>
      <c r="S115" s="43"/>
      <c r="T115" s="79"/>
      <c r="AT115" s="25" t="s">
        <v>223</v>
      </c>
      <c r="AU115" s="25" t="s">
        <v>86</v>
      </c>
    </row>
    <row r="116" spans="2:51" s="12" customFormat="1" ht="13.5">
      <c r="B116" s="221"/>
      <c r="C116" s="222"/>
      <c r="D116" s="223" t="s">
        <v>224</v>
      </c>
      <c r="E116" s="224" t="s">
        <v>22</v>
      </c>
      <c r="F116" s="225" t="s">
        <v>1916</v>
      </c>
      <c r="G116" s="222"/>
      <c r="H116" s="226">
        <v>208.7</v>
      </c>
      <c r="I116" s="227"/>
      <c r="J116" s="222"/>
      <c r="K116" s="222"/>
      <c r="L116" s="228"/>
      <c r="M116" s="229"/>
      <c r="N116" s="230"/>
      <c r="O116" s="230"/>
      <c r="P116" s="230"/>
      <c r="Q116" s="230"/>
      <c r="R116" s="230"/>
      <c r="S116" s="230"/>
      <c r="T116" s="231"/>
      <c r="AT116" s="232" t="s">
        <v>224</v>
      </c>
      <c r="AU116" s="232" t="s">
        <v>86</v>
      </c>
      <c r="AV116" s="12" t="s">
        <v>86</v>
      </c>
      <c r="AW116" s="12" t="s">
        <v>41</v>
      </c>
      <c r="AX116" s="12" t="s">
        <v>24</v>
      </c>
      <c r="AY116" s="232" t="s">
        <v>214</v>
      </c>
    </row>
    <row r="117" spans="2:65" s="1" customFormat="1" ht="22.5" customHeight="1">
      <c r="B117" s="42"/>
      <c r="C117" s="206" t="s">
        <v>270</v>
      </c>
      <c r="D117" s="206" t="s">
        <v>216</v>
      </c>
      <c r="E117" s="207" t="s">
        <v>1951</v>
      </c>
      <c r="F117" s="208" t="s">
        <v>1952</v>
      </c>
      <c r="G117" s="209" t="s">
        <v>233</v>
      </c>
      <c r="H117" s="210">
        <v>4.025</v>
      </c>
      <c r="I117" s="211"/>
      <c r="J117" s="212">
        <f>ROUND(I117*H117,2)</f>
        <v>0</v>
      </c>
      <c r="K117" s="208" t="s">
        <v>234</v>
      </c>
      <c r="L117" s="62"/>
      <c r="M117" s="213" t="s">
        <v>22</v>
      </c>
      <c r="N117" s="214" t="s">
        <v>49</v>
      </c>
      <c r="O117" s="43"/>
      <c r="P117" s="215">
        <f>O117*H117</f>
        <v>0</v>
      </c>
      <c r="Q117" s="215">
        <v>0</v>
      </c>
      <c r="R117" s="215">
        <f>Q117*H117</f>
        <v>0</v>
      </c>
      <c r="S117" s="215">
        <v>0</v>
      </c>
      <c r="T117" s="216">
        <f>S117*H117</f>
        <v>0</v>
      </c>
      <c r="AR117" s="25" t="s">
        <v>221</v>
      </c>
      <c r="AT117" s="25" t="s">
        <v>216</v>
      </c>
      <c r="AU117" s="25" t="s">
        <v>86</v>
      </c>
      <c r="AY117" s="25" t="s">
        <v>214</v>
      </c>
      <c r="BE117" s="217">
        <f>IF(N117="základní",J117,0)</f>
        <v>0</v>
      </c>
      <c r="BF117" s="217">
        <f>IF(N117="snížená",J117,0)</f>
        <v>0</v>
      </c>
      <c r="BG117" s="217">
        <f>IF(N117="zákl. přenesená",J117,0)</f>
        <v>0</v>
      </c>
      <c r="BH117" s="217">
        <f>IF(N117="sníž. přenesená",J117,0)</f>
        <v>0</v>
      </c>
      <c r="BI117" s="217">
        <f>IF(N117="nulová",J117,0)</f>
        <v>0</v>
      </c>
      <c r="BJ117" s="25" t="s">
        <v>24</v>
      </c>
      <c r="BK117" s="217">
        <f>ROUND(I117*H117,2)</f>
        <v>0</v>
      </c>
      <c r="BL117" s="25" t="s">
        <v>221</v>
      </c>
      <c r="BM117" s="25" t="s">
        <v>1953</v>
      </c>
    </row>
    <row r="118" spans="2:47" s="1" customFormat="1" ht="13.5">
      <c r="B118" s="42"/>
      <c r="C118" s="64"/>
      <c r="D118" s="218" t="s">
        <v>223</v>
      </c>
      <c r="E118" s="64"/>
      <c r="F118" s="219" t="s">
        <v>1954</v>
      </c>
      <c r="G118" s="64"/>
      <c r="H118" s="64"/>
      <c r="I118" s="174"/>
      <c r="J118" s="64"/>
      <c r="K118" s="64"/>
      <c r="L118" s="62"/>
      <c r="M118" s="220"/>
      <c r="N118" s="43"/>
      <c r="O118" s="43"/>
      <c r="P118" s="43"/>
      <c r="Q118" s="43"/>
      <c r="R118" s="43"/>
      <c r="S118" s="43"/>
      <c r="T118" s="79"/>
      <c r="AT118" s="25" t="s">
        <v>223</v>
      </c>
      <c r="AU118" s="25" t="s">
        <v>86</v>
      </c>
    </row>
    <row r="119" spans="2:51" s="12" customFormat="1" ht="13.5">
      <c r="B119" s="221"/>
      <c r="C119" s="222"/>
      <c r="D119" s="223" t="s">
        <v>224</v>
      </c>
      <c r="E119" s="224" t="s">
        <v>22</v>
      </c>
      <c r="F119" s="225" t="s">
        <v>1955</v>
      </c>
      <c r="G119" s="222"/>
      <c r="H119" s="226">
        <v>4.025</v>
      </c>
      <c r="I119" s="227"/>
      <c r="J119" s="222"/>
      <c r="K119" s="222"/>
      <c r="L119" s="228"/>
      <c r="M119" s="229"/>
      <c r="N119" s="230"/>
      <c r="O119" s="230"/>
      <c r="P119" s="230"/>
      <c r="Q119" s="230"/>
      <c r="R119" s="230"/>
      <c r="S119" s="230"/>
      <c r="T119" s="231"/>
      <c r="AT119" s="232" t="s">
        <v>224</v>
      </c>
      <c r="AU119" s="232" t="s">
        <v>86</v>
      </c>
      <c r="AV119" s="12" t="s">
        <v>86</v>
      </c>
      <c r="AW119" s="12" t="s">
        <v>41</v>
      </c>
      <c r="AX119" s="12" t="s">
        <v>24</v>
      </c>
      <c r="AY119" s="232" t="s">
        <v>214</v>
      </c>
    </row>
    <row r="120" spans="2:65" s="1" customFormat="1" ht="31.5" customHeight="1">
      <c r="B120" s="42"/>
      <c r="C120" s="206" t="s">
        <v>29</v>
      </c>
      <c r="D120" s="206" t="s">
        <v>216</v>
      </c>
      <c r="E120" s="207" t="s">
        <v>1956</v>
      </c>
      <c r="F120" s="208" t="s">
        <v>1957</v>
      </c>
      <c r="G120" s="209" t="s">
        <v>359</v>
      </c>
      <c r="H120" s="210">
        <v>208.7</v>
      </c>
      <c r="I120" s="211"/>
      <c r="J120" s="212">
        <f>ROUND(I120*H120,2)</f>
        <v>0</v>
      </c>
      <c r="K120" s="208" t="s">
        <v>234</v>
      </c>
      <c r="L120" s="62"/>
      <c r="M120" s="213" t="s">
        <v>22</v>
      </c>
      <c r="N120" s="214" t="s">
        <v>49</v>
      </c>
      <c r="O120" s="43"/>
      <c r="P120" s="215">
        <f>O120*H120</f>
        <v>0</v>
      </c>
      <c r="Q120" s="215">
        <v>0</v>
      </c>
      <c r="R120" s="215">
        <f>Q120*H120</f>
        <v>0</v>
      </c>
      <c r="S120" s="215">
        <v>0</v>
      </c>
      <c r="T120" s="216">
        <f>S120*H120</f>
        <v>0</v>
      </c>
      <c r="AR120" s="25" t="s">
        <v>221</v>
      </c>
      <c r="AT120" s="25" t="s">
        <v>216</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221</v>
      </c>
      <c r="BM120" s="25" t="s">
        <v>1958</v>
      </c>
    </row>
    <row r="121" spans="2:47" s="1" customFormat="1" ht="27">
      <c r="B121" s="42"/>
      <c r="C121" s="64"/>
      <c r="D121" s="218" t="s">
        <v>223</v>
      </c>
      <c r="E121" s="64"/>
      <c r="F121" s="219" t="s">
        <v>1959</v>
      </c>
      <c r="G121" s="64"/>
      <c r="H121" s="64"/>
      <c r="I121" s="174"/>
      <c r="J121" s="64"/>
      <c r="K121" s="64"/>
      <c r="L121" s="62"/>
      <c r="M121" s="220"/>
      <c r="N121" s="43"/>
      <c r="O121" s="43"/>
      <c r="P121" s="43"/>
      <c r="Q121" s="43"/>
      <c r="R121" s="43"/>
      <c r="S121" s="43"/>
      <c r="T121" s="79"/>
      <c r="AT121" s="25" t="s">
        <v>223</v>
      </c>
      <c r="AU121" s="25" t="s">
        <v>86</v>
      </c>
    </row>
    <row r="122" spans="2:51" s="12" customFormat="1" ht="13.5">
      <c r="B122" s="221"/>
      <c r="C122" s="222"/>
      <c r="D122" s="218" t="s">
        <v>224</v>
      </c>
      <c r="E122" s="233" t="s">
        <v>22</v>
      </c>
      <c r="F122" s="234" t="s">
        <v>1916</v>
      </c>
      <c r="G122" s="222"/>
      <c r="H122" s="235">
        <v>208.7</v>
      </c>
      <c r="I122" s="227"/>
      <c r="J122" s="222"/>
      <c r="K122" s="222"/>
      <c r="L122" s="228"/>
      <c r="M122" s="229"/>
      <c r="N122" s="230"/>
      <c r="O122" s="230"/>
      <c r="P122" s="230"/>
      <c r="Q122" s="230"/>
      <c r="R122" s="230"/>
      <c r="S122" s="230"/>
      <c r="T122" s="231"/>
      <c r="AT122" s="232" t="s">
        <v>224</v>
      </c>
      <c r="AU122" s="232" t="s">
        <v>86</v>
      </c>
      <c r="AV122" s="12" t="s">
        <v>86</v>
      </c>
      <c r="AW122" s="12" t="s">
        <v>41</v>
      </c>
      <c r="AX122" s="12" t="s">
        <v>24</v>
      </c>
      <c r="AY122" s="232" t="s">
        <v>214</v>
      </c>
    </row>
    <row r="123" spans="2:63" s="11" customFormat="1" ht="29.85" customHeight="1">
      <c r="B123" s="189"/>
      <c r="C123" s="190"/>
      <c r="D123" s="203" t="s">
        <v>77</v>
      </c>
      <c r="E123" s="204" t="s">
        <v>270</v>
      </c>
      <c r="F123" s="204" t="s">
        <v>404</v>
      </c>
      <c r="G123" s="190"/>
      <c r="H123" s="190"/>
      <c r="I123" s="193"/>
      <c r="J123" s="205">
        <f>BK123</f>
        <v>0</v>
      </c>
      <c r="K123" s="190"/>
      <c r="L123" s="195"/>
      <c r="M123" s="196"/>
      <c r="N123" s="197"/>
      <c r="O123" s="197"/>
      <c r="P123" s="198">
        <f>SUM(P124:P129)</f>
        <v>0</v>
      </c>
      <c r="Q123" s="197"/>
      <c r="R123" s="198">
        <f>SUM(R124:R129)</f>
        <v>12.9554184</v>
      </c>
      <c r="S123" s="197"/>
      <c r="T123" s="199">
        <f>SUM(T124:T129)</f>
        <v>0</v>
      </c>
      <c r="AR123" s="200" t="s">
        <v>24</v>
      </c>
      <c r="AT123" s="201" t="s">
        <v>77</v>
      </c>
      <c r="AU123" s="201" t="s">
        <v>24</v>
      </c>
      <c r="AY123" s="200" t="s">
        <v>214</v>
      </c>
      <c r="BK123" s="202">
        <f>SUM(BK124:BK129)</f>
        <v>0</v>
      </c>
    </row>
    <row r="124" spans="2:65" s="1" customFormat="1" ht="31.5" customHeight="1">
      <c r="B124" s="42"/>
      <c r="C124" s="206" t="s">
        <v>282</v>
      </c>
      <c r="D124" s="206" t="s">
        <v>216</v>
      </c>
      <c r="E124" s="207" t="s">
        <v>1960</v>
      </c>
      <c r="F124" s="208" t="s">
        <v>1961</v>
      </c>
      <c r="G124" s="209" t="s">
        <v>307</v>
      </c>
      <c r="H124" s="210">
        <v>51.6</v>
      </c>
      <c r="I124" s="211"/>
      <c r="J124" s="212">
        <f>ROUND(I124*H124,2)</f>
        <v>0</v>
      </c>
      <c r="K124" s="208" t="s">
        <v>234</v>
      </c>
      <c r="L124" s="62"/>
      <c r="M124" s="213" t="s">
        <v>22</v>
      </c>
      <c r="N124" s="214" t="s">
        <v>49</v>
      </c>
      <c r="O124" s="43"/>
      <c r="P124" s="215">
        <f>O124*H124</f>
        <v>0</v>
      </c>
      <c r="Q124" s="215">
        <v>0.20219</v>
      </c>
      <c r="R124" s="215">
        <f>Q124*H124</f>
        <v>10.433004</v>
      </c>
      <c r="S124" s="215">
        <v>0</v>
      </c>
      <c r="T124" s="216">
        <f>S124*H124</f>
        <v>0</v>
      </c>
      <c r="AR124" s="25" t="s">
        <v>221</v>
      </c>
      <c r="AT124" s="25" t="s">
        <v>216</v>
      </c>
      <c r="AU124" s="25" t="s">
        <v>86</v>
      </c>
      <c r="AY124" s="25" t="s">
        <v>214</v>
      </c>
      <c r="BE124" s="217">
        <f>IF(N124="základní",J124,0)</f>
        <v>0</v>
      </c>
      <c r="BF124" s="217">
        <f>IF(N124="snížená",J124,0)</f>
        <v>0</v>
      </c>
      <c r="BG124" s="217">
        <f>IF(N124="zákl. přenesená",J124,0)</f>
        <v>0</v>
      </c>
      <c r="BH124" s="217">
        <f>IF(N124="sníž. přenesená",J124,0)</f>
        <v>0</v>
      </c>
      <c r="BI124" s="217">
        <f>IF(N124="nulová",J124,0)</f>
        <v>0</v>
      </c>
      <c r="BJ124" s="25" t="s">
        <v>24</v>
      </c>
      <c r="BK124" s="217">
        <f>ROUND(I124*H124,2)</f>
        <v>0</v>
      </c>
      <c r="BL124" s="25" t="s">
        <v>221</v>
      </c>
      <c r="BM124" s="25" t="s">
        <v>1962</v>
      </c>
    </row>
    <row r="125" spans="2:47" s="1" customFormat="1" ht="40.5">
      <c r="B125" s="42"/>
      <c r="C125" s="64"/>
      <c r="D125" s="218" t="s">
        <v>223</v>
      </c>
      <c r="E125" s="64"/>
      <c r="F125" s="219" t="s">
        <v>1963</v>
      </c>
      <c r="G125" s="64"/>
      <c r="H125" s="64"/>
      <c r="I125" s="174"/>
      <c r="J125" s="64"/>
      <c r="K125" s="64"/>
      <c r="L125" s="62"/>
      <c r="M125" s="220"/>
      <c r="N125" s="43"/>
      <c r="O125" s="43"/>
      <c r="P125" s="43"/>
      <c r="Q125" s="43"/>
      <c r="R125" s="43"/>
      <c r="S125" s="43"/>
      <c r="T125" s="79"/>
      <c r="AT125" s="25" t="s">
        <v>223</v>
      </c>
      <c r="AU125" s="25" t="s">
        <v>86</v>
      </c>
    </row>
    <row r="126" spans="2:51" s="12" customFormat="1" ht="13.5">
      <c r="B126" s="221"/>
      <c r="C126" s="222"/>
      <c r="D126" s="223" t="s">
        <v>224</v>
      </c>
      <c r="E126" s="224" t="s">
        <v>162</v>
      </c>
      <c r="F126" s="225" t="s">
        <v>1964</v>
      </c>
      <c r="G126" s="222"/>
      <c r="H126" s="226">
        <v>51.6</v>
      </c>
      <c r="I126" s="227"/>
      <c r="J126" s="222"/>
      <c r="K126" s="222"/>
      <c r="L126" s="228"/>
      <c r="M126" s="229"/>
      <c r="N126" s="230"/>
      <c r="O126" s="230"/>
      <c r="P126" s="230"/>
      <c r="Q126" s="230"/>
      <c r="R126" s="230"/>
      <c r="S126" s="230"/>
      <c r="T126" s="231"/>
      <c r="AT126" s="232" t="s">
        <v>224</v>
      </c>
      <c r="AU126" s="232" t="s">
        <v>86</v>
      </c>
      <c r="AV126" s="12" t="s">
        <v>86</v>
      </c>
      <c r="AW126" s="12" t="s">
        <v>41</v>
      </c>
      <c r="AX126" s="12" t="s">
        <v>24</v>
      </c>
      <c r="AY126" s="232" t="s">
        <v>214</v>
      </c>
    </row>
    <row r="127" spans="2:65" s="1" customFormat="1" ht="22.5" customHeight="1">
      <c r="B127" s="42"/>
      <c r="C127" s="236" t="s">
        <v>288</v>
      </c>
      <c r="D127" s="236" t="s">
        <v>179</v>
      </c>
      <c r="E127" s="237" t="s">
        <v>1965</v>
      </c>
      <c r="F127" s="238" t="s">
        <v>1966</v>
      </c>
      <c r="G127" s="239" t="s">
        <v>313</v>
      </c>
      <c r="H127" s="240">
        <v>104.232</v>
      </c>
      <c r="I127" s="241"/>
      <c r="J127" s="242">
        <f>ROUND(I127*H127,2)</f>
        <v>0</v>
      </c>
      <c r="K127" s="238" t="s">
        <v>234</v>
      </c>
      <c r="L127" s="243"/>
      <c r="M127" s="244" t="s">
        <v>22</v>
      </c>
      <c r="N127" s="245" t="s">
        <v>49</v>
      </c>
      <c r="O127" s="43"/>
      <c r="P127" s="215">
        <f>O127*H127</f>
        <v>0</v>
      </c>
      <c r="Q127" s="215">
        <v>0.0242</v>
      </c>
      <c r="R127" s="215">
        <f>Q127*H127</f>
        <v>2.5224143999999997</v>
      </c>
      <c r="S127" s="215">
        <v>0</v>
      </c>
      <c r="T127" s="216">
        <f>S127*H127</f>
        <v>0</v>
      </c>
      <c r="AR127" s="25" t="s">
        <v>262</v>
      </c>
      <c r="AT127" s="25" t="s">
        <v>179</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221</v>
      </c>
      <c r="BM127" s="25" t="s">
        <v>1967</v>
      </c>
    </row>
    <row r="128" spans="2:47" s="1" customFormat="1" ht="13.5">
      <c r="B128" s="42"/>
      <c r="C128" s="64"/>
      <c r="D128" s="218" t="s">
        <v>223</v>
      </c>
      <c r="E128" s="64"/>
      <c r="F128" s="219" t="s">
        <v>1968</v>
      </c>
      <c r="G128" s="64"/>
      <c r="H128" s="64"/>
      <c r="I128" s="174"/>
      <c r="J128" s="64"/>
      <c r="K128" s="64"/>
      <c r="L128" s="62"/>
      <c r="M128" s="220"/>
      <c r="N128" s="43"/>
      <c r="O128" s="43"/>
      <c r="P128" s="43"/>
      <c r="Q128" s="43"/>
      <c r="R128" s="43"/>
      <c r="S128" s="43"/>
      <c r="T128" s="79"/>
      <c r="AT128" s="25" t="s">
        <v>223</v>
      </c>
      <c r="AU128" s="25" t="s">
        <v>86</v>
      </c>
    </row>
    <row r="129" spans="2:51" s="12" customFormat="1" ht="13.5">
      <c r="B129" s="221"/>
      <c r="C129" s="222"/>
      <c r="D129" s="218" t="s">
        <v>224</v>
      </c>
      <c r="E129" s="233" t="s">
        <v>22</v>
      </c>
      <c r="F129" s="234" t="s">
        <v>1969</v>
      </c>
      <c r="G129" s="222"/>
      <c r="H129" s="235">
        <v>104.232</v>
      </c>
      <c r="I129" s="227"/>
      <c r="J129" s="222"/>
      <c r="K129" s="222"/>
      <c r="L129" s="228"/>
      <c r="M129" s="229"/>
      <c r="N129" s="230"/>
      <c r="O129" s="230"/>
      <c r="P129" s="230"/>
      <c r="Q129" s="230"/>
      <c r="R129" s="230"/>
      <c r="S129" s="230"/>
      <c r="T129" s="231"/>
      <c r="AT129" s="232" t="s">
        <v>224</v>
      </c>
      <c r="AU129" s="232" t="s">
        <v>86</v>
      </c>
      <c r="AV129" s="12" t="s">
        <v>86</v>
      </c>
      <c r="AW129" s="12" t="s">
        <v>41</v>
      </c>
      <c r="AX129" s="12" t="s">
        <v>24</v>
      </c>
      <c r="AY129" s="232" t="s">
        <v>214</v>
      </c>
    </row>
    <row r="130" spans="2:63" s="11" customFormat="1" ht="29.85" customHeight="1">
      <c r="B130" s="189"/>
      <c r="C130" s="190"/>
      <c r="D130" s="203" t="s">
        <v>77</v>
      </c>
      <c r="E130" s="204" t="s">
        <v>444</v>
      </c>
      <c r="F130" s="204" t="s">
        <v>445</v>
      </c>
      <c r="G130" s="190"/>
      <c r="H130" s="190"/>
      <c r="I130" s="193"/>
      <c r="J130" s="205">
        <f>BK130</f>
        <v>0</v>
      </c>
      <c r="K130" s="190"/>
      <c r="L130" s="195"/>
      <c r="M130" s="196"/>
      <c r="N130" s="197"/>
      <c r="O130" s="197"/>
      <c r="P130" s="198">
        <f>SUM(P131:P132)</f>
        <v>0</v>
      </c>
      <c r="Q130" s="197"/>
      <c r="R130" s="198">
        <f>SUM(R131:R132)</f>
        <v>0</v>
      </c>
      <c r="S130" s="197"/>
      <c r="T130" s="199">
        <f>SUM(T131:T132)</f>
        <v>0</v>
      </c>
      <c r="AR130" s="200" t="s">
        <v>24</v>
      </c>
      <c r="AT130" s="201" t="s">
        <v>77</v>
      </c>
      <c r="AU130" s="201" t="s">
        <v>24</v>
      </c>
      <c r="AY130" s="200" t="s">
        <v>214</v>
      </c>
      <c r="BK130" s="202">
        <f>SUM(BK131:BK132)</f>
        <v>0</v>
      </c>
    </row>
    <row r="131" spans="2:65" s="1" customFormat="1" ht="31.5" customHeight="1">
      <c r="B131" s="42"/>
      <c r="C131" s="206" t="s">
        <v>293</v>
      </c>
      <c r="D131" s="206" t="s">
        <v>216</v>
      </c>
      <c r="E131" s="207" t="s">
        <v>1970</v>
      </c>
      <c r="F131" s="208" t="s">
        <v>1971</v>
      </c>
      <c r="G131" s="209" t="s">
        <v>373</v>
      </c>
      <c r="H131" s="210">
        <v>12.955</v>
      </c>
      <c r="I131" s="211"/>
      <c r="J131" s="212">
        <f>ROUND(I131*H131,2)</f>
        <v>0</v>
      </c>
      <c r="K131" s="208" t="s">
        <v>234</v>
      </c>
      <c r="L131" s="62"/>
      <c r="M131" s="213" t="s">
        <v>22</v>
      </c>
      <c r="N131" s="214" t="s">
        <v>49</v>
      </c>
      <c r="O131" s="43"/>
      <c r="P131" s="215">
        <f>O131*H131</f>
        <v>0</v>
      </c>
      <c r="Q131" s="215">
        <v>0</v>
      </c>
      <c r="R131" s="215">
        <f>Q131*H131</f>
        <v>0</v>
      </c>
      <c r="S131" s="215">
        <v>0</v>
      </c>
      <c r="T131" s="216">
        <f>S131*H131</f>
        <v>0</v>
      </c>
      <c r="AR131" s="25" t="s">
        <v>221</v>
      </c>
      <c r="AT131" s="25" t="s">
        <v>216</v>
      </c>
      <c r="AU131" s="25" t="s">
        <v>86</v>
      </c>
      <c r="AY131" s="25" t="s">
        <v>214</v>
      </c>
      <c r="BE131" s="217">
        <f>IF(N131="základní",J131,0)</f>
        <v>0</v>
      </c>
      <c r="BF131" s="217">
        <f>IF(N131="snížená",J131,0)</f>
        <v>0</v>
      </c>
      <c r="BG131" s="217">
        <f>IF(N131="zákl. přenesená",J131,0)</f>
        <v>0</v>
      </c>
      <c r="BH131" s="217">
        <f>IF(N131="sníž. přenesená",J131,0)</f>
        <v>0</v>
      </c>
      <c r="BI131" s="217">
        <f>IF(N131="nulová",J131,0)</f>
        <v>0</v>
      </c>
      <c r="BJ131" s="25" t="s">
        <v>24</v>
      </c>
      <c r="BK131" s="217">
        <f>ROUND(I131*H131,2)</f>
        <v>0</v>
      </c>
      <c r="BL131" s="25" t="s">
        <v>221</v>
      </c>
      <c r="BM131" s="25" t="s">
        <v>1972</v>
      </c>
    </row>
    <row r="132" spans="2:47" s="1" customFormat="1" ht="27">
      <c r="B132" s="42"/>
      <c r="C132" s="64"/>
      <c r="D132" s="218" t="s">
        <v>223</v>
      </c>
      <c r="E132" s="64"/>
      <c r="F132" s="219" t="s">
        <v>1973</v>
      </c>
      <c r="G132" s="64"/>
      <c r="H132" s="64"/>
      <c r="I132" s="174"/>
      <c r="J132" s="64"/>
      <c r="K132" s="64"/>
      <c r="L132" s="62"/>
      <c r="M132" s="271"/>
      <c r="N132" s="272"/>
      <c r="O132" s="272"/>
      <c r="P132" s="272"/>
      <c r="Q132" s="272"/>
      <c r="R132" s="272"/>
      <c r="S132" s="272"/>
      <c r="T132" s="273"/>
      <c r="AT132" s="25" t="s">
        <v>223</v>
      </c>
      <c r="AU132" s="25" t="s">
        <v>86</v>
      </c>
    </row>
    <row r="133" spans="2:12" s="1" customFormat="1" ht="6.95" customHeight="1">
      <c r="B133" s="57"/>
      <c r="C133" s="58"/>
      <c r="D133" s="58"/>
      <c r="E133" s="58"/>
      <c r="F133" s="58"/>
      <c r="G133" s="58"/>
      <c r="H133" s="58"/>
      <c r="I133" s="150"/>
      <c r="J133" s="58"/>
      <c r="K133" s="58"/>
      <c r="L133" s="62"/>
    </row>
  </sheetData>
  <sheetProtection password="CC35" sheet="1" objects="1" scenarios="1" formatCells="0" formatColumns="0" formatRows="0" sort="0" autoFilter="0"/>
  <autoFilter ref="C86:K132"/>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109</v>
      </c>
      <c r="AZ2" s="126" t="s">
        <v>162</v>
      </c>
      <c r="BA2" s="126" t="s">
        <v>22</v>
      </c>
      <c r="BB2" s="126" t="s">
        <v>22</v>
      </c>
      <c r="BC2" s="126" t="s">
        <v>1974</v>
      </c>
      <c r="BD2" s="126" t="s">
        <v>86</v>
      </c>
    </row>
    <row r="3" spans="2:56" ht="6.95" customHeight="1">
      <c r="B3" s="26"/>
      <c r="C3" s="27"/>
      <c r="D3" s="27"/>
      <c r="E3" s="27"/>
      <c r="F3" s="27"/>
      <c r="G3" s="27"/>
      <c r="H3" s="27"/>
      <c r="I3" s="127"/>
      <c r="J3" s="27"/>
      <c r="K3" s="28"/>
      <c r="AT3" s="25" t="s">
        <v>86</v>
      </c>
      <c r="AZ3" s="126" t="s">
        <v>1975</v>
      </c>
      <c r="BA3" s="126" t="s">
        <v>22</v>
      </c>
      <c r="BB3" s="126" t="s">
        <v>22</v>
      </c>
      <c r="BC3" s="126" t="s">
        <v>1976</v>
      </c>
      <c r="BD3" s="126" t="s">
        <v>86</v>
      </c>
    </row>
    <row r="4" spans="2:56" ht="36.95" customHeight="1">
      <c r="B4" s="29"/>
      <c r="C4" s="30"/>
      <c r="D4" s="31" t="s">
        <v>166</v>
      </c>
      <c r="E4" s="30"/>
      <c r="F4" s="30"/>
      <c r="G4" s="30"/>
      <c r="H4" s="30"/>
      <c r="I4" s="128"/>
      <c r="J4" s="30"/>
      <c r="K4" s="32"/>
      <c r="M4" s="33" t="s">
        <v>12</v>
      </c>
      <c r="AT4" s="25" t="s">
        <v>6</v>
      </c>
      <c r="AZ4" s="126" t="s">
        <v>1977</v>
      </c>
      <c r="BA4" s="126" t="s">
        <v>22</v>
      </c>
      <c r="BB4" s="126" t="s">
        <v>22</v>
      </c>
      <c r="BC4" s="126" t="s">
        <v>1978</v>
      </c>
      <c r="BD4" s="126" t="s">
        <v>86</v>
      </c>
    </row>
    <row r="5" spans="2:56" ht="6.95" customHeight="1">
      <c r="B5" s="29"/>
      <c r="C5" s="30"/>
      <c r="D5" s="30"/>
      <c r="E5" s="30"/>
      <c r="F5" s="30"/>
      <c r="G5" s="30"/>
      <c r="H5" s="30"/>
      <c r="I5" s="128"/>
      <c r="J5" s="30"/>
      <c r="K5" s="32"/>
      <c r="AZ5" s="126" t="s">
        <v>1979</v>
      </c>
      <c r="BA5" s="126" t="s">
        <v>22</v>
      </c>
      <c r="BB5" s="126" t="s">
        <v>22</v>
      </c>
      <c r="BC5" s="126" t="s">
        <v>1980</v>
      </c>
      <c r="BD5" s="126" t="s">
        <v>86</v>
      </c>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1981</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ROUND(J87,2)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ROUND(SUM(BE87:BE195),2)</f>
        <v>0</v>
      </c>
      <c r="G32" s="43"/>
      <c r="H32" s="43"/>
      <c r="I32" s="142">
        <v>0.21</v>
      </c>
      <c r="J32" s="141">
        <f>ROUND(ROUND((SUM(BE87:BE195)),2)*I32,2)</f>
        <v>0</v>
      </c>
      <c r="K32" s="46"/>
    </row>
    <row r="33" spans="2:11" s="1" customFormat="1" ht="14.45" customHeight="1">
      <c r="B33" s="42"/>
      <c r="C33" s="43"/>
      <c r="D33" s="43"/>
      <c r="E33" s="50" t="s">
        <v>50</v>
      </c>
      <c r="F33" s="141">
        <f>ROUND(SUM(BF87:BF195),2)</f>
        <v>0</v>
      </c>
      <c r="G33" s="43"/>
      <c r="H33" s="43"/>
      <c r="I33" s="142">
        <v>0.15</v>
      </c>
      <c r="J33" s="141">
        <f>ROUND(ROUND((SUM(BF87:BF195)),2)*I33,2)</f>
        <v>0</v>
      </c>
      <c r="K33" s="46"/>
    </row>
    <row r="34" spans="2:11" s="1" customFormat="1" ht="14.45" customHeight="1" hidden="1">
      <c r="B34" s="42"/>
      <c r="C34" s="43"/>
      <c r="D34" s="43"/>
      <c r="E34" s="50" t="s">
        <v>51</v>
      </c>
      <c r="F34" s="141">
        <f>ROUND(SUM(BG87:BG195),2)</f>
        <v>0</v>
      </c>
      <c r="G34" s="43"/>
      <c r="H34" s="43"/>
      <c r="I34" s="142">
        <v>0.21</v>
      </c>
      <c r="J34" s="141">
        <v>0</v>
      </c>
      <c r="K34" s="46"/>
    </row>
    <row r="35" spans="2:11" s="1" customFormat="1" ht="14.45" customHeight="1" hidden="1">
      <c r="B35" s="42"/>
      <c r="C35" s="43"/>
      <c r="D35" s="43"/>
      <c r="E35" s="50" t="s">
        <v>52</v>
      </c>
      <c r="F35" s="141">
        <f>ROUND(SUM(BH87:BH195),2)</f>
        <v>0</v>
      </c>
      <c r="G35" s="43"/>
      <c r="H35" s="43"/>
      <c r="I35" s="142">
        <v>0.15</v>
      </c>
      <c r="J35" s="141">
        <v>0</v>
      </c>
      <c r="K35" s="46"/>
    </row>
    <row r="36" spans="2:11" s="1" customFormat="1" ht="14.45" customHeight="1" hidden="1">
      <c r="B36" s="42"/>
      <c r="C36" s="43"/>
      <c r="D36" s="43"/>
      <c r="E36" s="50" t="s">
        <v>53</v>
      </c>
      <c r="F36" s="141">
        <f>ROUND(SUM(BI87:BI195),2)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SO-01-7 - Terénní a sadové úpravy, oplocení</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J87</f>
        <v>0</v>
      </c>
      <c r="K60" s="46"/>
      <c r="AU60" s="25" t="s">
        <v>189</v>
      </c>
    </row>
    <row r="61" spans="2:11" s="8" customFormat="1" ht="24.95" customHeight="1">
      <c r="B61" s="160"/>
      <c r="C61" s="161"/>
      <c r="D61" s="162" t="s">
        <v>190</v>
      </c>
      <c r="E61" s="163"/>
      <c r="F61" s="163"/>
      <c r="G61" s="163"/>
      <c r="H61" s="163"/>
      <c r="I61" s="164"/>
      <c r="J61" s="165">
        <f>J88</f>
        <v>0</v>
      </c>
      <c r="K61" s="166"/>
    </row>
    <row r="62" spans="2:11" s="9" customFormat="1" ht="19.9" customHeight="1">
      <c r="B62" s="167"/>
      <c r="C62" s="168"/>
      <c r="D62" s="169" t="s">
        <v>191</v>
      </c>
      <c r="E62" s="170"/>
      <c r="F62" s="170"/>
      <c r="G62" s="170"/>
      <c r="H62" s="170"/>
      <c r="I62" s="171"/>
      <c r="J62" s="172">
        <f>J89</f>
        <v>0</v>
      </c>
      <c r="K62" s="173"/>
    </row>
    <row r="63" spans="2:11" s="9" customFormat="1" ht="19.9" customHeight="1">
      <c r="B63" s="167"/>
      <c r="C63" s="168"/>
      <c r="D63" s="169" t="s">
        <v>192</v>
      </c>
      <c r="E63" s="170"/>
      <c r="F63" s="170"/>
      <c r="G63" s="170"/>
      <c r="H63" s="170"/>
      <c r="I63" s="171"/>
      <c r="J63" s="172">
        <f>J143</f>
        <v>0</v>
      </c>
      <c r="K63" s="173"/>
    </row>
    <row r="64" spans="2:11" s="9" customFormat="1" ht="19.9" customHeight="1">
      <c r="B64" s="167"/>
      <c r="C64" s="168"/>
      <c r="D64" s="169" t="s">
        <v>193</v>
      </c>
      <c r="E64" s="170"/>
      <c r="F64" s="170"/>
      <c r="G64" s="170"/>
      <c r="H64" s="170"/>
      <c r="I64" s="171"/>
      <c r="J64" s="172">
        <f>J158</f>
        <v>0</v>
      </c>
      <c r="K64" s="173"/>
    </row>
    <row r="65" spans="2:11" s="9" customFormat="1" ht="19.9" customHeight="1">
      <c r="B65" s="167"/>
      <c r="C65" s="168"/>
      <c r="D65" s="169" t="s">
        <v>1746</v>
      </c>
      <c r="E65" s="170"/>
      <c r="F65" s="170"/>
      <c r="G65" s="170"/>
      <c r="H65" s="170"/>
      <c r="I65" s="171"/>
      <c r="J65" s="172">
        <f>J193</f>
        <v>0</v>
      </c>
      <c r="K65" s="173"/>
    </row>
    <row r="66" spans="2:11" s="1" customFormat="1" ht="21.75" customHeight="1">
      <c r="B66" s="42"/>
      <c r="C66" s="43"/>
      <c r="D66" s="43"/>
      <c r="E66" s="43"/>
      <c r="F66" s="43"/>
      <c r="G66" s="43"/>
      <c r="H66" s="43"/>
      <c r="I66" s="129"/>
      <c r="J66" s="43"/>
      <c r="K66" s="46"/>
    </row>
    <row r="67" spans="2:11" s="1" customFormat="1" ht="6.95" customHeight="1">
      <c r="B67" s="57"/>
      <c r="C67" s="58"/>
      <c r="D67" s="58"/>
      <c r="E67" s="58"/>
      <c r="F67" s="58"/>
      <c r="G67" s="58"/>
      <c r="H67" s="58"/>
      <c r="I67" s="150"/>
      <c r="J67" s="58"/>
      <c r="K67" s="59"/>
    </row>
    <row r="71" spans="2:12" s="1" customFormat="1" ht="6.95" customHeight="1">
      <c r="B71" s="60"/>
      <c r="C71" s="61"/>
      <c r="D71" s="61"/>
      <c r="E71" s="61"/>
      <c r="F71" s="61"/>
      <c r="G71" s="61"/>
      <c r="H71" s="61"/>
      <c r="I71" s="153"/>
      <c r="J71" s="61"/>
      <c r="K71" s="61"/>
      <c r="L71" s="62"/>
    </row>
    <row r="72" spans="2:12" s="1" customFormat="1" ht="36.95" customHeight="1">
      <c r="B72" s="42"/>
      <c r="C72" s="63" t="s">
        <v>198</v>
      </c>
      <c r="D72" s="64"/>
      <c r="E72" s="64"/>
      <c r="F72" s="64"/>
      <c r="G72" s="64"/>
      <c r="H72" s="64"/>
      <c r="I72" s="174"/>
      <c r="J72" s="64"/>
      <c r="K72" s="64"/>
      <c r="L72" s="62"/>
    </row>
    <row r="73" spans="2:12" s="1" customFormat="1" ht="6.95" customHeight="1">
      <c r="B73" s="42"/>
      <c r="C73" s="64"/>
      <c r="D73" s="64"/>
      <c r="E73" s="64"/>
      <c r="F73" s="64"/>
      <c r="G73" s="64"/>
      <c r="H73" s="64"/>
      <c r="I73" s="174"/>
      <c r="J73" s="64"/>
      <c r="K73" s="64"/>
      <c r="L73" s="62"/>
    </row>
    <row r="74" spans="2:12" s="1" customFormat="1" ht="14.45" customHeight="1">
      <c r="B74" s="42"/>
      <c r="C74" s="66" t="s">
        <v>18</v>
      </c>
      <c r="D74" s="64"/>
      <c r="E74" s="64"/>
      <c r="F74" s="64"/>
      <c r="G74" s="64"/>
      <c r="H74" s="64"/>
      <c r="I74" s="174"/>
      <c r="J74" s="64"/>
      <c r="K74" s="64"/>
      <c r="L74" s="62"/>
    </row>
    <row r="75" spans="2:12" s="1" customFormat="1" ht="22.5" customHeight="1">
      <c r="B75" s="42"/>
      <c r="C75" s="64"/>
      <c r="D75" s="64"/>
      <c r="E75" s="421" t="str">
        <f>E7</f>
        <v>Splašková kanalizace a ČOV Drhovy</v>
      </c>
      <c r="F75" s="422"/>
      <c r="G75" s="422"/>
      <c r="H75" s="422"/>
      <c r="I75" s="174"/>
      <c r="J75" s="64"/>
      <c r="K75" s="64"/>
      <c r="L75" s="62"/>
    </row>
    <row r="76" spans="2:12" ht="13.5">
      <c r="B76" s="29"/>
      <c r="C76" s="66" t="s">
        <v>175</v>
      </c>
      <c r="D76" s="175"/>
      <c r="E76" s="175"/>
      <c r="F76" s="175"/>
      <c r="G76" s="175"/>
      <c r="H76" s="175"/>
      <c r="J76" s="175"/>
      <c r="K76" s="175"/>
      <c r="L76" s="176"/>
    </row>
    <row r="77" spans="2:12" s="1" customFormat="1" ht="22.5" customHeight="1">
      <c r="B77" s="42"/>
      <c r="C77" s="64"/>
      <c r="D77" s="64"/>
      <c r="E77" s="421" t="s">
        <v>178</v>
      </c>
      <c r="F77" s="423"/>
      <c r="G77" s="423"/>
      <c r="H77" s="423"/>
      <c r="I77" s="174"/>
      <c r="J77" s="64"/>
      <c r="K77" s="64"/>
      <c r="L77" s="62"/>
    </row>
    <row r="78" spans="2:12" s="1" customFormat="1" ht="14.45" customHeight="1">
      <c r="B78" s="42"/>
      <c r="C78" s="66" t="s">
        <v>181</v>
      </c>
      <c r="D78" s="64"/>
      <c r="E78" s="64"/>
      <c r="F78" s="64"/>
      <c r="G78" s="64"/>
      <c r="H78" s="64"/>
      <c r="I78" s="174"/>
      <c r="J78" s="64"/>
      <c r="K78" s="64"/>
      <c r="L78" s="62"/>
    </row>
    <row r="79" spans="2:12" s="1" customFormat="1" ht="23.25" customHeight="1">
      <c r="B79" s="42"/>
      <c r="C79" s="64"/>
      <c r="D79" s="64"/>
      <c r="E79" s="392" t="str">
        <f>E11</f>
        <v>SO-01-7 - Terénní a sadové úpravy, oplocení</v>
      </c>
      <c r="F79" s="423"/>
      <c r="G79" s="423"/>
      <c r="H79" s="423"/>
      <c r="I79" s="174"/>
      <c r="J79" s="64"/>
      <c r="K79" s="64"/>
      <c r="L79" s="62"/>
    </row>
    <row r="80" spans="2:12" s="1" customFormat="1" ht="6.95" customHeight="1">
      <c r="B80" s="42"/>
      <c r="C80" s="64"/>
      <c r="D80" s="64"/>
      <c r="E80" s="64"/>
      <c r="F80" s="64"/>
      <c r="G80" s="64"/>
      <c r="H80" s="64"/>
      <c r="I80" s="174"/>
      <c r="J80" s="64"/>
      <c r="K80" s="64"/>
      <c r="L80" s="62"/>
    </row>
    <row r="81" spans="2:12" s="1" customFormat="1" ht="18" customHeight="1">
      <c r="B81" s="42"/>
      <c r="C81" s="66" t="s">
        <v>25</v>
      </c>
      <c r="D81" s="64"/>
      <c r="E81" s="64"/>
      <c r="F81" s="177" t="str">
        <f>F14</f>
        <v>Drhovy</v>
      </c>
      <c r="G81" s="64"/>
      <c r="H81" s="64"/>
      <c r="I81" s="178" t="s">
        <v>27</v>
      </c>
      <c r="J81" s="74" t="str">
        <f>IF(J14="","",J14)</f>
        <v>23.8.2016</v>
      </c>
      <c r="K81" s="64"/>
      <c r="L81" s="62"/>
    </row>
    <row r="82" spans="2:12" s="1" customFormat="1" ht="6.95" customHeight="1">
      <c r="B82" s="42"/>
      <c r="C82" s="64"/>
      <c r="D82" s="64"/>
      <c r="E82" s="64"/>
      <c r="F82" s="64"/>
      <c r="G82" s="64"/>
      <c r="H82" s="64"/>
      <c r="I82" s="174"/>
      <c r="J82" s="64"/>
      <c r="K82" s="64"/>
      <c r="L82" s="62"/>
    </row>
    <row r="83" spans="2:12" s="1" customFormat="1" ht="13.5">
      <c r="B83" s="42"/>
      <c r="C83" s="66" t="s">
        <v>31</v>
      </c>
      <c r="D83" s="64"/>
      <c r="E83" s="64"/>
      <c r="F83" s="177" t="str">
        <f>E17</f>
        <v>Obec Drhovy, Drhovy 65, 263 01 Dobříš</v>
      </c>
      <c r="G83" s="64"/>
      <c r="H83" s="64"/>
      <c r="I83" s="178" t="s">
        <v>37</v>
      </c>
      <c r="J83" s="177" t="str">
        <f>E23</f>
        <v>UREŠ vhprojekt s.r.o.</v>
      </c>
      <c r="K83" s="64"/>
      <c r="L83" s="62"/>
    </row>
    <row r="84" spans="2:12" s="1" customFormat="1" ht="14.45" customHeight="1">
      <c r="B84" s="42"/>
      <c r="C84" s="66" t="s">
        <v>35</v>
      </c>
      <c r="D84" s="64"/>
      <c r="E84" s="64"/>
      <c r="F84" s="177" t="str">
        <f>IF(E20="","",E20)</f>
        <v/>
      </c>
      <c r="G84" s="64"/>
      <c r="H84" s="64"/>
      <c r="I84" s="174"/>
      <c r="J84" s="64"/>
      <c r="K84" s="64"/>
      <c r="L84" s="62"/>
    </row>
    <row r="85" spans="2:12" s="1" customFormat="1" ht="10.35" customHeight="1">
      <c r="B85" s="42"/>
      <c r="C85" s="64"/>
      <c r="D85" s="64"/>
      <c r="E85" s="64"/>
      <c r="F85" s="64"/>
      <c r="G85" s="64"/>
      <c r="H85" s="64"/>
      <c r="I85" s="174"/>
      <c r="J85" s="64"/>
      <c r="K85" s="64"/>
      <c r="L85" s="62"/>
    </row>
    <row r="86" spans="2:20" s="10" customFormat="1" ht="29.25" customHeight="1">
      <c r="B86" s="179"/>
      <c r="C86" s="180" t="s">
        <v>199</v>
      </c>
      <c r="D86" s="181" t="s">
        <v>63</v>
      </c>
      <c r="E86" s="181" t="s">
        <v>59</v>
      </c>
      <c r="F86" s="181" t="s">
        <v>200</v>
      </c>
      <c r="G86" s="181" t="s">
        <v>201</v>
      </c>
      <c r="H86" s="181" t="s">
        <v>202</v>
      </c>
      <c r="I86" s="182" t="s">
        <v>203</v>
      </c>
      <c r="J86" s="181" t="s">
        <v>187</v>
      </c>
      <c r="K86" s="183" t="s">
        <v>204</v>
      </c>
      <c r="L86" s="184"/>
      <c r="M86" s="82" t="s">
        <v>205</v>
      </c>
      <c r="N86" s="83" t="s">
        <v>48</v>
      </c>
      <c r="O86" s="83" t="s">
        <v>206</v>
      </c>
      <c r="P86" s="83" t="s">
        <v>207</v>
      </c>
      <c r="Q86" s="83" t="s">
        <v>208</v>
      </c>
      <c r="R86" s="83" t="s">
        <v>209</v>
      </c>
      <c r="S86" s="83" t="s">
        <v>210</v>
      </c>
      <c r="T86" s="84" t="s">
        <v>211</v>
      </c>
    </row>
    <row r="87" spans="2:63" s="1" customFormat="1" ht="29.25" customHeight="1">
      <c r="B87" s="42"/>
      <c r="C87" s="88" t="s">
        <v>188</v>
      </c>
      <c r="D87" s="64"/>
      <c r="E87" s="64"/>
      <c r="F87" s="64"/>
      <c r="G87" s="64"/>
      <c r="H87" s="64"/>
      <c r="I87" s="174"/>
      <c r="J87" s="185">
        <f>BK87</f>
        <v>0</v>
      </c>
      <c r="K87" s="64"/>
      <c r="L87" s="62"/>
      <c r="M87" s="85"/>
      <c r="N87" s="86"/>
      <c r="O87" s="86"/>
      <c r="P87" s="186">
        <f>P88</f>
        <v>0</v>
      </c>
      <c r="Q87" s="86"/>
      <c r="R87" s="186">
        <f>R88</f>
        <v>32.56045376</v>
      </c>
      <c r="S87" s="86"/>
      <c r="T87" s="187">
        <f>T88</f>
        <v>0</v>
      </c>
      <c r="AT87" s="25" t="s">
        <v>77</v>
      </c>
      <c r="AU87" s="25" t="s">
        <v>189</v>
      </c>
      <c r="BK87" s="188">
        <f>BK88</f>
        <v>0</v>
      </c>
    </row>
    <row r="88" spans="2:63" s="11" customFormat="1" ht="37.35" customHeight="1">
      <c r="B88" s="189"/>
      <c r="C88" s="190"/>
      <c r="D88" s="191" t="s">
        <v>77</v>
      </c>
      <c r="E88" s="192" t="s">
        <v>212</v>
      </c>
      <c r="F88" s="192" t="s">
        <v>213</v>
      </c>
      <c r="G88" s="190"/>
      <c r="H88" s="190"/>
      <c r="I88" s="193"/>
      <c r="J88" s="194">
        <f>BK88</f>
        <v>0</v>
      </c>
      <c r="K88" s="190"/>
      <c r="L88" s="195"/>
      <c r="M88" s="196"/>
      <c r="N88" s="197"/>
      <c r="O88" s="197"/>
      <c r="P88" s="198">
        <f>P89+P143+P158+P193</f>
        <v>0</v>
      </c>
      <c r="Q88" s="197"/>
      <c r="R88" s="198">
        <f>R89+R143+R158+R193</f>
        <v>32.56045376</v>
      </c>
      <c r="S88" s="197"/>
      <c r="T88" s="199">
        <f>T89+T143+T158+T193</f>
        <v>0</v>
      </c>
      <c r="AR88" s="200" t="s">
        <v>24</v>
      </c>
      <c r="AT88" s="201" t="s">
        <v>77</v>
      </c>
      <c r="AU88" s="201" t="s">
        <v>78</v>
      </c>
      <c r="AY88" s="200" t="s">
        <v>214</v>
      </c>
      <c r="BK88" s="202">
        <f>BK89+BK143+BK158+BK193</f>
        <v>0</v>
      </c>
    </row>
    <row r="89" spans="2:63" s="11" customFormat="1" ht="19.9" customHeight="1">
      <c r="B89" s="189"/>
      <c r="C89" s="190"/>
      <c r="D89" s="203" t="s">
        <v>77</v>
      </c>
      <c r="E89" s="204" t="s">
        <v>24</v>
      </c>
      <c r="F89" s="204" t="s">
        <v>215</v>
      </c>
      <c r="G89" s="190"/>
      <c r="H89" s="190"/>
      <c r="I89" s="193"/>
      <c r="J89" s="205">
        <f>BK89</f>
        <v>0</v>
      </c>
      <c r="K89" s="190"/>
      <c r="L89" s="195"/>
      <c r="M89" s="196"/>
      <c r="N89" s="197"/>
      <c r="O89" s="197"/>
      <c r="P89" s="198">
        <f>SUM(P90:P142)</f>
        <v>0</v>
      </c>
      <c r="Q89" s="197"/>
      <c r="R89" s="198">
        <f>SUM(R90:R142)</f>
        <v>0.023211000000000002</v>
      </c>
      <c r="S89" s="197"/>
      <c r="T89" s="199">
        <f>SUM(T90:T142)</f>
        <v>0</v>
      </c>
      <c r="AR89" s="200" t="s">
        <v>24</v>
      </c>
      <c r="AT89" s="201" t="s">
        <v>77</v>
      </c>
      <c r="AU89" s="201" t="s">
        <v>24</v>
      </c>
      <c r="AY89" s="200" t="s">
        <v>214</v>
      </c>
      <c r="BK89" s="202">
        <f>SUM(BK90:BK142)</f>
        <v>0</v>
      </c>
    </row>
    <row r="90" spans="2:65" s="1" customFormat="1" ht="31.5" customHeight="1">
      <c r="B90" s="42"/>
      <c r="C90" s="206" t="s">
        <v>24</v>
      </c>
      <c r="D90" s="206" t="s">
        <v>216</v>
      </c>
      <c r="E90" s="207" t="s">
        <v>1982</v>
      </c>
      <c r="F90" s="208" t="s">
        <v>1983</v>
      </c>
      <c r="G90" s="209" t="s">
        <v>359</v>
      </c>
      <c r="H90" s="210">
        <v>60</v>
      </c>
      <c r="I90" s="211"/>
      <c r="J90" s="212">
        <f>ROUND(I90*H90,2)</f>
        <v>0</v>
      </c>
      <c r="K90" s="208" t="s">
        <v>234</v>
      </c>
      <c r="L90" s="62"/>
      <c r="M90" s="213" t="s">
        <v>22</v>
      </c>
      <c r="N90" s="214" t="s">
        <v>49</v>
      </c>
      <c r="O90" s="43"/>
      <c r="P90" s="215">
        <f>O90*H90</f>
        <v>0</v>
      </c>
      <c r="Q90" s="215">
        <v>0</v>
      </c>
      <c r="R90" s="215">
        <f>Q90*H90</f>
        <v>0</v>
      </c>
      <c r="S90" s="215">
        <v>0</v>
      </c>
      <c r="T90" s="216">
        <f>S90*H90</f>
        <v>0</v>
      </c>
      <c r="AR90" s="25" t="s">
        <v>221</v>
      </c>
      <c r="AT90" s="25" t="s">
        <v>216</v>
      </c>
      <c r="AU90" s="25" t="s">
        <v>86</v>
      </c>
      <c r="AY90" s="25" t="s">
        <v>214</v>
      </c>
      <c r="BE90" s="217">
        <f>IF(N90="základní",J90,0)</f>
        <v>0</v>
      </c>
      <c r="BF90" s="217">
        <f>IF(N90="snížená",J90,0)</f>
        <v>0</v>
      </c>
      <c r="BG90" s="217">
        <f>IF(N90="zákl. přenesená",J90,0)</f>
        <v>0</v>
      </c>
      <c r="BH90" s="217">
        <f>IF(N90="sníž. přenesená",J90,0)</f>
        <v>0</v>
      </c>
      <c r="BI90" s="217">
        <f>IF(N90="nulová",J90,0)</f>
        <v>0</v>
      </c>
      <c r="BJ90" s="25" t="s">
        <v>24</v>
      </c>
      <c r="BK90" s="217">
        <f>ROUND(I90*H90,2)</f>
        <v>0</v>
      </c>
      <c r="BL90" s="25" t="s">
        <v>221</v>
      </c>
      <c r="BM90" s="25" t="s">
        <v>1984</v>
      </c>
    </row>
    <row r="91" spans="2:47" s="1" customFormat="1" ht="27">
      <c r="B91" s="42"/>
      <c r="C91" s="64"/>
      <c r="D91" s="223" t="s">
        <v>223</v>
      </c>
      <c r="E91" s="64"/>
      <c r="F91" s="269" t="s">
        <v>1985</v>
      </c>
      <c r="G91" s="64"/>
      <c r="H91" s="64"/>
      <c r="I91" s="174"/>
      <c r="J91" s="64"/>
      <c r="K91" s="64"/>
      <c r="L91" s="62"/>
      <c r="M91" s="220"/>
      <c r="N91" s="43"/>
      <c r="O91" s="43"/>
      <c r="P91" s="43"/>
      <c r="Q91" s="43"/>
      <c r="R91" s="43"/>
      <c r="S91" s="43"/>
      <c r="T91" s="79"/>
      <c r="AT91" s="25" t="s">
        <v>223</v>
      </c>
      <c r="AU91" s="25" t="s">
        <v>86</v>
      </c>
    </row>
    <row r="92" spans="2:65" s="1" customFormat="1" ht="22.5" customHeight="1">
      <c r="B92" s="42"/>
      <c r="C92" s="206" t="s">
        <v>86</v>
      </c>
      <c r="D92" s="206" t="s">
        <v>216</v>
      </c>
      <c r="E92" s="207" t="s">
        <v>1986</v>
      </c>
      <c r="F92" s="208" t="s">
        <v>1987</v>
      </c>
      <c r="G92" s="209" t="s">
        <v>359</v>
      </c>
      <c r="H92" s="210">
        <v>60</v>
      </c>
      <c r="I92" s="211"/>
      <c r="J92" s="212">
        <f>ROUND(I92*H92,2)</f>
        <v>0</v>
      </c>
      <c r="K92" s="208" t="s">
        <v>234</v>
      </c>
      <c r="L92" s="62"/>
      <c r="M92" s="213" t="s">
        <v>22</v>
      </c>
      <c r="N92" s="214" t="s">
        <v>49</v>
      </c>
      <c r="O92" s="43"/>
      <c r="P92" s="215">
        <f>O92*H92</f>
        <v>0</v>
      </c>
      <c r="Q92" s="215">
        <v>0.00018</v>
      </c>
      <c r="R92" s="215">
        <f>Q92*H92</f>
        <v>0.0108</v>
      </c>
      <c r="S92" s="215">
        <v>0</v>
      </c>
      <c r="T92" s="216">
        <f>S92*H92</f>
        <v>0</v>
      </c>
      <c r="AR92" s="25" t="s">
        <v>221</v>
      </c>
      <c r="AT92" s="25" t="s">
        <v>216</v>
      </c>
      <c r="AU92" s="25" t="s">
        <v>86</v>
      </c>
      <c r="AY92" s="25" t="s">
        <v>214</v>
      </c>
      <c r="BE92" s="217">
        <f>IF(N92="základní",J92,0)</f>
        <v>0</v>
      </c>
      <c r="BF92" s="217">
        <f>IF(N92="snížená",J92,0)</f>
        <v>0</v>
      </c>
      <c r="BG92" s="217">
        <f>IF(N92="zákl. přenesená",J92,0)</f>
        <v>0</v>
      </c>
      <c r="BH92" s="217">
        <f>IF(N92="sníž. přenesená",J92,0)</f>
        <v>0</v>
      </c>
      <c r="BI92" s="217">
        <f>IF(N92="nulová",J92,0)</f>
        <v>0</v>
      </c>
      <c r="BJ92" s="25" t="s">
        <v>24</v>
      </c>
      <c r="BK92" s="217">
        <f>ROUND(I92*H92,2)</f>
        <v>0</v>
      </c>
      <c r="BL92" s="25" t="s">
        <v>221</v>
      </c>
      <c r="BM92" s="25" t="s">
        <v>1988</v>
      </c>
    </row>
    <row r="93" spans="2:47" s="1" customFormat="1" ht="27">
      <c r="B93" s="42"/>
      <c r="C93" s="64"/>
      <c r="D93" s="223" t="s">
        <v>223</v>
      </c>
      <c r="E93" s="64"/>
      <c r="F93" s="269" t="s">
        <v>1989</v>
      </c>
      <c r="G93" s="64"/>
      <c r="H93" s="64"/>
      <c r="I93" s="174"/>
      <c r="J93" s="64"/>
      <c r="K93" s="64"/>
      <c r="L93" s="62"/>
      <c r="M93" s="220"/>
      <c r="N93" s="43"/>
      <c r="O93" s="43"/>
      <c r="P93" s="43"/>
      <c r="Q93" s="43"/>
      <c r="R93" s="43"/>
      <c r="S93" s="43"/>
      <c r="T93" s="79"/>
      <c r="AT93" s="25" t="s">
        <v>223</v>
      </c>
      <c r="AU93" s="25" t="s">
        <v>86</v>
      </c>
    </row>
    <row r="94" spans="2:65" s="1" customFormat="1" ht="22.5" customHeight="1">
      <c r="B94" s="42"/>
      <c r="C94" s="206" t="s">
        <v>124</v>
      </c>
      <c r="D94" s="206" t="s">
        <v>216</v>
      </c>
      <c r="E94" s="207" t="s">
        <v>1990</v>
      </c>
      <c r="F94" s="208" t="s">
        <v>1991</v>
      </c>
      <c r="G94" s="209" t="s">
        <v>233</v>
      </c>
      <c r="H94" s="210">
        <v>260</v>
      </c>
      <c r="I94" s="211"/>
      <c r="J94" s="212">
        <f>ROUND(I94*H94,2)</f>
        <v>0</v>
      </c>
      <c r="K94" s="208" t="s">
        <v>234</v>
      </c>
      <c r="L94" s="62"/>
      <c r="M94" s="213" t="s">
        <v>22</v>
      </c>
      <c r="N94" s="214" t="s">
        <v>49</v>
      </c>
      <c r="O94" s="43"/>
      <c r="P94" s="215">
        <f>O94*H94</f>
        <v>0</v>
      </c>
      <c r="Q94" s="215">
        <v>0</v>
      </c>
      <c r="R94" s="215">
        <f>Q94*H94</f>
        <v>0</v>
      </c>
      <c r="S94" s="215">
        <v>0</v>
      </c>
      <c r="T94" s="216">
        <f>S94*H94</f>
        <v>0</v>
      </c>
      <c r="AR94" s="25" t="s">
        <v>221</v>
      </c>
      <c r="AT94" s="25" t="s">
        <v>216</v>
      </c>
      <c r="AU94" s="25" t="s">
        <v>86</v>
      </c>
      <c r="AY94" s="25" t="s">
        <v>214</v>
      </c>
      <c r="BE94" s="217">
        <f>IF(N94="základní",J94,0)</f>
        <v>0</v>
      </c>
      <c r="BF94" s="217">
        <f>IF(N94="snížená",J94,0)</f>
        <v>0</v>
      </c>
      <c r="BG94" s="217">
        <f>IF(N94="zákl. přenesená",J94,0)</f>
        <v>0</v>
      </c>
      <c r="BH94" s="217">
        <f>IF(N94="sníž. přenesená",J94,0)</f>
        <v>0</v>
      </c>
      <c r="BI94" s="217">
        <f>IF(N94="nulová",J94,0)</f>
        <v>0</v>
      </c>
      <c r="BJ94" s="25" t="s">
        <v>24</v>
      </c>
      <c r="BK94" s="217">
        <f>ROUND(I94*H94,2)</f>
        <v>0</v>
      </c>
      <c r="BL94" s="25" t="s">
        <v>221</v>
      </c>
      <c r="BM94" s="25" t="s">
        <v>1992</v>
      </c>
    </row>
    <row r="95" spans="2:47" s="1" customFormat="1" ht="27">
      <c r="B95" s="42"/>
      <c r="C95" s="64"/>
      <c r="D95" s="218" t="s">
        <v>223</v>
      </c>
      <c r="E95" s="64"/>
      <c r="F95" s="219" t="s">
        <v>1993</v>
      </c>
      <c r="G95" s="64"/>
      <c r="H95" s="64"/>
      <c r="I95" s="174"/>
      <c r="J95" s="64"/>
      <c r="K95" s="64"/>
      <c r="L95" s="62"/>
      <c r="M95" s="220"/>
      <c r="N95" s="43"/>
      <c r="O95" s="43"/>
      <c r="P95" s="43"/>
      <c r="Q95" s="43"/>
      <c r="R95" s="43"/>
      <c r="S95" s="43"/>
      <c r="T95" s="79"/>
      <c r="AT95" s="25" t="s">
        <v>223</v>
      </c>
      <c r="AU95" s="25" t="s">
        <v>86</v>
      </c>
    </row>
    <row r="96" spans="2:51" s="12" customFormat="1" ht="13.5">
      <c r="B96" s="221"/>
      <c r="C96" s="222"/>
      <c r="D96" s="223" t="s">
        <v>224</v>
      </c>
      <c r="E96" s="224" t="s">
        <v>1977</v>
      </c>
      <c r="F96" s="225" t="s">
        <v>1994</v>
      </c>
      <c r="G96" s="222"/>
      <c r="H96" s="226">
        <v>260</v>
      </c>
      <c r="I96" s="227"/>
      <c r="J96" s="222"/>
      <c r="K96" s="222"/>
      <c r="L96" s="228"/>
      <c r="M96" s="229"/>
      <c r="N96" s="230"/>
      <c r="O96" s="230"/>
      <c r="P96" s="230"/>
      <c r="Q96" s="230"/>
      <c r="R96" s="230"/>
      <c r="S96" s="230"/>
      <c r="T96" s="231"/>
      <c r="AT96" s="232" t="s">
        <v>224</v>
      </c>
      <c r="AU96" s="232" t="s">
        <v>86</v>
      </c>
      <c r="AV96" s="12" t="s">
        <v>86</v>
      </c>
      <c r="AW96" s="12" t="s">
        <v>41</v>
      </c>
      <c r="AX96" s="12" t="s">
        <v>24</v>
      </c>
      <c r="AY96" s="232" t="s">
        <v>214</v>
      </c>
    </row>
    <row r="97" spans="2:65" s="1" customFormat="1" ht="22.5" customHeight="1">
      <c r="B97" s="42"/>
      <c r="C97" s="206" t="s">
        <v>221</v>
      </c>
      <c r="D97" s="206" t="s">
        <v>216</v>
      </c>
      <c r="E97" s="207" t="s">
        <v>1995</v>
      </c>
      <c r="F97" s="208" t="s">
        <v>1996</v>
      </c>
      <c r="G97" s="209" t="s">
        <v>233</v>
      </c>
      <c r="H97" s="210">
        <v>199.37</v>
      </c>
      <c r="I97" s="211"/>
      <c r="J97" s="212">
        <f>ROUND(I97*H97,2)</f>
        <v>0</v>
      </c>
      <c r="K97" s="208" t="s">
        <v>234</v>
      </c>
      <c r="L97" s="62"/>
      <c r="M97" s="213" t="s">
        <v>22</v>
      </c>
      <c r="N97" s="214" t="s">
        <v>49</v>
      </c>
      <c r="O97" s="43"/>
      <c r="P97" s="215">
        <f>O97*H97</f>
        <v>0</v>
      </c>
      <c r="Q97" s="215">
        <v>0</v>
      </c>
      <c r="R97" s="215">
        <f>Q97*H97</f>
        <v>0</v>
      </c>
      <c r="S97" s="215">
        <v>0</v>
      </c>
      <c r="T97" s="216">
        <f>S97*H97</f>
        <v>0</v>
      </c>
      <c r="AR97" s="25" t="s">
        <v>221</v>
      </c>
      <c r="AT97" s="25" t="s">
        <v>216</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221</v>
      </c>
      <c r="BM97" s="25" t="s">
        <v>1997</v>
      </c>
    </row>
    <row r="98" spans="2:47" s="1" customFormat="1" ht="27">
      <c r="B98" s="42"/>
      <c r="C98" s="64"/>
      <c r="D98" s="218" t="s">
        <v>223</v>
      </c>
      <c r="E98" s="64"/>
      <c r="F98" s="219" t="s">
        <v>1998</v>
      </c>
      <c r="G98" s="64"/>
      <c r="H98" s="64"/>
      <c r="I98" s="174"/>
      <c r="J98" s="64"/>
      <c r="K98" s="64"/>
      <c r="L98" s="62"/>
      <c r="M98" s="220"/>
      <c r="N98" s="43"/>
      <c r="O98" s="43"/>
      <c r="P98" s="43"/>
      <c r="Q98" s="43"/>
      <c r="R98" s="43"/>
      <c r="S98" s="43"/>
      <c r="T98" s="79"/>
      <c r="AT98" s="25" t="s">
        <v>223</v>
      </c>
      <c r="AU98" s="25" t="s">
        <v>86</v>
      </c>
    </row>
    <row r="99" spans="2:51" s="12" customFormat="1" ht="13.5">
      <c r="B99" s="221"/>
      <c r="C99" s="222"/>
      <c r="D99" s="223" t="s">
        <v>224</v>
      </c>
      <c r="E99" s="224" t="s">
        <v>1975</v>
      </c>
      <c r="F99" s="225" t="s">
        <v>1999</v>
      </c>
      <c r="G99" s="222"/>
      <c r="H99" s="226">
        <v>199.37</v>
      </c>
      <c r="I99" s="227"/>
      <c r="J99" s="222"/>
      <c r="K99" s="222"/>
      <c r="L99" s="228"/>
      <c r="M99" s="229"/>
      <c r="N99" s="230"/>
      <c r="O99" s="230"/>
      <c r="P99" s="230"/>
      <c r="Q99" s="230"/>
      <c r="R99" s="230"/>
      <c r="S99" s="230"/>
      <c r="T99" s="231"/>
      <c r="AT99" s="232" t="s">
        <v>224</v>
      </c>
      <c r="AU99" s="232" t="s">
        <v>86</v>
      </c>
      <c r="AV99" s="12" t="s">
        <v>86</v>
      </c>
      <c r="AW99" s="12" t="s">
        <v>41</v>
      </c>
      <c r="AX99" s="12" t="s">
        <v>24</v>
      </c>
      <c r="AY99" s="232" t="s">
        <v>214</v>
      </c>
    </row>
    <row r="100" spans="2:65" s="1" customFormat="1" ht="22.5" customHeight="1">
      <c r="B100" s="42"/>
      <c r="C100" s="206" t="s">
        <v>244</v>
      </c>
      <c r="D100" s="206" t="s">
        <v>216</v>
      </c>
      <c r="E100" s="207" t="s">
        <v>239</v>
      </c>
      <c r="F100" s="208" t="s">
        <v>240</v>
      </c>
      <c r="G100" s="209" t="s">
        <v>233</v>
      </c>
      <c r="H100" s="210">
        <v>99.685</v>
      </c>
      <c r="I100" s="211"/>
      <c r="J100" s="212">
        <f>ROUND(I100*H100,2)</f>
        <v>0</v>
      </c>
      <c r="K100" s="208" t="s">
        <v>234</v>
      </c>
      <c r="L100" s="62"/>
      <c r="M100" s="213" t="s">
        <v>22</v>
      </c>
      <c r="N100" s="214" t="s">
        <v>49</v>
      </c>
      <c r="O100" s="43"/>
      <c r="P100" s="215">
        <f>O100*H100</f>
        <v>0</v>
      </c>
      <c r="Q100" s="215">
        <v>0</v>
      </c>
      <c r="R100" s="215">
        <f>Q100*H100</f>
        <v>0</v>
      </c>
      <c r="S100" s="215">
        <v>0</v>
      </c>
      <c r="T100" s="216">
        <f>S100*H100</f>
        <v>0</v>
      </c>
      <c r="AR100" s="25" t="s">
        <v>221</v>
      </c>
      <c r="AT100" s="25" t="s">
        <v>216</v>
      </c>
      <c r="AU100" s="25" t="s">
        <v>86</v>
      </c>
      <c r="AY100" s="25" t="s">
        <v>214</v>
      </c>
      <c r="BE100" s="217">
        <f>IF(N100="základní",J100,0)</f>
        <v>0</v>
      </c>
      <c r="BF100" s="217">
        <f>IF(N100="snížená",J100,0)</f>
        <v>0</v>
      </c>
      <c r="BG100" s="217">
        <f>IF(N100="zákl. přenesená",J100,0)</f>
        <v>0</v>
      </c>
      <c r="BH100" s="217">
        <f>IF(N100="sníž. přenesená",J100,0)</f>
        <v>0</v>
      </c>
      <c r="BI100" s="217">
        <f>IF(N100="nulová",J100,0)</f>
        <v>0</v>
      </c>
      <c r="BJ100" s="25" t="s">
        <v>24</v>
      </c>
      <c r="BK100" s="217">
        <f>ROUND(I100*H100,2)</f>
        <v>0</v>
      </c>
      <c r="BL100" s="25" t="s">
        <v>221</v>
      </c>
      <c r="BM100" s="25" t="s">
        <v>2000</v>
      </c>
    </row>
    <row r="101" spans="2:47" s="1" customFormat="1" ht="27">
      <c r="B101" s="42"/>
      <c r="C101" s="64"/>
      <c r="D101" s="218" t="s">
        <v>223</v>
      </c>
      <c r="E101" s="64"/>
      <c r="F101" s="219" t="s">
        <v>2001</v>
      </c>
      <c r="G101" s="64"/>
      <c r="H101" s="64"/>
      <c r="I101" s="174"/>
      <c r="J101" s="64"/>
      <c r="K101" s="64"/>
      <c r="L101" s="62"/>
      <c r="M101" s="220"/>
      <c r="N101" s="43"/>
      <c r="O101" s="43"/>
      <c r="P101" s="43"/>
      <c r="Q101" s="43"/>
      <c r="R101" s="43"/>
      <c r="S101" s="43"/>
      <c r="T101" s="79"/>
      <c r="AT101" s="25" t="s">
        <v>223</v>
      </c>
      <c r="AU101" s="25" t="s">
        <v>86</v>
      </c>
    </row>
    <row r="102" spans="2:51" s="12" customFormat="1" ht="13.5">
      <c r="B102" s="221"/>
      <c r="C102" s="222"/>
      <c r="D102" s="223" t="s">
        <v>224</v>
      </c>
      <c r="E102" s="224" t="s">
        <v>22</v>
      </c>
      <c r="F102" s="225" t="s">
        <v>2002</v>
      </c>
      <c r="G102" s="222"/>
      <c r="H102" s="226">
        <v>99.685</v>
      </c>
      <c r="I102" s="227"/>
      <c r="J102" s="222"/>
      <c r="K102" s="222"/>
      <c r="L102" s="228"/>
      <c r="M102" s="229"/>
      <c r="N102" s="230"/>
      <c r="O102" s="230"/>
      <c r="P102" s="230"/>
      <c r="Q102" s="230"/>
      <c r="R102" s="230"/>
      <c r="S102" s="230"/>
      <c r="T102" s="231"/>
      <c r="AT102" s="232" t="s">
        <v>224</v>
      </c>
      <c r="AU102" s="232" t="s">
        <v>86</v>
      </c>
      <c r="AV102" s="12" t="s">
        <v>86</v>
      </c>
      <c r="AW102" s="12" t="s">
        <v>41</v>
      </c>
      <c r="AX102" s="12" t="s">
        <v>24</v>
      </c>
      <c r="AY102" s="232" t="s">
        <v>214</v>
      </c>
    </row>
    <row r="103" spans="2:65" s="1" customFormat="1" ht="31.5" customHeight="1">
      <c r="B103" s="42"/>
      <c r="C103" s="206" t="s">
        <v>250</v>
      </c>
      <c r="D103" s="206" t="s">
        <v>216</v>
      </c>
      <c r="E103" s="207" t="s">
        <v>2003</v>
      </c>
      <c r="F103" s="208" t="s">
        <v>2004</v>
      </c>
      <c r="G103" s="209" t="s">
        <v>233</v>
      </c>
      <c r="H103" s="210">
        <v>11.248</v>
      </c>
      <c r="I103" s="211"/>
      <c r="J103" s="212">
        <f>ROUND(I103*H103,2)</f>
        <v>0</v>
      </c>
      <c r="K103" s="208" t="s">
        <v>234</v>
      </c>
      <c r="L103" s="62"/>
      <c r="M103" s="213" t="s">
        <v>22</v>
      </c>
      <c r="N103" s="214" t="s">
        <v>49</v>
      </c>
      <c r="O103" s="43"/>
      <c r="P103" s="215">
        <f>O103*H103</f>
        <v>0</v>
      </c>
      <c r="Q103" s="215">
        <v>0</v>
      </c>
      <c r="R103" s="215">
        <f>Q103*H103</f>
        <v>0</v>
      </c>
      <c r="S103" s="215">
        <v>0</v>
      </c>
      <c r="T103" s="216">
        <f>S103*H103</f>
        <v>0</v>
      </c>
      <c r="AR103" s="25" t="s">
        <v>221</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221</v>
      </c>
      <c r="BM103" s="25" t="s">
        <v>2005</v>
      </c>
    </row>
    <row r="104" spans="2:47" s="1" customFormat="1" ht="40.5">
      <c r="B104" s="42"/>
      <c r="C104" s="64"/>
      <c r="D104" s="218" t="s">
        <v>223</v>
      </c>
      <c r="E104" s="64"/>
      <c r="F104" s="219" t="s">
        <v>2006</v>
      </c>
      <c r="G104" s="64"/>
      <c r="H104" s="64"/>
      <c r="I104" s="174"/>
      <c r="J104" s="64"/>
      <c r="K104" s="64"/>
      <c r="L104" s="62"/>
      <c r="M104" s="220"/>
      <c r="N104" s="43"/>
      <c r="O104" s="43"/>
      <c r="P104" s="43"/>
      <c r="Q104" s="43"/>
      <c r="R104" s="43"/>
      <c r="S104" s="43"/>
      <c r="T104" s="79"/>
      <c r="AT104" s="25" t="s">
        <v>223</v>
      </c>
      <c r="AU104" s="25" t="s">
        <v>86</v>
      </c>
    </row>
    <row r="105" spans="2:51" s="12" customFormat="1" ht="13.5">
      <c r="B105" s="221"/>
      <c r="C105" s="222"/>
      <c r="D105" s="223" t="s">
        <v>224</v>
      </c>
      <c r="E105" s="224" t="s">
        <v>1979</v>
      </c>
      <c r="F105" s="225" t="s">
        <v>2007</v>
      </c>
      <c r="G105" s="222"/>
      <c r="H105" s="226">
        <v>11.248</v>
      </c>
      <c r="I105" s="227"/>
      <c r="J105" s="222"/>
      <c r="K105" s="222"/>
      <c r="L105" s="228"/>
      <c r="M105" s="229"/>
      <c r="N105" s="230"/>
      <c r="O105" s="230"/>
      <c r="P105" s="230"/>
      <c r="Q105" s="230"/>
      <c r="R105" s="230"/>
      <c r="S105" s="230"/>
      <c r="T105" s="231"/>
      <c r="AT105" s="232" t="s">
        <v>224</v>
      </c>
      <c r="AU105" s="232" t="s">
        <v>86</v>
      </c>
      <c r="AV105" s="12" t="s">
        <v>86</v>
      </c>
      <c r="AW105" s="12" t="s">
        <v>41</v>
      </c>
      <c r="AX105" s="12" t="s">
        <v>24</v>
      </c>
      <c r="AY105" s="232" t="s">
        <v>214</v>
      </c>
    </row>
    <row r="106" spans="2:65" s="1" customFormat="1" ht="22.5" customHeight="1">
      <c r="B106" s="42"/>
      <c r="C106" s="206" t="s">
        <v>256</v>
      </c>
      <c r="D106" s="206" t="s">
        <v>216</v>
      </c>
      <c r="E106" s="207" t="s">
        <v>2008</v>
      </c>
      <c r="F106" s="208" t="s">
        <v>2009</v>
      </c>
      <c r="G106" s="209" t="s">
        <v>233</v>
      </c>
      <c r="H106" s="210">
        <v>210.618</v>
      </c>
      <c r="I106" s="211"/>
      <c r="J106" s="212">
        <f>ROUND(I106*H106,2)</f>
        <v>0</v>
      </c>
      <c r="K106" s="208" t="s">
        <v>234</v>
      </c>
      <c r="L106" s="62"/>
      <c r="M106" s="213" t="s">
        <v>22</v>
      </c>
      <c r="N106" s="214" t="s">
        <v>49</v>
      </c>
      <c r="O106" s="43"/>
      <c r="P106" s="215">
        <f>O106*H106</f>
        <v>0</v>
      </c>
      <c r="Q106" s="215">
        <v>0</v>
      </c>
      <c r="R106" s="215">
        <f>Q106*H106</f>
        <v>0</v>
      </c>
      <c r="S106" s="215">
        <v>0</v>
      </c>
      <c r="T106" s="216">
        <f>S106*H106</f>
        <v>0</v>
      </c>
      <c r="AR106" s="25" t="s">
        <v>221</v>
      </c>
      <c r="AT106" s="25" t="s">
        <v>216</v>
      </c>
      <c r="AU106" s="25" t="s">
        <v>86</v>
      </c>
      <c r="AY106" s="25" t="s">
        <v>214</v>
      </c>
      <c r="BE106" s="217">
        <f>IF(N106="základní",J106,0)</f>
        <v>0</v>
      </c>
      <c r="BF106" s="217">
        <f>IF(N106="snížená",J106,0)</f>
        <v>0</v>
      </c>
      <c r="BG106" s="217">
        <f>IF(N106="zákl. přenesená",J106,0)</f>
        <v>0</v>
      </c>
      <c r="BH106" s="217">
        <f>IF(N106="sníž. přenesená",J106,0)</f>
        <v>0</v>
      </c>
      <c r="BI106" s="217">
        <f>IF(N106="nulová",J106,0)</f>
        <v>0</v>
      </c>
      <c r="BJ106" s="25" t="s">
        <v>24</v>
      </c>
      <c r="BK106" s="217">
        <f>ROUND(I106*H106,2)</f>
        <v>0</v>
      </c>
      <c r="BL106" s="25" t="s">
        <v>221</v>
      </c>
      <c r="BM106" s="25" t="s">
        <v>2010</v>
      </c>
    </row>
    <row r="107" spans="2:47" s="1" customFormat="1" ht="40.5">
      <c r="B107" s="42"/>
      <c r="C107" s="64"/>
      <c r="D107" s="218" t="s">
        <v>223</v>
      </c>
      <c r="E107" s="64"/>
      <c r="F107" s="219" t="s">
        <v>2011</v>
      </c>
      <c r="G107" s="64"/>
      <c r="H107" s="64"/>
      <c r="I107" s="174"/>
      <c r="J107" s="64"/>
      <c r="K107" s="64"/>
      <c r="L107" s="62"/>
      <c r="M107" s="220"/>
      <c r="N107" s="43"/>
      <c r="O107" s="43"/>
      <c r="P107" s="43"/>
      <c r="Q107" s="43"/>
      <c r="R107" s="43"/>
      <c r="S107" s="43"/>
      <c r="T107" s="79"/>
      <c r="AT107" s="25" t="s">
        <v>223</v>
      </c>
      <c r="AU107" s="25" t="s">
        <v>86</v>
      </c>
    </row>
    <row r="108" spans="2:51" s="12" customFormat="1" ht="13.5">
      <c r="B108" s="221"/>
      <c r="C108" s="222"/>
      <c r="D108" s="223" t="s">
        <v>224</v>
      </c>
      <c r="E108" s="224" t="s">
        <v>22</v>
      </c>
      <c r="F108" s="225" t="s">
        <v>2012</v>
      </c>
      <c r="G108" s="222"/>
      <c r="H108" s="226">
        <v>210.618</v>
      </c>
      <c r="I108" s="227"/>
      <c r="J108" s="222"/>
      <c r="K108" s="222"/>
      <c r="L108" s="228"/>
      <c r="M108" s="229"/>
      <c r="N108" s="230"/>
      <c r="O108" s="230"/>
      <c r="P108" s="230"/>
      <c r="Q108" s="230"/>
      <c r="R108" s="230"/>
      <c r="S108" s="230"/>
      <c r="T108" s="231"/>
      <c r="AT108" s="232" t="s">
        <v>224</v>
      </c>
      <c r="AU108" s="232" t="s">
        <v>86</v>
      </c>
      <c r="AV108" s="12" t="s">
        <v>86</v>
      </c>
      <c r="AW108" s="12" t="s">
        <v>41</v>
      </c>
      <c r="AX108" s="12" t="s">
        <v>24</v>
      </c>
      <c r="AY108" s="232" t="s">
        <v>214</v>
      </c>
    </row>
    <row r="109" spans="2:65" s="1" customFormat="1" ht="22.5" customHeight="1">
      <c r="B109" s="42"/>
      <c r="C109" s="206" t="s">
        <v>262</v>
      </c>
      <c r="D109" s="206" t="s">
        <v>216</v>
      </c>
      <c r="E109" s="207" t="s">
        <v>276</v>
      </c>
      <c r="F109" s="208" t="s">
        <v>277</v>
      </c>
      <c r="G109" s="209" t="s">
        <v>233</v>
      </c>
      <c r="H109" s="210">
        <v>260</v>
      </c>
      <c r="I109" s="211"/>
      <c r="J109" s="212">
        <f>ROUND(I109*H109,2)</f>
        <v>0</v>
      </c>
      <c r="K109" s="208" t="s">
        <v>234</v>
      </c>
      <c r="L109" s="62"/>
      <c r="M109" s="213" t="s">
        <v>22</v>
      </c>
      <c r="N109" s="214" t="s">
        <v>49</v>
      </c>
      <c r="O109" s="43"/>
      <c r="P109" s="215">
        <f>O109*H109</f>
        <v>0</v>
      </c>
      <c r="Q109" s="215">
        <v>0</v>
      </c>
      <c r="R109" s="215">
        <f>Q109*H109</f>
        <v>0</v>
      </c>
      <c r="S109" s="215">
        <v>0</v>
      </c>
      <c r="T109" s="216">
        <f>S109*H109</f>
        <v>0</v>
      </c>
      <c r="AR109" s="25" t="s">
        <v>221</v>
      </c>
      <c r="AT109" s="25" t="s">
        <v>216</v>
      </c>
      <c r="AU109" s="25" t="s">
        <v>86</v>
      </c>
      <c r="AY109" s="25" t="s">
        <v>214</v>
      </c>
      <c r="BE109" s="217">
        <f>IF(N109="základní",J109,0)</f>
        <v>0</v>
      </c>
      <c r="BF109" s="217">
        <f>IF(N109="snížená",J109,0)</f>
        <v>0</v>
      </c>
      <c r="BG109" s="217">
        <f>IF(N109="zákl. přenesená",J109,0)</f>
        <v>0</v>
      </c>
      <c r="BH109" s="217">
        <f>IF(N109="sníž. přenesená",J109,0)</f>
        <v>0</v>
      </c>
      <c r="BI109" s="217">
        <f>IF(N109="nulová",J109,0)</f>
        <v>0</v>
      </c>
      <c r="BJ109" s="25" t="s">
        <v>24</v>
      </c>
      <c r="BK109" s="217">
        <f>ROUND(I109*H109,2)</f>
        <v>0</v>
      </c>
      <c r="BL109" s="25" t="s">
        <v>221</v>
      </c>
      <c r="BM109" s="25" t="s">
        <v>2013</v>
      </c>
    </row>
    <row r="110" spans="2:47" s="1" customFormat="1" ht="40.5">
      <c r="B110" s="42"/>
      <c r="C110" s="64"/>
      <c r="D110" s="218" t="s">
        <v>223</v>
      </c>
      <c r="E110" s="64"/>
      <c r="F110" s="219" t="s">
        <v>279</v>
      </c>
      <c r="G110" s="64"/>
      <c r="H110" s="64"/>
      <c r="I110" s="174"/>
      <c r="J110" s="64"/>
      <c r="K110" s="64"/>
      <c r="L110" s="62"/>
      <c r="M110" s="220"/>
      <c r="N110" s="43"/>
      <c r="O110" s="43"/>
      <c r="P110" s="43"/>
      <c r="Q110" s="43"/>
      <c r="R110" s="43"/>
      <c r="S110" s="43"/>
      <c r="T110" s="79"/>
      <c r="AT110" s="25" t="s">
        <v>223</v>
      </c>
      <c r="AU110" s="25" t="s">
        <v>86</v>
      </c>
    </row>
    <row r="111" spans="2:51" s="12" customFormat="1" ht="13.5">
      <c r="B111" s="221"/>
      <c r="C111" s="222"/>
      <c r="D111" s="223" t="s">
        <v>224</v>
      </c>
      <c r="E111" s="224" t="s">
        <v>22</v>
      </c>
      <c r="F111" s="225" t="s">
        <v>2014</v>
      </c>
      <c r="G111" s="222"/>
      <c r="H111" s="226">
        <v>260</v>
      </c>
      <c r="I111" s="227"/>
      <c r="J111" s="222"/>
      <c r="K111" s="222"/>
      <c r="L111" s="228"/>
      <c r="M111" s="229"/>
      <c r="N111" s="230"/>
      <c r="O111" s="230"/>
      <c r="P111" s="230"/>
      <c r="Q111" s="230"/>
      <c r="R111" s="230"/>
      <c r="S111" s="230"/>
      <c r="T111" s="231"/>
      <c r="AT111" s="232" t="s">
        <v>224</v>
      </c>
      <c r="AU111" s="232" t="s">
        <v>86</v>
      </c>
      <c r="AV111" s="12" t="s">
        <v>86</v>
      </c>
      <c r="AW111" s="12" t="s">
        <v>41</v>
      </c>
      <c r="AX111" s="12" t="s">
        <v>24</v>
      </c>
      <c r="AY111" s="232" t="s">
        <v>214</v>
      </c>
    </row>
    <row r="112" spans="2:65" s="1" customFormat="1" ht="22.5" customHeight="1">
      <c r="B112" s="42"/>
      <c r="C112" s="206" t="s">
        <v>270</v>
      </c>
      <c r="D112" s="206" t="s">
        <v>216</v>
      </c>
      <c r="E112" s="207" t="s">
        <v>2015</v>
      </c>
      <c r="F112" s="208" t="s">
        <v>2016</v>
      </c>
      <c r="G112" s="209" t="s">
        <v>233</v>
      </c>
      <c r="H112" s="210">
        <v>881.82</v>
      </c>
      <c r="I112" s="211"/>
      <c r="J112" s="212">
        <f>ROUND(I112*H112,2)</f>
        <v>0</v>
      </c>
      <c r="K112" s="208" t="s">
        <v>234</v>
      </c>
      <c r="L112" s="62"/>
      <c r="M112" s="213" t="s">
        <v>22</v>
      </c>
      <c r="N112" s="214" t="s">
        <v>49</v>
      </c>
      <c r="O112" s="43"/>
      <c r="P112" s="215">
        <f>O112*H112</f>
        <v>0</v>
      </c>
      <c r="Q112" s="215">
        <v>0</v>
      </c>
      <c r="R112" s="215">
        <f>Q112*H112</f>
        <v>0</v>
      </c>
      <c r="S112" s="215">
        <v>0</v>
      </c>
      <c r="T112" s="216">
        <f>S112*H112</f>
        <v>0</v>
      </c>
      <c r="AR112" s="25" t="s">
        <v>221</v>
      </c>
      <c r="AT112" s="25" t="s">
        <v>216</v>
      </c>
      <c r="AU112" s="25" t="s">
        <v>86</v>
      </c>
      <c r="AY112" s="25" t="s">
        <v>214</v>
      </c>
      <c r="BE112" s="217">
        <f>IF(N112="základní",J112,0)</f>
        <v>0</v>
      </c>
      <c r="BF112" s="217">
        <f>IF(N112="snížená",J112,0)</f>
        <v>0</v>
      </c>
      <c r="BG112" s="217">
        <f>IF(N112="zákl. přenesená",J112,0)</f>
        <v>0</v>
      </c>
      <c r="BH112" s="217">
        <f>IF(N112="sníž. přenesená",J112,0)</f>
        <v>0</v>
      </c>
      <c r="BI112" s="217">
        <f>IF(N112="nulová",J112,0)</f>
        <v>0</v>
      </c>
      <c r="BJ112" s="25" t="s">
        <v>24</v>
      </c>
      <c r="BK112" s="217">
        <f>ROUND(I112*H112,2)</f>
        <v>0</v>
      </c>
      <c r="BL112" s="25" t="s">
        <v>221</v>
      </c>
      <c r="BM112" s="25" t="s">
        <v>2017</v>
      </c>
    </row>
    <row r="113" spans="2:47" s="1" customFormat="1" ht="40.5">
      <c r="B113" s="42"/>
      <c r="C113" s="64"/>
      <c r="D113" s="218" t="s">
        <v>223</v>
      </c>
      <c r="E113" s="64"/>
      <c r="F113" s="219" t="s">
        <v>2018</v>
      </c>
      <c r="G113" s="64"/>
      <c r="H113" s="64"/>
      <c r="I113" s="174"/>
      <c r="J113" s="64"/>
      <c r="K113" s="64"/>
      <c r="L113" s="62"/>
      <c r="M113" s="220"/>
      <c r="N113" s="43"/>
      <c r="O113" s="43"/>
      <c r="P113" s="43"/>
      <c r="Q113" s="43"/>
      <c r="R113" s="43"/>
      <c r="S113" s="43"/>
      <c r="T113" s="79"/>
      <c r="AT113" s="25" t="s">
        <v>223</v>
      </c>
      <c r="AU113" s="25" t="s">
        <v>86</v>
      </c>
    </row>
    <row r="114" spans="2:51" s="12" customFormat="1" ht="13.5">
      <c r="B114" s="221"/>
      <c r="C114" s="222"/>
      <c r="D114" s="223" t="s">
        <v>224</v>
      </c>
      <c r="E114" s="224" t="s">
        <v>22</v>
      </c>
      <c r="F114" s="225" t="s">
        <v>2019</v>
      </c>
      <c r="G114" s="222"/>
      <c r="H114" s="226">
        <v>881.82</v>
      </c>
      <c r="I114" s="227"/>
      <c r="J114" s="222"/>
      <c r="K114" s="222"/>
      <c r="L114" s="228"/>
      <c r="M114" s="229"/>
      <c r="N114" s="230"/>
      <c r="O114" s="230"/>
      <c r="P114" s="230"/>
      <c r="Q114" s="230"/>
      <c r="R114" s="230"/>
      <c r="S114" s="230"/>
      <c r="T114" s="231"/>
      <c r="AT114" s="232" t="s">
        <v>224</v>
      </c>
      <c r="AU114" s="232" t="s">
        <v>86</v>
      </c>
      <c r="AV114" s="12" t="s">
        <v>86</v>
      </c>
      <c r="AW114" s="12" t="s">
        <v>41</v>
      </c>
      <c r="AX114" s="12" t="s">
        <v>24</v>
      </c>
      <c r="AY114" s="232" t="s">
        <v>214</v>
      </c>
    </row>
    <row r="115" spans="2:65" s="1" customFormat="1" ht="22.5" customHeight="1">
      <c r="B115" s="42"/>
      <c r="C115" s="206" t="s">
        <v>29</v>
      </c>
      <c r="D115" s="206" t="s">
        <v>216</v>
      </c>
      <c r="E115" s="207" t="s">
        <v>289</v>
      </c>
      <c r="F115" s="208" t="s">
        <v>290</v>
      </c>
      <c r="G115" s="209" t="s">
        <v>233</v>
      </c>
      <c r="H115" s="210">
        <v>881.82</v>
      </c>
      <c r="I115" s="211"/>
      <c r="J115" s="212">
        <f>ROUND(I115*H115,2)</f>
        <v>0</v>
      </c>
      <c r="K115" s="208" t="s">
        <v>234</v>
      </c>
      <c r="L115" s="62"/>
      <c r="M115" s="213" t="s">
        <v>22</v>
      </c>
      <c r="N115" s="214" t="s">
        <v>49</v>
      </c>
      <c r="O115" s="43"/>
      <c r="P115" s="215">
        <f>O115*H115</f>
        <v>0</v>
      </c>
      <c r="Q115" s="215">
        <v>0</v>
      </c>
      <c r="R115" s="215">
        <f>Q115*H115</f>
        <v>0</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2020</v>
      </c>
    </row>
    <row r="116" spans="2:47" s="1" customFormat="1" ht="27">
      <c r="B116" s="42"/>
      <c r="C116" s="64"/>
      <c r="D116" s="218" t="s">
        <v>223</v>
      </c>
      <c r="E116" s="64"/>
      <c r="F116" s="219" t="s">
        <v>2021</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23" t="s">
        <v>224</v>
      </c>
      <c r="E117" s="224" t="s">
        <v>22</v>
      </c>
      <c r="F117" s="225" t="s">
        <v>2019</v>
      </c>
      <c r="G117" s="222"/>
      <c r="H117" s="226">
        <v>881.82</v>
      </c>
      <c r="I117" s="227"/>
      <c r="J117" s="222"/>
      <c r="K117" s="222"/>
      <c r="L117" s="228"/>
      <c r="M117" s="229"/>
      <c r="N117" s="230"/>
      <c r="O117" s="230"/>
      <c r="P117" s="230"/>
      <c r="Q117" s="230"/>
      <c r="R117" s="230"/>
      <c r="S117" s="230"/>
      <c r="T117" s="231"/>
      <c r="AT117" s="232" t="s">
        <v>224</v>
      </c>
      <c r="AU117" s="232" t="s">
        <v>86</v>
      </c>
      <c r="AV117" s="12" t="s">
        <v>86</v>
      </c>
      <c r="AW117" s="12" t="s">
        <v>41</v>
      </c>
      <c r="AX117" s="12" t="s">
        <v>24</v>
      </c>
      <c r="AY117" s="232" t="s">
        <v>214</v>
      </c>
    </row>
    <row r="118" spans="2:65" s="1" customFormat="1" ht="22.5" customHeight="1">
      <c r="B118" s="42"/>
      <c r="C118" s="206" t="s">
        <v>282</v>
      </c>
      <c r="D118" s="206" t="s">
        <v>216</v>
      </c>
      <c r="E118" s="207" t="s">
        <v>2022</v>
      </c>
      <c r="F118" s="208" t="s">
        <v>2023</v>
      </c>
      <c r="G118" s="209" t="s">
        <v>233</v>
      </c>
      <c r="H118" s="210">
        <v>1092.42</v>
      </c>
      <c r="I118" s="211"/>
      <c r="J118" s="212">
        <f>ROUND(I118*H118,2)</f>
        <v>0</v>
      </c>
      <c r="K118" s="208" t="s">
        <v>234</v>
      </c>
      <c r="L118" s="62"/>
      <c r="M118" s="213" t="s">
        <v>22</v>
      </c>
      <c r="N118" s="214" t="s">
        <v>49</v>
      </c>
      <c r="O118" s="43"/>
      <c r="P118" s="215">
        <f>O118*H118</f>
        <v>0</v>
      </c>
      <c r="Q118" s="215">
        <v>0</v>
      </c>
      <c r="R118" s="215">
        <f>Q118*H118</f>
        <v>0</v>
      </c>
      <c r="S118" s="215">
        <v>0</v>
      </c>
      <c r="T118" s="216">
        <f>S118*H118</f>
        <v>0</v>
      </c>
      <c r="AR118" s="25" t="s">
        <v>221</v>
      </c>
      <c r="AT118" s="25" t="s">
        <v>216</v>
      </c>
      <c r="AU118" s="25" t="s">
        <v>86</v>
      </c>
      <c r="AY118" s="25" t="s">
        <v>214</v>
      </c>
      <c r="BE118" s="217">
        <f>IF(N118="základní",J118,0)</f>
        <v>0</v>
      </c>
      <c r="BF118" s="217">
        <f>IF(N118="snížená",J118,0)</f>
        <v>0</v>
      </c>
      <c r="BG118" s="217">
        <f>IF(N118="zákl. přenesená",J118,0)</f>
        <v>0</v>
      </c>
      <c r="BH118" s="217">
        <f>IF(N118="sníž. přenesená",J118,0)</f>
        <v>0</v>
      </c>
      <c r="BI118" s="217">
        <f>IF(N118="nulová",J118,0)</f>
        <v>0</v>
      </c>
      <c r="BJ118" s="25" t="s">
        <v>24</v>
      </c>
      <c r="BK118" s="217">
        <f>ROUND(I118*H118,2)</f>
        <v>0</v>
      </c>
      <c r="BL118" s="25" t="s">
        <v>221</v>
      </c>
      <c r="BM118" s="25" t="s">
        <v>2024</v>
      </c>
    </row>
    <row r="119" spans="2:47" s="1" customFormat="1" ht="40.5">
      <c r="B119" s="42"/>
      <c r="C119" s="64"/>
      <c r="D119" s="218" t="s">
        <v>223</v>
      </c>
      <c r="E119" s="64"/>
      <c r="F119" s="219" t="s">
        <v>2025</v>
      </c>
      <c r="G119" s="64"/>
      <c r="H119" s="64"/>
      <c r="I119" s="174"/>
      <c r="J119" s="64"/>
      <c r="K119" s="64"/>
      <c r="L119" s="62"/>
      <c r="M119" s="220"/>
      <c r="N119" s="43"/>
      <c r="O119" s="43"/>
      <c r="P119" s="43"/>
      <c r="Q119" s="43"/>
      <c r="R119" s="43"/>
      <c r="S119" s="43"/>
      <c r="T119" s="79"/>
      <c r="AT119" s="25" t="s">
        <v>223</v>
      </c>
      <c r="AU119" s="25" t="s">
        <v>86</v>
      </c>
    </row>
    <row r="120" spans="2:47" s="1" customFormat="1" ht="108">
      <c r="B120" s="42"/>
      <c r="C120" s="64"/>
      <c r="D120" s="218" t="s">
        <v>335</v>
      </c>
      <c r="E120" s="64"/>
      <c r="F120" s="270" t="s">
        <v>2026</v>
      </c>
      <c r="G120" s="64"/>
      <c r="H120" s="64"/>
      <c r="I120" s="174"/>
      <c r="J120" s="64"/>
      <c r="K120" s="64"/>
      <c r="L120" s="62"/>
      <c r="M120" s="220"/>
      <c r="N120" s="43"/>
      <c r="O120" s="43"/>
      <c r="P120" s="43"/>
      <c r="Q120" s="43"/>
      <c r="R120" s="43"/>
      <c r="S120" s="43"/>
      <c r="T120" s="79"/>
      <c r="AT120" s="25" t="s">
        <v>335</v>
      </c>
      <c r="AU120" s="25" t="s">
        <v>86</v>
      </c>
    </row>
    <row r="121" spans="2:51" s="12" customFormat="1" ht="13.5">
      <c r="B121" s="221"/>
      <c r="C121" s="222"/>
      <c r="D121" s="223" t="s">
        <v>224</v>
      </c>
      <c r="E121" s="224" t="s">
        <v>2027</v>
      </c>
      <c r="F121" s="225" t="s">
        <v>2028</v>
      </c>
      <c r="G121" s="222"/>
      <c r="H121" s="226">
        <v>1092.42</v>
      </c>
      <c r="I121" s="227"/>
      <c r="J121" s="222"/>
      <c r="K121" s="222"/>
      <c r="L121" s="228"/>
      <c r="M121" s="229"/>
      <c r="N121" s="230"/>
      <c r="O121" s="230"/>
      <c r="P121" s="230"/>
      <c r="Q121" s="230"/>
      <c r="R121" s="230"/>
      <c r="S121" s="230"/>
      <c r="T121" s="231"/>
      <c r="AT121" s="232" t="s">
        <v>224</v>
      </c>
      <c r="AU121" s="232" t="s">
        <v>86</v>
      </c>
      <c r="AV121" s="12" t="s">
        <v>86</v>
      </c>
      <c r="AW121" s="12" t="s">
        <v>41</v>
      </c>
      <c r="AX121" s="12" t="s">
        <v>24</v>
      </c>
      <c r="AY121" s="232" t="s">
        <v>214</v>
      </c>
    </row>
    <row r="122" spans="2:65" s="1" customFormat="1" ht="22.5" customHeight="1">
      <c r="B122" s="42"/>
      <c r="C122" s="206" t="s">
        <v>288</v>
      </c>
      <c r="D122" s="206" t="s">
        <v>216</v>
      </c>
      <c r="E122" s="207" t="s">
        <v>2029</v>
      </c>
      <c r="F122" s="208" t="s">
        <v>2030</v>
      </c>
      <c r="G122" s="209" t="s">
        <v>359</v>
      </c>
      <c r="H122" s="210">
        <v>160.55</v>
      </c>
      <c r="I122" s="211"/>
      <c r="J122" s="212">
        <f>ROUND(I122*H122,2)</f>
        <v>0</v>
      </c>
      <c r="K122" s="208" t="s">
        <v>234</v>
      </c>
      <c r="L122" s="62"/>
      <c r="M122" s="213" t="s">
        <v>22</v>
      </c>
      <c r="N122" s="214" t="s">
        <v>49</v>
      </c>
      <c r="O122" s="43"/>
      <c r="P122" s="215">
        <f>O122*H122</f>
        <v>0</v>
      </c>
      <c r="Q122" s="215">
        <v>0</v>
      </c>
      <c r="R122" s="215">
        <f>Q122*H122</f>
        <v>0</v>
      </c>
      <c r="S122" s="215">
        <v>0</v>
      </c>
      <c r="T122" s="216">
        <f>S122*H122</f>
        <v>0</v>
      </c>
      <c r="AR122" s="25" t="s">
        <v>221</v>
      </c>
      <c r="AT122" s="25" t="s">
        <v>216</v>
      </c>
      <c r="AU122" s="25" t="s">
        <v>86</v>
      </c>
      <c r="AY122" s="25" t="s">
        <v>214</v>
      </c>
      <c r="BE122" s="217">
        <f>IF(N122="základní",J122,0)</f>
        <v>0</v>
      </c>
      <c r="BF122" s="217">
        <f>IF(N122="snížená",J122,0)</f>
        <v>0</v>
      </c>
      <c r="BG122" s="217">
        <f>IF(N122="zákl. přenesená",J122,0)</f>
        <v>0</v>
      </c>
      <c r="BH122" s="217">
        <f>IF(N122="sníž. přenesená",J122,0)</f>
        <v>0</v>
      </c>
      <c r="BI122" s="217">
        <f>IF(N122="nulová",J122,0)</f>
        <v>0</v>
      </c>
      <c r="BJ122" s="25" t="s">
        <v>24</v>
      </c>
      <c r="BK122" s="217">
        <f>ROUND(I122*H122,2)</f>
        <v>0</v>
      </c>
      <c r="BL122" s="25" t="s">
        <v>221</v>
      </c>
      <c r="BM122" s="25" t="s">
        <v>2031</v>
      </c>
    </row>
    <row r="123" spans="2:47" s="1" customFormat="1" ht="27">
      <c r="B123" s="42"/>
      <c r="C123" s="64"/>
      <c r="D123" s="218" t="s">
        <v>223</v>
      </c>
      <c r="E123" s="64"/>
      <c r="F123" s="219" t="s">
        <v>2032</v>
      </c>
      <c r="G123" s="64"/>
      <c r="H123" s="64"/>
      <c r="I123" s="174"/>
      <c r="J123" s="64"/>
      <c r="K123" s="64"/>
      <c r="L123" s="62"/>
      <c r="M123" s="220"/>
      <c r="N123" s="43"/>
      <c r="O123" s="43"/>
      <c r="P123" s="43"/>
      <c r="Q123" s="43"/>
      <c r="R123" s="43"/>
      <c r="S123" s="43"/>
      <c r="T123" s="79"/>
      <c r="AT123" s="25" t="s">
        <v>223</v>
      </c>
      <c r="AU123" s="25" t="s">
        <v>86</v>
      </c>
    </row>
    <row r="124" spans="2:51" s="12" customFormat="1" ht="13.5">
      <c r="B124" s="221"/>
      <c r="C124" s="222"/>
      <c r="D124" s="223" t="s">
        <v>224</v>
      </c>
      <c r="E124" s="224" t="s">
        <v>22</v>
      </c>
      <c r="F124" s="225" t="s">
        <v>2033</v>
      </c>
      <c r="G124" s="222"/>
      <c r="H124" s="226">
        <v>160.55</v>
      </c>
      <c r="I124" s="227"/>
      <c r="J124" s="222"/>
      <c r="K124" s="222"/>
      <c r="L124" s="228"/>
      <c r="M124" s="229"/>
      <c r="N124" s="230"/>
      <c r="O124" s="230"/>
      <c r="P124" s="230"/>
      <c r="Q124" s="230"/>
      <c r="R124" s="230"/>
      <c r="S124" s="230"/>
      <c r="T124" s="231"/>
      <c r="AT124" s="232" t="s">
        <v>224</v>
      </c>
      <c r="AU124" s="232" t="s">
        <v>86</v>
      </c>
      <c r="AV124" s="12" t="s">
        <v>86</v>
      </c>
      <c r="AW124" s="12" t="s">
        <v>41</v>
      </c>
      <c r="AX124" s="12" t="s">
        <v>24</v>
      </c>
      <c r="AY124" s="232" t="s">
        <v>214</v>
      </c>
    </row>
    <row r="125" spans="2:65" s="1" customFormat="1" ht="22.5" customHeight="1">
      <c r="B125" s="42"/>
      <c r="C125" s="206" t="s">
        <v>293</v>
      </c>
      <c r="D125" s="206" t="s">
        <v>216</v>
      </c>
      <c r="E125" s="207" t="s">
        <v>294</v>
      </c>
      <c r="F125" s="208" t="s">
        <v>295</v>
      </c>
      <c r="G125" s="209" t="s">
        <v>233</v>
      </c>
      <c r="H125" s="210">
        <v>260</v>
      </c>
      <c r="I125" s="211"/>
      <c r="J125" s="212">
        <f>ROUND(I125*H125,2)</f>
        <v>0</v>
      </c>
      <c r="K125" s="208" t="s">
        <v>234</v>
      </c>
      <c r="L125" s="62"/>
      <c r="M125" s="213" t="s">
        <v>22</v>
      </c>
      <c r="N125" s="214" t="s">
        <v>49</v>
      </c>
      <c r="O125" s="43"/>
      <c r="P125" s="215">
        <f>O125*H125</f>
        <v>0</v>
      </c>
      <c r="Q125" s="215">
        <v>0</v>
      </c>
      <c r="R125" s="215">
        <f>Q125*H125</f>
        <v>0</v>
      </c>
      <c r="S125" s="215">
        <v>0</v>
      </c>
      <c r="T125" s="216">
        <f>S125*H125</f>
        <v>0</v>
      </c>
      <c r="AR125" s="25" t="s">
        <v>221</v>
      </c>
      <c r="AT125" s="25" t="s">
        <v>216</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221</v>
      </c>
      <c r="BM125" s="25" t="s">
        <v>2034</v>
      </c>
    </row>
    <row r="126" spans="2:47" s="1" customFormat="1" ht="13.5">
      <c r="B126" s="42"/>
      <c r="C126" s="64"/>
      <c r="D126" s="218" t="s">
        <v>223</v>
      </c>
      <c r="E126" s="64"/>
      <c r="F126" s="219" t="s">
        <v>295</v>
      </c>
      <c r="G126" s="64"/>
      <c r="H126" s="64"/>
      <c r="I126" s="174"/>
      <c r="J126" s="64"/>
      <c r="K126" s="64"/>
      <c r="L126" s="62"/>
      <c r="M126" s="220"/>
      <c r="N126" s="43"/>
      <c r="O126" s="43"/>
      <c r="P126" s="43"/>
      <c r="Q126" s="43"/>
      <c r="R126" s="43"/>
      <c r="S126" s="43"/>
      <c r="T126" s="79"/>
      <c r="AT126" s="25" t="s">
        <v>223</v>
      </c>
      <c r="AU126" s="25" t="s">
        <v>86</v>
      </c>
    </row>
    <row r="127" spans="2:51" s="12" customFormat="1" ht="13.5">
      <c r="B127" s="221"/>
      <c r="C127" s="222"/>
      <c r="D127" s="223" t="s">
        <v>224</v>
      </c>
      <c r="E127" s="224" t="s">
        <v>22</v>
      </c>
      <c r="F127" s="225" t="s">
        <v>1977</v>
      </c>
      <c r="G127" s="222"/>
      <c r="H127" s="226">
        <v>260</v>
      </c>
      <c r="I127" s="227"/>
      <c r="J127" s="222"/>
      <c r="K127" s="222"/>
      <c r="L127" s="228"/>
      <c r="M127" s="229"/>
      <c r="N127" s="230"/>
      <c r="O127" s="230"/>
      <c r="P127" s="230"/>
      <c r="Q127" s="230"/>
      <c r="R127" s="230"/>
      <c r="S127" s="230"/>
      <c r="T127" s="231"/>
      <c r="AT127" s="232" t="s">
        <v>224</v>
      </c>
      <c r="AU127" s="232" t="s">
        <v>86</v>
      </c>
      <c r="AV127" s="12" t="s">
        <v>86</v>
      </c>
      <c r="AW127" s="12" t="s">
        <v>41</v>
      </c>
      <c r="AX127" s="12" t="s">
        <v>24</v>
      </c>
      <c r="AY127" s="232" t="s">
        <v>214</v>
      </c>
    </row>
    <row r="128" spans="2:65" s="1" customFormat="1" ht="31.5" customHeight="1">
      <c r="B128" s="42"/>
      <c r="C128" s="206" t="s">
        <v>298</v>
      </c>
      <c r="D128" s="206" t="s">
        <v>216</v>
      </c>
      <c r="E128" s="207" t="s">
        <v>2035</v>
      </c>
      <c r="F128" s="208" t="s">
        <v>2036</v>
      </c>
      <c r="G128" s="209" t="s">
        <v>359</v>
      </c>
      <c r="H128" s="210">
        <v>827.4</v>
      </c>
      <c r="I128" s="211"/>
      <c r="J128" s="212">
        <f>ROUND(I128*H128,2)</f>
        <v>0</v>
      </c>
      <c r="K128" s="208" t="s">
        <v>234</v>
      </c>
      <c r="L128" s="62"/>
      <c r="M128" s="213" t="s">
        <v>22</v>
      </c>
      <c r="N128" s="214" t="s">
        <v>49</v>
      </c>
      <c r="O128" s="43"/>
      <c r="P128" s="215">
        <f>O128*H128</f>
        <v>0</v>
      </c>
      <c r="Q128" s="215">
        <v>0</v>
      </c>
      <c r="R128" s="215">
        <f>Q128*H128</f>
        <v>0</v>
      </c>
      <c r="S128" s="215">
        <v>0</v>
      </c>
      <c r="T128" s="216">
        <f>S128*H128</f>
        <v>0</v>
      </c>
      <c r="AR128" s="25" t="s">
        <v>221</v>
      </c>
      <c r="AT128" s="25" t="s">
        <v>216</v>
      </c>
      <c r="AU128" s="25" t="s">
        <v>86</v>
      </c>
      <c r="AY128" s="25" t="s">
        <v>214</v>
      </c>
      <c r="BE128" s="217">
        <f>IF(N128="základní",J128,0)</f>
        <v>0</v>
      </c>
      <c r="BF128" s="217">
        <f>IF(N128="snížená",J128,0)</f>
        <v>0</v>
      </c>
      <c r="BG128" s="217">
        <f>IF(N128="zákl. přenesená",J128,0)</f>
        <v>0</v>
      </c>
      <c r="BH128" s="217">
        <f>IF(N128="sníž. přenesená",J128,0)</f>
        <v>0</v>
      </c>
      <c r="BI128" s="217">
        <f>IF(N128="nulová",J128,0)</f>
        <v>0</v>
      </c>
      <c r="BJ128" s="25" t="s">
        <v>24</v>
      </c>
      <c r="BK128" s="217">
        <f>ROUND(I128*H128,2)</f>
        <v>0</v>
      </c>
      <c r="BL128" s="25" t="s">
        <v>221</v>
      </c>
      <c r="BM128" s="25" t="s">
        <v>2037</v>
      </c>
    </row>
    <row r="129" spans="2:47" s="1" customFormat="1" ht="27">
      <c r="B129" s="42"/>
      <c r="C129" s="64"/>
      <c r="D129" s="218" t="s">
        <v>223</v>
      </c>
      <c r="E129" s="64"/>
      <c r="F129" s="219" t="s">
        <v>2038</v>
      </c>
      <c r="G129" s="64"/>
      <c r="H129" s="64"/>
      <c r="I129" s="174"/>
      <c r="J129" s="64"/>
      <c r="K129" s="64"/>
      <c r="L129" s="62"/>
      <c r="M129" s="220"/>
      <c r="N129" s="43"/>
      <c r="O129" s="43"/>
      <c r="P129" s="43"/>
      <c r="Q129" s="43"/>
      <c r="R129" s="43"/>
      <c r="S129" s="43"/>
      <c r="T129" s="79"/>
      <c r="AT129" s="25" t="s">
        <v>223</v>
      </c>
      <c r="AU129" s="25" t="s">
        <v>86</v>
      </c>
    </row>
    <row r="130" spans="2:51" s="12" customFormat="1" ht="13.5">
      <c r="B130" s="221"/>
      <c r="C130" s="222"/>
      <c r="D130" s="223" t="s">
        <v>224</v>
      </c>
      <c r="E130" s="224" t="s">
        <v>22</v>
      </c>
      <c r="F130" s="225" t="s">
        <v>2039</v>
      </c>
      <c r="G130" s="222"/>
      <c r="H130" s="226">
        <v>827.4</v>
      </c>
      <c r="I130" s="227"/>
      <c r="J130" s="222"/>
      <c r="K130" s="222"/>
      <c r="L130" s="228"/>
      <c r="M130" s="229"/>
      <c r="N130" s="230"/>
      <c r="O130" s="230"/>
      <c r="P130" s="230"/>
      <c r="Q130" s="230"/>
      <c r="R130" s="230"/>
      <c r="S130" s="230"/>
      <c r="T130" s="231"/>
      <c r="AT130" s="232" t="s">
        <v>224</v>
      </c>
      <c r="AU130" s="232" t="s">
        <v>86</v>
      </c>
      <c r="AV130" s="12" t="s">
        <v>86</v>
      </c>
      <c r="AW130" s="12" t="s">
        <v>41</v>
      </c>
      <c r="AX130" s="12" t="s">
        <v>24</v>
      </c>
      <c r="AY130" s="232" t="s">
        <v>214</v>
      </c>
    </row>
    <row r="131" spans="2:65" s="1" customFormat="1" ht="22.5" customHeight="1">
      <c r="B131" s="42"/>
      <c r="C131" s="206" t="s">
        <v>10</v>
      </c>
      <c r="D131" s="206" t="s">
        <v>216</v>
      </c>
      <c r="E131" s="207" t="s">
        <v>1931</v>
      </c>
      <c r="F131" s="208" t="s">
        <v>1932</v>
      </c>
      <c r="G131" s="209" t="s">
        <v>359</v>
      </c>
      <c r="H131" s="210">
        <v>160.55</v>
      </c>
      <c r="I131" s="211"/>
      <c r="J131" s="212">
        <f>ROUND(I131*H131,2)</f>
        <v>0</v>
      </c>
      <c r="K131" s="208" t="s">
        <v>234</v>
      </c>
      <c r="L131" s="62"/>
      <c r="M131" s="213" t="s">
        <v>22</v>
      </c>
      <c r="N131" s="214" t="s">
        <v>49</v>
      </c>
      <c r="O131" s="43"/>
      <c r="P131" s="215">
        <f>O131*H131</f>
        <v>0</v>
      </c>
      <c r="Q131" s="215">
        <v>0</v>
      </c>
      <c r="R131" s="215">
        <f>Q131*H131</f>
        <v>0</v>
      </c>
      <c r="S131" s="215">
        <v>0</v>
      </c>
      <c r="T131" s="216">
        <f>S131*H131</f>
        <v>0</v>
      </c>
      <c r="AR131" s="25" t="s">
        <v>221</v>
      </c>
      <c r="AT131" s="25" t="s">
        <v>216</v>
      </c>
      <c r="AU131" s="25" t="s">
        <v>86</v>
      </c>
      <c r="AY131" s="25" t="s">
        <v>214</v>
      </c>
      <c r="BE131" s="217">
        <f>IF(N131="základní",J131,0)</f>
        <v>0</v>
      </c>
      <c r="BF131" s="217">
        <f>IF(N131="snížená",J131,0)</f>
        <v>0</v>
      </c>
      <c r="BG131" s="217">
        <f>IF(N131="zákl. přenesená",J131,0)</f>
        <v>0</v>
      </c>
      <c r="BH131" s="217">
        <f>IF(N131="sníž. přenesená",J131,0)</f>
        <v>0</v>
      </c>
      <c r="BI131" s="217">
        <f>IF(N131="nulová",J131,0)</f>
        <v>0</v>
      </c>
      <c r="BJ131" s="25" t="s">
        <v>24</v>
      </c>
      <c r="BK131" s="217">
        <f>ROUND(I131*H131,2)</f>
        <v>0</v>
      </c>
      <c r="BL131" s="25" t="s">
        <v>221</v>
      </c>
      <c r="BM131" s="25" t="s">
        <v>2040</v>
      </c>
    </row>
    <row r="132" spans="2:47" s="1" customFormat="1" ht="13.5">
      <c r="B132" s="42"/>
      <c r="C132" s="64"/>
      <c r="D132" s="218" t="s">
        <v>223</v>
      </c>
      <c r="E132" s="64"/>
      <c r="F132" s="219" t="s">
        <v>1934</v>
      </c>
      <c r="G132" s="64"/>
      <c r="H132" s="64"/>
      <c r="I132" s="174"/>
      <c r="J132" s="64"/>
      <c r="K132" s="64"/>
      <c r="L132" s="62"/>
      <c r="M132" s="220"/>
      <c r="N132" s="43"/>
      <c r="O132" s="43"/>
      <c r="P132" s="43"/>
      <c r="Q132" s="43"/>
      <c r="R132" s="43"/>
      <c r="S132" s="43"/>
      <c r="T132" s="79"/>
      <c r="AT132" s="25" t="s">
        <v>223</v>
      </c>
      <c r="AU132" s="25" t="s">
        <v>86</v>
      </c>
    </row>
    <row r="133" spans="2:51" s="12" customFormat="1" ht="13.5">
      <c r="B133" s="221"/>
      <c r="C133" s="222"/>
      <c r="D133" s="223" t="s">
        <v>224</v>
      </c>
      <c r="E133" s="224" t="s">
        <v>22</v>
      </c>
      <c r="F133" s="225" t="s">
        <v>2041</v>
      </c>
      <c r="G133" s="222"/>
      <c r="H133" s="226">
        <v>160.55</v>
      </c>
      <c r="I133" s="227"/>
      <c r="J133" s="222"/>
      <c r="K133" s="222"/>
      <c r="L133" s="228"/>
      <c r="M133" s="229"/>
      <c r="N133" s="230"/>
      <c r="O133" s="230"/>
      <c r="P133" s="230"/>
      <c r="Q133" s="230"/>
      <c r="R133" s="230"/>
      <c r="S133" s="230"/>
      <c r="T133" s="231"/>
      <c r="AT133" s="232" t="s">
        <v>224</v>
      </c>
      <c r="AU133" s="232" t="s">
        <v>86</v>
      </c>
      <c r="AV133" s="12" t="s">
        <v>86</v>
      </c>
      <c r="AW133" s="12" t="s">
        <v>41</v>
      </c>
      <c r="AX133" s="12" t="s">
        <v>24</v>
      </c>
      <c r="AY133" s="232" t="s">
        <v>214</v>
      </c>
    </row>
    <row r="134" spans="2:65" s="1" customFormat="1" ht="22.5" customHeight="1">
      <c r="B134" s="42"/>
      <c r="C134" s="206" t="s">
        <v>310</v>
      </c>
      <c r="D134" s="206" t="s">
        <v>216</v>
      </c>
      <c r="E134" s="207" t="s">
        <v>2042</v>
      </c>
      <c r="F134" s="208" t="s">
        <v>2043</v>
      </c>
      <c r="G134" s="209" t="s">
        <v>359</v>
      </c>
      <c r="H134" s="210">
        <v>827.4</v>
      </c>
      <c r="I134" s="211"/>
      <c r="J134" s="212">
        <f>ROUND(I134*H134,2)</f>
        <v>0</v>
      </c>
      <c r="K134" s="208" t="s">
        <v>234</v>
      </c>
      <c r="L134" s="62"/>
      <c r="M134" s="213" t="s">
        <v>22</v>
      </c>
      <c r="N134" s="214" t="s">
        <v>49</v>
      </c>
      <c r="O134" s="43"/>
      <c r="P134" s="215">
        <f>O134*H134</f>
        <v>0</v>
      </c>
      <c r="Q134" s="215">
        <v>0</v>
      </c>
      <c r="R134" s="215">
        <f>Q134*H134</f>
        <v>0</v>
      </c>
      <c r="S134" s="215">
        <v>0</v>
      </c>
      <c r="T134" s="216">
        <f>S134*H134</f>
        <v>0</v>
      </c>
      <c r="AR134" s="25" t="s">
        <v>221</v>
      </c>
      <c r="AT134" s="25" t="s">
        <v>216</v>
      </c>
      <c r="AU134" s="25" t="s">
        <v>86</v>
      </c>
      <c r="AY134" s="25" t="s">
        <v>214</v>
      </c>
      <c r="BE134" s="217">
        <f>IF(N134="základní",J134,0)</f>
        <v>0</v>
      </c>
      <c r="BF134" s="217">
        <f>IF(N134="snížená",J134,0)</f>
        <v>0</v>
      </c>
      <c r="BG134" s="217">
        <f>IF(N134="zákl. přenesená",J134,0)</f>
        <v>0</v>
      </c>
      <c r="BH134" s="217">
        <f>IF(N134="sníž. přenesená",J134,0)</f>
        <v>0</v>
      </c>
      <c r="BI134" s="217">
        <f>IF(N134="nulová",J134,0)</f>
        <v>0</v>
      </c>
      <c r="BJ134" s="25" t="s">
        <v>24</v>
      </c>
      <c r="BK134" s="217">
        <f>ROUND(I134*H134,2)</f>
        <v>0</v>
      </c>
      <c r="BL134" s="25" t="s">
        <v>221</v>
      </c>
      <c r="BM134" s="25" t="s">
        <v>2044</v>
      </c>
    </row>
    <row r="135" spans="2:47" s="1" customFormat="1" ht="27">
      <c r="B135" s="42"/>
      <c r="C135" s="64"/>
      <c r="D135" s="218" t="s">
        <v>223</v>
      </c>
      <c r="E135" s="64"/>
      <c r="F135" s="219" t="s">
        <v>2045</v>
      </c>
      <c r="G135" s="64"/>
      <c r="H135" s="64"/>
      <c r="I135" s="174"/>
      <c r="J135" s="64"/>
      <c r="K135" s="64"/>
      <c r="L135" s="62"/>
      <c r="M135" s="220"/>
      <c r="N135" s="43"/>
      <c r="O135" s="43"/>
      <c r="P135" s="43"/>
      <c r="Q135" s="43"/>
      <c r="R135" s="43"/>
      <c r="S135" s="43"/>
      <c r="T135" s="79"/>
      <c r="AT135" s="25" t="s">
        <v>223</v>
      </c>
      <c r="AU135" s="25" t="s">
        <v>86</v>
      </c>
    </row>
    <row r="136" spans="2:51" s="12" customFormat="1" ht="13.5">
      <c r="B136" s="221"/>
      <c r="C136" s="222"/>
      <c r="D136" s="223" t="s">
        <v>224</v>
      </c>
      <c r="E136" s="224" t="s">
        <v>22</v>
      </c>
      <c r="F136" s="225" t="s">
        <v>2046</v>
      </c>
      <c r="G136" s="222"/>
      <c r="H136" s="226">
        <v>827.4</v>
      </c>
      <c r="I136" s="227"/>
      <c r="J136" s="222"/>
      <c r="K136" s="222"/>
      <c r="L136" s="228"/>
      <c r="M136" s="229"/>
      <c r="N136" s="230"/>
      <c r="O136" s="230"/>
      <c r="P136" s="230"/>
      <c r="Q136" s="230"/>
      <c r="R136" s="230"/>
      <c r="S136" s="230"/>
      <c r="T136" s="231"/>
      <c r="AT136" s="232" t="s">
        <v>224</v>
      </c>
      <c r="AU136" s="232" t="s">
        <v>86</v>
      </c>
      <c r="AV136" s="12" t="s">
        <v>86</v>
      </c>
      <c r="AW136" s="12" t="s">
        <v>41</v>
      </c>
      <c r="AX136" s="12" t="s">
        <v>24</v>
      </c>
      <c r="AY136" s="232" t="s">
        <v>214</v>
      </c>
    </row>
    <row r="137" spans="2:65" s="1" customFormat="1" ht="22.5" customHeight="1">
      <c r="B137" s="42"/>
      <c r="C137" s="236" t="s">
        <v>317</v>
      </c>
      <c r="D137" s="236" t="s">
        <v>179</v>
      </c>
      <c r="E137" s="237" t="s">
        <v>2047</v>
      </c>
      <c r="F137" s="238" t="s">
        <v>2048</v>
      </c>
      <c r="G137" s="239" t="s">
        <v>1492</v>
      </c>
      <c r="H137" s="240">
        <v>12.411</v>
      </c>
      <c r="I137" s="241"/>
      <c r="J137" s="242">
        <f>ROUND(I137*H137,2)</f>
        <v>0</v>
      </c>
      <c r="K137" s="238" t="s">
        <v>234</v>
      </c>
      <c r="L137" s="243"/>
      <c r="M137" s="244" t="s">
        <v>22</v>
      </c>
      <c r="N137" s="245" t="s">
        <v>49</v>
      </c>
      <c r="O137" s="43"/>
      <c r="P137" s="215">
        <f>O137*H137</f>
        <v>0</v>
      </c>
      <c r="Q137" s="215">
        <v>0.001</v>
      </c>
      <c r="R137" s="215">
        <f>Q137*H137</f>
        <v>0.012411</v>
      </c>
      <c r="S137" s="215">
        <v>0</v>
      </c>
      <c r="T137" s="216">
        <f>S137*H137</f>
        <v>0</v>
      </c>
      <c r="AR137" s="25" t="s">
        <v>262</v>
      </c>
      <c r="AT137" s="25" t="s">
        <v>179</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221</v>
      </c>
      <c r="BM137" s="25" t="s">
        <v>2049</v>
      </c>
    </row>
    <row r="138" spans="2:47" s="1" customFormat="1" ht="13.5">
      <c r="B138" s="42"/>
      <c r="C138" s="64"/>
      <c r="D138" s="218" t="s">
        <v>223</v>
      </c>
      <c r="E138" s="64"/>
      <c r="F138" s="219" t="s">
        <v>2050</v>
      </c>
      <c r="G138" s="64"/>
      <c r="H138" s="64"/>
      <c r="I138" s="174"/>
      <c r="J138" s="64"/>
      <c r="K138" s="64"/>
      <c r="L138" s="62"/>
      <c r="M138" s="220"/>
      <c r="N138" s="43"/>
      <c r="O138" s="43"/>
      <c r="P138" s="43"/>
      <c r="Q138" s="43"/>
      <c r="R138" s="43"/>
      <c r="S138" s="43"/>
      <c r="T138" s="79"/>
      <c r="AT138" s="25" t="s">
        <v>223</v>
      </c>
      <c r="AU138" s="25" t="s">
        <v>86</v>
      </c>
    </row>
    <row r="139" spans="2:51" s="12" customFormat="1" ht="13.5">
      <c r="B139" s="221"/>
      <c r="C139" s="222"/>
      <c r="D139" s="223" t="s">
        <v>224</v>
      </c>
      <c r="E139" s="222"/>
      <c r="F139" s="225" t="s">
        <v>2051</v>
      </c>
      <c r="G139" s="222"/>
      <c r="H139" s="226">
        <v>12.411</v>
      </c>
      <c r="I139" s="227"/>
      <c r="J139" s="222"/>
      <c r="K139" s="222"/>
      <c r="L139" s="228"/>
      <c r="M139" s="229"/>
      <c r="N139" s="230"/>
      <c r="O139" s="230"/>
      <c r="P139" s="230"/>
      <c r="Q139" s="230"/>
      <c r="R139" s="230"/>
      <c r="S139" s="230"/>
      <c r="T139" s="231"/>
      <c r="AT139" s="232" t="s">
        <v>224</v>
      </c>
      <c r="AU139" s="232" t="s">
        <v>86</v>
      </c>
      <c r="AV139" s="12" t="s">
        <v>86</v>
      </c>
      <c r="AW139" s="12" t="s">
        <v>6</v>
      </c>
      <c r="AX139" s="12" t="s">
        <v>24</v>
      </c>
      <c r="AY139" s="232" t="s">
        <v>214</v>
      </c>
    </row>
    <row r="140" spans="2:65" s="1" customFormat="1" ht="22.5" customHeight="1">
      <c r="B140" s="42"/>
      <c r="C140" s="206" t="s">
        <v>324</v>
      </c>
      <c r="D140" s="206" t="s">
        <v>216</v>
      </c>
      <c r="E140" s="207" t="s">
        <v>2052</v>
      </c>
      <c r="F140" s="208" t="s">
        <v>2053</v>
      </c>
      <c r="G140" s="209" t="s">
        <v>359</v>
      </c>
      <c r="H140" s="210">
        <v>160.55</v>
      </c>
      <c r="I140" s="211"/>
      <c r="J140" s="212">
        <f>ROUND(I140*H140,2)</f>
        <v>0</v>
      </c>
      <c r="K140" s="208" t="s">
        <v>234</v>
      </c>
      <c r="L140" s="62"/>
      <c r="M140" s="213" t="s">
        <v>22</v>
      </c>
      <c r="N140" s="214" t="s">
        <v>49</v>
      </c>
      <c r="O140" s="43"/>
      <c r="P140" s="215">
        <f>O140*H140</f>
        <v>0</v>
      </c>
      <c r="Q140" s="215">
        <v>0</v>
      </c>
      <c r="R140" s="215">
        <f>Q140*H140</f>
        <v>0</v>
      </c>
      <c r="S140" s="215">
        <v>0</v>
      </c>
      <c r="T140" s="216">
        <f>S140*H140</f>
        <v>0</v>
      </c>
      <c r="AR140" s="25" t="s">
        <v>221</v>
      </c>
      <c r="AT140" s="25" t="s">
        <v>216</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2054</v>
      </c>
    </row>
    <row r="141" spans="2:47" s="1" customFormat="1" ht="27">
      <c r="B141" s="42"/>
      <c r="C141" s="64"/>
      <c r="D141" s="218" t="s">
        <v>223</v>
      </c>
      <c r="E141" s="64"/>
      <c r="F141" s="219" t="s">
        <v>2055</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18" t="s">
        <v>224</v>
      </c>
      <c r="E142" s="233" t="s">
        <v>22</v>
      </c>
      <c r="F142" s="234" t="s">
        <v>2056</v>
      </c>
      <c r="G142" s="222"/>
      <c r="H142" s="235">
        <v>160.55</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3" s="11" customFormat="1" ht="29.85" customHeight="1">
      <c r="B143" s="189"/>
      <c r="C143" s="190"/>
      <c r="D143" s="203" t="s">
        <v>77</v>
      </c>
      <c r="E143" s="204" t="s">
        <v>86</v>
      </c>
      <c r="F143" s="204" t="s">
        <v>304</v>
      </c>
      <c r="G143" s="190"/>
      <c r="H143" s="190"/>
      <c r="I143" s="193"/>
      <c r="J143" s="205">
        <f>BK143</f>
        <v>0</v>
      </c>
      <c r="K143" s="190"/>
      <c r="L143" s="195"/>
      <c r="M143" s="196"/>
      <c r="N143" s="197"/>
      <c r="O143" s="197"/>
      <c r="P143" s="198">
        <f>SUM(P144:P157)</f>
        <v>0</v>
      </c>
      <c r="Q143" s="197"/>
      <c r="R143" s="198">
        <f>SUM(R144:R157)</f>
        <v>28.160381960000002</v>
      </c>
      <c r="S143" s="197"/>
      <c r="T143" s="199">
        <f>SUM(T144:T157)</f>
        <v>0</v>
      </c>
      <c r="AR143" s="200" t="s">
        <v>24</v>
      </c>
      <c r="AT143" s="201" t="s">
        <v>77</v>
      </c>
      <c r="AU143" s="201" t="s">
        <v>24</v>
      </c>
      <c r="AY143" s="200" t="s">
        <v>214</v>
      </c>
      <c r="BK143" s="202">
        <f>SUM(BK144:BK157)</f>
        <v>0</v>
      </c>
    </row>
    <row r="144" spans="2:65" s="1" customFormat="1" ht="22.5" customHeight="1">
      <c r="B144" s="42"/>
      <c r="C144" s="206" t="s">
        <v>330</v>
      </c>
      <c r="D144" s="206" t="s">
        <v>216</v>
      </c>
      <c r="E144" s="207" t="s">
        <v>2057</v>
      </c>
      <c r="F144" s="208" t="s">
        <v>2058</v>
      </c>
      <c r="G144" s="209" t="s">
        <v>233</v>
      </c>
      <c r="H144" s="210">
        <v>1.838</v>
      </c>
      <c r="I144" s="211"/>
      <c r="J144" s="212">
        <f>ROUND(I144*H144,2)</f>
        <v>0</v>
      </c>
      <c r="K144" s="208" t="s">
        <v>234</v>
      </c>
      <c r="L144" s="62"/>
      <c r="M144" s="213" t="s">
        <v>22</v>
      </c>
      <c r="N144" s="214" t="s">
        <v>49</v>
      </c>
      <c r="O144" s="43"/>
      <c r="P144" s="215">
        <f>O144*H144</f>
        <v>0</v>
      </c>
      <c r="Q144" s="215">
        <v>2.16</v>
      </c>
      <c r="R144" s="215">
        <f>Q144*H144</f>
        <v>3.9700800000000003</v>
      </c>
      <c r="S144" s="215">
        <v>0</v>
      </c>
      <c r="T144" s="216">
        <f>S144*H144</f>
        <v>0</v>
      </c>
      <c r="AR144" s="25" t="s">
        <v>221</v>
      </c>
      <c r="AT144" s="25" t="s">
        <v>216</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221</v>
      </c>
      <c r="BM144" s="25" t="s">
        <v>2059</v>
      </c>
    </row>
    <row r="145" spans="2:47" s="1" customFormat="1" ht="27">
      <c r="B145" s="42"/>
      <c r="C145" s="64"/>
      <c r="D145" s="218" t="s">
        <v>223</v>
      </c>
      <c r="E145" s="64"/>
      <c r="F145" s="219" t="s">
        <v>2060</v>
      </c>
      <c r="G145" s="64"/>
      <c r="H145" s="64"/>
      <c r="I145" s="174"/>
      <c r="J145" s="64"/>
      <c r="K145" s="64"/>
      <c r="L145" s="62"/>
      <c r="M145" s="220"/>
      <c r="N145" s="43"/>
      <c r="O145" s="43"/>
      <c r="P145" s="43"/>
      <c r="Q145" s="43"/>
      <c r="R145" s="43"/>
      <c r="S145" s="43"/>
      <c r="T145" s="79"/>
      <c r="AT145" s="25" t="s">
        <v>223</v>
      </c>
      <c r="AU145" s="25" t="s">
        <v>86</v>
      </c>
    </row>
    <row r="146" spans="2:51" s="12" customFormat="1" ht="13.5">
      <c r="B146" s="221"/>
      <c r="C146" s="222"/>
      <c r="D146" s="223" t="s">
        <v>224</v>
      </c>
      <c r="E146" s="224" t="s">
        <v>22</v>
      </c>
      <c r="F146" s="225" t="s">
        <v>2061</v>
      </c>
      <c r="G146" s="222"/>
      <c r="H146" s="226">
        <v>1.838</v>
      </c>
      <c r="I146" s="227"/>
      <c r="J146" s="222"/>
      <c r="K146" s="222"/>
      <c r="L146" s="228"/>
      <c r="M146" s="229"/>
      <c r="N146" s="230"/>
      <c r="O146" s="230"/>
      <c r="P146" s="230"/>
      <c r="Q146" s="230"/>
      <c r="R146" s="230"/>
      <c r="S146" s="230"/>
      <c r="T146" s="231"/>
      <c r="AT146" s="232" t="s">
        <v>224</v>
      </c>
      <c r="AU146" s="232" t="s">
        <v>86</v>
      </c>
      <c r="AV146" s="12" t="s">
        <v>86</v>
      </c>
      <c r="AW146" s="12" t="s">
        <v>41</v>
      </c>
      <c r="AX146" s="12" t="s">
        <v>24</v>
      </c>
      <c r="AY146" s="232" t="s">
        <v>214</v>
      </c>
    </row>
    <row r="147" spans="2:65" s="1" customFormat="1" ht="22.5" customHeight="1">
      <c r="B147" s="42"/>
      <c r="C147" s="206" t="s">
        <v>337</v>
      </c>
      <c r="D147" s="206" t="s">
        <v>216</v>
      </c>
      <c r="E147" s="207" t="s">
        <v>2062</v>
      </c>
      <c r="F147" s="208" t="s">
        <v>2063</v>
      </c>
      <c r="G147" s="209" t="s">
        <v>233</v>
      </c>
      <c r="H147" s="210">
        <v>9.804</v>
      </c>
      <c r="I147" s="211"/>
      <c r="J147" s="212">
        <f>ROUND(I147*H147,2)</f>
        <v>0</v>
      </c>
      <c r="K147" s="208" t="s">
        <v>234</v>
      </c>
      <c r="L147" s="62"/>
      <c r="M147" s="213" t="s">
        <v>22</v>
      </c>
      <c r="N147" s="214" t="s">
        <v>49</v>
      </c>
      <c r="O147" s="43"/>
      <c r="P147" s="215">
        <f>O147*H147</f>
        <v>0</v>
      </c>
      <c r="Q147" s="215">
        <v>2.45329</v>
      </c>
      <c r="R147" s="215">
        <f>Q147*H147</f>
        <v>24.052055160000002</v>
      </c>
      <c r="S147" s="215">
        <v>0</v>
      </c>
      <c r="T147" s="216">
        <f>S147*H147</f>
        <v>0</v>
      </c>
      <c r="AR147" s="25" t="s">
        <v>221</v>
      </c>
      <c r="AT147" s="25" t="s">
        <v>216</v>
      </c>
      <c r="AU147" s="25" t="s">
        <v>86</v>
      </c>
      <c r="AY147" s="25" t="s">
        <v>214</v>
      </c>
      <c r="BE147" s="217">
        <f>IF(N147="základní",J147,0)</f>
        <v>0</v>
      </c>
      <c r="BF147" s="217">
        <f>IF(N147="snížená",J147,0)</f>
        <v>0</v>
      </c>
      <c r="BG147" s="217">
        <f>IF(N147="zákl. přenesená",J147,0)</f>
        <v>0</v>
      </c>
      <c r="BH147" s="217">
        <f>IF(N147="sníž. přenesená",J147,0)</f>
        <v>0</v>
      </c>
      <c r="BI147" s="217">
        <f>IF(N147="nulová",J147,0)</f>
        <v>0</v>
      </c>
      <c r="BJ147" s="25" t="s">
        <v>24</v>
      </c>
      <c r="BK147" s="217">
        <f>ROUND(I147*H147,2)</f>
        <v>0</v>
      </c>
      <c r="BL147" s="25" t="s">
        <v>221</v>
      </c>
      <c r="BM147" s="25" t="s">
        <v>2064</v>
      </c>
    </row>
    <row r="148" spans="2:47" s="1" customFormat="1" ht="13.5">
      <c r="B148" s="42"/>
      <c r="C148" s="64"/>
      <c r="D148" s="218" t="s">
        <v>223</v>
      </c>
      <c r="E148" s="64"/>
      <c r="F148" s="219" t="s">
        <v>2065</v>
      </c>
      <c r="G148" s="64"/>
      <c r="H148" s="64"/>
      <c r="I148" s="174"/>
      <c r="J148" s="64"/>
      <c r="K148" s="64"/>
      <c r="L148" s="62"/>
      <c r="M148" s="220"/>
      <c r="N148" s="43"/>
      <c r="O148" s="43"/>
      <c r="P148" s="43"/>
      <c r="Q148" s="43"/>
      <c r="R148" s="43"/>
      <c r="S148" s="43"/>
      <c r="T148" s="79"/>
      <c r="AT148" s="25" t="s">
        <v>223</v>
      </c>
      <c r="AU148" s="25" t="s">
        <v>86</v>
      </c>
    </row>
    <row r="149" spans="2:51" s="12" customFormat="1" ht="13.5">
      <c r="B149" s="221"/>
      <c r="C149" s="222"/>
      <c r="D149" s="223" t="s">
        <v>224</v>
      </c>
      <c r="E149" s="224" t="s">
        <v>22</v>
      </c>
      <c r="F149" s="225" t="s">
        <v>2066</v>
      </c>
      <c r="G149" s="222"/>
      <c r="H149" s="226">
        <v>9.804</v>
      </c>
      <c r="I149" s="227"/>
      <c r="J149" s="222"/>
      <c r="K149" s="222"/>
      <c r="L149" s="228"/>
      <c r="M149" s="229"/>
      <c r="N149" s="230"/>
      <c r="O149" s="230"/>
      <c r="P149" s="230"/>
      <c r="Q149" s="230"/>
      <c r="R149" s="230"/>
      <c r="S149" s="230"/>
      <c r="T149" s="231"/>
      <c r="AT149" s="232" t="s">
        <v>224</v>
      </c>
      <c r="AU149" s="232" t="s">
        <v>86</v>
      </c>
      <c r="AV149" s="12" t="s">
        <v>86</v>
      </c>
      <c r="AW149" s="12" t="s">
        <v>41</v>
      </c>
      <c r="AX149" s="12" t="s">
        <v>24</v>
      </c>
      <c r="AY149" s="232" t="s">
        <v>214</v>
      </c>
    </row>
    <row r="150" spans="2:65" s="1" customFormat="1" ht="22.5" customHeight="1">
      <c r="B150" s="42"/>
      <c r="C150" s="206" t="s">
        <v>9</v>
      </c>
      <c r="D150" s="206" t="s">
        <v>216</v>
      </c>
      <c r="E150" s="207" t="s">
        <v>2067</v>
      </c>
      <c r="F150" s="208" t="s">
        <v>2068</v>
      </c>
      <c r="G150" s="209" t="s">
        <v>359</v>
      </c>
      <c r="H150" s="210">
        <v>22.56</v>
      </c>
      <c r="I150" s="211"/>
      <c r="J150" s="212">
        <f>ROUND(I150*H150,2)</f>
        <v>0</v>
      </c>
      <c r="K150" s="208" t="s">
        <v>234</v>
      </c>
      <c r="L150" s="62"/>
      <c r="M150" s="213" t="s">
        <v>22</v>
      </c>
      <c r="N150" s="214" t="s">
        <v>49</v>
      </c>
      <c r="O150" s="43"/>
      <c r="P150" s="215">
        <f>O150*H150</f>
        <v>0</v>
      </c>
      <c r="Q150" s="215">
        <v>0.00103</v>
      </c>
      <c r="R150" s="215">
        <f>Q150*H150</f>
        <v>0.023236800000000002</v>
      </c>
      <c r="S150" s="215">
        <v>0</v>
      </c>
      <c r="T150" s="216">
        <f>S150*H150</f>
        <v>0</v>
      </c>
      <c r="AR150" s="25" t="s">
        <v>221</v>
      </c>
      <c r="AT150" s="25" t="s">
        <v>216</v>
      </c>
      <c r="AU150" s="25" t="s">
        <v>86</v>
      </c>
      <c r="AY150" s="25" t="s">
        <v>214</v>
      </c>
      <c r="BE150" s="217">
        <f>IF(N150="základní",J150,0)</f>
        <v>0</v>
      </c>
      <c r="BF150" s="217">
        <f>IF(N150="snížená",J150,0)</f>
        <v>0</v>
      </c>
      <c r="BG150" s="217">
        <f>IF(N150="zákl. přenesená",J150,0)</f>
        <v>0</v>
      </c>
      <c r="BH150" s="217">
        <f>IF(N150="sníž. přenesená",J150,0)</f>
        <v>0</v>
      </c>
      <c r="BI150" s="217">
        <f>IF(N150="nulová",J150,0)</f>
        <v>0</v>
      </c>
      <c r="BJ150" s="25" t="s">
        <v>24</v>
      </c>
      <c r="BK150" s="217">
        <f>ROUND(I150*H150,2)</f>
        <v>0</v>
      </c>
      <c r="BL150" s="25" t="s">
        <v>221</v>
      </c>
      <c r="BM150" s="25" t="s">
        <v>2069</v>
      </c>
    </row>
    <row r="151" spans="2:47" s="1" customFormat="1" ht="27">
      <c r="B151" s="42"/>
      <c r="C151" s="64"/>
      <c r="D151" s="218" t="s">
        <v>223</v>
      </c>
      <c r="E151" s="64"/>
      <c r="F151" s="219" t="s">
        <v>2070</v>
      </c>
      <c r="G151" s="64"/>
      <c r="H151" s="64"/>
      <c r="I151" s="174"/>
      <c r="J151" s="64"/>
      <c r="K151" s="64"/>
      <c r="L151" s="62"/>
      <c r="M151" s="220"/>
      <c r="N151" s="43"/>
      <c r="O151" s="43"/>
      <c r="P151" s="43"/>
      <c r="Q151" s="43"/>
      <c r="R151" s="43"/>
      <c r="S151" s="43"/>
      <c r="T151" s="79"/>
      <c r="AT151" s="25" t="s">
        <v>223</v>
      </c>
      <c r="AU151" s="25" t="s">
        <v>86</v>
      </c>
    </row>
    <row r="152" spans="2:51" s="12" customFormat="1" ht="13.5">
      <c r="B152" s="221"/>
      <c r="C152" s="222"/>
      <c r="D152" s="223" t="s">
        <v>224</v>
      </c>
      <c r="E152" s="224" t="s">
        <v>22</v>
      </c>
      <c r="F152" s="225" t="s">
        <v>2071</v>
      </c>
      <c r="G152" s="222"/>
      <c r="H152" s="226">
        <v>22.56</v>
      </c>
      <c r="I152" s="227"/>
      <c r="J152" s="222"/>
      <c r="K152" s="222"/>
      <c r="L152" s="228"/>
      <c r="M152" s="229"/>
      <c r="N152" s="230"/>
      <c r="O152" s="230"/>
      <c r="P152" s="230"/>
      <c r="Q152" s="230"/>
      <c r="R152" s="230"/>
      <c r="S152" s="230"/>
      <c r="T152" s="231"/>
      <c r="AT152" s="232" t="s">
        <v>224</v>
      </c>
      <c r="AU152" s="232" t="s">
        <v>86</v>
      </c>
      <c r="AV152" s="12" t="s">
        <v>86</v>
      </c>
      <c r="AW152" s="12" t="s">
        <v>41</v>
      </c>
      <c r="AX152" s="12" t="s">
        <v>24</v>
      </c>
      <c r="AY152" s="232" t="s">
        <v>214</v>
      </c>
    </row>
    <row r="153" spans="2:65" s="1" customFormat="1" ht="22.5" customHeight="1">
      <c r="B153" s="42"/>
      <c r="C153" s="206" t="s">
        <v>350</v>
      </c>
      <c r="D153" s="206" t="s">
        <v>216</v>
      </c>
      <c r="E153" s="207" t="s">
        <v>2072</v>
      </c>
      <c r="F153" s="208" t="s">
        <v>2073</v>
      </c>
      <c r="G153" s="209" t="s">
        <v>359</v>
      </c>
      <c r="H153" s="210">
        <v>22.56</v>
      </c>
      <c r="I153" s="211"/>
      <c r="J153" s="212">
        <f>ROUND(I153*H153,2)</f>
        <v>0</v>
      </c>
      <c r="K153" s="208" t="s">
        <v>234</v>
      </c>
      <c r="L153" s="62"/>
      <c r="M153" s="213" t="s">
        <v>22</v>
      </c>
      <c r="N153" s="214" t="s">
        <v>49</v>
      </c>
      <c r="O153" s="43"/>
      <c r="P153" s="215">
        <f>O153*H153</f>
        <v>0</v>
      </c>
      <c r="Q153" s="215">
        <v>0</v>
      </c>
      <c r="R153" s="215">
        <f>Q153*H153</f>
        <v>0</v>
      </c>
      <c r="S153" s="215">
        <v>0</v>
      </c>
      <c r="T153" s="216">
        <f>S153*H153</f>
        <v>0</v>
      </c>
      <c r="AR153" s="25" t="s">
        <v>221</v>
      </c>
      <c r="AT153" s="25" t="s">
        <v>216</v>
      </c>
      <c r="AU153" s="25" t="s">
        <v>86</v>
      </c>
      <c r="AY153" s="25" t="s">
        <v>214</v>
      </c>
      <c r="BE153" s="217">
        <f>IF(N153="základní",J153,0)</f>
        <v>0</v>
      </c>
      <c r="BF153" s="217">
        <f>IF(N153="snížená",J153,0)</f>
        <v>0</v>
      </c>
      <c r="BG153" s="217">
        <f>IF(N153="zákl. přenesená",J153,0)</f>
        <v>0</v>
      </c>
      <c r="BH153" s="217">
        <f>IF(N153="sníž. přenesená",J153,0)</f>
        <v>0</v>
      </c>
      <c r="BI153" s="217">
        <f>IF(N153="nulová",J153,0)</f>
        <v>0</v>
      </c>
      <c r="BJ153" s="25" t="s">
        <v>24</v>
      </c>
      <c r="BK153" s="217">
        <f>ROUND(I153*H153,2)</f>
        <v>0</v>
      </c>
      <c r="BL153" s="25" t="s">
        <v>221</v>
      </c>
      <c r="BM153" s="25" t="s">
        <v>2074</v>
      </c>
    </row>
    <row r="154" spans="2:47" s="1" customFormat="1" ht="27">
      <c r="B154" s="42"/>
      <c r="C154" s="64"/>
      <c r="D154" s="223" t="s">
        <v>223</v>
      </c>
      <c r="E154" s="64"/>
      <c r="F154" s="269" t="s">
        <v>2075</v>
      </c>
      <c r="G154" s="64"/>
      <c r="H154" s="64"/>
      <c r="I154" s="174"/>
      <c r="J154" s="64"/>
      <c r="K154" s="64"/>
      <c r="L154" s="62"/>
      <c r="M154" s="220"/>
      <c r="N154" s="43"/>
      <c r="O154" s="43"/>
      <c r="P154" s="43"/>
      <c r="Q154" s="43"/>
      <c r="R154" s="43"/>
      <c r="S154" s="43"/>
      <c r="T154" s="79"/>
      <c r="AT154" s="25" t="s">
        <v>223</v>
      </c>
      <c r="AU154" s="25" t="s">
        <v>86</v>
      </c>
    </row>
    <row r="155" spans="2:65" s="1" customFormat="1" ht="22.5" customHeight="1">
      <c r="B155" s="42"/>
      <c r="C155" s="206" t="s">
        <v>356</v>
      </c>
      <c r="D155" s="206" t="s">
        <v>216</v>
      </c>
      <c r="E155" s="207" t="s">
        <v>2076</v>
      </c>
      <c r="F155" s="208" t="s">
        <v>2077</v>
      </c>
      <c r="G155" s="209" t="s">
        <v>313</v>
      </c>
      <c r="H155" s="210">
        <v>53</v>
      </c>
      <c r="I155" s="211"/>
      <c r="J155" s="212">
        <f>ROUND(I155*H155,2)</f>
        <v>0</v>
      </c>
      <c r="K155" s="208" t="s">
        <v>234</v>
      </c>
      <c r="L155" s="62"/>
      <c r="M155" s="213" t="s">
        <v>22</v>
      </c>
      <c r="N155" s="214" t="s">
        <v>49</v>
      </c>
      <c r="O155" s="43"/>
      <c r="P155" s="215">
        <f>O155*H155</f>
        <v>0</v>
      </c>
      <c r="Q155" s="215">
        <v>0.00217</v>
      </c>
      <c r="R155" s="215">
        <f>Q155*H155</f>
        <v>0.11501</v>
      </c>
      <c r="S155" s="215">
        <v>0</v>
      </c>
      <c r="T155" s="216">
        <f>S155*H155</f>
        <v>0</v>
      </c>
      <c r="AR155" s="25" t="s">
        <v>221</v>
      </c>
      <c r="AT155" s="25" t="s">
        <v>216</v>
      </c>
      <c r="AU155" s="25" t="s">
        <v>86</v>
      </c>
      <c r="AY155" s="25" t="s">
        <v>214</v>
      </c>
      <c r="BE155" s="217">
        <f>IF(N155="základní",J155,0)</f>
        <v>0</v>
      </c>
      <c r="BF155" s="217">
        <f>IF(N155="snížená",J155,0)</f>
        <v>0</v>
      </c>
      <c r="BG155" s="217">
        <f>IF(N155="zákl. přenesená",J155,0)</f>
        <v>0</v>
      </c>
      <c r="BH155" s="217">
        <f>IF(N155="sníž. přenesená",J155,0)</f>
        <v>0</v>
      </c>
      <c r="BI155" s="217">
        <f>IF(N155="nulová",J155,0)</f>
        <v>0</v>
      </c>
      <c r="BJ155" s="25" t="s">
        <v>24</v>
      </c>
      <c r="BK155" s="217">
        <f>ROUND(I155*H155,2)</f>
        <v>0</v>
      </c>
      <c r="BL155" s="25" t="s">
        <v>221</v>
      </c>
      <c r="BM155" s="25" t="s">
        <v>2078</v>
      </c>
    </row>
    <row r="156" spans="2:47" s="1" customFormat="1" ht="40.5">
      <c r="B156" s="42"/>
      <c r="C156" s="64"/>
      <c r="D156" s="218" t="s">
        <v>223</v>
      </c>
      <c r="E156" s="64"/>
      <c r="F156" s="219" t="s">
        <v>2079</v>
      </c>
      <c r="G156" s="64"/>
      <c r="H156" s="64"/>
      <c r="I156" s="174"/>
      <c r="J156" s="64"/>
      <c r="K156" s="64"/>
      <c r="L156" s="62"/>
      <c r="M156" s="220"/>
      <c r="N156" s="43"/>
      <c r="O156" s="43"/>
      <c r="P156" s="43"/>
      <c r="Q156" s="43"/>
      <c r="R156" s="43"/>
      <c r="S156" s="43"/>
      <c r="T156" s="79"/>
      <c r="AT156" s="25" t="s">
        <v>223</v>
      </c>
      <c r="AU156" s="25" t="s">
        <v>86</v>
      </c>
    </row>
    <row r="157" spans="2:51" s="12" customFormat="1" ht="13.5">
      <c r="B157" s="221"/>
      <c r="C157" s="222"/>
      <c r="D157" s="218" t="s">
        <v>224</v>
      </c>
      <c r="E157" s="233" t="s">
        <v>22</v>
      </c>
      <c r="F157" s="234" t="s">
        <v>2080</v>
      </c>
      <c r="G157" s="222"/>
      <c r="H157" s="235">
        <v>53</v>
      </c>
      <c r="I157" s="227"/>
      <c r="J157" s="222"/>
      <c r="K157" s="222"/>
      <c r="L157" s="228"/>
      <c r="M157" s="229"/>
      <c r="N157" s="230"/>
      <c r="O157" s="230"/>
      <c r="P157" s="230"/>
      <c r="Q157" s="230"/>
      <c r="R157" s="230"/>
      <c r="S157" s="230"/>
      <c r="T157" s="231"/>
      <c r="AT157" s="232" t="s">
        <v>224</v>
      </c>
      <c r="AU157" s="232" t="s">
        <v>86</v>
      </c>
      <c r="AV157" s="12" t="s">
        <v>86</v>
      </c>
      <c r="AW157" s="12" t="s">
        <v>41</v>
      </c>
      <c r="AX157" s="12" t="s">
        <v>24</v>
      </c>
      <c r="AY157" s="232" t="s">
        <v>214</v>
      </c>
    </row>
    <row r="158" spans="2:63" s="11" customFormat="1" ht="29.85" customHeight="1">
      <c r="B158" s="189"/>
      <c r="C158" s="190"/>
      <c r="D158" s="203" t="s">
        <v>77</v>
      </c>
      <c r="E158" s="204" t="s">
        <v>124</v>
      </c>
      <c r="F158" s="204" t="s">
        <v>323</v>
      </c>
      <c r="G158" s="190"/>
      <c r="H158" s="190"/>
      <c r="I158" s="193"/>
      <c r="J158" s="205">
        <f>BK158</f>
        <v>0</v>
      </c>
      <c r="K158" s="190"/>
      <c r="L158" s="195"/>
      <c r="M158" s="196"/>
      <c r="N158" s="197"/>
      <c r="O158" s="197"/>
      <c r="P158" s="198">
        <f>SUM(P159:P192)</f>
        <v>0</v>
      </c>
      <c r="Q158" s="197"/>
      <c r="R158" s="198">
        <f>SUM(R159:R192)</f>
        <v>4.3768608</v>
      </c>
      <c r="S158" s="197"/>
      <c r="T158" s="199">
        <f>SUM(T159:T192)</f>
        <v>0</v>
      </c>
      <c r="AR158" s="200" t="s">
        <v>24</v>
      </c>
      <c r="AT158" s="201" t="s">
        <v>77</v>
      </c>
      <c r="AU158" s="201" t="s">
        <v>24</v>
      </c>
      <c r="AY158" s="200" t="s">
        <v>214</v>
      </c>
      <c r="BK158" s="202">
        <f>SUM(BK159:BK192)</f>
        <v>0</v>
      </c>
    </row>
    <row r="159" spans="2:65" s="1" customFormat="1" ht="22.5" customHeight="1">
      <c r="B159" s="42"/>
      <c r="C159" s="206" t="s">
        <v>365</v>
      </c>
      <c r="D159" s="206" t="s">
        <v>216</v>
      </c>
      <c r="E159" s="207" t="s">
        <v>2081</v>
      </c>
      <c r="F159" s="208" t="s">
        <v>2082</v>
      </c>
      <c r="G159" s="209" t="s">
        <v>313</v>
      </c>
      <c r="H159" s="210">
        <v>52</v>
      </c>
      <c r="I159" s="211"/>
      <c r="J159" s="212">
        <f>ROUND(I159*H159,2)</f>
        <v>0</v>
      </c>
      <c r="K159" s="208" t="s">
        <v>234</v>
      </c>
      <c r="L159" s="62"/>
      <c r="M159" s="213" t="s">
        <v>22</v>
      </c>
      <c r="N159" s="214" t="s">
        <v>49</v>
      </c>
      <c r="O159" s="43"/>
      <c r="P159" s="215">
        <f>O159*H159</f>
        <v>0</v>
      </c>
      <c r="Q159" s="215">
        <v>0.00702</v>
      </c>
      <c r="R159" s="215">
        <f>Q159*H159</f>
        <v>0.36504000000000003</v>
      </c>
      <c r="S159" s="215">
        <v>0</v>
      </c>
      <c r="T159" s="216">
        <f>S159*H159</f>
        <v>0</v>
      </c>
      <c r="AR159" s="25" t="s">
        <v>221</v>
      </c>
      <c r="AT159" s="25" t="s">
        <v>216</v>
      </c>
      <c r="AU159" s="25" t="s">
        <v>86</v>
      </c>
      <c r="AY159" s="25" t="s">
        <v>214</v>
      </c>
      <c r="BE159" s="217">
        <f>IF(N159="základní",J159,0)</f>
        <v>0</v>
      </c>
      <c r="BF159" s="217">
        <f>IF(N159="snížená",J159,0)</f>
        <v>0</v>
      </c>
      <c r="BG159" s="217">
        <f>IF(N159="zákl. přenesená",J159,0)</f>
        <v>0</v>
      </c>
      <c r="BH159" s="217">
        <f>IF(N159="sníž. přenesená",J159,0)</f>
        <v>0</v>
      </c>
      <c r="BI159" s="217">
        <f>IF(N159="nulová",J159,0)</f>
        <v>0</v>
      </c>
      <c r="BJ159" s="25" t="s">
        <v>24</v>
      </c>
      <c r="BK159" s="217">
        <f>ROUND(I159*H159,2)</f>
        <v>0</v>
      </c>
      <c r="BL159" s="25" t="s">
        <v>221</v>
      </c>
      <c r="BM159" s="25" t="s">
        <v>2083</v>
      </c>
    </row>
    <row r="160" spans="2:47" s="1" customFormat="1" ht="27">
      <c r="B160" s="42"/>
      <c r="C160" s="64"/>
      <c r="D160" s="218" t="s">
        <v>223</v>
      </c>
      <c r="E160" s="64"/>
      <c r="F160" s="219" t="s">
        <v>2084</v>
      </c>
      <c r="G160" s="64"/>
      <c r="H160" s="64"/>
      <c r="I160" s="174"/>
      <c r="J160" s="64"/>
      <c r="K160" s="64"/>
      <c r="L160" s="62"/>
      <c r="M160" s="220"/>
      <c r="N160" s="43"/>
      <c r="O160" s="43"/>
      <c r="P160" s="43"/>
      <c r="Q160" s="43"/>
      <c r="R160" s="43"/>
      <c r="S160" s="43"/>
      <c r="T160" s="79"/>
      <c r="AT160" s="25" t="s">
        <v>223</v>
      </c>
      <c r="AU160" s="25" t="s">
        <v>86</v>
      </c>
    </row>
    <row r="161" spans="2:51" s="12" customFormat="1" ht="13.5">
      <c r="B161" s="221"/>
      <c r="C161" s="222"/>
      <c r="D161" s="223" t="s">
        <v>224</v>
      </c>
      <c r="E161" s="224" t="s">
        <v>22</v>
      </c>
      <c r="F161" s="225" t="s">
        <v>2085</v>
      </c>
      <c r="G161" s="222"/>
      <c r="H161" s="226">
        <v>52</v>
      </c>
      <c r="I161" s="227"/>
      <c r="J161" s="222"/>
      <c r="K161" s="222"/>
      <c r="L161" s="228"/>
      <c r="M161" s="229"/>
      <c r="N161" s="230"/>
      <c r="O161" s="230"/>
      <c r="P161" s="230"/>
      <c r="Q161" s="230"/>
      <c r="R161" s="230"/>
      <c r="S161" s="230"/>
      <c r="T161" s="231"/>
      <c r="AT161" s="232" t="s">
        <v>224</v>
      </c>
      <c r="AU161" s="232" t="s">
        <v>86</v>
      </c>
      <c r="AV161" s="12" t="s">
        <v>86</v>
      </c>
      <c r="AW161" s="12" t="s">
        <v>41</v>
      </c>
      <c r="AX161" s="12" t="s">
        <v>24</v>
      </c>
      <c r="AY161" s="232" t="s">
        <v>214</v>
      </c>
    </row>
    <row r="162" spans="2:65" s="1" customFormat="1" ht="22.5" customHeight="1">
      <c r="B162" s="42"/>
      <c r="C162" s="236" t="s">
        <v>370</v>
      </c>
      <c r="D162" s="236" t="s">
        <v>179</v>
      </c>
      <c r="E162" s="237" t="s">
        <v>2086</v>
      </c>
      <c r="F162" s="238" t="s">
        <v>2087</v>
      </c>
      <c r="G162" s="239" t="s">
        <v>1818</v>
      </c>
      <c r="H162" s="240">
        <v>33</v>
      </c>
      <c r="I162" s="241"/>
      <c r="J162" s="242">
        <f>ROUND(I162*H162,2)</f>
        <v>0</v>
      </c>
      <c r="K162" s="238" t="s">
        <v>22</v>
      </c>
      <c r="L162" s="243"/>
      <c r="M162" s="244" t="s">
        <v>22</v>
      </c>
      <c r="N162" s="245" t="s">
        <v>49</v>
      </c>
      <c r="O162" s="43"/>
      <c r="P162" s="215">
        <f>O162*H162</f>
        <v>0</v>
      </c>
      <c r="Q162" s="215">
        <v>0.006</v>
      </c>
      <c r="R162" s="215">
        <f>Q162*H162</f>
        <v>0.198</v>
      </c>
      <c r="S162" s="215">
        <v>0</v>
      </c>
      <c r="T162" s="216">
        <f>S162*H162</f>
        <v>0</v>
      </c>
      <c r="AR162" s="25" t="s">
        <v>262</v>
      </c>
      <c r="AT162" s="25" t="s">
        <v>179</v>
      </c>
      <c r="AU162" s="25" t="s">
        <v>86</v>
      </c>
      <c r="AY162" s="25" t="s">
        <v>214</v>
      </c>
      <c r="BE162" s="217">
        <f>IF(N162="základní",J162,0)</f>
        <v>0</v>
      </c>
      <c r="BF162" s="217">
        <f>IF(N162="snížená",J162,0)</f>
        <v>0</v>
      </c>
      <c r="BG162" s="217">
        <f>IF(N162="zákl. přenesená",J162,0)</f>
        <v>0</v>
      </c>
      <c r="BH162" s="217">
        <f>IF(N162="sníž. přenesená",J162,0)</f>
        <v>0</v>
      </c>
      <c r="BI162" s="217">
        <f>IF(N162="nulová",J162,0)</f>
        <v>0</v>
      </c>
      <c r="BJ162" s="25" t="s">
        <v>24</v>
      </c>
      <c r="BK162" s="217">
        <f>ROUND(I162*H162,2)</f>
        <v>0</v>
      </c>
      <c r="BL162" s="25" t="s">
        <v>221</v>
      </c>
      <c r="BM162" s="25" t="s">
        <v>2088</v>
      </c>
    </row>
    <row r="163" spans="2:47" s="1" customFormat="1" ht="13.5">
      <c r="B163" s="42"/>
      <c r="C163" s="64"/>
      <c r="D163" s="223" t="s">
        <v>223</v>
      </c>
      <c r="E163" s="64"/>
      <c r="F163" s="269" t="s">
        <v>2089</v>
      </c>
      <c r="G163" s="64"/>
      <c r="H163" s="64"/>
      <c r="I163" s="174"/>
      <c r="J163" s="64"/>
      <c r="K163" s="64"/>
      <c r="L163" s="62"/>
      <c r="M163" s="220"/>
      <c r="N163" s="43"/>
      <c r="O163" s="43"/>
      <c r="P163" s="43"/>
      <c r="Q163" s="43"/>
      <c r="R163" s="43"/>
      <c r="S163" s="43"/>
      <c r="T163" s="79"/>
      <c r="AT163" s="25" t="s">
        <v>223</v>
      </c>
      <c r="AU163" s="25" t="s">
        <v>86</v>
      </c>
    </row>
    <row r="164" spans="2:65" s="1" customFormat="1" ht="22.5" customHeight="1">
      <c r="B164" s="42"/>
      <c r="C164" s="236" t="s">
        <v>378</v>
      </c>
      <c r="D164" s="236" t="s">
        <v>179</v>
      </c>
      <c r="E164" s="237" t="s">
        <v>2090</v>
      </c>
      <c r="F164" s="238" t="s">
        <v>2091</v>
      </c>
      <c r="G164" s="239" t="s">
        <v>1818</v>
      </c>
      <c r="H164" s="240">
        <v>5</v>
      </c>
      <c r="I164" s="241"/>
      <c r="J164" s="242">
        <f>ROUND(I164*H164,2)</f>
        <v>0</v>
      </c>
      <c r="K164" s="238" t="s">
        <v>22</v>
      </c>
      <c r="L164" s="243"/>
      <c r="M164" s="244" t="s">
        <v>22</v>
      </c>
      <c r="N164" s="245" t="s">
        <v>49</v>
      </c>
      <c r="O164" s="43"/>
      <c r="P164" s="215">
        <f>O164*H164</f>
        <v>0</v>
      </c>
      <c r="Q164" s="215">
        <v>0.008</v>
      </c>
      <c r="R164" s="215">
        <f>Q164*H164</f>
        <v>0.04</v>
      </c>
      <c r="S164" s="215">
        <v>0</v>
      </c>
      <c r="T164" s="216">
        <f>S164*H164</f>
        <v>0</v>
      </c>
      <c r="AR164" s="25" t="s">
        <v>262</v>
      </c>
      <c r="AT164" s="25" t="s">
        <v>179</v>
      </c>
      <c r="AU164" s="25" t="s">
        <v>86</v>
      </c>
      <c r="AY164" s="25" t="s">
        <v>214</v>
      </c>
      <c r="BE164" s="217">
        <f>IF(N164="základní",J164,0)</f>
        <v>0</v>
      </c>
      <c r="BF164" s="217">
        <f>IF(N164="snížená",J164,0)</f>
        <v>0</v>
      </c>
      <c r="BG164" s="217">
        <f>IF(N164="zákl. přenesená",J164,0)</f>
        <v>0</v>
      </c>
      <c r="BH164" s="217">
        <f>IF(N164="sníž. přenesená",J164,0)</f>
        <v>0</v>
      </c>
      <c r="BI164" s="217">
        <f>IF(N164="nulová",J164,0)</f>
        <v>0</v>
      </c>
      <c r="BJ164" s="25" t="s">
        <v>24</v>
      </c>
      <c r="BK164" s="217">
        <f>ROUND(I164*H164,2)</f>
        <v>0</v>
      </c>
      <c r="BL164" s="25" t="s">
        <v>221</v>
      </c>
      <c r="BM164" s="25" t="s">
        <v>2092</v>
      </c>
    </row>
    <row r="165" spans="2:47" s="1" customFormat="1" ht="13.5">
      <c r="B165" s="42"/>
      <c r="C165" s="64"/>
      <c r="D165" s="223" t="s">
        <v>223</v>
      </c>
      <c r="E165" s="64"/>
      <c r="F165" s="269" t="s">
        <v>2091</v>
      </c>
      <c r="G165" s="64"/>
      <c r="H165" s="64"/>
      <c r="I165" s="174"/>
      <c r="J165" s="64"/>
      <c r="K165" s="64"/>
      <c r="L165" s="62"/>
      <c r="M165" s="220"/>
      <c r="N165" s="43"/>
      <c r="O165" s="43"/>
      <c r="P165" s="43"/>
      <c r="Q165" s="43"/>
      <c r="R165" s="43"/>
      <c r="S165" s="43"/>
      <c r="T165" s="79"/>
      <c r="AT165" s="25" t="s">
        <v>223</v>
      </c>
      <c r="AU165" s="25" t="s">
        <v>86</v>
      </c>
    </row>
    <row r="166" spans="2:65" s="1" customFormat="1" ht="22.5" customHeight="1">
      <c r="B166" s="42"/>
      <c r="C166" s="236" t="s">
        <v>384</v>
      </c>
      <c r="D166" s="236" t="s">
        <v>179</v>
      </c>
      <c r="E166" s="237" t="s">
        <v>2093</v>
      </c>
      <c r="F166" s="238" t="s">
        <v>2094</v>
      </c>
      <c r="G166" s="239" t="s">
        <v>1818</v>
      </c>
      <c r="H166" s="240">
        <v>14</v>
      </c>
      <c r="I166" s="241"/>
      <c r="J166" s="242">
        <f>ROUND(I166*H166,2)</f>
        <v>0</v>
      </c>
      <c r="K166" s="238" t="s">
        <v>22</v>
      </c>
      <c r="L166" s="243"/>
      <c r="M166" s="244" t="s">
        <v>22</v>
      </c>
      <c r="N166" s="245" t="s">
        <v>49</v>
      </c>
      <c r="O166" s="43"/>
      <c r="P166" s="215">
        <f>O166*H166</f>
        <v>0</v>
      </c>
      <c r="Q166" s="215">
        <v>0.003</v>
      </c>
      <c r="R166" s="215">
        <f>Q166*H166</f>
        <v>0.042</v>
      </c>
      <c r="S166" s="215">
        <v>0</v>
      </c>
      <c r="T166" s="216">
        <f>S166*H166</f>
        <v>0</v>
      </c>
      <c r="AR166" s="25" t="s">
        <v>262</v>
      </c>
      <c r="AT166" s="25" t="s">
        <v>179</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221</v>
      </c>
      <c r="BM166" s="25" t="s">
        <v>2095</v>
      </c>
    </row>
    <row r="167" spans="2:47" s="1" customFormat="1" ht="13.5">
      <c r="B167" s="42"/>
      <c r="C167" s="64"/>
      <c r="D167" s="223" t="s">
        <v>223</v>
      </c>
      <c r="E167" s="64"/>
      <c r="F167" s="269" t="s">
        <v>2094</v>
      </c>
      <c r="G167" s="64"/>
      <c r="H167" s="64"/>
      <c r="I167" s="174"/>
      <c r="J167" s="64"/>
      <c r="K167" s="64"/>
      <c r="L167" s="62"/>
      <c r="M167" s="220"/>
      <c r="N167" s="43"/>
      <c r="O167" s="43"/>
      <c r="P167" s="43"/>
      <c r="Q167" s="43"/>
      <c r="R167" s="43"/>
      <c r="S167" s="43"/>
      <c r="T167" s="79"/>
      <c r="AT167" s="25" t="s">
        <v>223</v>
      </c>
      <c r="AU167" s="25" t="s">
        <v>86</v>
      </c>
    </row>
    <row r="168" spans="2:65" s="1" customFormat="1" ht="22.5" customHeight="1">
      <c r="B168" s="42"/>
      <c r="C168" s="236" t="s">
        <v>391</v>
      </c>
      <c r="D168" s="236" t="s">
        <v>179</v>
      </c>
      <c r="E168" s="237" t="s">
        <v>2096</v>
      </c>
      <c r="F168" s="238" t="s">
        <v>2097</v>
      </c>
      <c r="G168" s="239" t="s">
        <v>441</v>
      </c>
      <c r="H168" s="240">
        <v>1</v>
      </c>
      <c r="I168" s="241"/>
      <c r="J168" s="242">
        <f>ROUND(I168*H168,2)</f>
        <v>0</v>
      </c>
      <c r="K168" s="238" t="s">
        <v>22</v>
      </c>
      <c r="L168" s="243"/>
      <c r="M168" s="244" t="s">
        <v>22</v>
      </c>
      <c r="N168" s="245" t="s">
        <v>49</v>
      </c>
      <c r="O168" s="43"/>
      <c r="P168" s="215">
        <f>O168*H168</f>
        <v>0</v>
      </c>
      <c r="Q168" s="215">
        <v>0.001</v>
      </c>
      <c r="R168" s="215">
        <f>Q168*H168</f>
        <v>0.001</v>
      </c>
      <c r="S168" s="215">
        <v>0</v>
      </c>
      <c r="T168" s="216">
        <f>S168*H168</f>
        <v>0</v>
      </c>
      <c r="AR168" s="25" t="s">
        <v>262</v>
      </c>
      <c r="AT168" s="25" t="s">
        <v>179</v>
      </c>
      <c r="AU168" s="25" t="s">
        <v>86</v>
      </c>
      <c r="AY168" s="25" t="s">
        <v>214</v>
      </c>
      <c r="BE168" s="217">
        <f>IF(N168="základní",J168,0)</f>
        <v>0</v>
      </c>
      <c r="BF168" s="217">
        <f>IF(N168="snížená",J168,0)</f>
        <v>0</v>
      </c>
      <c r="BG168" s="217">
        <f>IF(N168="zákl. přenesená",J168,0)</f>
        <v>0</v>
      </c>
      <c r="BH168" s="217">
        <f>IF(N168="sníž. přenesená",J168,0)</f>
        <v>0</v>
      </c>
      <c r="BI168" s="217">
        <f>IF(N168="nulová",J168,0)</f>
        <v>0</v>
      </c>
      <c r="BJ168" s="25" t="s">
        <v>24</v>
      </c>
      <c r="BK168" s="217">
        <f>ROUND(I168*H168,2)</f>
        <v>0</v>
      </c>
      <c r="BL168" s="25" t="s">
        <v>221</v>
      </c>
      <c r="BM168" s="25" t="s">
        <v>2098</v>
      </c>
    </row>
    <row r="169" spans="2:65" s="1" customFormat="1" ht="22.5" customHeight="1">
      <c r="B169" s="42"/>
      <c r="C169" s="206" t="s">
        <v>398</v>
      </c>
      <c r="D169" s="206" t="s">
        <v>216</v>
      </c>
      <c r="E169" s="207" t="s">
        <v>2099</v>
      </c>
      <c r="F169" s="208" t="s">
        <v>2100</v>
      </c>
      <c r="G169" s="209" t="s">
        <v>313</v>
      </c>
      <c r="H169" s="210">
        <v>1</v>
      </c>
      <c r="I169" s="211"/>
      <c r="J169" s="212">
        <f>ROUND(I169*H169,2)</f>
        <v>0</v>
      </c>
      <c r="K169" s="208" t="s">
        <v>234</v>
      </c>
      <c r="L169" s="62"/>
      <c r="M169" s="213" t="s">
        <v>22</v>
      </c>
      <c r="N169" s="214" t="s">
        <v>49</v>
      </c>
      <c r="O169" s="43"/>
      <c r="P169" s="215">
        <f>O169*H169</f>
        <v>0</v>
      </c>
      <c r="Q169" s="215">
        <v>0</v>
      </c>
      <c r="R169" s="215">
        <f>Q169*H169</f>
        <v>0</v>
      </c>
      <c r="S169" s="215">
        <v>0</v>
      </c>
      <c r="T169" s="216">
        <f>S169*H169</f>
        <v>0</v>
      </c>
      <c r="AR169" s="25" t="s">
        <v>221</v>
      </c>
      <c r="AT169" s="25" t="s">
        <v>216</v>
      </c>
      <c r="AU169" s="25" t="s">
        <v>86</v>
      </c>
      <c r="AY169" s="25" t="s">
        <v>214</v>
      </c>
      <c r="BE169" s="217">
        <f>IF(N169="základní",J169,0)</f>
        <v>0</v>
      </c>
      <c r="BF169" s="217">
        <f>IF(N169="snížená",J169,0)</f>
        <v>0</v>
      </c>
      <c r="BG169" s="217">
        <f>IF(N169="zákl. přenesená",J169,0)</f>
        <v>0</v>
      </c>
      <c r="BH169" s="217">
        <f>IF(N169="sníž. přenesená",J169,0)</f>
        <v>0</v>
      </c>
      <c r="BI169" s="217">
        <f>IF(N169="nulová",J169,0)</f>
        <v>0</v>
      </c>
      <c r="BJ169" s="25" t="s">
        <v>24</v>
      </c>
      <c r="BK169" s="217">
        <f>ROUND(I169*H169,2)</f>
        <v>0</v>
      </c>
      <c r="BL169" s="25" t="s">
        <v>221</v>
      </c>
      <c r="BM169" s="25" t="s">
        <v>2101</v>
      </c>
    </row>
    <row r="170" spans="2:47" s="1" customFormat="1" ht="13.5">
      <c r="B170" s="42"/>
      <c r="C170" s="64"/>
      <c r="D170" s="218" t="s">
        <v>223</v>
      </c>
      <c r="E170" s="64"/>
      <c r="F170" s="219" t="s">
        <v>2102</v>
      </c>
      <c r="G170" s="64"/>
      <c r="H170" s="64"/>
      <c r="I170" s="174"/>
      <c r="J170" s="64"/>
      <c r="K170" s="64"/>
      <c r="L170" s="62"/>
      <c r="M170" s="220"/>
      <c r="N170" s="43"/>
      <c r="O170" s="43"/>
      <c r="P170" s="43"/>
      <c r="Q170" s="43"/>
      <c r="R170" s="43"/>
      <c r="S170" s="43"/>
      <c r="T170" s="79"/>
      <c r="AT170" s="25" t="s">
        <v>223</v>
      </c>
      <c r="AU170" s="25" t="s">
        <v>86</v>
      </c>
    </row>
    <row r="171" spans="2:51" s="12" customFormat="1" ht="13.5">
      <c r="B171" s="221"/>
      <c r="C171" s="222"/>
      <c r="D171" s="223" t="s">
        <v>224</v>
      </c>
      <c r="E171" s="224" t="s">
        <v>22</v>
      </c>
      <c r="F171" s="225" t="s">
        <v>2103</v>
      </c>
      <c r="G171" s="222"/>
      <c r="H171" s="226">
        <v>1</v>
      </c>
      <c r="I171" s="227"/>
      <c r="J171" s="222"/>
      <c r="K171" s="222"/>
      <c r="L171" s="228"/>
      <c r="M171" s="229"/>
      <c r="N171" s="230"/>
      <c r="O171" s="230"/>
      <c r="P171" s="230"/>
      <c r="Q171" s="230"/>
      <c r="R171" s="230"/>
      <c r="S171" s="230"/>
      <c r="T171" s="231"/>
      <c r="AT171" s="232" t="s">
        <v>224</v>
      </c>
      <c r="AU171" s="232" t="s">
        <v>86</v>
      </c>
      <c r="AV171" s="12" t="s">
        <v>86</v>
      </c>
      <c r="AW171" s="12" t="s">
        <v>41</v>
      </c>
      <c r="AX171" s="12" t="s">
        <v>24</v>
      </c>
      <c r="AY171" s="232" t="s">
        <v>214</v>
      </c>
    </row>
    <row r="172" spans="2:65" s="1" customFormat="1" ht="22.5" customHeight="1">
      <c r="B172" s="42"/>
      <c r="C172" s="236" t="s">
        <v>405</v>
      </c>
      <c r="D172" s="236" t="s">
        <v>179</v>
      </c>
      <c r="E172" s="237" t="s">
        <v>2104</v>
      </c>
      <c r="F172" s="238" t="s">
        <v>2105</v>
      </c>
      <c r="G172" s="239" t="s">
        <v>1818</v>
      </c>
      <c r="H172" s="240">
        <v>1</v>
      </c>
      <c r="I172" s="241"/>
      <c r="J172" s="242">
        <f>ROUND(I172*H172,2)</f>
        <v>0</v>
      </c>
      <c r="K172" s="238" t="s">
        <v>22</v>
      </c>
      <c r="L172" s="243"/>
      <c r="M172" s="244" t="s">
        <v>22</v>
      </c>
      <c r="N172" s="245" t="s">
        <v>49</v>
      </c>
      <c r="O172" s="43"/>
      <c r="P172" s="215">
        <f>O172*H172</f>
        <v>0</v>
      </c>
      <c r="Q172" s="215">
        <v>0.04</v>
      </c>
      <c r="R172" s="215">
        <f>Q172*H172</f>
        <v>0.04</v>
      </c>
      <c r="S172" s="215">
        <v>0</v>
      </c>
      <c r="T172" s="216">
        <f>S172*H172</f>
        <v>0</v>
      </c>
      <c r="AR172" s="25" t="s">
        <v>262</v>
      </c>
      <c r="AT172" s="25" t="s">
        <v>179</v>
      </c>
      <c r="AU172" s="25" t="s">
        <v>86</v>
      </c>
      <c r="AY172" s="25" t="s">
        <v>214</v>
      </c>
      <c r="BE172" s="217">
        <f>IF(N172="základní",J172,0)</f>
        <v>0</v>
      </c>
      <c r="BF172" s="217">
        <f>IF(N172="snížená",J172,0)</f>
        <v>0</v>
      </c>
      <c r="BG172" s="217">
        <f>IF(N172="zákl. přenesená",J172,0)</f>
        <v>0</v>
      </c>
      <c r="BH172" s="217">
        <f>IF(N172="sníž. přenesená",J172,0)</f>
        <v>0</v>
      </c>
      <c r="BI172" s="217">
        <f>IF(N172="nulová",J172,0)</f>
        <v>0</v>
      </c>
      <c r="BJ172" s="25" t="s">
        <v>24</v>
      </c>
      <c r="BK172" s="217">
        <f>ROUND(I172*H172,2)</f>
        <v>0</v>
      </c>
      <c r="BL172" s="25" t="s">
        <v>221</v>
      </c>
      <c r="BM172" s="25" t="s">
        <v>2106</v>
      </c>
    </row>
    <row r="173" spans="2:47" s="1" customFormat="1" ht="13.5">
      <c r="B173" s="42"/>
      <c r="C173" s="64"/>
      <c r="D173" s="223" t="s">
        <v>223</v>
      </c>
      <c r="E173" s="64"/>
      <c r="F173" s="269" t="s">
        <v>2105</v>
      </c>
      <c r="G173" s="64"/>
      <c r="H173" s="64"/>
      <c r="I173" s="174"/>
      <c r="J173" s="64"/>
      <c r="K173" s="64"/>
      <c r="L173" s="62"/>
      <c r="M173" s="220"/>
      <c r="N173" s="43"/>
      <c r="O173" s="43"/>
      <c r="P173" s="43"/>
      <c r="Q173" s="43"/>
      <c r="R173" s="43"/>
      <c r="S173" s="43"/>
      <c r="T173" s="79"/>
      <c r="AT173" s="25" t="s">
        <v>223</v>
      </c>
      <c r="AU173" s="25" t="s">
        <v>86</v>
      </c>
    </row>
    <row r="174" spans="2:65" s="1" customFormat="1" ht="22.5" customHeight="1">
      <c r="B174" s="42"/>
      <c r="C174" s="206" t="s">
        <v>411</v>
      </c>
      <c r="D174" s="206" t="s">
        <v>216</v>
      </c>
      <c r="E174" s="207" t="s">
        <v>2107</v>
      </c>
      <c r="F174" s="208" t="s">
        <v>2108</v>
      </c>
      <c r="G174" s="209" t="s">
        <v>313</v>
      </c>
      <c r="H174" s="210">
        <v>1</v>
      </c>
      <c r="I174" s="211"/>
      <c r="J174" s="212">
        <f>ROUND(I174*H174,2)</f>
        <v>0</v>
      </c>
      <c r="K174" s="208" t="s">
        <v>234</v>
      </c>
      <c r="L174" s="62"/>
      <c r="M174" s="213" t="s">
        <v>22</v>
      </c>
      <c r="N174" s="214" t="s">
        <v>49</v>
      </c>
      <c r="O174" s="43"/>
      <c r="P174" s="215">
        <f>O174*H174</f>
        <v>0</v>
      </c>
      <c r="Q174" s="215">
        <v>0</v>
      </c>
      <c r="R174" s="215">
        <f>Q174*H174</f>
        <v>0</v>
      </c>
      <c r="S174" s="215">
        <v>0</v>
      </c>
      <c r="T174" s="216">
        <f>S174*H174</f>
        <v>0</v>
      </c>
      <c r="AR174" s="25" t="s">
        <v>221</v>
      </c>
      <c r="AT174" s="25" t="s">
        <v>216</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221</v>
      </c>
      <c r="BM174" s="25" t="s">
        <v>2109</v>
      </c>
    </row>
    <row r="175" spans="2:47" s="1" customFormat="1" ht="13.5">
      <c r="B175" s="42"/>
      <c r="C175" s="64"/>
      <c r="D175" s="218" t="s">
        <v>223</v>
      </c>
      <c r="E175" s="64"/>
      <c r="F175" s="219" t="s">
        <v>2110</v>
      </c>
      <c r="G175" s="64"/>
      <c r="H175" s="64"/>
      <c r="I175" s="174"/>
      <c r="J175" s="64"/>
      <c r="K175" s="64"/>
      <c r="L175" s="62"/>
      <c r="M175" s="220"/>
      <c r="N175" s="43"/>
      <c r="O175" s="43"/>
      <c r="P175" s="43"/>
      <c r="Q175" s="43"/>
      <c r="R175" s="43"/>
      <c r="S175" s="43"/>
      <c r="T175" s="79"/>
      <c r="AT175" s="25" t="s">
        <v>223</v>
      </c>
      <c r="AU175" s="25" t="s">
        <v>86</v>
      </c>
    </row>
    <row r="176" spans="2:51" s="12" customFormat="1" ht="13.5">
      <c r="B176" s="221"/>
      <c r="C176" s="222"/>
      <c r="D176" s="223" t="s">
        <v>224</v>
      </c>
      <c r="E176" s="224" t="s">
        <v>22</v>
      </c>
      <c r="F176" s="225" t="s">
        <v>2103</v>
      </c>
      <c r="G176" s="222"/>
      <c r="H176" s="226">
        <v>1</v>
      </c>
      <c r="I176" s="227"/>
      <c r="J176" s="222"/>
      <c r="K176" s="222"/>
      <c r="L176" s="228"/>
      <c r="M176" s="229"/>
      <c r="N176" s="230"/>
      <c r="O176" s="230"/>
      <c r="P176" s="230"/>
      <c r="Q176" s="230"/>
      <c r="R176" s="230"/>
      <c r="S176" s="230"/>
      <c r="T176" s="231"/>
      <c r="AT176" s="232" t="s">
        <v>224</v>
      </c>
      <c r="AU176" s="232" t="s">
        <v>86</v>
      </c>
      <c r="AV176" s="12" t="s">
        <v>86</v>
      </c>
      <c r="AW176" s="12" t="s">
        <v>41</v>
      </c>
      <c r="AX176" s="12" t="s">
        <v>24</v>
      </c>
      <c r="AY176" s="232" t="s">
        <v>214</v>
      </c>
    </row>
    <row r="177" spans="2:65" s="1" customFormat="1" ht="31.5" customHeight="1">
      <c r="B177" s="42"/>
      <c r="C177" s="236" t="s">
        <v>416</v>
      </c>
      <c r="D177" s="236" t="s">
        <v>179</v>
      </c>
      <c r="E177" s="237" t="s">
        <v>2111</v>
      </c>
      <c r="F177" s="238" t="s">
        <v>2112</v>
      </c>
      <c r="G177" s="239" t="s">
        <v>1818</v>
      </c>
      <c r="H177" s="240">
        <v>1</v>
      </c>
      <c r="I177" s="241"/>
      <c r="J177" s="242">
        <f>ROUND(I177*H177,2)</f>
        <v>0</v>
      </c>
      <c r="K177" s="238" t="s">
        <v>22</v>
      </c>
      <c r="L177" s="243"/>
      <c r="M177" s="244" t="s">
        <v>22</v>
      </c>
      <c r="N177" s="245" t="s">
        <v>49</v>
      </c>
      <c r="O177" s="43"/>
      <c r="P177" s="215">
        <f>O177*H177</f>
        <v>0</v>
      </c>
      <c r="Q177" s="215">
        <v>0.195</v>
      </c>
      <c r="R177" s="215">
        <f>Q177*H177</f>
        <v>0.195</v>
      </c>
      <c r="S177" s="215">
        <v>0</v>
      </c>
      <c r="T177" s="216">
        <f>S177*H177</f>
        <v>0</v>
      </c>
      <c r="AR177" s="25" t="s">
        <v>262</v>
      </c>
      <c r="AT177" s="25" t="s">
        <v>179</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2113</v>
      </c>
    </row>
    <row r="178" spans="2:65" s="1" customFormat="1" ht="22.5" customHeight="1">
      <c r="B178" s="42"/>
      <c r="C178" s="206" t="s">
        <v>421</v>
      </c>
      <c r="D178" s="206" t="s">
        <v>216</v>
      </c>
      <c r="E178" s="207" t="s">
        <v>2114</v>
      </c>
      <c r="F178" s="208" t="s">
        <v>2115</v>
      </c>
      <c r="G178" s="209" t="s">
        <v>313</v>
      </c>
      <c r="H178" s="210">
        <v>32</v>
      </c>
      <c r="I178" s="211"/>
      <c r="J178" s="212">
        <f>ROUND(I178*H178,2)</f>
        <v>0</v>
      </c>
      <c r="K178" s="208" t="s">
        <v>234</v>
      </c>
      <c r="L178" s="62"/>
      <c r="M178" s="213" t="s">
        <v>22</v>
      </c>
      <c r="N178" s="214" t="s">
        <v>49</v>
      </c>
      <c r="O178" s="43"/>
      <c r="P178" s="215">
        <f>O178*H178</f>
        <v>0</v>
      </c>
      <c r="Q178" s="215">
        <v>0.00702</v>
      </c>
      <c r="R178" s="215">
        <f>Q178*H178</f>
        <v>0.22464</v>
      </c>
      <c r="S178" s="215">
        <v>0</v>
      </c>
      <c r="T178" s="216">
        <f>S178*H178</f>
        <v>0</v>
      </c>
      <c r="AR178" s="25" t="s">
        <v>221</v>
      </c>
      <c r="AT178" s="25" t="s">
        <v>216</v>
      </c>
      <c r="AU178" s="25" t="s">
        <v>86</v>
      </c>
      <c r="AY178" s="25" t="s">
        <v>214</v>
      </c>
      <c r="BE178" s="217">
        <f>IF(N178="základní",J178,0)</f>
        <v>0</v>
      </c>
      <c r="BF178" s="217">
        <f>IF(N178="snížená",J178,0)</f>
        <v>0</v>
      </c>
      <c r="BG178" s="217">
        <f>IF(N178="zákl. přenesená",J178,0)</f>
        <v>0</v>
      </c>
      <c r="BH178" s="217">
        <f>IF(N178="sníž. přenesená",J178,0)</f>
        <v>0</v>
      </c>
      <c r="BI178" s="217">
        <f>IF(N178="nulová",J178,0)</f>
        <v>0</v>
      </c>
      <c r="BJ178" s="25" t="s">
        <v>24</v>
      </c>
      <c r="BK178" s="217">
        <f>ROUND(I178*H178,2)</f>
        <v>0</v>
      </c>
      <c r="BL178" s="25" t="s">
        <v>221</v>
      </c>
      <c r="BM178" s="25" t="s">
        <v>2116</v>
      </c>
    </row>
    <row r="179" spans="2:47" s="1" customFormat="1" ht="40.5">
      <c r="B179" s="42"/>
      <c r="C179" s="64"/>
      <c r="D179" s="218" t="s">
        <v>223</v>
      </c>
      <c r="E179" s="64"/>
      <c r="F179" s="219" t="s">
        <v>2117</v>
      </c>
      <c r="G179" s="64"/>
      <c r="H179" s="64"/>
      <c r="I179" s="174"/>
      <c r="J179" s="64"/>
      <c r="K179" s="64"/>
      <c r="L179" s="62"/>
      <c r="M179" s="220"/>
      <c r="N179" s="43"/>
      <c r="O179" s="43"/>
      <c r="P179" s="43"/>
      <c r="Q179" s="43"/>
      <c r="R179" s="43"/>
      <c r="S179" s="43"/>
      <c r="T179" s="79"/>
      <c r="AT179" s="25" t="s">
        <v>223</v>
      </c>
      <c r="AU179" s="25" t="s">
        <v>86</v>
      </c>
    </row>
    <row r="180" spans="2:51" s="12" customFormat="1" ht="13.5">
      <c r="B180" s="221"/>
      <c r="C180" s="222"/>
      <c r="D180" s="223" t="s">
        <v>224</v>
      </c>
      <c r="E180" s="224" t="s">
        <v>22</v>
      </c>
      <c r="F180" s="225" t="s">
        <v>416</v>
      </c>
      <c r="G180" s="222"/>
      <c r="H180" s="226">
        <v>32</v>
      </c>
      <c r="I180" s="227"/>
      <c r="J180" s="222"/>
      <c r="K180" s="222"/>
      <c r="L180" s="228"/>
      <c r="M180" s="229"/>
      <c r="N180" s="230"/>
      <c r="O180" s="230"/>
      <c r="P180" s="230"/>
      <c r="Q180" s="230"/>
      <c r="R180" s="230"/>
      <c r="S180" s="230"/>
      <c r="T180" s="231"/>
      <c r="AT180" s="232" t="s">
        <v>224</v>
      </c>
      <c r="AU180" s="232" t="s">
        <v>86</v>
      </c>
      <c r="AV180" s="12" t="s">
        <v>86</v>
      </c>
      <c r="AW180" s="12" t="s">
        <v>41</v>
      </c>
      <c r="AX180" s="12" t="s">
        <v>24</v>
      </c>
      <c r="AY180" s="232" t="s">
        <v>214</v>
      </c>
    </row>
    <row r="181" spans="2:65" s="1" customFormat="1" ht="22.5" customHeight="1">
      <c r="B181" s="42"/>
      <c r="C181" s="236" t="s">
        <v>697</v>
      </c>
      <c r="D181" s="236" t="s">
        <v>179</v>
      </c>
      <c r="E181" s="237" t="s">
        <v>2118</v>
      </c>
      <c r="F181" s="238" t="s">
        <v>2119</v>
      </c>
      <c r="G181" s="239" t="s">
        <v>313</v>
      </c>
      <c r="H181" s="240">
        <v>32.32</v>
      </c>
      <c r="I181" s="241"/>
      <c r="J181" s="242">
        <f>ROUND(I181*H181,2)</f>
        <v>0</v>
      </c>
      <c r="K181" s="238" t="s">
        <v>234</v>
      </c>
      <c r="L181" s="243"/>
      <c r="M181" s="244" t="s">
        <v>22</v>
      </c>
      <c r="N181" s="245" t="s">
        <v>49</v>
      </c>
      <c r="O181" s="43"/>
      <c r="P181" s="215">
        <f>O181*H181</f>
        <v>0</v>
      </c>
      <c r="Q181" s="215">
        <v>0.096</v>
      </c>
      <c r="R181" s="215">
        <f>Q181*H181</f>
        <v>3.10272</v>
      </c>
      <c r="S181" s="215">
        <v>0</v>
      </c>
      <c r="T181" s="216">
        <f>S181*H181</f>
        <v>0</v>
      </c>
      <c r="AR181" s="25" t="s">
        <v>262</v>
      </c>
      <c r="AT181" s="25" t="s">
        <v>179</v>
      </c>
      <c r="AU181" s="25" t="s">
        <v>86</v>
      </c>
      <c r="AY181" s="25" t="s">
        <v>214</v>
      </c>
      <c r="BE181" s="217">
        <f>IF(N181="základní",J181,0)</f>
        <v>0</v>
      </c>
      <c r="BF181" s="217">
        <f>IF(N181="snížená",J181,0)</f>
        <v>0</v>
      </c>
      <c r="BG181" s="217">
        <f>IF(N181="zákl. přenesená",J181,0)</f>
        <v>0</v>
      </c>
      <c r="BH181" s="217">
        <f>IF(N181="sníž. přenesená",J181,0)</f>
        <v>0</v>
      </c>
      <c r="BI181" s="217">
        <f>IF(N181="nulová",J181,0)</f>
        <v>0</v>
      </c>
      <c r="BJ181" s="25" t="s">
        <v>24</v>
      </c>
      <c r="BK181" s="217">
        <f>ROUND(I181*H181,2)</f>
        <v>0</v>
      </c>
      <c r="BL181" s="25" t="s">
        <v>221</v>
      </c>
      <c r="BM181" s="25" t="s">
        <v>2120</v>
      </c>
    </row>
    <row r="182" spans="2:47" s="1" customFormat="1" ht="27">
      <c r="B182" s="42"/>
      <c r="C182" s="64"/>
      <c r="D182" s="218" t="s">
        <v>223</v>
      </c>
      <c r="E182" s="64"/>
      <c r="F182" s="219" t="s">
        <v>2121</v>
      </c>
      <c r="G182" s="64"/>
      <c r="H182" s="64"/>
      <c r="I182" s="174"/>
      <c r="J182" s="64"/>
      <c r="K182" s="64"/>
      <c r="L182" s="62"/>
      <c r="M182" s="220"/>
      <c r="N182" s="43"/>
      <c r="O182" s="43"/>
      <c r="P182" s="43"/>
      <c r="Q182" s="43"/>
      <c r="R182" s="43"/>
      <c r="S182" s="43"/>
      <c r="T182" s="79"/>
      <c r="AT182" s="25" t="s">
        <v>223</v>
      </c>
      <c r="AU182" s="25" t="s">
        <v>86</v>
      </c>
    </row>
    <row r="183" spans="2:51" s="12" customFormat="1" ht="13.5">
      <c r="B183" s="221"/>
      <c r="C183" s="222"/>
      <c r="D183" s="223" t="s">
        <v>224</v>
      </c>
      <c r="E183" s="224" t="s">
        <v>22</v>
      </c>
      <c r="F183" s="225" t="s">
        <v>2122</v>
      </c>
      <c r="G183" s="222"/>
      <c r="H183" s="226">
        <v>32.32</v>
      </c>
      <c r="I183" s="227"/>
      <c r="J183" s="222"/>
      <c r="K183" s="222"/>
      <c r="L183" s="228"/>
      <c r="M183" s="229"/>
      <c r="N183" s="230"/>
      <c r="O183" s="230"/>
      <c r="P183" s="230"/>
      <c r="Q183" s="230"/>
      <c r="R183" s="230"/>
      <c r="S183" s="230"/>
      <c r="T183" s="231"/>
      <c r="AT183" s="232" t="s">
        <v>224</v>
      </c>
      <c r="AU183" s="232" t="s">
        <v>86</v>
      </c>
      <c r="AV183" s="12" t="s">
        <v>86</v>
      </c>
      <c r="AW183" s="12" t="s">
        <v>41</v>
      </c>
      <c r="AX183" s="12" t="s">
        <v>24</v>
      </c>
      <c r="AY183" s="232" t="s">
        <v>214</v>
      </c>
    </row>
    <row r="184" spans="2:65" s="1" customFormat="1" ht="31.5" customHeight="1">
      <c r="B184" s="42"/>
      <c r="C184" s="206" t="s">
        <v>433</v>
      </c>
      <c r="D184" s="206" t="s">
        <v>216</v>
      </c>
      <c r="E184" s="207" t="s">
        <v>2123</v>
      </c>
      <c r="F184" s="208" t="s">
        <v>2124</v>
      </c>
      <c r="G184" s="209" t="s">
        <v>307</v>
      </c>
      <c r="H184" s="210">
        <v>87.74</v>
      </c>
      <c r="I184" s="211"/>
      <c r="J184" s="212">
        <f>ROUND(I184*H184,2)</f>
        <v>0</v>
      </c>
      <c r="K184" s="208" t="s">
        <v>234</v>
      </c>
      <c r="L184" s="62"/>
      <c r="M184" s="213" t="s">
        <v>22</v>
      </c>
      <c r="N184" s="214" t="s">
        <v>49</v>
      </c>
      <c r="O184" s="43"/>
      <c r="P184" s="215">
        <f>O184*H184</f>
        <v>0</v>
      </c>
      <c r="Q184" s="215">
        <v>0</v>
      </c>
      <c r="R184" s="215">
        <f>Q184*H184</f>
        <v>0</v>
      </c>
      <c r="S184" s="215">
        <v>0</v>
      </c>
      <c r="T184" s="216">
        <f>S184*H184</f>
        <v>0</v>
      </c>
      <c r="AR184" s="25" t="s">
        <v>221</v>
      </c>
      <c r="AT184" s="25" t="s">
        <v>216</v>
      </c>
      <c r="AU184" s="25" t="s">
        <v>86</v>
      </c>
      <c r="AY184" s="25" t="s">
        <v>214</v>
      </c>
      <c r="BE184" s="217">
        <f>IF(N184="základní",J184,0)</f>
        <v>0</v>
      </c>
      <c r="BF184" s="217">
        <f>IF(N184="snížená",J184,0)</f>
        <v>0</v>
      </c>
      <c r="BG184" s="217">
        <f>IF(N184="zákl. přenesená",J184,0)</f>
        <v>0</v>
      </c>
      <c r="BH184" s="217">
        <f>IF(N184="sníž. přenesená",J184,0)</f>
        <v>0</v>
      </c>
      <c r="BI184" s="217">
        <f>IF(N184="nulová",J184,0)</f>
        <v>0</v>
      </c>
      <c r="BJ184" s="25" t="s">
        <v>24</v>
      </c>
      <c r="BK184" s="217">
        <f>ROUND(I184*H184,2)</f>
        <v>0</v>
      </c>
      <c r="BL184" s="25" t="s">
        <v>221</v>
      </c>
      <c r="BM184" s="25" t="s">
        <v>2125</v>
      </c>
    </row>
    <row r="185" spans="2:47" s="1" customFormat="1" ht="13.5">
      <c r="B185" s="42"/>
      <c r="C185" s="64"/>
      <c r="D185" s="218" t="s">
        <v>223</v>
      </c>
      <c r="E185" s="64"/>
      <c r="F185" s="219" t="s">
        <v>2124</v>
      </c>
      <c r="G185" s="64"/>
      <c r="H185" s="64"/>
      <c r="I185" s="174"/>
      <c r="J185" s="64"/>
      <c r="K185" s="64"/>
      <c r="L185" s="62"/>
      <c r="M185" s="220"/>
      <c r="N185" s="43"/>
      <c r="O185" s="43"/>
      <c r="P185" s="43"/>
      <c r="Q185" s="43"/>
      <c r="R185" s="43"/>
      <c r="S185" s="43"/>
      <c r="T185" s="79"/>
      <c r="AT185" s="25" t="s">
        <v>223</v>
      </c>
      <c r="AU185" s="25" t="s">
        <v>86</v>
      </c>
    </row>
    <row r="186" spans="2:51" s="12" customFormat="1" ht="13.5">
      <c r="B186" s="221"/>
      <c r="C186" s="222"/>
      <c r="D186" s="223" t="s">
        <v>224</v>
      </c>
      <c r="E186" s="224" t="s">
        <v>162</v>
      </c>
      <c r="F186" s="225" t="s">
        <v>2126</v>
      </c>
      <c r="G186" s="222"/>
      <c r="H186" s="226">
        <v>87.74</v>
      </c>
      <c r="I186" s="227"/>
      <c r="J186" s="222"/>
      <c r="K186" s="222"/>
      <c r="L186" s="228"/>
      <c r="M186" s="229"/>
      <c r="N186" s="230"/>
      <c r="O186" s="230"/>
      <c r="P186" s="230"/>
      <c r="Q186" s="230"/>
      <c r="R186" s="230"/>
      <c r="S186" s="230"/>
      <c r="T186" s="231"/>
      <c r="AT186" s="232" t="s">
        <v>224</v>
      </c>
      <c r="AU186" s="232" t="s">
        <v>86</v>
      </c>
      <c r="AV186" s="12" t="s">
        <v>86</v>
      </c>
      <c r="AW186" s="12" t="s">
        <v>41</v>
      </c>
      <c r="AX186" s="12" t="s">
        <v>24</v>
      </c>
      <c r="AY186" s="232" t="s">
        <v>214</v>
      </c>
    </row>
    <row r="187" spans="2:65" s="1" customFormat="1" ht="22.5" customHeight="1">
      <c r="B187" s="42"/>
      <c r="C187" s="236" t="s">
        <v>438</v>
      </c>
      <c r="D187" s="236" t="s">
        <v>179</v>
      </c>
      <c r="E187" s="237" t="s">
        <v>2127</v>
      </c>
      <c r="F187" s="238" t="s">
        <v>2128</v>
      </c>
      <c r="G187" s="239" t="s">
        <v>307</v>
      </c>
      <c r="H187" s="240">
        <v>87.74</v>
      </c>
      <c r="I187" s="241"/>
      <c r="J187" s="242">
        <f>ROUND(I187*H187,2)</f>
        <v>0</v>
      </c>
      <c r="K187" s="238" t="s">
        <v>22</v>
      </c>
      <c r="L187" s="243"/>
      <c r="M187" s="244" t="s">
        <v>22</v>
      </c>
      <c r="N187" s="245" t="s">
        <v>49</v>
      </c>
      <c r="O187" s="43"/>
      <c r="P187" s="215">
        <f>O187*H187</f>
        <v>0</v>
      </c>
      <c r="Q187" s="215">
        <v>0.0017</v>
      </c>
      <c r="R187" s="215">
        <f>Q187*H187</f>
        <v>0.14915799999999999</v>
      </c>
      <c r="S187" s="215">
        <v>0</v>
      </c>
      <c r="T187" s="216">
        <f>S187*H187</f>
        <v>0</v>
      </c>
      <c r="AR187" s="25" t="s">
        <v>262</v>
      </c>
      <c r="AT187" s="25" t="s">
        <v>179</v>
      </c>
      <c r="AU187" s="25" t="s">
        <v>86</v>
      </c>
      <c r="AY187" s="25" t="s">
        <v>214</v>
      </c>
      <c r="BE187" s="217">
        <f>IF(N187="základní",J187,0)</f>
        <v>0</v>
      </c>
      <c r="BF187" s="217">
        <f>IF(N187="snížená",J187,0)</f>
        <v>0</v>
      </c>
      <c r="BG187" s="217">
        <f>IF(N187="zákl. přenesená",J187,0)</f>
        <v>0</v>
      </c>
      <c r="BH187" s="217">
        <f>IF(N187="sníž. přenesená",J187,0)</f>
        <v>0</v>
      </c>
      <c r="BI187" s="217">
        <f>IF(N187="nulová",J187,0)</f>
        <v>0</v>
      </c>
      <c r="BJ187" s="25" t="s">
        <v>24</v>
      </c>
      <c r="BK187" s="217">
        <f>ROUND(I187*H187,2)</f>
        <v>0</v>
      </c>
      <c r="BL187" s="25" t="s">
        <v>221</v>
      </c>
      <c r="BM187" s="25" t="s">
        <v>2129</v>
      </c>
    </row>
    <row r="188" spans="2:47" s="1" customFormat="1" ht="13.5">
      <c r="B188" s="42"/>
      <c r="C188" s="64"/>
      <c r="D188" s="218" t="s">
        <v>223</v>
      </c>
      <c r="E188" s="64"/>
      <c r="F188" s="219" t="s">
        <v>2130</v>
      </c>
      <c r="G188" s="64"/>
      <c r="H188" s="64"/>
      <c r="I188" s="174"/>
      <c r="J188" s="64"/>
      <c r="K188" s="64"/>
      <c r="L188" s="62"/>
      <c r="M188" s="220"/>
      <c r="N188" s="43"/>
      <c r="O188" s="43"/>
      <c r="P188" s="43"/>
      <c r="Q188" s="43"/>
      <c r="R188" s="43"/>
      <c r="S188" s="43"/>
      <c r="T188" s="79"/>
      <c r="AT188" s="25" t="s">
        <v>223</v>
      </c>
      <c r="AU188" s="25" t="s">
        <v>86</v>
      </c>
    </row>
    <row r="189" spans="2:51" s="12" customFormat="1" ht="13.5">
      <c r="B189" s="221"/>
      <c r="C189" s="222"/>
      <c r="D189" s="223" t="s">
        <v>224</v>
      </c>
      <c r="E189" s="224" t="s">
        <v>22</v>
      </c>
      <c r="F189" s="225" t="s">
        <v>162</v>
      </c>
      <c r="G189" s="222"/>
      <c r="H189" s="226">
        <v>87.74</v>
      </c>
      <c r="I189" s="227"/>
      <c r="J189" s="222"/>
      <c r="K189" s="222"/>
      <c r="L189" s="228"/>
      <c r="M189" s="229"/>
      <c r="N189" s="230"/>
      <c r="O189" s="230"/>
      <c r="P189" s="230"/>
      <c r="Q189" s="230"/>
      <c r="R189" s="230"/>
      <c r="S189" s="230"/>
      <c r="T189" s="231"/>
      <c r="AT189" s="232" t="s">
        <v>224</v>
      </c>
      <c r="AU189" s="232" t="s">
        <v>86</v>
      </c>
      <c r="AV189" s="12" t="s">
        <v>86</v>
      </c>
      <c r="AW189" s="12" t="s">
        <v>41</v>
      </c>
      <c r="AX189" s="12" t="s">
        <v>24</v>
      </c>
      <c r="AY189" s="232" t="s">
        <v>214</v>
      </c>
    </row>
    <row r="190" spans="2:65" s="1" customFormat="1" ht="22.5" customHeight="1">
      <c r="B190" s="42"/>
      <c r="C190" s="236" t="s">
        <v>446</v>
      </c>
      <c r="D190" s="236" t="s">
        <v>179</v>
      </c>
      <c r="E190" s="237" t="s">
        <v>2131</v>
      </c>
      <c r="F190" s="238" t="s">
        <v>2132</v>
      </c>
      <c r="G190" s="239" t="s">
        <v>307</v>
      </c>
      <c r="H190" s="240">
        <v>175.48</v>
      </c>
      <c r="I190" s="241"/>
      <c r="J190" s="242">
        <f>ROUND(I190*H190,2)</f>
        <v>0</v>
      </c>
      <c r="K190" s="238" t="s">
        <v>22</v>
      </c>
      <c r="L190" s="243"/>
      <c r="M190" s="244" t="s">
        <v>22</v>
      </c>
      <c r="N190" s="245" t="s">
        <v>49</v>
      </c>
      <c r="O190" s="43"/>
      <c r="P190" s="215">
        <f>O190*H190</f>
        <v>0</v>
      </c>
      <c r="Q190" s="215">
        <v>0.00011</v>
      </c>
      <c r="R190" s="215">
        <f>Q190*H190</f>
        <v>0.0193028</v>
      </c>
      <c r="S190" s="215">
        <v>0</v>
      </c>
      <c r="T190" s="216">
        <f>S190*H190</f>
        <v>0</v>
      </c>
      <c r="AR190" s="25" t="s">
        <v>262</v>
      </c>
      <c r="AT190" s="25" t="s">
        <v>179</v>
      </c>
      <c r="AU190" s="25" t="s">
        <v>86</v>
      </c>
      <c r="AY190" s="25" t="s">
        <v>214</v>
      </c>
      <c r="BE190" s="217">
        <f>IF(N190="základní",J190,0)</f>
        <v>0</v>
      </c>
      <c r="BF190" s="217">
        <f>IF(N190="snížená",J190,0)</f>
        <v>0</v>
      </c>
      <c r="BG190" s="217">
        <f>IF(N190="zákl. přenesená",J190,0)</f>
        <v>0</v>
      </c>
      <c r="BH190" s="217">
        <f>IF(N190="sníž. přenesená",J190,0)</f>
        <v>0</v>
      </c>
      <c r="BI190" s="217">
        <f>IF(N190="nulová",J190,0)</f>
        <v>0</v>
      </c>
      <c r="BJ190" s="25" t="s">
        <v>24</v>
      </c>
      <c r="BK190" s="217">
        <f>ROUND(I190*H190,2)</f>
        <v>0</v>
      </c>
      <c r="BL190" s="25" t="s">
        <v>221</v>
      </c>
      <c r="BM190" s="25" t="s">
        <v>2133</v>
      </c>
    </row>
    <row r="191" spans="2:47" s="1" customFormat="1" ht="13.5">
      <c r="B191" s="42"/>
      <c r="C191" s="64"/>
      <c r="D191" s="218" t="s">
        <v>223</v>
      </c>
      <c r="E191" s="64"/>
      <c r="F191" s="219" t="s">
        <v>2130</v>
      </c>
      <c r="G191" s="64"/>
      <c r="H191" s="64"/>
      <c r="I191" s="174"/>
      <c r="J191" s="64"/>
      <c r="K191" s="64"/>
      <c r="L191" s="62"/>
      <c r="M191" s="220"/>
      <c r="N191" s="43"/>
      <c r="O191" s="43"/>
      <c r="P191" s="43"/>
      <c r="Q191" s="43"/>
      <c r="R191" s="43"/>
      <c r="S191" s="43"/>
      <c r="T191" s="79"/>
      <c r="AT191" s="25" t="s">
        <v>223</v>
      </c>
      <c r="AU191" s="25" t="s">
        <v>86</v>
      </c>
    </row>
    <row r="192" spans="2:51" s="12" customFormat="1" ht="13.5">
      <c r="B192" s="221"/>
      <c r="C192" s="222"/>
      <c r="D192" s="218" t="s">
        <v>224</v>
      </c>
      <c r="E192" s="233" t="s">
        <v>22</v>
      </c>
      <c r="F192" s="234" t="s">
        <v>2134</v>
      </c>
      <c r="G192" s="222"/>
      <c r="H192" s="235">
        <v>175.48</v>
      </c>
      <c r="I192" s="227"/>
      <c r="J192" s="222"/>
      <c r="K192" s="222"/>
      <c r="L192" s="228"/>
      <c r="M192" s="229"/>
      <c r="N192" s="230"/>
      <c r="O192" s="230"/>
      <c r="P192" s="230"/>
      <c r="Q192" s="230"/>
      <c r="R192" s="230"/>
      <c r="S192" s="230"/>
      <c r="T192" s="231"/>
      <c r="AT192" s="232" t="s">
        <v>224</v>
      </c>
      <c r="AU192" s="232" t="s">
        <v>86</v>
      </c>
      <c r="AV192" s="12" t="s">
        <v>86</v>
      </c>
      <c r="AW192" s="12" t="s">
        <v>41</v>
      </c>
      <c r="AX192" s="12" t="s">
        <v>24</v>
      </c>
      <c r="AY192" s="232" t="s">
        <v>214</v>
      </c>
    </row>
    <row r="193" spans="2:63" s="11" customFormat="1" ht="29.85" customHeight="1">
      <c r="B193" s="189"/>
      <c r="C193" s="190"/>
      <c r="D193" s="203" t="s">
        <v>77</v>
      </c>
      <c r="E193" s="204" t="s">
        <v>1892</v>
      </c>
      <c r="F193" s="204" t="s">
        <v>445</v>
      </c>
      <c r="G193" s="190"/>
      <c r="H193" s="190"/>
      <c r="I193" s="193"/>
      <c r="J193" s="205">
        <f>BK193</f>
        <v>0</v>
      </c>
      <c r="K193" s="190"/>
      <c r="L193" s="195"/>
      <c r="M193" s="196"/>
      <c r="N193" s="197"/>
      <c r="O193" s="197"/>
      <c r="P193" s="198">
        <f>SUM(P194:P195)</f>
        <v>0</v>
      </c>
      <c r="Q193" s="197"/>
      <c r="R193" s="198">
        <f>SUM(R194:R195)</f>
        <v>0</v>
      </c>
      <c r="S193" s="197"/>
      <c r="T193" s="199">
        <f>SUM(T194:T195)</f>
        <v>0</v>
      </c>
      <c r="AR193" s="200" t="s">
        <v>24</v>
      </c>
      <c r="AT193" s="201" t="s">
        <v>77</v>
      </c>
      <c r="AU193" s="201" t="s">
        <v>24</v>
      </c>
      <c r="AY193" s="200" t="s">
        <v>214</v>
      </c>
      <c r="BK193" s="202">
        <f>SUM(BK194:BK195)</f>
        <v>0</v>
      </c>
    </row>
    <row r="194" spans="2:65" s="1" customFormat="1" ht="22.5" customHeight="1">
      <c r="B194" s="42"/>
      <c r="C194" s="206" t="s">
        <v>690</v>
      </c>
      <c r="D194" s="206" t="s">
        <v>216</v>
      </c>
      <c r="E194" s="207" t="s">
        <v>2135</v>
      </c>
      <c r="F194" s="208" t="s">
        <v>2136</v>
      </c>
      <c r="G194" s="209" t="s">
        <v>373</v>
      </c>
      <c r="H194" s="210">
        <v>32.56</v>
      </c>
      <c r="I194" s="211"/>
      <c r="J194" s="212">
        <f>ROUND(I194*H194,2)</f>
        <v>0</v>
      </c>
      <c r="K194" s="208" t="s">
        <v>234</v>
      </c>
      <c r="L194" s="62"/>
      <c r="M194" s="213" t="s">
        <v>22</v>
      </c>
      <c r="N194" s="214" t="s">
        <v>49</v>
      </c>
      <c r="O194" s="43"/>
      <c r="P194" s="215">
        <f>O194*H194</f>
        <v>0</v>
      </c>
      <c r="Q194" s="215">
        <v>0</v>
      </c>
      <c r="R194" s="215">
        <f>Q194*H194</f>
        <v>0</v>
      </c>
      <c r="S194" s="215">
        <v>0</v>
      </c>
      <c r="T194" s="216">
        <f>S194*H194</f>
        <v>0</v>
      </c>
      <c r="AR194" s="25" t="s">
        <v>221</v>
      </c>
      <c r="AT194" s="25" t="s">
        <v>216</v>
      </c>
      <c r="AU194" s="25" t="s">
        <v>86</v>
      </c>
      <c r="AY194" s="25" t="s">
        <v>214</v>
      </c>
      <c r="BE194" s="217">
        <f>IF(N194="základní",J194,0)</f>
        <v>0</v>
      </c>
      <c r="BF194" s="217">
        <f>IF(N194="snížená",J194,0)</f>
        <v>0</v>
      </c>
      <c r="BG194" s="217">
        <f>IF(N194="zákl. přenesená",J194,0)</f>
        <v>0</v>
      </c>
      <c r="BH194" s="217">
        <f>IF(N194="sníž. přenesená",J194,0)</f>
        <v>0</v>
      </c>
      <c r="BI194" s="217">
        <f>IF(N194="nulová",J194,0)</f>
        <v>0</v>
      </c>
      <c r="BJ194" s="25" t="s">
        <v>24</v>
      </c>
      <c r="BK194" s="217">
        <f>ROUND(I194*H194,2)</f>
        <v>0</v>
      </c>
      <c r="BL194" s="25" t="s">
        <v>221</v>
      </c>
      <c r="BM194" s="25" t="s">
        <v>2137</v>
      </c>
    </row>
    <row r="195" spans="2:47" s="1" customFormat="1" ht="27">
      <c r="B195" s="42"/>
      <c r="C195" s="64"/>
      <c r="D195" s="218" t="s">
        <v>223</v>
      </c>
      <c r="E195" s="64"/>
      <c r="F195" s="219" t="s">
        <v>2138</v>
      </c>
      <c r="G195" s="64"/>
      <c r="H195" s="64"/>
      <c r="I195" s="174"/>
      <c r="J195" s="64"/>
      <c r="K195" s="64"/>
      <c r="L195" s="62"/>
      <c r="M195" s="271"/>
      <c r="N195" s="272"/>
      <c r="O195" s="272"/>
      <c r="P195" s="272"/>
      <c r="Q195" s="272"/>
      <c r="R195" s="272"/>
      <c r="S195" s="272"/>
      <c r="T195" s="273"/>
      <c r="AT195" s="25" t="s">
        <v>223</v>
      </c>
      <c r="AU195" s="25" t="s">
        <v>86</v>
      </c>
    </row>
    <row r="196" spans="2:12" s="1" customFormat="1" ht="6.95" customHeight="1">
      <c r="B196" s="57"/>
      <c r="C196" s="58"/>
      <c r="D196" s="58"/>
      <c r="E196" s="58"/>
      <c r="F196" s="58"/>
      <c r="G196" s="58"/>
      <c r="H196" s="58"/>
      <c r="I196" s="150"/>
      <c r="J196" s="58"/>
      <c r="K196" s="58"/>
      <c r="L196" s="62"/>
    </row>
  </sheetData>
  <sheetProtection password="CC35" sheet="1" objects="1" scenarios="1" formatCells="0" formatColumns="0" formatRows="0" sort="0" autoFilter="0"/>
  <autoFilter ref="C86:K195"/>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112</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2139</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ROUND(J84,2)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ROUND(SUM(BE84:BE100),2)</f>
        <v>0</v>
      </c>
      <c r="G32" s="43"/>
      <c r="H32" s="43"/>
      <c r="I32" s="142">
        <v>0.21</v>
      </c>
      <c r="J32" s="141">
        <f>ROUND(ROUND((SUM(BE84:BE100)),2)*I32,2)</f>
        <v>0</v>
      </c>
      <c r="K32" s="46"/>
    </row>
    <row r="33" spans="2:11" s="1" customFormat="1" ht="14.45" customHeight="1">
      <c r="B33" s="42"/>
      <c r="C33" s="43"/>
      <c r="D33" s="43"/>
      <c r="E33" s="50" t="s">
        <v>50</v>
      </c>
      <c r="F33" s="141">
        <f>ROUND(SUM(BF84:BF100),2)</f>
        <v>0</v>
      </c>
      <c r="G33" s="43"/>
      <c r="H33" s="43"/>
      <c r="I33" s="142">
        <v>0.15</v>
      </c>
      <c r="J33" s="141">
        <f>ROUND(ROUND((SUM(BF84:BF100)),2)*I33,2)</f>
        <v>0</v>
      </c>
      <c r="K33" s="46"/>
    </row>
    <row r="34" spans="2:11" s="1" customFormat="1" ht="14.45" customHeight="1" hidden="1">
      <c r="B34" s="42"/>
      <c r="C34" s="43"/>
      <c r="D34" s="43"/>
      <c r="E34" s="50" t="s">
        <v>51</v>
      </c>
      <c r="F34" s="141">
        <f>ROUND(SUM(BG84:BG100),2)</f>
        <v>0</v>
      </c>
      <c r="G34" s="43"/>
      <c r="H34" s="43"/>
      <c r="I34" s="142">
        <v>0.21</v>
      </c>
      <c r="J34" s="141">
        <v>0</v>
      </c>
      <c r="K34" s="46"/>
    </row>
    <row r="35" spans="2:11" s="1" customFormat="1" ht="14.45" customHeight="1" hidden="1">
      <c r="B35" s="42"/>
      <c r="C35" s="43"/>
      <c r="D35" s="43"/>
      <c r="E35" s="50" t="s">
        <v>52</v>
      </c>
      <c r="F35" s="141">
        <f>ROUND(SUM(BH84:BH100),2)</f>
        <v>0</v>
      </c>
      <c r="G35" s="43"/>
      <c r="H35" s="43"/>
      <c r="I35" s="142">
        <v>0.15</v>
      </c>
      <c r="J35" s="141">
        <v>0</v>
      </c>
      <c r="K35" s="46"/>
    </row>
    <row r="36" spans="2:11" s="1" customFormat="1" ht="14.45" customHeight="1" hidden="1">
      <c r="B36" s="42"/>
      <c r="C36" s="43"/>
      <c r="D36" s="43"/>
      <c r="E36" s="50" t="s">
        <v>53</v>
      </c>
      <c r="F36" s="141">
        <f>ROUND(SUM(BI84:BI100),2)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PS-01 - Strojní část ČOV</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J84</f>
        <v>0</v>
      </c>
      <c r="K60" s="46"/>
      <c r="AU60" s="25" t="s">
        <v>189</v>
      </c>
    </row>
    <row r="61" spans="2:11" s="8" customFormat="1" ht="24.95" customHeight="1">
      <c r="B61" s="160"/>
      <c r="C61" s="161"/>
      <c r="D61" s="162" t="s">
        <v>497</v>
      </c>
      <c r="E61" s="163"/>
      <c r="F61" s="163"/>
      <c r="G61" s="163"/>
      <c r="H61" s="163"/>
      <c r="I61" s="164"/>
      <c r="J61" s="165">
        <f>J85</f>
        <v>0</v>
      </c>
      <c r="K61" s="166"/>
    </row>
    <row r="62" spans="2:11" s="9" customFormat="1" ht="19.9" customHeight="1">
      <c r="B62" s="167"/>
      <c r="C62" s="168"/>
      <c r="D62" s="169" t="s">
        <v>2140</v>
      </c>
      <c r="E62" s="170"/>
      <c r="F62" s="170"/>
      <c r="G62" s="170"/>
      <c r="H62" s="170"/>
      <c r="I62" s="171"/>
      <c r="J62" s="172">
        <f>J86</f>
        <v>0</v>
      </c>
      <c r="K62" s="173"/>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0"/>
      <c r="J64" s="58"/>
      <c r="K64" s="59"/>
    </row>
    <row r="68" spans="2:12" s="1" customFormat="1" ht="6.95" customHeight="1">
      <c r="B68" s="60"/>
      <c r="C68" s="61"/>
      <c r="D68" s="61"/>
      <c r="E68" s="61"/>
      <c r="F68" s="61"/>
      <c r="G68" s="61"/>
      <c r="H68" s="61"/>
      <c r="I68" s="153"/>
      <c r="J68" s="61"/>
      <c r="K68" s="61"/>
      <c r="L68" s="62"/>
    </row>
    <row r="69" spans="2:12" s="1" customFormat="1" ht="36.95" customHeight="1">
      <c r="B69" s="42"/>
      <c r="C69" s="63" t="s">
        <v>198</v>
      </c>
      <c r="D69" s="64"/>
      <c r="E69" s="64"/>
      <c r="F69" s="64"/>
      <c r="G69" s="64"/>
      <c r="H69" s="64"/>
      <c r="I69" s="174"/>
      <c r="J69" s="64"/>
      <c r="K69" s="64"/>
      <c r="L69" s="62"/>
    </row>
    <row r="70" spans="2:12" s="1" customFormat="1" ht="6.95" customHeight="1">
      <c r="B70" s="42"/>
      <c r="C70" s="64"/>
      <c r="D70" s="64"/>
      <c r="E70" s="64"/>
      <c r="F70" s="64"/>
      <c r="G70" s="64"/>
      <c r="H70" s="64"/>
      <c r="I70" s="174"/>
      <c r="J70" s="64"/>
      <c r="K70" s="64"/>
      <c r="L70" s="62"/>
    </row>
    <row r="71" spans="2:12" s="1" customFormat="1" ht="14.45" customHeight="1">
      <c r="B71" s="42"/>
      <c r="C71" s="66" t="s">
        <v>18</v>
      </c>
      <c r="D71" s="64"/>
      <c r="E71" s="64"/>
      <c r="F71" s="64"/>
      <c r="G71" s="64"/>
      <c r="H71" s="64"/>
      <c r="I71" s="174"/>
      <c r="J71" s="64"/>
      <c r="K71" s="64"/>
      <c r="L71" s="62"/>
    </row>
    <row r="72" spans="2:12" s="1" customFormat="1" ht="22.5" customHeight="1">
      <c r="B72" s="42"/>
      <c r="C72" s="64"/>
      <c r="D72" s="64"/>
      <c r="E72" s="421" t="str">
        <f>E7</f>
        <v>Splašková kanalizace a ČOV Drhovy</v>
      </c>
      <c r="F72" s="422"/>
      <c r="G72" s="422"/>
      <c r="H72" s="422"/>
      <c r="I72" s="174"/>
      <c r="J72" s="64"/>
      <c r="K72" s="64"/>
      <c r="L72" s="62"/>
    </row>
    <row r="73" spans="2:12" ht="13.5">
      <c r="B73" s="29"/>
      <c r="C73" s="66" t="s">
        <v>175</v>
      </c>
      <c r="D73" s="175"/>
      <c r="E73" s="175"/>
      <c r="F73" s="175"/>
      <c r="G73" s="175"/>
      <c r="H73" s="175"/>
      <c r="J73" s="175"/>
      <c r="K73" s="175"/>
      <c r="L73" s="176"/>
    </row>
    <row r="74" spans="2:12" s="1" customFormat="1" ht="22.5" customHeight="1">
      <c r="B74" s="42"/>
      <c r="C74" s="64"/>
      <c r="D74" s="64"/>
      <c r="E74" s="421" t="s">
        <v>178</v>
      </c>
      <c r="F74" s="423"/>
      <c r="G74" s="423"/>
      <c r="H74" s="423"/>
      <c r="I74" s="174"/>
      <c r="J74" s="64"/>
      <c r="K74" s="64"/>
      <c r="L74" s="62"/>
    </row>
    <row r="75" spans="2:12" s="1" customFormat="1" ht="14.45" customHeight="1">
      <c r="B75" s="42"/>
      <c r="C75" s="66" t="s">
        <v>181</v>
      </c>
      <c r="D75" s="64"/>
      <c r="E75" s="64"/>
      <c r="F75" s="64"/>
      <c r="G75" s="64"/>
      <c r="H75" s="64"/>
      <c r="I75" s="174"/>
      <c r="J75" s="64"/>
      <c r="K75" s="64"/>
      <c r="L75" s="62"/>
    </row>
    <row r="76" spans="2:12" s="1" customFormat="1" ht="23.25" customHeight="1">
      <c r="B76" s="42"/>
      <c r="C76" s="64"/>
      <c r="D76" s="64"/>
      <c r="E76" s="392" t="str">
        <f>E11</f>
        <v>PS-01 - Strojní část ČOV</v>
      </c>
      <c r="F76" s="423"/>
      <c r="G76" s="423"/>
      <c r="H76" s="423"/>
      <c r="I76" s="174"/>
      <c r="J76" s="64"/>
      <c r="K76" s="64"/>
      <c r="L76" s="62"/>
    </row>
    <row r="77" spans="2:12" s="1" customFormat="1" ht="6.95" customHeight="1">
      <c r="B77" s="42"/>
      <c r="C77" s="64"/>
      <c r="D77" s="64"/>
      <c r="E77" s="64"/>
      <c r="F77" s="64"/>
      <c r="G77" s="64"/>
      <c r="H77" s="64"/>
      <c r="I77" s="174"/>
      <c r="J77" s="64"/>
      <c r="K77" s="64"/>
      <c r="L77" s="62"/>
    </row>
    <row r="78" spans="2:12" s="1" customFormat="1" ht="18" customHeight="1">
      <c r="B78" s="42"/>
      <c r="C78" s="66" t="s">
        <v>25</v>
      </c>
      <c r="D78" s="64"/>
      <c r="E78" s="64"/>
      <c r="F78" s="177" t="str">
        <f>F14</f>
        <v>Drhovy</v>
      </c>
      <c r="G78" s="64"/>
      <c r="H78" s="64"/>
      <c r="I78" s="178" t="s">
        <v>27</v>
      </c>
      <c r="J78" s="74" t="str">
        <f>IF(J14="","",J14)</f>
        <v>23.8.2016</v>
      </c>
      <c r="K78" s="64"/>
      <c r="L78" s="62"/>
    </row>
    <row r="79" spans="2:12" s="1" customFormat="1" ht="6.95" customHeight="1">
      <c r="B79" s="42"/>
      <c r="C79" s="64"/>
      <c r="D79" s="64"/>
      <c r="E79" s="64"/>
      <c r="F79" s="64"/>
      <c r="G79" s="64"/>
      <c r="H79" s="64"/>
      <c r="I79" s="174"/>
      <c r="J79" s="64"/>
      <c r="K79" s="64"/>
      <c r="L79" s="62"/>
    </row>
    <row r="80" spans="2:12" s="1" customFormat="1" ht="13.5">
      <c r="B80" s="42"/>
      <c r="C80" s="66" t="s">
        <v>31</v>
      </c>
      <c r="D80" s="64"/>
      <c r="E80" s="64"/>
      <c r="F80" s="177" t="str">
        <f>E17</f>
        <v>Obec Drhovy, Drhovy 65, 263 01 Dobříš</v>
      </c>
      <c r="G80" s="64"/>
      <c r="H80" s="64"/>
      <c r="I80" s="178" t="s">
        <v>37</v>
      </c>
      <c r="J80" s="177" t="str">
        <f>E23</f>
        <v>UREŠ vhprojekt s.r.o.</v>
      </c>
      <c r="K80" s="64"/>
      <c r="L80" s="62"/>
    </row>
    <row r="81" spans="2:12" s="1" customFormat="1" ht="14.45" customHeight="1">
      <c r="B81" s="42"/>
      <c r="C81" s="66" t="s">
        <v>35</v>
      </c>
      <c r="D81" s="64"/>
      <c r="E81" s="64"/>
      <c r="F81" s="177" t="str">
        <f>IF(E20="","",E20)</f>
        <v/>
      </c>
      <c r="G81" s="64"/>
      <c r="H81" s="64"/>
      <c r="I81" s="174"/>
      <c r="J81" s="64"/>
      <c r="K81" s="64"/>
      <c r="L81" s="62"/>
    </row>
    <row r="82" spans="2:12" s="1" customFormat="1" ht="10.35" customHeight="1">
      <c r="B82" s="42"/>
      <c r="C82" s="64"/>
      <c r="D82" s="64"/>
      <c r="E82" s="64"/>
      <c r="F82" s="64"/>
      <c r="G82" s="64"/>
      <c r="H82" s="64"/>
      <c r="I82" s="174"/>
      <c r="J82" s="64"/>
      <c r="K82" s="64"/>
      <c r="L82" s="62"/>
    </row>
    <row r="83" spans="2:20" s="10" customFormat="1" ht="29.25" customHeight="1">
      <c r="B83" s="179"/>
      <c r="C83" s="180" t="s">
        <v>199</v>
      </c>
      <c r="D83" s="181" t="s">
        <v>63</v>
      </c>
      <c r="E83" s="181" t="s">
        <v>59</v>
      </c>
      <c r="F83" s="181" t="s">
        <v>200</v>
      </c>
      <c r="G83" s="181" t="s">
        <v>201</v>
      </c>
      <c r="H83" s="181" t="s">
        <v>202</v>
      </c>
      <c r="I83" s="182" t="s">
        <v>203</v>
      </c>
      <c r="J83" s="181" t="s">
        <v>187</v>
      </c>
      <c r="K83" s="183" t="s">
        <v>204</v>
      </c>
      <c r="L83" s="184"/>
      <c r="M83" s="82" t="s">
        <v>205</v>
      </c>
      <c r="N83" s="83" t="s">
        <v>48</v>
      </c>
      <c r="O83" s="83" t="s">
        <v>206</v>
      </c>
      <c r="P83" s="83" t="s">
        <v>207</v>
      </c>
      <c r="Q83" s="83" t="s">
        <v>208</v>
      </c>
      <c r="R83" s="83" t="s">
        <v>209</v>
      </c>
      <c r="S83" s="83" t="s">
        <v>210</v>
      </c>
      <c r="T83" s="84" t="s">
        <v>211</v>
      </c>
    </row>
    <row r="84" spans="2:63" s="1" customFormat="1" ht="29.25" customHeight="1">
      <c r="B84" s="42"/>
      <c r="C84" s="88" t="s">
        <v>188</v>
      </c>
      <c r="D84" s="64"/>
      <c r="E84" s="64"/>
      <c r="F84" s="64"/>
      <c r="G84" s="64"/>
      <c r="H84" s="64"/>
      <c r="I84" s="174"/>
      <c r="J84" s="185">
        <f>BK84</f>
        <v>0</v>
      </c>
      <c r="K84" s="64"/>
      <c r="L84" s="62"/>
      <c r="M84" s="85"/>
      <c r="N84" s="86"/>
      <c r="O84" s="86"/>
      <c r="P84" s="186">
        <f>P85</f>
        <v>0</v>
      </c>
      <c r="Q84" s="86"/>
      <c r="R84" s="186">
        <f>R85</f>
        <v>0</v>
      </c>
      <c r="S84" s="86"/>
      <c r="T84" s="187">
        <f>T85</f>
        <v>0</v>
      </c>
      <c r="AT84" s="25" t="s">
        <v>77</v>
      </c>
      <c r="AU84" s="25" t="s">
        <v>189</v>
      </c>
      <c r="BK84" s="188">
        <f>BK85</f>
        <v>0</v>
      </c>
    </row>
    <row r="85" spans="2:63" s="11" customFormat="1" ht="37.35" customHeight="1">
      <c r="B85" s="189"/>
      <c r="C85" s="190"/>
      <c r="D85" s="191" t="s">
        <v>77</v>
      </c>
      <c r="E85" s="192" t="s">
        <v>179</v>
      </c>
      <c r="F85" s="192" t="s">
        <v>1374</v>
      </c>
      <c r="G85" s="190"/>
      <c r="H85" s="190"/>
      <c r="I85" s="193"/>
      <c r="J85" s="194">
        <f>BK85</f>
        <v>0</v>
      </c>
      <c r="K85" s="190"/>
      <c r="L85" s="195"/>
      <c r="M85" s="196"/>
      <c r="N85" s="197"/>
      <c r="O85" s="197"/>
      <c r="P85" s="198">
        <f>P86</f>
        <v>0</v>
      </c>
      <c r="Q85" s="197"/>
      <c r="R85" s="198">
        <f>R86</f>
        <v>0</v>
      </c>
      <c r="S85" s="197"/>
      <c r="T85" s="199">
        <f>T86</f>
        <v>0</v>
      </c>
      <c r="AR85" s="200" t="s">
        <v>124</v>
      </c>
      <c r="AT85" s="201" t="s">
        <v>77</v>
      </c>
      <c r="AU85" s="201" t="s">
        <v>78</v>
      </c>
      <c r="AY85" s="200" t="s">
        <v>214</v>
      </c>
      <c r="BK85" s="202">
        <f>BK86</f>
        <v>0</v>
      </c>
    </row>
    <row r="86" spans="2:63" s="11" customFormat="1" ht="19.9" customHeight="1">
      <c r="B86" s="189"/>
      <c r="C86" s="190"/>
      <c r="D86" s="203" t="s">
        <v>77</v>
      </c>
      <c r="E86" s="204" t="s">
        <v>2141</v>
      </c>
      <c r="F86" s="204" t="s">
        <v>2142</v>
      </c>
      <c r="G86" s="190"/>
      <c r="H86" s="190"/>
      <c r="I86" s="193"/>
      <c r="J86" s="205">
        <f>BK86</f>
        <v>0</v>
      </c>
      <c r="K86" s="190"/>
      <c r="L86" s="195"/>
      <c r="M86" s="196"/>
      <c r="N86" s="197"/>
      <c r="O86" s="197"/>
      <c r="P86" s="198">
        <f>SUM(P87:P100)</f>
        <v>0</v>
      </c>
      <c r="Q86" s="197"/>
      <c r="R86" s="198">
        <f>SUM(R87:R100)</f>
        <v>0</v>
      </c>
      <c r="S86" s="197"/>
      <c r="T86" s="199">
        <f>SUM(T87:T100)</f>
        <v>0</v>
      </c>
      <c r="AR86" s="200" t="s">
        <v>124</v>
      </c>
      <c r="AT86" s="201" t="s">
        <v>77</v>
      </c>
      <c r="AU86" s="201" t="s">
        <v>24</v>
      </c>
      <c r="AY86" s="200" t="s">
        <v>214</v>
      </c>
      <c r="BK86" s="202">
        <f>SUM(BK87:BK100)</f>
        <v>0</v>
      </c>
    </row>
    <row r="87" spans="2:65" s="1" customFormat="1" ht="22.5" customHeight="1">
      <c r="B87" s="42"/>
      <c r="C87" s="206" t="s">
        <v>24</v>
      </c>
      <c r="D87" s="206" t="s">
        <v>216</v>
      </c>
      <c r="E87" s="207" t="s">
        <v>2143</v>
      </c>
      <c r="F87" s="208" t="s">
        <v>2144</v>
      </c>
      <c r="G87" s="209" t="s">
        <v>441</v>
      </c>
      <c r="H87" s="210">
        <v>1</v>
      </c>
      <c r="I87" s="211"/>
      <c r="J87" s="212">
        <f>ROUND(I87*H87,2)</f>
        <v>0</v>
      </c>
      <c r="K87" s="208" t="s">
        <v>22</v>
      </c>
      <c r="L87" s="62"/>
      <c r="M87" s="213" t="s">
        <v>22</v>
      </c>
      <c r="N87" s="214" t="s">
        <v>49</v>
      </c>
      <c r="O87" s="43"/>
      <c r="P87" s="215">
        <f>O87*H87</f>
        <v>0</v>
      </c>
      <c r="Q87" s="215">
        <v>0</v>
      </c>
      <c r="R87" s="215">
        <f>Q87*H87</f>
        <v>0</v>
      </c>
      <c r="S87" s="215">
        <v>0</v>
      </c>
      <c r="T87" s="216">
        <f>S87*H87</f>
        <v>0</v>
      </c>
      <c r="AR87" s="25" t="s">
        <v>24</v>
      </c>
      <c r="AT87" s="25" t="s">
        <v>216</v>
      </c>
      <c r="AU87" s="25" t="s">
        <v>86</v>
      </c>
      <c r="AY87" s="25" t="s">
        <v>214</v>
      </c>
      <c r="BE87" s="217">
        <f>IF(N87="základní",J87,0)</f>
        <v>0</v>
      </c>
      <c r="BF87" s="217">
        <f>IF(N87="snížená",J87,0)</f>
        <v>0</v>
      </c>
      <c r="BG87" s="217">
        <f>IF(N87="zákl. přenesená",J87,0)</f>
        <v>0</v>
      </c>
      <c r="BH87" s="217">
        <f>IF(N87="sníž. přenesená",J87,0)</f>
        <v>0</v>
      </c>
      <c r="BI87" s="217">
        <f>IF(N87="nulová",J87,0)</f>
        <v>0</v>
      </c>
      <c r="BJ87" s="25" t="s">
        <v>24</v>
      </c>
      <c r="BK87" s="217">
        <f>ROUND(I87*H87,2)</f>
        <v>0</v>
      </c>
      <c r="BL87" s="25" t="s">
        <v>24</v>
      </c>
      <c r="BM87" s="25" t="s">
        <v>2145</v>
      </c>
    </row>
    <row r="88" spans="2:47" s="1" customFormat="1" ht="13.5">
      <c r="B88" s="42"/>
      <c r="C88" s="64"/>
      <c r="D88" s="223" t="s">
        <v>223</v>
      </c>
      <c r="E88" s="64"/>
      <c r="F88" s="269" t="s">
        <v>2146</v>
      </c>
      <c r="G88" s="64"/>
      <c r="H88" s="64"/>
      <c r="I88" s="174"/>
      <c r="J88" s="64"/>
      <c r="K88" s="64"/>
      <c r="L88" s="62"/>
      <c r="M88" s="220"/>
      <c r="N88" s="43"/>
      <c r="O88" s="43"/>
      <c r="P88" s="43"/>
      <c r="Q88" s="43"/>
      <c r="R88" s="43"/>
      <c r="S88" s="43"/>
      <c r="T88" s="79"/>
      <c r="AT88" s="25" t="s">
        <v>223</v>
      </c>
      <c r="AU88" s="25" t="s">
        <v>86</v>
      </c>
    </row>
    <row r="89" spans="2:65" s="1" customFormat="1" ht="22.5" customHeight="1">
      <c r="B89" s="42"/>
      <c r="C89" s="206" t="s">
        <v>86</v>
      </c>
      <c r="D89" s="206" t="s">
        <v>216</v>
      </c>
      <c r="E89" s="207" t="s">
        <v>2147</v>
      </c>
      <c r="F89" s="208" t="s">
        <v>2148</v>
      </c>
      <c r="G89" s="209" t="s">
        <v>441</v>
      </c>
      <c r="H89" s="210">
        <v>1</v>
      </c>
      <c r="I89" s="211"/>
      <c r="J89" s="212">
        <f>ROUND(I89*H89,2)</f>
        <v>0</v>
      </c>
      <c r="K89" s="208" t="s">
        <v>22</v>
      </c>
      <c r="L89" s="62"/>
      <c r="M89" s="213" t="s">
        <v>22</v>
      </c>
      <c r="N89" s="214" t="s">
        <v>49</v>
      </c>
      <c r="O89" s="43"/>
      <c r="P89" s="215">
        <f>O89*H89</f>
        <v>0</v>
      </c>
      <c r="Q89" s="215">
        <v>0</v>
      </c>
      <c r="R89" s="215">
        <f>Q89*H89</f>
        <v>0</v>
      </c>
      <c r="S89" s="215">
        <v>0</v>
      </c>
      <c r="T89" s="216">
        <f>S89*H89</f>
        <v>0</v>
      </c>
      <c r="AR89" s="25" t="s">
        <v>24</v>
      </c>
      <c r="AT89" s="25" t="s">
        <v>216</v>
      </c>
      <c r="AU89" s="25" t="s">
        <v>86</v>
      </c>
      <c r="AY89" s="25" t="s">
        <v>214</v>
      </c>
      <c r="BE89" s="217">
        <f>IF(N89="základní",J89,0)</f>
        <v>0</v>
      </c>
      <c r="BF89" s="217">
        <f>IF(N89="snížená",J89,0)</f>
        <v>0</v>
      </c>
      <c r="BG89" s="217">
        <f>IF(N89="zákl. přenesená",J89,0)</f>
        <v>0</v>
      </c>
      <c r="BH89" s="217">
        <f>IF(N89="sníž. přenesená",J89,0)</f>
        <v>0</v>
      </c>
      <c r="BI89" s="217">
        <f>IF(N89="nulová",J89,0)</f>
        <v>0</v>
      </c>
      <c r="BJ89" s="25" t="s">
        <v>24</v>
      </c>
      <c r="BK89" s="217">
        <f>ROUND(I89*H89,2)</f>
        <v>0</v>
      </c>
      <c r="BL89" s="25" t="s">
        <v>24</v>
      </c>
      <c r="BM89" s="25" t="s">
        <v>2149</v>
      </c>
    </row>
    <row r="90" spans="2:47" s="1" customFormat="1" ht="13.5">
      <c r="B90" s="42"/>
      <c r="C90" s="64"/>
      <c r="D90" s="223" t="s">
        <v>223</v>
      </c>
      <c r="E90" s="64"/>
      <c r="F90" s="269" t="s">
        <v>2146</v>
      </c>
      <c r="G90" s="64"/>
      <c r="H90" s="64"/>
      <c r="I90" s="174"/>
      <c r="J90" s="64"/>
      <c r="K90" s="64"/>
      <c r="L90" s="62"/>
      <c r="M90" s="220"/>
      <c r="N90" s="43"/>
      <c r="O90" s="43"/>
      <c r="P90" s="43"/>
      <c r="Q90" s="43"/>
      <c r="R90" s="43"/>
      <c r="S90" s="43"/>
      <c r="T90" s="79"/>
      <c r="AT90" s="25" t="s">
        <v>223</v>
      </c>
      <c r="AU90" s="25" t="s">
        <v>86</v>
      </c>
    </row>
    <row r="91" spans="2:65" s="1" customFormat="1" ht="22.5" customHeight="1">
      <c r="B91" s="42"/>
      <c r="C91" s="206" t="s">
        <v>124</v>
      </c>
      <c r="D91" s="206" t="s">
        <v>216</v>
      </c>
      <c r="E91" s="207" t="s">
        <v>2150</v>
      </c>
      <c r="F91" s="208" t="s">
        <v>2151</v>
      </c>
      <c r="G91" s="209" t="s">
        <v>441</v>
      </c>
      <c r="H91" s="210">
        <v>1</v>
      </c>
      <c r="I91" s="211"/>
      <c r="J91" s="212">
        <f>ROUND(I91*H91,2)</f>
        <v>0</v>
      </c>
      <c r="K91" s="208" t="s">
        <v>22</v>
      </c>
      <c r="L91" s="62"/>
      <c r="M91" s="213" t="s">
        <v>22</v>
      </c>
      <c r="N91" s="214" t="s">
        <v>49</v>
      </c>
      <c r="O91" s="43"/>
      <c r="P91" s="215">
        <f>O91*H91</f>
        <v>0</v>
      </c>
      <c r="Q91" s="215">
        <v>0</v>
      </c>
      <c r="R91" s="215">
        <f>Q91*H91</f>
        <v>0</v>
      </c>
      <c r="S91" s="215">
        <v>0</v>
      </c>
      <c r="T91" s="216">
        <f>S91*H91</f>
        <v>0</v>
      </c>
      <c r="AR91" s="25" t="s">
        <v>24</v>
      </c>
      <c r="AT91" s="25" t="s">
        <v>216</v>
      </c>
      <c r="AU91" s="25" t="s">
        <v>86</v>
      </c>
      <c r="AY91" s="25" t="s">
        <v>214</v>
      </c>
      <c r="BE91" s="217">
        <f>IF(N91="základní",J91,0)</f>
        <v>0</v>
      </c>
      <c r="BF91" s="217">
        <f>IF(N91="snížená",J91,0)</f>
        <v>0</v>
      </c>
      <c r="BG91" s="217">
        <f>IF(N91="zákl. přenesená",J91,0)</f>
        <v>0</v>
      </c>
      <c r="BH91" s="217">
        <f>IF(N91="sníž. přenesená",J91,0)</f>
        <v>0</v>
      </c>
      <c r="BI91" s="217">
        <f>IF(N91="nulová",J91,0)</f>
        <v>0</v>
      </c>
      <c r="BJ91" s="25" t="s">
        <v>24</v>
      </c>
      <c r="BK91" s="217">
        <f>ROUND(I91*H91,2)</f>
        <v>0</v>
      </c>
      <c r="BL91" s="25" t="s">
        <v>24</v>
      </c>
      <c r="BM91" s="25" t="s">
        <v>2152</v>
      </c>
    </row>
    <row r="92" spans="2:47" s="1" customFormat="1" ht="13.5">
      <c r="B92" s="42"/>
      <c r="C92" s="64"/>
      <c r="D92" s="223" t="s">
        <v>223</v>
      </c>
      <c r="E92" s="64"/>
      <c r="F92" s="269" t="s">
        <v>2146</v>
      </c>
      <c r="G92" s="64"/>
      <c r="H92" s="64"/>
      <c r="I92" s="174"/>
      <c r="J92" s="64"/>
      <c r="K92" s="64"/>
      <c r="L92" s="62"/>
      <c r="M92" s="220"/>
      <c r="N92" s="43"/>
      <c r="O92" s="43"/>
      <c r="P92" s="43"/>
      <c r="Q92" s="43"/>
      <c r="R92" s="43"/>
      <c r="S92" s="43"/>
      <c r="T92" s="79"/>
      <c r="AT92" s="25" t="s">
        <v>223</v>
      </c>
      <c r="AU92" s="25" t="s">
        <v>86</v>
      </c>
    </row>
    <row r="93" spans="2:65" s="1" customFormat="1" ht="22.5" customHeight="1">
      <c r="B93" s="42"/>
      <c r="C93" s="206" t="s">
        <v>221</v>
      </c>
      <c r="D93" s="206" t="s">
        <v>216</v>
      </c>
      <c r="E93" s="207" t="s">
        <v>2153</v>
      </c>
      <c r="F93" s="208" t="s">
        <v>2154</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24</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24</v>
      </c>
      <c r="BM93" s="25" t="s">
        <v>2155</v>
      </c>
    </row>
    <row r="94" spans="2:47" s="1" customFormat="1" ht="13.5">
      <c r="B94" s="42"/>
      <c r="C94" s="64"/>
      <c r="D94" s="223" t="s">
        <v>223</v>
      </c>
      <c r="E94" s="64"/>
      <c r="F94" s="269" t="s">
        <v>2146</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244</v>
      </c>
      <c r="D95" s="206" t="s">
        <v>216</v>
      </c>
      <c r="E95" s="207" t="s">
        <v>2156</v>
      </c>
      <c r="F95" s="208" t="s">
        <v>2157</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24</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24</v>
      </c>
      <c r="BM95" s="25" t="s">
        <v>2158</v>
      </c>
    </row>
    <row r="96" spans="2:47" s="1" customFormat="1" ht="13.5">
      <c r="B96" s="42"/>
      <c r="C96" s="64"/>
      <c r="D96" s="223" t="s">
        <v>223</v>
      </c>
      <c r="E96" s="64"/>
      <c r="F96" s="269" t="s">
        <v>2146</v>
      </c>
      <c r="G96" s="64"/>
      <c r="H96" s="64"/>
      <c r="I96" s="174"/>
      <c r="J96" s="64"/>
      <c r="K96" s="64"/>
      <c r="L96" s="62"/>
      <c r="M96" s="220"/>
      <c r="N96" s="43"/>
      <c r="O96" s="43"/>
      <c r="P96" s="43"/>
      <c r="Q96" s="43"/>
      <c r="R96" s="43"/>
      <c r="S96" s="43"/>
      <c r="T96" s="79"/>
      <c r="AT96" s="25" t="s">
        <v>223</v>
      </c>
      <c r="AU96" s="25" t="s">
        <v>86</v>
      </c>
    </row>
    <row r="97" spans="2:65" s="1" customFormat="1" ht="22.5" customHeight="1">
      <c r="B97" s="42"/>
      <c r="C97" s="206" t="s">
        <v>250</v>
      </c>
      <c r="D97" s="206" t="s">
        <v>216</v>
      </c>
      <c r="E97" s="207" t="s">
        <v>2159</v>
      </c>
      <c r="F97" s="208" t="s">
        <v>2160</v>
      </c>
      <c r="G97" s="209" t="s">
        <v>441</v>
      </c>
      <c r="H97" s="210">
        <v>1</v>
      </c>
      <c r="I97" s="211"/>
      <c r="J97" s="212">
        <f>ROUND(I97*H97,2)</f>
        <v>0</v>
      </c>
      <c r="K97" s="208" t="s">
        <v>22</v>
      </c>
      <c r="L97" s="62"/>
      <c r="M97" s="213" t="s">
        <v>22</v>
      </c>
      <c r="N97" s="214" t="s">
        <v>49</v>
      </c>
      <c r="O97" s="43"/>
      <c r="P97" s="215">
        <f>O97*H97</f>
        <v>0</v>
      </c>
      <c r="Q97" s="215">
        <v>0</v>
      </c>
      <c r="R97" s="215">
        <f>Q97*H97</f>
        <v>0</v>
      </c>
      <c r="S97" s="215">
        <v>0</v>
      </c>
      <c r="T97" s="216">
        <f>S97*H97</f>
        <v>0</v>
      </c>
      <c r="AR97" s="25" t="s">
        <v>24</v>
      </c>
      <c r="AT97" s="25" t="s">
        <v>216</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24</v>
      </c>
      <c r="BM97" s="25" t="s">
        <v>2161</v>
      </c>
    </row>
    <row r="98" spans="2:47" s="1" customFormat="1" ht="13.5">
      <c r="B98" s="42"/>
      <c r="C98" s="64"/>
      <c r="D98" s="223" t="s">
        <v>223</v>
      </c>
      <c r="E98" s="64"/>
      <c r="F98" s="269" t="s">
        <v>2146</v>
      </c>
      <c r="G98" s="64"/>
      <c r="H98" s="64"/>
      <c r="I98" s="174"/>
      <c r="J98" s="64"/>
      <c r="K98" s="64"/>
      <c r="L98" s="62"/>
      <c r="M98" s="220"/>
      <c r="N98" s="43"/>
      <c r="O98" s="43"/>
      <c r="P98" s="43"/>
      <c r="Q98" s="43"/>
      <c r="R98" s="43"/>
      <c r="S98" s="43"/>
      <c r="T98" s="79"/>
      <c r="AT98" s="25" t="s">
        <v>223</v>
      </c>
      <c r="AU98" s="25" t="s">
        <v>86</v>
      </c>
    </row>
    <row r="99" spans="2:65" s="1" customFormat="1" ht="22.5" customHeight="1">
      <c r="B99" s="42"/>
      <c r="C99" s="206" t="s">
        <v>256</v>
      </c>
      <c r="D99" s="206" t="s">
        <v>216</v>
      </c>
      <c r="E99" s="207" t="s">
        <v>2162</v>
      </c>
      <c r="F99" s="208" t="s">
        <v>2163</v>
      </c>
      <c r="G99" s="209" t="s">
        <v>441</v>
      </c>
      <c r="H99" s="210">
        <v>1</v>
      </c>
      <c r="I99" s="211"/>
      <c r="J99" s="212">
        <f>ROUND(I99*H99,2)</f>
        <v>0</v>
      </c>
      <c r="K99" s="208" t="s">
        <v>22</v>
      </c>
      <c r="L99" s="62"/>
      <c r="M99" s="213" t="s">
        <v>22</v>
      </c>
      <c r="N99" s="214" t="s">
        <v>49</v>
      </c>
      <c r="O99" s="43"/>
      <c r="P99" s="215">
        <f>O99*H99</f>
        <v>0</v>
      </c>
      <c r="Q99" s="215">
        <v>0</v>
      </c>
      <c r="R99" s="215">
        <f>Q99*H99</f>
        <v>0</v>
      </c>
      <c r="S99" s="215">
        <v>0</v>
      </c>
      <c r="T99" s="216">
        <f>S99*H99</f>
        <v>0</v>
      </c>
      <c r="AR99" s="25" t="s">
        <v>24</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24</v>
      </c>
      <c r="BM99" s="25" t="s">
        <v>2164</v>
      </c>
    </row>
    <row r="100" spans="2:47" s="1" customFormat="1" ht="27">
      <c r="B100" s="42"/>
      <c r="C100" s="64"/>
      <c r="D100" s="218" t="s">
        <v>335</v>
      </c>
      <c r="E100" s="64"/>
      <c r="F100" s="270" t="s">
        <v>2165</v>
      </c>
      <c r="G100" s="64"/>
      <c r="H100" s="64"/>
      <c r="I100" s="174"/>
      <c r="J100" s="64"/>
      <c r="K100" s="64"/>
      <c r="L100" s="62"/>
      <c r="M100" s="271"/>
      <c r="N100" s="272"/>
      <c r="O100" s="272"/>
      <c r="P100" s="272"/>
      <c r="Q100" s="272"/>
      <c r="R100" s="272"/>
      <c r="S100" s="272"/>
      <c r="T100" s="273"/>
      <c r="AT100" s="25" t="s">
        <v>335</v>
      </c>
      <c r="AU100" s="25" t="s">
        <v>86</v>
      </c>
    </row>
    <row r="101" spans="2:12" s="1" customFormat="1" ht="6.95" customHeight="1">
      <c r="B101" s="57"/>
      <c r="C101" s="58"/>
      <c r="D101" s="58"/>
      <c r="E101" s="58"/>
      <c r="F101" s="58"/>
      <c r="G101" s="58"/>
      <c r="H101" s="58"/>
      <c r="I101" s="150"/>
      <c r="J101" s="58"/>
      <c r="K101" s="58"/>
      <c r="L101" s="62"/>
    </row>
  </sheetData>
  <sheetProtection password="CC35" sheet="1" objects="1" scenarios="1" formatCells="0" formatColumns="0" formatRows="0" sort="0" autoFilter="0"/>
  <autoFilter ref="C83:K100"/>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ROZPOCTY\Rozpoctar</dc:creator>
  <cp:keywords/>
  <dc:description/>
  <cp:lastModifiedBy>Uživatel systému Windows</cp:lastModifiedBy>
  <dcterms:created xsi:type="dcterms:W3CDTF">2017-04-24T09:39:56Z</dcterms:created>
  <dcterms:modified xsi:type="dcterms:W3CDTF">2017-04-24T09:40:30Z</dcterms:modified>
  <cp:category/>
  <cp:version/>
  <cp:contentType/>
  <cp:contentStatus/>
</cp:coreProperties>
</file>