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28920" yWindow="-120" windowWidth="29040" windowHeight="15840" activeTab="1"/>
  </bookViews>
  <sheets>
    <sheet name="Rekapitulace" sheetId="2" r:id="rId1"/>
    <sheet name="soupis neoceněný" sheetId="3" r:id="rId2"/>
    <sheet name="#Figury" sheetId="4" state="hidden" r:id="rId3"/>
  </sheets>
  <definedNames>
    <definedName name="_xlnm.Print_Titles" localSheetId="0">Rekapitulace!$11:$13</definedName>
    <definedName name="_xlnm.Print_Titles" localSheetId="1">'soupis neoceněný'!$11:$13</definedName>
    <definedName name="_xlnm.Print_Area" localSheetId="1">'soupis neoceněný'!$A$1:$J$47</definedName>
    <definedName name="Z_65E3123D_ED26_44E3_A414_09EEEF825484_.wvu.Cols" localSheetId="0" hidden="1">Rekapitulace!#REF!</definedName>
    <definedName name="Z_65E3123D_ED26_44E3_A414_09EEEF825484_.wvu.Cols" localSheetId="1" hidden="1">'soupis neoceněný'!#REF!,'soupis neoceněný'!#REF!,'soupis neoceněný'!#REF!</definedName>
    <definedName name="Z_65E3123D_ED26_44E3_A414_09EEEF825484_.wvu.PrintArea" localSheetId="1" hidden="1">'soupis neoceněný'!$A$1:$J$47</definedName>
    <definedName name="Z_65E3123D_ED26_44E3_A414_09EEEF825484_.wvu.PrintTitles" localSheetId="0" hidden="1">Rekapitulace!$11:$13</definedName>
    <definedName name="Z_65E3123D_ED26_44E3_A414_09EEEF825484_.wvu.PrintTitles" localSheetId="1" hidden="1">'soupis neoceněný'!$11:$13</definedName>
    <definedName name="Z_65E3123D_ED26_44E3_A414_09EEEF825484_.wvu.Rows" localSheetId="1" hidden="1">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</definedName>
    <definedName name="Z_82B4F4D9_5370_4303_A97E_2A49E01AF629_.wvu.Cols" localSheetId="0" hidden="1">Rekapitulace!#REF!</definedName>
    <definedName name="Z_82B4F4D9_5370_4303_A97E_2A49E01AF629_.wvu.Cols" localSheetId="1" hidden="1">'soupis neoceněný'!#REF!,'soupis neoceněný'!#REF!,'soupis neoceněný'!#REF!</definedName>
    <definedName name="Z_82B4F4D9_5370_4303_A97E_2A49E01AF629_.wvu.PrintArea" localSheetId="1" hidden="1">'soupis neoceněný'!$A$1:$J$47</definedName>
    <definedName name="Z_82B4F4D9_5370_4303_A97E_2A49E01AF629_.wvu.PrintTitles" localSheetId="0" hidden="1">Rekapitulace!$11:$13</definedName>
    <definedName name="Z_82B4F4D9_5370_4303_A97E_2A49E01AF629_.wvu.PrintTitles" localSheetId="1" hidden="1">'soupis neoceněný'!$11:$13</definedName>
    <definedName name="Z_82B4F4D9_5370_4303_A97E_2A49E01AF629_.wvu.Rows" localSheetId="1" hidden="1">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</definedName>
    <definedName name="Z_D6CFA044_0C8C_4ECE_96A2_AFF3DD5E0425_.wvu.Cols" localSheetId="0" hidden="1">Rekapitulace!#REF!</definedName>
    <definedName name="Z_D6CFA044_0C8C_4ECE_96A2_AFF3DD5E0425_.wvu.Cols" localSheetId="1" hidden="1">'soupis neoceněný'!#REF!,'soupis neoceněný'!#REF!,'soupis neoceněný'!#REF!</definedName>
    <definedName name="Z_D6CFA044_0C8C_4ECE_96A2_AFF3DD5E0425_.wvu.PrintArea" localSheetId="1" hidden="1">'soupis neoceněný'!$A$1:$J$47</definedName>
    <definedName name="Z_D6CFA044_0C8C_4ECE_96A2_AFF3DD5E0425_.wvu.PrintTitles" localSheetId="0" hidden="1">Rekapitulace!$11:$13</definedName>
    <definedName name="Z_D6CFA044_0C8C_4ECE_96A2_AFF3DD5E0425_.wvu.PrintTitles" localSheetId="1" hidden="1">'soupis neoceněný'!$11:$13</definedName>
    <definedName name="Z_D6CFA044_0C8C_4ECE_96A2_AFF3DD5E0425_.wvu.Rows" localSheetId="1" hidden="1">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neoceněný'!#REF!,'soupis neoceněný'!#REF!</definedName>
  </definedNames>
  <calcPr calcId="125725" iterateCount="1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B18" i="2"/>
  <c r="B17"/>
  <c r="B16"/>
  <c r="B15"/>
  <c r="B14"/>
  <c r="A14"/>
  <c r="I33" i="3" l="1"/>
  <c r="K33" s="1"/>
  <c r="G43"/>
  <c r="I43" l="1"/>
  <c r="K43" s="1"/>
  <c r="G46"/>
  <c r="G45"/>
  <c r="G44"/>
  <c r="G42"/>
  <c r="G41"/>
  <c r="I44"/>
  <c r="K44" s="1"/>
  <c r="I45" l="1"/>
  <c r="K45" s="1"/>
  <c r="G37" l="1"/>
  <c r="G35"/>
  <c r="G29"/>
  <c r="G28"/>
  <c r="G27"/>
  <c r="I38"/>
  <c r="K38" s="1"/>
  <c r="I36"/>
  <c r="K36" s="1"/>
  <c r="G34"/>
  <c r="G32"/>
  <c r="I31"/>
  <c r="K31" s="1"/>
  <c r="I30"/>
  <c r="K30" s="1"/>
  <c r="I26"/>
  <c r="K26" l="1"/>
  <c r="I32"/>
  <c r="K32" s="1"/>
  <c r="I29"/>
  <c r="K29" s="1"/>
  <c r="I27"/>
  <c r="K27" s="1"/>
  <c r="I37"/>
  <c r="K37" s="1"/>
  <c r="I34"/>
  <c r="K34" s="1"/>
  <c r="I35"/>
  <c r="K35" s="1"/>
  <c r="I28"/>
  <c r="K28" s="1"/>
  <c r="G24"/>
  <c r="G23"/>
  <c r="G22"/>
  <c r="G21"/>
  <c r="G19"/>
  <c r="G18"/>
  <c r="I25" l="1"/>
  <c r="C16" i="2"/>
  <c r="I18" i="3"/>
  <c r="K18" s="1"/>
  <c r="G17" l="1"/>
  <c r="I16"/>
  <c r="K16" l="1"/>
  <c r="I17"/>
  <c r="K17" s="1"/>
  <c r="I41" l="1"/>
  <c r="K41" s="1"/>
  <c r="I23" l="1"/>
  <c r="K23" s="1"/>
  <c r="I19" l="1"/>
  <c r="K19" l="1"/>
  <c r="I24"/>
  <c r="K24" s="1"/>
  <c r="I22"/>
  <c r="K22" s="1"/>
  <c r="I21"/>
  <c r="K21" s="1"/>
  <c r="I20" l="1"/>
  <c r="I15" l="1"/>
  <c r="K20"/>
  <c r="C15" i="2" l="1"/>
  <c r="I46" i="3"/>
  <c r="K46" s="1"/>
  <c r="I42"/>
  <c r="K42" s="1"/>
  <c r="I40"/>
  <c r="C2"/>
  <c r="C3"/>
  <c r="C4"/>
  <c r="C5"/>
  <c r="C7"/>
  <c r="C8"/>
  <c r="C9"/>
  <c r="B2" i="2"/>
  <c r="B3"/>
  <c r="B4"/>
  <c r="B5"/>
  <c r="B7"/>
  <c r="B8"/>
  <c r="B9"/>
  <c r="I39" i="3" l="1"/>
  <c r="K40"/>
  <c r="C17" i="2" l="1"/>
  <c r="I47" i="3"/>
  <c r="C14" i="2"/>
  <c r="C18" l="1"/>
</calcChain>
</file>

<file path=xl/sharedStrings.xml><?xml version="1.0" encoding="utf-8"?>
<sst xmlns="http://schemas.openxmlformats.org/spreadsheetml/2006/main" count="154" uniqueCount="92">
  <si>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</si>
  <si>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</si>
  <si>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</si>
  <si>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</si>
  <si>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</si>
  <si>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</si>
  <si>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</si>
  <si>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</si>
  <si>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</si>
  <si>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</si>
  <si>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</si>
  <si>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</si>
  <si>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</si>
  <si>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</si>
  <si>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</si>
  <si>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</si>
  <si>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Sazba DPH</t>
  </si>
  <si>
    <t>kus</t>
  </si>
  <si>
    <t xml:space="preserve">REKAPITULACE </t>
  </si>
  <si>
    <t>Stolní vizualizér</t>
  </si>
  <si>
    <t>Systémový náhlavní set - sluchátka/mikrofon</t>
  </si>
  <si>
    <t>PC ovládací a prezentační stanice pro učitele</t>
  </si>
  <si>
    <t>Kontrolní a prezentační monitor</t>
  </si>
  <si>
    <t>Datový switch</t>
  </si>
  <si>
    <t>AVT</t>
  </si>
  <si>
    <t>Popis / minimální technické parametry</t>
  </si>
  <si>
    <t>Cena celkem s DPH</t>
  </si>
  <si>
    <t>Cena jednotková bez DPH</t>
  </si>
  <si>
    <t>Cena celkem bez DPH</t>
  </si>
  <si>
    <t>Kód položky / název</t>
  </si>
  <si>
    <t>Celkem bez DPH</t>
  </si>
  <si>
    <t>vlastní</t>
  </si>
  <si>
    <t>Nástěnná tabule</t>
  </si>
  <si>
    <t>SOUPIS PRACÍ A DODÁVEK A SLUŽEB vč VÝKAZU VÝMĚR</t>
  </si>
  <si>
    <t xml:space="preserve">Nástěnná tabule pro popis fixem, minimální rozměry 150x120cm. Cena včetně dopravy, instalace.
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</si>
  <si>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</si>
  <si>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>Repeater aktivní USB</t>
  </si>
  <si>
    <t>Kabel DisplayPort</t>
  </si>
  <si>
    <t>Kabel DP - HDMI</t>
  </si>
  <si>
    <t>Kabel HDMI</t>
  </si>
  <si>
    <t>Kabel HDMI a extender</t>
  </si>
  <si>
    <t>HDMI rozbočovač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</si>
  <si>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</si>
  <si>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USB repeater pro prodlužování USB kabelů, délka min. 5 m. Cena včetně dopravy, instalace.
</t>
  </si>
  <si>
    <t>Videokamera</t>
  </si>
  <si>
    <t>Soundbar</t>
  </si>
  <si>
    <t>Profesionální LCD monitor</t>
  </si>
  <si>
    <t>Výukový software</t>
  </si>
  <si>
    <t xml:space="preserve">Konferenční USB kamera. Využití pro videokonference typu MS Teams, Google Meet, Webex apod. k připojení přes USB k laptopu nebo počítači. Minimální parametry kamery: objektiv F4,7 mm-42,3 mm s 10x optickým a 16x digitálním zoomem se záběrem 58,5° horizontálně, obrazový CMOS čip 2,07 MP, rozlišení fullHD, rozsah motorického ovládání minimálně P&amp;T +/- 170°, 90° nahoru, 30° dolů, 64 pozic předvoleb. Ovládání kamery přes dálkový ovladač. Vstupy: minimálně 1x USB 2.0 typ B, 1x RS232 (8-pin DIN). Rozměry a hmotnost: maximálně 145 x 155 x 165 mm (V x Š x H), 1,5 kg. Cena včetně dopravy a instalace.
</t>
  </si>
  <si>
    <t>Standard smíšené výuky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</si>
  <si>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</si>
  <si>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</si>
  <si>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>Nástěnný držák</t>
  </si>
  <si>
    <t xml:space="preserve">Kabel HDMI, min. 4K*2K @ 60Hz, min. 10m. Včetně HDMI extenderu pro zesílení signálu podporující přenos na min. 30 m, podpora rozlišení min. 4K*2K @ 60Hz, HDCP kompatibilní. Včetně HDMI kabelu 0,5 m, (M/M), min. rozlišení  4K*2K @ 60Hz. Cena včetně dopravy, instalace.
</t>
  </si>
  <si>
    <t>Access point</t>
  </si>
  <si>
    <t>PoE injektor</t>
  </si>
  <si>
    <t xml:space="preserve">PoE adaptér dodávající elektrickou energii po ethernetovém kabelu (30W). Cena včetně dopravy, instalace.
</t>
  </si>
  <si>
    <t>Interaktivní zobrazovač+ vizualizér</t>
  </si>
  <si>
    <t xml:space="preserve">Konferenční USB soundbar. Soundbar obsahuje vestavěné reproduktory a mikrofon. Využití pro videokonference typu MS Teams, Google Meet, Webex apod. k připojení přes USB k laptopu nebo počítači. Parametry reproduktoru: minimálně 4 reproduktory, stereo, celkový výkon minimálně 2 x 20W, frekvenční rozsah minimálně 250 Hz – 20 kHz. Parametry mikrofonu: minimálně 180 stupňů pokrytí, dosah minimálně 4,5 metru. Další funkce: DSP procesor pro redukci ozvěn a potlačení okolního ruchu, LED indikátor zapnutí/vypnutí mikrofonu. Montáž: držák pro montáž na zeď. Vstupy/výstupy: minimálně 1x USB typ A. Rozměry a hmotnost: maximálně 120 x 1110 x 100 mm (V x Š x H), 6,8 Kg. Cena včetně dopravy a instalace.
</t>
  </si>
  <si>
    <t>Prezentační software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</si>
  <si>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</si>
  <si>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>PC modul</t>
  </si>
  <si>
    <t xml:space="preserve">PC modul pro OPS slot - Procesor – 8650u (CPU passmark minimálně 6300 bodů), RAM 8GB DDR4, pevný disk 128GB SSD, vestavěná wifi 2,4GHz i 5GHz, standard a/b/g/n/ac. Windows 10.  Cena včetně dopravy a instalace.
</t>
  </si>
  <si>
    <t>ks</t>
  </si>
  <si>
    <t xml:space="preserve">Nástěnný držák pro sestavu interaktivního displeje. Systém se skládá z výškového posunu, rámu pro uchycení dotykové obrazovky o úhlopříčce obrazu 86“.
Zdvih min.  65 cm, Nosnost vlastního pojezdu min. 127 kg (součet rámu+displeje). Řešení nevyžaduje pro svoji práci elektrickou energii. Cena včetně dopravy a instalace.
</t>
  </si>
  <si>
    <t>IT vybavení</t>
  </si>
  <si>
    <t>Pracovní stanice pro studenty</t>
  </si>
  <si>
    <t>Dobíjecí skříň</t>
  </si>
  <si>
    <t>bezdrátová myš</t>
  </si>
  <si>
    <t xml:space="preserve">Optická bezdrátová myš se 3 tlačítky, rozhraní - bezdrátový USB přijímač, snímač pohybu optický, rozlišení senzoru - 1000 dpi. Cena včetně dopravy, instalace. 
</t>
  </si>
  <si>
    <t>platforma pro výuku jazyků</t>
  </si>
  <si>
    <t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4 pin jack 3,5mm konektor pro mikrofon a sluchátka, kabel min. 1,3 m, váha max. 0,5 kg</t>
  </si>
  <si>
    <t>HDMI a USB extender</t>
  </si>
  <si>
    <t xml:space="preserve">Extender pro přenos HDMI a USB po kabelu CATx - Přijímač a vysílač. Podpora standardů min. HDMI 2.0, HDCP 2.2, USB 2.0. Podpora 4K/UHD@60Hz. Kompatibilní s CAT5e/6/7 twisted pair kabely. Přenos 1920x1200 a 1080p/60 na min. 70 m, přenos 4K/UHD na min. 40 m  (obojí při použití kabelu CAT6/7) Přenos min. USB 2.0 na min. 70 m. HDCP kompatibilní. Cena včetně dopravy, instalace.
</t>
  </si>
  <si>
    <t xml:space="preserve">Kabel HDMI, min. 4K*2K @ 60Hz, min. 2.m. Cena včetně dopravy, instalace.
</t>
  </si>
  <si>
    <r>
      <t xml:space="preserve">Platforma výuky jazyků s individuálním přístupem studentů; SW pro samostatnou práci a záznam jednotlivých studentů, možnost kvalitního poslechu, opakování výslovnosti nebo záznamu, ovládání z grafického rozhraní, správa dokumentů pro výuku, automatická digitalizace materiálů, ovládání SW česky, anglicky, německy, francouzsky, rusky, španělsky, italsky, holandsky..., vlastní aplikace jednotného ovládacího prostředí vč. aktivního obsahu A1-B2, podpora studentských zařízení: Windows, Mac, Chromebook, Android, iOS, licence na  5 let. Ovládací SW se společným řízením a cloudovým úložištěm pro mediální aktivity s obrázky, audio, video a textovými soubory. Samostatná práce a individuální záznam studentů - </t>
    </r>
    <r>
      <rPr>
        <i/>
        <sz val="10"/>
        <rFont val="Arial CE"/>
        <family val="2"/>
        <charset val="238"/>
      </rPr>
      <t>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</t>
    </r>
    <r>
      <rPr>
        <sz val="10"/>
        <rFont val="Arial"/>
        <family val="2"/>
        <charset val="238"/>
      </rPr>
      <t xml:space="preserve">. </t>
    </r>
    <r>
      <rPr>
        <sz val="10"/>
        <rFont val="Arial CE"/>
        <family val="2"/>
        <charset val="238"/>
      </rPr>
      <t>Jazykové varianty SW (min. AJ, CZ, NJ, FR, RU, ŠP). Licence min. pro 60 měsíců. Cena včetně dopravy, instalace, školení. Počet dle kapacity školy</t>
    </r>
    <r>
      <rPr>
        <sz val="10"/>
        <rFont val="Arial"/>
        <family val="2"/>
        <charset val="238"/>
      </rPr>
      <t xml:space="preserve">
</t>
    </r>
  </si>
  <si>
    <t xml:space="preserve">Interaktivní displej s úhlopříčkou min. 86" (218cm) a rozlišením obrazu 4K UHD. Automatické rozpoznání dotyku prstem pro ovládání myši a popisovačem pro psaní a zárověň odlišení popisovačů pro současné psaní různou barvou. Počítačový modul s minimálními parametry 6GB RAM a 32GB, který obsahuje aplikaci pro psaní na bílé ploše a prohlížeč webových stránek. Reproduktor min. 2x15W + vestavěné mikrofony (min. 4). Pro připojení má displej minimálně konektory HDMI a USB-C, bezdrátovou konektivitu Wifi a Bluetooth. Displej musí mít certifikaci ENERGY STAR. Cena včetně systémové AV kabeláže. Cena včetně dopravy, instalace, nastavení.
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</si>
  <si>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</si>
  <si>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Interaktivní systém</t>
  </si>
  <si>
    <t xml:space="preserve">Desktop s min. 250W zdrojem s účinnosti až 92%, výkon CPU min. 18500 bodu dle nezávislého testu cpubenchmark.net, operační paměť min. 8GB DDR4 s možnosti rozšíření na 128 GB, pevný M.2 SSD disk s kapacitou min. 512GB, DVD-RW optická mechanika, Gbit síťová karta, Wifi standardu 802.11ac (2x2), Bluetooth, čtečka pam. karet, min. 2x DisplayPort a 1x HDMI, USB Type-C, USB 3.2 Gen2, USB 3.2 Gen1, USB 2.0, klávesnici a myš, přítomnost TPM modulu minimálně verze 2, operační systém s podporu AD (domény), servisní služba u zákazníka s odezvou do následujícího pracovního dne od nahlášení servisní události. Cena včetně dopravy, instalace, nastavení.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</si>
  <si>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náklon -5 až +23°, výškově nastavitelný stojan až 100mm, dva integrované reproduktory s výkonem 2 W. Cena včetně dopravy, instalace.
</t>
  </si>
  <si>
    <t xml:space="preserve">Konvertibilní zařízení s dotykovým displejem min. 11,6" z tvrzeného skla např. Corning® Gorilla® Glass 3 a LED podsvícením, rozlišení min. 1366 x 768, čelní kamera s rozlišením min.720p, zadní sekundární 5Mpx kamera, výkon CPU min. 2650 bodu dle nezávislého testu cpubenchmark.net, operační paměť min. 4GB DDR3, pevný SSD s kapacitou min. 128GB, Gbit síťová karta, WiFi ac (2x2) + BT, min. video výstup HDMI, USB-C, USB 3.1, klávesnice odolná vůči polití, povrch odolný vůči pádům a nárazům, operační systém s podporu AD (domény). Cena včetně dopravy, instalace, nastavení.
</t>
  </si>
  <si>
    <t xml:space="preserve">Dobíjecí skříň pro Notebook – prostor pro uložení až 20ks (2in1/tabletu), pro min. 10ks notebooků standardních 13“-15" rozměrů, max. velikost uložených zařízení je až 450 x 355mm (dle tloušťky zařízení), řízení nabíjení - funkce měkkého startu měří náběhové proudy a zabraňuje přetížení, rozložení startu nabíjení zařízení v časovém rozmezí, pojistková ochrana proti přepětí a přetížení, nastavitelný časovač na konstantní nabíjení s možnosti naplánování napájení zařízení ve 3 časových plánech, správa kabelů, uzamykatelná, mobilní na kolečkách (dvě bržděné), umožnuje připojit a nabíjet současně až 20 zařízení ze sítě 230V. Cena včetně dopravy, instalace. 
</t>
  </si>
  <si>
    <t xml:space="preserve">
Stropní bezdrátový přístupový bod (AP), 802.11ax, dvě rádia, duálně optimalizovaná anténa 2x2 MU-MIMO, 2.4GHz a 5GHz, PoE, RJ45, management, hybridní - možnost správy kontrolérem nebo v cloud. Cena včetně dopravy, instalace, nastavení.
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</si>
  <si>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</si>
  <si>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 xml:space="preserve">Datový switch s 8 porty 10/100/1000Mbit, s pasivním chlazením, s napájecím zdrojem. Cena včetně dopravy a instalace.
</t>
  </si>
  <si>
    <t xml:space="preserve">65” IPS panel, DirectLED, rozlišení 3840 x 2160, jas min. 500cd/m2, kontrast min. 1200:1, odezva 8ms, pro provoz min. 16/7, orientace landscape, HDMI, VGA, RS232C, RJ45, USB-C, USB, WiFi, USB Media Player, rámeček max. T/R/L 13mm - B 17mm, integrované reproduktory max. 2x 10W, content management software pro jednoduchou správu a distribuci obsahu, podpora barevné kalibrace. Cena včetně dopravy, instalace, nastavení a AV kabeláže.
</t>
  </si>
  <si>
    <t>Sestava mobilního stojanu</t>
  </si>
  <si>
    <t xml:space="preserve">Pojízdná základna pro stojany s 1 stojinou. Možnost protáhnout kabely ze stojin základnou dolů. 4 velká kolečka s brzdou, nosnost s 1 stojnou 80 kg. Stojina k montáži stojanů o délce 180 cm. Kanály pro vedení kabelů. Madlo pro pojízdný stojan. Vodorovná část adaptéru pro displej s VESA až 1110 mm, nosnost až 80 kg. Svislá ramena s náklonem pro uchycení monitoru na vodorovnou část adaptéru (VESA až 420). Držák na videokonferenční kameru / reproduktor pro uchycení na adaptéry pro displeje 55-90", nosnost min. 8 kg. Polička pro AV/IT příslušenství, nosnost min. 8 kg, libovolná výška montáže. Lišta pro uchycení soundbaru. Cena včetně dopravy a instalace.
</t>
  </si>
  <si>
    <t xml:space="preserve">Koncové prvky, </t>
  </si>
  <si>
    <t>Výrobní označení nabízeného produktu</t>
  </si>
  <si>
    <t>Výrobní označení nabízeného procesoru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</si>
</sst>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\_x0000_"/>
    <numFmt numFmtId="166" formatCode="#,##0.0"/>
  </numFmts>
  <fonts count="2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i/>
      <sz val="10"/>
      <name val="Arial CE"/>
      <family val="2"/>
      <charset val="23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6" fillId="0" borderId="0"/>
    <xf numFmtId="0" fontId="22" fillId="0" borderId="0"/>
  </cellStyleXfs>
  <cellXfs count="118">
    <xf numFmtId="0" fontId="0" fillId="0" borderId="0" xfId="0"/>
    <xf numFmtId="0" fontId="10" fillId="0" borderId="0" xfId="0" applyFont="1" applyAlignment="1">
      <alignment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2" xfId="0" applyFont="1" applyFill="1" applyBorder="1"/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1" fontId="1" fillId="3" borderId="5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right" vertical="center"/>
    </xf>
    <xf numFmtId="164" fontId="1" fillId="5" borderId="0" xfId="0" applyNumberFormat="1" applyFont="1" applyFill="1" applyAlignment="1">
      <alignment horizontal="right" vertical="center"/>
    </xf>
    <xf numFmtId="165" fontId="1" fillId="5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7" fillId="0" borderId="0" xfId="0" applyFont="1" applyProtection="1">
      <protection locked="0"/>
    </xf>
    <xf numFmtId="2" fontId="17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2" fontId="1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165" fontId="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65" fontId="1" fillId="5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9" fillId="0" borderId="0" xfId="0" applyFont="1"/>
    <xf numFmtId="4" fontId="19" fillId="0" borderId="0" xfId="0" applyNumberFormat="1" applyFont="1"/>
    <xf numFmtId="0" fontId="2" fillId="0" borderId="0" xfId="0" applyFont="1"/>
    <xf numFmtId="0" fontId="20" fillId="0" borderId="0" xfId="0" applyFont="1"/>
    <xf numFmtId="4" fontId="20" fillId="0" borderId="0" xfId="0" applyNumberFormat="1" applyFont="1"/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" fontId="13" fillId="5" borderId="0" xfId="0" applyNumberFormat="1" applyFont="1" applyFill="1" applyAlignment="1">
      <alignment horizontal="right" vertical="center"/>
    </xf>
    <xf numFmtId="166" fontId="1" fillId="5" borderId="0" xfId="0" applyNumberFormat="1" applyFont="1" applyFill="1" applyAlignment="1">
      <alignment horizontal="right" vertical="center"/>
    </xf>
    <xf numFmtId="4" fontId="18" fillId="0" borderId="0" xfId="0" applyNumberFormat="1" applyFont="1"/>
    <xf numFmtId="0" fontId="18" fillId="0" borderId="0" xfId="0" applyFont="1"/>
    <xf numFmtId="49" fontId="7" fillId="2" borderId="2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6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1" fontId="1" fillId="3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</cellXfs>
  <cellStyles count="5">
    <cellStyle name="Normal 2" xfId="4"/>
    <cellStyle name="normální" xfId="0" builtinId="0"/>
    <cellStyle name="Normální 14" xfId="1"/>
    <cellStyle name="Normální 16" xfId="2"/>
    <cellStyle name="Normální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D31"/>
  <sheetViews>
    <sheetView showGridLines="0" topLeftCell="A5" workbookViewId="0">
      <selection activeCell="E39" sqref="E39"/>
    </sheetView>
  </sheetViews>
  <sheetFormatPr defaultRowHeight="11.25"/>
  <cols>
    <col min="1" max="1" width="11.7109375" style="47" customWidth="1"/>
    <col min="2" max="2" width="62.85546875" style="47" customWidth="1"/>
    <col min="3" max="3" width="13.5703125" style="47" customWidth="1"/>
    <col min="4" max="4" width="9.140625" style="48"/>
    <col min="5" max="16384" width="9.140625" style="47"/>
  </cols>
  <sheetData>
    <row r="1" spans="1:4" s="13" customFormat="1" ht="18">
      <c r="A1" s="4" t="s">
        <v>18</v>
      </c>
      <c r="B1" s="11"/>
      <c r="C1" s="11"/>
      <c r="D1" s="12"/>
    </row>
    <row r="2" spans="1:4" s="13" customFormat="1" ht="12.75">
      <c r="A2" s="5" t="s">
        <v>0</v>
      </c>
      <c r="B2" s="7" t="e">
        <f>#REF!</f>
        <v>#REF!</v>
      </c>
      <c r="C2" s="14"/>
      <c r="D2" s="12"/>
    </row>
    <row r="3" spans="1:4" s="13" customFormat="1" ht="12.75">
      <c r="A3" s="5" t="s">
        <v>1</v>
      </c>
      <c r="B3" s="7" t="e">
        <f>#REF!</f>
        <v>#REF!</v>
      </c>
      <c r="C3" s="15"/>
      <c r="D3" s="12"/>
    </row>
    <row r="4" spans="1:4" s="13" customFormat="1" ht="12.75">
      <c r="A4" s="5" t="s">
        <v>2</v>
      </c>
      <c r="B4" s="7" t="e">
        <f>#REF!</f>
        <v>#REF!</v>
      </c>
      <c r="C4" s="15"/>
      <c r="D4" s="12"/>
    </row>
    <row r="5" spans="1:4" s="13" customFormat="1" ht="12.75">
      <c r="A5" s="6" t="s">
        <v>3</v>
      </c>
      <c r="B5" s="7" t="e">
        <f>#REF!</f>
        <v>#REF!</v>
      </c>
      <c r="C5" s="15"/>
      <c r="D5" s="12"/>
    </row>
    <row r="6" spans="1:4" s="13" customFormat="1" ht="6" customHeight="1">
      <c r="A6" s="6"/>
      <c r="B6" s="7"/>
      <c r="C6" s="15"/>
      <c r="D6" s="12"/>
    </row>
    <row r="7" spans="1:4" s="13" customFormat="1" ht="12.75">
      <c r="A7" s="16" t="s">
        <v>4</v>
      </c>
      <c r="B7" s="7" t="e">
        <f>#REF!</f>
        <v>#REF!</v>
      </c>
      <c r="C7" s="15"/>
      <c r="D7" s="12"/>
    </row>
    <row r="8" spans="1:4" s="13" customFormat="1" ht="12.75">
      <c r="A8" s="16" t="s">
        <v>5</v>
      </c>
      <c r="B8" s="7" t="e">
        <f>#REF!</f>
        <v>#REF!</v>
      </c>
      <c r="C8" s="15"/>
      <c r="D8" s="12"/>
    </row>
    <row r="9" spans="1:4" s="13" customFormat="1" ht="12.75">
      <c r="A9" s="16" t="s">
        <v>6</v>
      </c>
      <c r="B9" s="8" t="e">
        <f>#REF!</f>
        <v>#REF!</v>
      </c>
      <c r="C9" s="15"/>
      <c r="D9" s="12"/>
    </row>
    <row r="10" spans="1:4" s="13" customFormat="1" ht="6.75" customHeight="1">
      <c r="A10" s="11"/>
      <c r="B10" s="11"/>
      <c r="C10" s="11"/>
      <c r="D10" s="12"/>
    </row>
    <row r="11" spans="1:4" s="13" customFormat="1" ht="12.75">
      <c r="A11" s="9" t="s">
        <v>7</v>
      </c>
      <c r="B11" s="2" t="s">
        <v>8</v>
      </c>
      <c r="C11" s="17" t="s">
        <v>9</v>
      </c>
      <c r="D11" s="12"/>
    </row>
    <row r="12" spans="1:4" s="13" customFormat="1" ht="12.75">
      <c r="A12" s="10">
        <v>1</v>
      </c>
      <c r="B12" s="3">
        <v>2</v>
      </c>
      <c r="C12" s="18">
        <v>3</v>
      </c>
      <c r="D12" s="12"/>
    </row>
    <row r="13" spans="1:4" s="13" customFormat="1" ht="4.5" customHeight="1">
      <c r="A13" s="19"/>
      <c r="B13" s="20"/>
      <c r="C13" s="20"/>
      <c r="D13" s="12"/>
    </row>
    <row r="14" spans="1:4" s="43" customFormat="1" ht="12" customHeight="1">
      <c r="A14" s="59" t="str">
        <f>'soupis neoceněný'!$D$14</f>
        <v>AVT</v>
      </c>
      <c r="B14" s="60" t="str">
        <f>'soupis neoceněný'!$E$14</f>
        <v xml:space="preserve">Koncové prvky, </v>
      </c>
      <c r="C14" s="61">
        <f>'soupis neoceněný'!$I$14</f>
        <v>0</v>
      </c>
      <c r="D14" s="44"/>
    </row>
    <row r="15" spans="1:4" s="1" customFormat="1" ht="12" customHeight="1">
      <c r="A15" s="62"/>
      <c r="B15" s="63" t="str">
        <f>'soupis neoceněný'!$E$15</f>
        <v>Interaktivní zobrazovač+ vizualizér</v>
      </c>
      <c r="C15" s="64">
        <f>'soupis neoceněný'!$I$15</f>
        <v>0</v>
      </c>
    </row>
    <row r="16" spans="1:4" s="43" customFormat="1" ht="12" customHeight="1">
      <c r="A16" s="59"/>
      <c r="B16" s="63" t="str">
        <f>'soupis neoceněný'!$E$25</f>
        <v>IT vybavení</v>
      </c>
      <c r="C16" s="64">
        <f>'soupis neoceněný'!$I$25</f>
        <v>0</v>
      </c>
      <c r="D16" s="44"/>
    </row>
    <row r="17" spans="1:4" s="43" customFormat="1" ht="12" customHeight="1">
      <c r="A17" s="62"/>
      <c r="B17" s="63" t="str">
        <f>'soupis neoceněný'!$E$39</f>
        <v>Standard smíšené výuky</v>
      </c>
      <c r="C17" s="64">
        <f>'soupis neoceněný'!$I$39</f>
        <v>0</v>
      </c>
      <c r="D17" s="44"/>
    </row>
    <row r="18" spans="1:4" s="45" customFormat="1" ht="12" customHeight="1">
      <c r="A18" s="62"/>
      <c r="B18" s="109" t="str">
        <f>'soupis neoceněný'!$E$47</f>
        <v>Celkem bez DPH</v>
      </c>
      <c r="C18" s="110">
        <f>'soupis neoceněný'!$I$47</f>
        <v>0</v>
      </c>
      <c r="D18" s="46"/>
    </row>
    <row r="19" spans="1:4">
      <c r="A19" s="59"/>
      <c r="B19" s="60"/>
      <c r="C19" s="80"/>
    </row>
    <row r="20" spans="1:4">
      <c r="A20" s="62"/>
      <c r="B20" s="63"/>
      <c r="C20" s="64"/>
    </row>
    <row r="21" spans="1:4">
      <c r="A21" s="62"/>
      <c r="B21" s="65"/>
      <c r="C21" s="66"/>
    </row>
    <row r="22" spans="1:4">
      <c r="A22" s="62"/>
      <c r="B22" s="65"/>
      <c r="C22" s="66"/>
    </row>
    <row r="23" spans="1:4">
      <c r="A23" s="59"/>
      <c r="B23" s="81"/>
      <c r="C23" s="80"/>
    </row>
    <row r="24" spans="1:4">
      <c r="A24" s="59"/>
      <c r="B24" s="63"/>
      <c r="C24" s="64"/>
    </row>
    <row r="25" spans="1:4">
      <c r="A25" s="67"/>
      <c r="B25" s="65"/>
      <c r="C25" s="66"/>
    </row>
    <row r="26" spans="1:4">
      <c r="A26" s="67"/>
      <c r="B26" s="65"/>
      <c r="C26" s="66"/>
    </row>
    <row r="27" spans="1:4">
      <c r="A27" s="67"/>
      <c r="B27" s="65"/>
      <c r="C27" s="66"/>
    </row>
    <row r="28" spans="1:4">
      <c r="A28" s="67"/>
      <c r="B28" s="65"/>
      <c r="C28" s="66"/>
    </row>
    <row r="29" spans="1:4">
      <c r="A29" s="67"/>
      <c r="B29" s="65"/>
      <c r="C29" s="66"/>
    </row>
    <row r="30" spans="1:4">
      <c r="A30" s="67"/>
      <c r="B30" s="68"/>
      <c r="C30" s="69"/>
    </row>
    <row r="31" spans="1:4">
      <c r="A31" s="67"/>
      <c r="B31" s="68"/>
      <c r="C31" s="69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Y47"/>
  <sheetViews>
    <sheetView showGridLines="0" tabSelected="1" topLeftCell="A13" zoomScaleNormal="100" workbookViewId="0">
      <selection activeCell="O21" sqref="O21"/>
    </sheetView>
  </sheetViews>
  <sheetFormatPr defaultRowHeight="12.75"/>
  <cols>
    <col min="1" max="1" width="5.5703125" style="83" customWidth="1"/>
    <col min="2" max="2" width="4.42578125" style="86" customWidth="1"/>
    <col min="3" max="3" width="6" style="86" customWidth="1"/>
    <col min="4" max="4" width="12.7109375" style="97" customWidth="1"/>
    <col min="5" max="5" width="94.28515625" style="58" customWidth="1"/>
    <col min="6" max="6" width="7.7109375" style="86" customWidth="1"/>
    <col min="7" max="7" width="9.85546875" style="83" customWidth="1"/>
    <col min="8" max="8" width="13.140625" style="83" customWidth="1"/>
    <col min="9" max="9" width="15.5703125" style="83" customWidth="1"/>
    <col min="10" max="10" width="6.7109375" style="83" customWidth="1"/>
    <col min="11" max="11" width="15.5703125" style="83" customWidth="1"/>
    <col min="12" max="12" width="23.28515625" style="83" customWidth="1"/>
    <col min="13" max="13" width="23.7109375" style="83" customWidth="1"/>
    <col min="14" max="25" width="9.140625" style="83"/>
    <col min="26" max="16384" width="9.140625" style="13"/>
  </cols>
  <sheetData>
    <row r="1" spans="1:25" s="71" customFormat="1" ht="18">
      <c r="A1" s="106" t="s">
        <v>33</v>
      </c>
      <c r="B1" s="107"/>
      <c r="C1" s="107"/>
      <c r="D1" s="89"/>
      <c r="E1" s="89"/>
      <c r="F1" s="107"/>
      <c r="G1" s="107"/>
      <c r="H1" s="107"/>
      <c r="I1" s="107"/>
      <c r="J1" s="107"/>
      <c r="K1" s="107"/>
    </row>
    <row r="2" spans="1:25" s="71" customFormat="1">
      <c r="A2" s="108" t="s">
        <v>0</v>
      </c>
      <c r="B2" s="107"/>
      <c r="C2" s="22" t="e">
        <f>#REF!</f>
        <v>#REF!</v>
      </c>
      <c r="D2" s="90"/>
      <c r="E2" s="90"/>
      <c r="F2" s="107"/>
      <c r="G2" s="107"/>
      <c r="H2" s="107"/>
      <c r="I2" s="107"/>
      <c r="J2" s="107"/>
      <c r="K2" s="107"/>
    </row>
    <row r="3" spans="1:25" s="71" customFormat="1">
      <c r="A3" s="108" t="s">
        <v>1</v>
      </c>
      <c r="B3" s="107"/>
      <c r="C3" s="117" t="e">
        <f>#REF!</f>
        <v>#REF!</v>
      </c>
      <c r="D3" s="116"/>
      <c r="E3" s="116"/>
      <c r="F3" s="107"/>
      <c r="G3" s="107"/>
      <c r="H3" s="107"/>
      <c r="I3" s="22"/>
      <c r="J3" s="107"/>
      <c r="K3" s="107"/>
    </row>
    <row r="4" spans="1:25" s="71" customFormat="1">
      <c r="A4" s="108" t="s">
        <v>2</v>
      </c>
      <c r="B4" s="107"/>
      <c r="C4" s="22" t="e">
        <f>#REF!</f>
        <v>#REF!</v>
      </c>
      <c r="D4" s="90"/>
      <c r="E4" s="90"/>
      <c r="F4" s="107"/>
      <c r="G4" s="107"/>
      <c r="H4" s="107"/>
      <c r="I4" s="22"/>
      <c r="J4" s="107"/>
      <c r="K4" s="107"/>
    </row>
    <row r="5" spans="1:25" s="71" customFormat="1">
      <c r="A5" s="107" t="s">
        <v>10</v>
      </c>
      <c r="B5" s="107"/>
      <c r="C5" s="22" t="e">
        <f>#REF!</f>
        <v>#REF!</v>
      </c>
      <c r="D5" s="90"/>
      <c r="E5" s="90"/>
      <c r="F5" s="107"/>
      <c r="G5" s="107"/>
      <c r="H5" s="107"/>
      <c r="I5" s="22"/>
      <c r="J5" s="107"/>
      <c r="K5" s="107"/>
    </row>
    <row r="6" spans="1:25" s="71" customFormat="1">
      <c r="A6" s="107"/>
      <c r="B6" s="107"/>
      <c r="C6" s="22"/>
      <c r="D6" s="90"/>
      <c r="E6" s="90"/>
      <c r="F6" s="107"/>
      <c r="G6" s="107"/>
      <c r="H6" s="107"/>
      <c r="I6" s="22"/>
      <c r="J6" s="107"/>
      <c r="K6" s="107"/>
    </row>
    <row r="7" spans="1:25" s="71" customFormat="1">
      <c r="A7" s="107" t="s">
        <v>4</v>
      </c>
      <c r="B7" s="107"/>
      <c r="C7" s="117" t="e">
        <f>#REF!</f>
        <v>#REF!</v>
      </c>
      <c r="D7" s="116"/>
      <c r="E7" s="116"/>
      <c r="F7" s="107"/>
      <c r="G7" s="107"/>
      <c r="H7" s="107"/>
      <c r="I7" s="22"/>
      <c r="J7" s="107"/>
      <c r="K7" s="107"/>
    </row>
    <row r="8" spans="1:25" s="71" customFormat="1">
      <c r="A8" s="107" t="s">
        <v>5</v>
      </c>
      <c r="B8" s="107"/>
      <c r="C8" s="117" t="e">
        <f>#REF!</f>
        <v>#REF!</v>
      </c>
      <c r="D8" s="116"/>
      <c r="E8" s="90"/>
      <c r="F8" s="107"/>
      <c r="G8" s="107"/>
      <c r="H8" s="107"/>
      <c r="I8" s="22"/>
      <c r="J8" s="107"/>
      <c r="K8" s="107"/>
    </row>
    <row r="9" spans="1:25" s="71" customFormat="1">
      <c r="A9" s="107" t="s">
        <v>6</v>
      </c>
      <c r="B9" s="107"/>
      <c r="C9" s="115" t="e">
        <f>#REF!</f>
        <v>#REF!</v>
      </c>
      <c r="D9" s="116"/>
      <c r="E9" s="90"/>
      <c r="F9" s="107"/>
      <c r="G9" s="107"/>
      <c r="H9" s="107"/>
      <c r="I9" s="22"/>
      <c r="J9" s="107"/>
      <c r="K9" s="107"/>
    </row>
    <row r="10" spans="1:25" s="71" customFormat="1">
      <c r="A10" s="107"/>
      <c r="B10" s="107"/>
      <c r="C10" s="107"/>
      <c r="D10" s="89"/>
      <c r="E10" s="89"/>
      <c r="F10" s="107"/>
      <c r="G10" s="107"/>
      <c r="H10" s="107"/>
      <c r="I10" s="107"/>
      <c r="J10" s="107"/>
      <c r="K10" s="107"/>
    </row>
    <row r="11" spans="1:25" s="104" customFormat="1" ht="38.25">
      <c r="A11" s="103" t="s">
        <v>11</v>
      </c>
      <c r="B11" s="23" t="s">
        <v>12</v>
      </c>
      <c r="C11" s="23" t="s">
        <v>13</v>
      </c>
      <c r="D11" s="23" t="s">
        <v>29</v>
      </c>
      <c r="E11" s="23" t="s">
        <v>25</v>
      </c>
      <c r="F11" s="23" t="s">
        <v>14</v>
      </c>
      <c r="G11" s="23" t="s">
        <v>15</v>
      </c>
      <c r="H11" s="23" t="s">
        <v>27</v>
      </c>
      <c r="I11" s="23" t="s">
        <v>28</v>
      </c>
      <c r="J11" s="23" t="s">
        <v>16</v>
      </c>
      <c r="K11" s="23" t="s">
        <v>26</v>
      </c>
      <c r="L11" s="112" t="s">
        <v>90</v>
      </c>
      <c r="M11" s="112" t="s">
        <v>91</v>
      </c>
    </row>
    <row r="12" spans="1:25" s="86" customFormat="1">
      <c r="A12" s="105">
        <v>1</v>
      </c>
      <c r="B12" s="37">
        <v>2</v>
      </c>
      <c r="C12" s="37">
        <v>3</v>
      </c>
      <c r="D12" s="24">
        <v>4</v>
      </c>
      <c r="E12" s="24">
        <v>5</v>
      </c>
      <c r="F12" s="37">
        <v>6</v>
      </c>
      <c r="G12" s="37">
        <v>7</v>
      </c>
      <c r="H12" s="37">
        <v>8</v>
      </c>
      <c r="I12" s="37">
        <v>9</v>
      </c>
      <c r="J12" s="37">
        <v>10</v>
      </c>
      <c r="K12" s="37">
        <v>11</v>
      </c>
      <c r="L12" s="113">
        <v>12</v>
      </c>
      <c r="M12" s="113">
        <v>13</v>
      </c>
    </row>
    <row r="13" spans="1:25">
      <c r="A13" s="82"/>
      <c r="B13" s="84"/>
      <c r="C13" s="84"/>
      <c r="D13" s="91"/>
      <c r="E13" s="51"/>
      <c r="F13" s="84"/>
      <c r="G13" s="82"/>
      <c r="H13" s="82"/>
      <c r="I13" s="82"/>
      <c r="J13" s="82"/>
      <c r="K13" s="82"/>
      <c r="L13" s="111"/>
      <c r="M13" s="111"/>
    </row>
    <row r="14" spans="1:25" s="25" customFormat="1">
      <c r="A14" s="74"/>
      <c r="B14" s="33"/>
      <c r="C14" s="87"/>
      <c r="D14" s="92" t="s">
        <v>24</v>
      </c>
      <c r="E14" s="52" t="s">
        <v>89</v>
      </c>
      <c r="F14" s="87"/>
      <c r="G14" s="72"/>
      <c r="H14" s="72"/>
      <c r="I14" s="34"/>
      <c r="J14" s="72"/>
      <c r="K14" s="30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s="21" customFormat="1">
      <c r="A15" s="32"/>
      <c r="B15" s="26"/>
      <c r="C15" s="76"/>
      <c r="D15" s="93"/>
      <c r="E15" s="50" t="s">
        <v>57</v>
      </c>
      <c r="F15" s="76"/>
      <c r="G15" s="73"/>
      <c r="H15" s="73"/>
      <c r="I15" s="27">
        <f>SUM(I16:I24)</f>
        <v>0</v>
      </c>
      <c r="J15" s="31"/>
      <c r="K15" s="30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spans="1:25" s="21" customFormat="1" ht="102">
      <c r="A16" s="32">
        <v>36</v>
      </c>
      <c r="B16" s="28"/>
      <c r="C16" s="28" t="s">
        <v>31</v>
      </c>
      <c r="D16" s="77" t="s">
        <v>78</v>
      </c>
      <c r="E16" s="54" t="s">
        <v>76</v>
      </c>
      <c r="F16" s="28" t="s">
        <v>17</v>
      </c>
      <c r="G16" s="29">
        <v>2</v>
      </c>
      <c r="H16" s="30">
        <v>0</v>
      </c>
      <c r="I16" s="30">
        <f t="shared" ref="I16" si="0">ROUND(G16*H16,2)</f>
        <v>0</v>
      </c>
      <c r="J16" s="31">
        <v>21</v>
      </c>
      <c r="K16" s="30">
        <f t="shared" ref="K16:K24" si="1">I16+((I16/100)*J16)</f>
        <v>0</v>
      </c>
      <c r="L16" s="114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s="21" customFormat="1" ht="89.25">
      <c r="A17" s="32">
        <v>37</v>
      </c>
      <c r="B17" s="28"/>
      <c r="C17" s="28" t="s">
        <v>31</v>
      </c>
      <c r="D17" s="77" t="s">
        <v>59</v>
      </c>
      <c r="E17" s="54" t="s">
        <v>77</v>
      </c>
      <c r="F17" s="28" t="s">
        <v>17</v>
      </c>
      <c r="G17" s="29">
        <f>G16</f>
        <v>2</v>
      </c>
      <c r="H17" s="30">
        <v>0</v>
      </c>
      <c r="I17" s="30">
        <f>ROUND(G17*H17,2)</f>
        <v>0</v>
      </c>
      <c r="J17" s="31">
        <v>22</v>
      </c>
      <c r="K17" s="30">
        <f t="shared" si="1"/>
        <v>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  <row r="18" spans="1:25" s="21" customFormat="1" ht="51">
      <c r="A18" s="32">
        <v>38</v>
      </c>
      <c r="B18" s="28"/>
      <c r="C18" s="28" t="s">
        <v>31</v>
      </c>
      <c r="D18" s="77" t="s">
        <v>61</v>
      </c>
      <c r="E18" s="53" t="s">
        <v>62</v>
      </c>
      <c r="F18" s="28" t="s">
        <v>63</v>
      </c>
      <c r="G18" s="29">
        <f>G16</f>
        <v>2</v>
      </c>
      <c r="H18" s="30">
        <v>0</v>
      </c>
      <c r="I18" s="30">
        <f t="shared" ref="I18" si="2">ROUND(G18*H18,2)</f>
        <v>0</v>
      </c>
      <c r="J18" s="31">
        <v>22</v>
      </c>
      <c r="K18" s="30">
        <f t="shared" si="1"/>
        <v>0</v>
      </c>
      <c r="L18" s="101"/>
      <c r="M18" s="114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</row>
    <row r="19" spans="1:25" s="21" customFormat="1" ht="43.5" customHeight="1">
      <c r="A19" s="32">
        <v>39</v>
      </c>
      <c r="B19" s="28"/>
      <c r="C19" s="28" t="s">
        <v>31</v>
      </c>
      <c r="D19" s="77" t="s">
        <v>52</v>
      </c>
      <c r="E19" s="55" t="s">
        <v>64</v>
      </c>
      <c r="F19" s="28" t="s">
        <v>17</v>
      </c>
      <c r="G19" s="29">
        <f>G16</f>
        <v>2</v>
      </c>
      <c r="H19" s="30">
        <v>0</v>
      </c>
      <c r="I19" s="30">
        <f t="shared" ref="I19:I24" si="3">ROUND(G19*H19,2)</f>
        <v>0</v>
      </c>
      <c r="J19" s="31">
        <v>21</v>
      </c>
      <c r="K19" s="30">
        <f t="shared" si="1"/>
        <v>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1:25" s="21" customFormat="1" ht="25.5">
      <c r="A20" s="32">
        <v>40</v>
      </c>
      <c r="B20" s="28"/>
      <c r="C20" s="88" t="s">
        <v>31</v>
      </c>
      <c r="D20" s="42" t="s">
        <v>32</v>
      </c>
      <c r="E20" s="53" t="s">
        <v>34</v>
      </c>
      <c r="F20" s="28" t="s">
        <v>17</v>
      </c>
      <c r="G20" s="29">
        <v>4</v>
      </c>
      <c r="H20" s="30">
        <v>0</v>
      </c>
      <c r="I20" s="30">
        <f t="shared" si="3"/>
        <v>0</v>
      </c>
      <c r="J20" s="31">
        <v>21</v>
      </c>
      <c r="K20" s="30">
        <f t="shared" si="1"/>
        <v>0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5" s="21" customFormat="1" ht="51">
      <c r="A21" s="32">
        <v>41</v>
      </c>
      <c r="B21" s="28"/>
      <c r="C21" s="40" t="s">
        <v>31</v>
      </c>
      <c r="D21" s="94" t="s">
        <v>40</v>
      </c>
      <c r="E21" s="53" t="s">
        <v>53</v>
      </c>
      <c r="F21" s="40" t="s">
        <v>17</v>
      </c>
      <c r="G21" s="39">
        <f>G16</f>
        <v>2</v>
      </c>
      <c r="H21" s="30">
        <v>0</v>
      </c>
      <c r="I21" s="30">
        <f t="shared" si="3"/>
        <v>0</v>
      </c>
      <c r="J21" s="31">
        <v>21</v>
      </c>
      <c r="K21" s="30">
        <f t="shared" si="1"/>
        <v>0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</row>
    <row r="22" spans="1:25" s="21" customFormat="1" ht="25.5">
      <c r="A22" s="32">
        <v>42</v>
      </c>
      <c r="B22" s="28"/>
      <c r="C22" s="28" t="s">
        <v>31</v>
      </c>
      <c r="D22" s="95" t="s">
        <v>36</v>
      </c>
      <c r="E22" s="53" t="s">
        <v>43</v>
      </c>
      <c r="F22" s="28" t="s">
        <v>17</v>
      </c>
      <c r="G22" s="39">
        <f>G16</f>
        <v>2</v>
      </c>
      <c r="H22" s="30">
        <v>0</v>
      </c>
      <c r="I22" s="30">
        <f t="shared" si="3"/>
        <v>0</v>
      </c>
      <c r="J22" s="31">
        <v>21</v>
      </c>
      <c r="K22" s="30">
        <f t="shared" si="1"/>
        <v>0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</row>
    <row r="23" spans="1:25" s="21" customFormat="1" ht="63.75">
      <c r="A23" s="32">
        <v>43</v>
      </c>
      <c r="B23" s="28"/>
      <c r="C23" s="28" t="s">
        <v>31</v>
      </c>
      <c r="D23" s="77" t="s">
        <v>41</v>
      </c>
      <c r="E23" s="54" t="s">
        <v>42</v>
      </c>
      <c r="F23" s="28" t="s">
        <v>17</v>
      </c>
      <c r="G23" s="29">
        <f>G16</f>
        <v>2</v>
      </c>
      <c r="H23" s="30">
        <v>0</v>
      </c>
      <c r="I23" s="30">
        <f t="shared" si="3"/>
        <v>0</v>
      </c>
      <c r="J23" s="31">
        <v>21</v>
      </c>
      <c r="K23" s="30">
        <f t="shared" si="1"/>
        <v>0</v>
      </c>
      <c r="L23" s="114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</row>
    <row r="24" spans="1:25" s="21" customFormat="1" ht="51">
      <c r="A24" s="32">
        <v>44</v>
      </c>
      <c r="B24" s="28"/>
      <c r="C24" s="28" t="s">
        <v>31</v>
      </c>
      <c r="D24" s="77" t="s">
        <v>19</v>
      </c>
      <c r="E24" s="53" t="s">
        <v>60</v>
      </c>
      <c r="F24" s="28" t="s">
        <v>17</v>
      </c>
      <c r="G24" s="29">
        <f>G16</f>
        <v>2</v>
      </c>
      <c r="H24" s="30">
        <v>0</v>
      </c>
      <c r="I24" s="30">
        <f t="shared" si="3"/>
        <v>0</v>
      </c>
      <c r="J24" s="31">
        <v>21</v>
      </c>
      <c r="K24" s="30">
        <f t="shared" si="1"/>
        <v>0</v>
      </c>
      <c r="L24" s="114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1:25" s="21" customFormat="1">
      <c r="A25" s="32"/>
      <c r="B25" s="28"/>
      <c r="C25" s="26"/>
      <c r="D25" s="70"/>
      <c r="E25" s="50" t="s">
        <v>65</v>
      </c>
      <c r="F25" s="99"/>
      <c r="G25" s="73"/>
      <c r="H25" s="30">
        <v>0</v>
      </c>
      <c r="I25" s="27">
        <f>SUM(I26:I38)</f>
        <v>0</v>
      </c>
      <c r="J25" s="31"/>
      <c r="K25" s="30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</row>
    <row r="26" spans="1:25" s="21" customFormat="1" ht="102">
      <c r="A26" s="32">
        <v>45</v>
      </c>
      <c r="B26" s="28"/>
      <c r="C26" s="28" t="s">
        <v>31</v>
      </c>
      <c r="D26" s="77" t="s">
        <v>21</v>
      </c>
      <c r="E26" s="53" t="s">
        <v>79</v>
      </c>
      <c r="F26" s="28" t="s">
        <v>17</v>
      </c>
      <c r="G26" s="29">
        <v>2</v>
      </c>
      <c r="H26" s="30">
        <v>0</v>
      </c>
      <c r="I26" s="30">
        <f t="shared" ref="I26:I38" si="4">ROUND(G26*H26,2)</f>
        <v>0</v>
      </c>
      <c r="J26" s="31">
        <v>21</v>
      </c>
      <c r="K26" s="30">
        <f t="shared" ref="K26:K38" si="5">I26+((I26/100)*J26)</f>
        <v>0</v>
      </c>
      <c r="L26" s="114"/>
      <c r="M26" s="114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</row>
    <row r="27" spans="1:25" s="21" customFormat="1" ht="63.75">
      <c r="A27" s="32">
        <v>46</v>
      </c>
      <c r="B27" s="28"/>
      <c r="C27" s="28" t="s">
        <v>31</v>
      </c>
      <c r="D27" s="77" t="s">
        <v>22</v>
      </c>
      <c r="E27" s="53" t="s">
        <v>80</v>
      </c>
      <c r="F27" s="28" t="s">
        <v>17</v>
      </c>
      <c r="G27" s="29">
        <f>G26</f>
        <v>2</v>
      </c>
      <c r="H27" s="30">
        <v>0</v>
      </c>
      <c r="I27" s="30">
        <f t="shared" si="4"/>
        <v>0</v>
      </c>
      <c r="J27" s="31">
        <v>21</v>
      </c>
      <c r="K27" s="30">
        <f t="shared" si="5"/>
        <v>0</v>
      </c>
      <c r="L27" s="114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</row>
    <row r="28" spans="1:25" s="21" customFormat="1" ht="25.5">
      <c r="A28" s="32">
        <v>47</v>
      </c>
      <c r="B28" s="28"/>
      <c r="C28" s="28" t="s">
        <v>31</v>
      </c>
      <c r="D28" s="95" t="s">
        <v>37</v>
      </c>
      <c r="E28" s="54" t="s">
        <v>50</v>
      </c>
      <c r="F28" s="28" t="s">
        <v>17</v>
      </c>
      <c r="G28" s="29">
        <f>G26</f>
        <v>2</v>
      </c>
      <c r="H28" s="30">
        <v>0</v>
      </c>
      <c r="I28" s="30">
        <f t="shared" si="4"/>
        <v>0</v>
      </c>
      <c r="J28" s="31">
        <v>21</v>
      </c>
      <c r="K28" s="30">
        <f t="shared" si="5"/>
        <v>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</row>
    <row r="29" spans="1:25" s="21" customFormat="1" ht="25.5">
      <c r="A29" s="32">
        <v>48</v>
      </c>
      <c r="B29" s="28"/>
      <c r="C29" s="28" t="s">
        <v>31</v>
      </c>
      <c r="D29" s="95" t="s">
        <v>38</v>
      </c>
      <c r="E29" s="53" t="s">
        <v>51</v>
      </c>
      <c r="F29" s="28" t="s">
        <v>17</v>
      </c>
      <c r="G29" s="29">
        <f>G26</f>
        <v>2</v>
      </c>
      <c r="H29" s="30">
        <v>0</v>
      </c>
      <c r="I29" s="30">
        <f t="shared" si="4"/>
        <v>0</v>
      </c>
      <c r="J29" s="31">
        <v>21</v>
      </c>
      <c r="K29" s="30">
        <f t="shared" si="5"/>
        <v>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</row>
    <row r="30" spans="1:25" s="21" customFormat="1" ht="89.25">
      <c r="A30" s="32">
        <v>49</v>
      </c>
      <c r="B30" s="28"/>
      <c r="C30" s="28" t="s">
        <v>31</v>
      </c>
      <c r="D30" s="77" t="s">
        <v>66</v>
      </c>
      <c r="E30" s="53" t="s">
        <v>81</v>
      </c>
      <c r="F30" s="28" t="s">
        <v>17</v>
      </c>
      <c r="G30" s="29">
        <v>32</v>
      </c>
      <c r="H30" s="30">
        <v>0</v>
      </c>
      <c r="I30" s="30">
        <f t="shared" si="4"/>
        <v>0</v>
      </c>
      <c r="J30" s="31">
        <v>21</v>
      </c>
      <c r="K30" s="30">
        <f t="shared" si="5"/>
        <v>0</v>
      </c>
      <c r="L30" s="114"/>
      <c r="M30" s="114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</row>
    <row r="31" spans="1:25" ht="102">
      <c r="A31" s="32">
        <v>50</v>
      </c>
      <c r="C31" s="28" t="s">
        <v>31</v>
      </c>
      <c r="D31" s="77" t="s">
        <v>67</v>
      </c>
      <c r="E31" s="53" t="s">
        <v>82</v>
      </c>
      <c r="F31" s="28" t="s">
        <v>17</v>
      </c>
      <c r="G31" s="29">
        <v>2</v>
      </c>
      <c r="H31" s="30">
        <v>0</v>
      </c>
      <c r="I31" s="38">
        <f t="shared" si="4"/>
        <v>0</v>
      </c>
      <c r="J31" s="79">
        <v>21</v>
      </c>
      <c r="K31" s="38">
        <f t="shared" si="5"/>
        <v>0</v>
      </c>
    </row>
    <row r="32" spans="1:25" ht="38.25">
      <c r="A32" s="32">
        <v>51</v>
      </c>
      <c r="C32" s="28" t="s">
        <v>31</v>
      </c>
      <c r="D32" s="77" t="s">
        <v>68</v>
      </c>
      <c r="E32" s="98" t="s">
        <v>69</v>
      </c>
      <c r="F32" s="28" t="s">
        <v>63</v>
      </c>
      <c r="G32" s="29">
        <f>G30</f>
        <v>32</v>
      </c>
      <c r="H32" s="30">
        <v>0</v>
      </c>
      <c r="I32" s="78">
        <f t="shared" si="4"/>
        <v>0</v>
      </c>
      <c r="J32" s="79">
        <v>21</v>
      </c>
      <c r="K32" s="38">
        <f t="shared" si="5"/>
        <v>0</v>
      </c>
    </row>
    <row r="33" spans="1:25" ht="153">
      <c r="A33" s="32">
        <v>52</v>
      </c>
      <c r="C33" s="28" t="s">
        <v>31</v>
      </c>
      <c r="D33" s="77" t="s">
        <v>70</v>
      </c>
      <c r="E33" s="53" t="s">
        <v>75</v>
      </c>
      <c r="F33" s="28" t="s">
        <v>63</v>
      </c>
      <c r="G33" s="29">
        <v>400</v>
      </c>
      <c r="H33" s="30">
        <v>0</v>
      </c>
      <c r="I33" s="78">
        <f t="shared" si="4"/>
        <v>0</v>
      </c>
      <c r="J33" s="79">
        <v>21</v>
      </c>
      <c r="K33" s="38">
        <f t="shared" si="5"/>
        <v>0</v>
      </c>
    </row>
    <row r="34" spans="1:25" s="21" customFormat="1" ht="76.5">
      <c r="A34" s="32">
        <v>53</v>
      </c>
      <c r="B34" s="28"/>
      <c r="C34" s="28" t="s">
        <v>31</v>
      </c>
      <c r="D34" s="77" t="s">
        <v>20</v>
      </c>
      <c r="E34" s="54" t="s">
        <v>35</v>
      </c>
      <c r="F34" s="28" t="s">
        <v>17</v>
      </c>
      <c r="G34" s="29">
        <f>G30</f>
        <v>32</v>
      </c>
      <c r="H34" s="30">
        <v>0</v>
      </c>
      <c r="I34" s="78">
        <f t="shared" si="4"/>
        <v>0</v>
      </c>
      <c r="J34" s="79">
        <v>21</v>
      </c>
      <c r="K34" s="38">
        <f t="shared" si="5"/>
        <v>0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</row>
    <row r="35" spans="1:25" s="21" customFormat="1" ht="63.75">
      <c r="A35" s="32">
        <v>54</v>
      </c>
      <c r="B35" s="28"/>
      <c r="C35" s="28" t="s">
        <v>31</v>
      </c>
      <c r="D35" s="77" t="s">
        <v>20</v>
      </c>
      <c r="E35" s="53" t="s">
        <v>71</v>
      </c>
      <c r="F35" s="28" t="s">
        <v>63</v>
      </c>
      <c r="G35" s="29">
        <f>G26</f>
        <v>2</v>
      </c>
      <c r="H35" s="30">
        <v>0</v>
      </c>
      <c r="I35" s="78">
        <f t="shared" si="4"/>
        <v>0</v>
      </c>
      <c r="J35" s="79">
        <v>21</v>
      </c>
      <c r="K35" s="38">
        <f t="shared" si="5"/>
        <v>0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</row>
    <row r="36" spans="1:25" s="21" customFormat="1" ht="66" customHeight="1">
      <c r="A36" s="32">
        <v>55</v>
      </c>
      <c r="B36" s="28"/>
      <c r="C36" s="28" t="s">
        <v>31</v>
      </c>
      <c r="D36" s="77" t="s">
        <v>54</v>
      </c>
      <c r="E36" s="53" t="s">
        <v>83</v>
      </c>
      <c r="F36" s="28" t="s">
        <v>17</v>
      </c>
      <c r="G36" s="29">
        <v>2</v>
      </c>
      <c r="H36" s="30">
        <v>0</v>
      </c>
      <c r="I36" s="30">
        <f t="shared" si="4"/>
        <v>0</v>
      </c>
      <c r="J36" s="31">
        <v>21</v>
      </c>
      <c r="K36" s="30">
        <f t="shared" si="5"/>
        <v>0</v>
      </c>
      <c r="L36" s="102"/>
      <c r="M36" s="102"/>
      <c r="N36" s="102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</row>
    <row r="37" spans="1:25" s="21" customFormat="1" ht="25.5">
      <c r="A37" s="32">
        <v>56</v>
      </c>
      <c r="B37" s="28"/>
      <c r="C37" s="28" t="s">
        <v>31</v>
      </c>
      <c r="D37" s="77" t="s">
        <v>55</v>
      </c>
      <c r="E37" s="53" t="s">
        <v>56</v>
      </c>
      <c r="F37" s="28" t="s">
        <v>17</v>
      </c>
      <c r="G37" s="29">
        <f>G36</f>
        <v>2</v>
      </c>
      <c r="H37" s="30">
        <v>0</v>
      </c>
      <c r="I37" s="30">
        <f t="shared" si="4"/>
        <v>0</v>
      </c>
      <c r="J37" s="31">
        <v>21</v>
      </c>
      <c r="K37" s="30">
        <f t="shared" si="5"/>
        <v>0</v>
      </c>
      <c r="L37" s="102"/>
      <c r="M37" s="102"/>
      <c r="N37" s="102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25" s="21" customFormat="1" ht="38.25">
      <c r="A38" s="32">
        <v>57</v>
      </c>
      <c r="B38" s="28"/>
      <c r="C38" s="28" t="s">
        <v>31</v>
      </c>
      <c r="D38" s="77" t="s">
        <v>23</v>
      </c>
      <c r="E38" s="53" t="s">
        <v>85</v>
      </c>
      <c r="F38" s="28" t="s">
        <v>17</v>
      </c>
      <c r="G38" s="29">
        <v>2</v>
      </c>
      <c r="H38" s="30">
        <v>0</v>
      </c>
      <c r="I38" s="30">
        <f t="shared" si="4"/>
        <v>0</v>
      </c>
      <c r="J38" s="31">
        <v>21</v>
      </c>
      <c r="K38" s="30">
        <f t="shared" si="5"/>
        <v>0</v>
      </c>
      <c r="L38" s="102"/>
      <c r="M38" s="102"/>
      <c r="N38" s="102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25" s="21" customFormat="1">
      <c r="A39" s="32"/>
      <c r="B39" s="28"/>
      <c r="C39" s="28"/>
      <c r="D39" s="77"/>
      <c r="E39" s="50" t="s">
        <v>49</v>
      </c>
      <c r="F39" s="99"/>
      <c r="G39" s="73"/>
      <c r="H39" s="30">
        <v>0</v>
      </c>
      <c r="I39" s="27">
        <f>SUM(I40:I46)</f>
        <v>0</v>
      </c>
      <c r="J39" s="31"/>
      <c r="K39" s="3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25" s="21" customFormat="1" ht="89.25">
      <c r="A40" s="32">
        <v>73</v>
      </c>
      <c r="B40" s="28"/>
      <c r="C40" s="28" t="s">
        <v>31</v>
      </c>
      <c r="D40" s="41" t="s">
        <v>44</v>
      </c>
      <c r="E40" s="56" t="s">
        <v>48</v>
      </c>
      <c r="F40" s="28" t="s">
        <v>17</v>
      </c>
      <c r="G40" s="29">
        <v>2</v>
      </c>
      <c r="H40" s="30">
        <v>0</v>
      </c>
      <c r="I40" s="30">
        <f>ROUND(G40*H40,2)</f>
        <v>0</v>
      </c>
      <c r="J40" s="31">
        <v>21</v>
      </c>
      <c r="K40" s="30">
        <f>I40+((I40/100)*J40)</f>
        <v>0</v>
      </c>
      <c r="L40" s="114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25" s="21" customFormat="1" ht="114.75">
      <c r="A41" s="32">
        <v>74</v>
      </c>
      <c r="B41" s="28"/>
      <c r="C41" s="28" t="s">
        <v>31</v>
      </c>
      <c r="D41" s="41" t="s">
        <v>45</v>
      </c>
      <c r="E41" s="56" t="s">
        <v>58</v>
      </c>
      <c r="F41" s="28" t="s">
        <v>17</v>
      </c>
      <c r="G41" s="29">
        <f>G40</f>
        <v>2</v>
      </c>
      <c r="H41" s="30">
        <v>0</v>
      </c>
      <c r="I41" s="30">
        <f>ROUND(G41*H41,2)</f>
        <v>0</v>
      </c>
      <c r="J41" s="31">
        <v>21</v>
      </c>
      <c r="K41" s="30">
        <f>I41+((I41/100)*J41)</f>
        <v>0</v>
      </c>
      <c r="L41" s="114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25" s="21" customFormat="1" ht="76.5">
      <c r="A42" s="32">
        <v>75</v>
      </c>
      <c r="B42" s="28"/>
      <c r="C42" s="28" t="s">
        <v>31</v>
      </c>
      <c r="D42" s="41" t="s">
        <v>46</v>
      </c>
      <c r="E42" s="49" t="s">
        <v>86</v>
      </c>
      <c r="F42" s="28" t="s">
        <v>17</v>
      </c>
      <c r="G42" s="29">
        <f>G40</f>
        <v>2</v>
      </c>
      <c r="H42" s="30">
        <v>0</v>
      </c>
      <c r="I42" s="30">
        <f t="shared" ref="I42:I46" si="6">ROUND(G42*H42,2)</f>
        <v>0</v>
      </c>
      <c r="J42" s="31">
        <v>21</v>
      </c>
      <c r="K42" s="30">
        <f>I42+((I42/100)*J42)</f>
        <v>0</v>
      </c>
      <c r="L42" s="114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25" s="21" customFormat="1" ht="102">
      <c r="A43" s="32">
        <v>76</v>
      </c>
      <c r="B43" s="28"/>
      <c r="C43" s="28" t="s">
        <v>31</v>
      </c>
      <c r="D43" s="41" t="s">
        <v>87</v>
      </c>
      <c r="E43" s="49" t="s">
        <v>88</v>
      </c>
      <c r="F43" s="28" t="s">
        <v>17</v>
      </c>
      <c r="G43" s="29">
        <f>G40</f>
        <v>2</v>
      </c>
      <c r="H43" s="30">
        <v>0</v>
      </c>
      <c r="I43" s="30">
        <f t="shared" ref="I43" si="7">ROUND(G43*H43,2)</f>
        <v>0</v>
      </c>
      <c r="J43" s="31">
        <v>21</v>
      </c>
      <c r="K43" s="30">
        <f t="shared" ref="K43" si="8">I43+((I43/100)*J43)</f>
        <v>0</v>
      </c>
      <c r="L43" s="114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25" s="21" customFormat="1" ht="63.75">
      <c r="A44" s="32">
        <v>77</v>
      </c>
      <c r="B44" s="28"/>
      <c r="C44" s="40" t="s">
        <v>31</v>
      </c>
      <c r="D44" s="94" t="s">
        <v>72</v>
      </c>
      <c r="E44" s="53" t="s">
        <v>73</v>
      </c>
      <c r="F44" s="28" t="s">
        <v>17</v>
      </c>
      <c r="G44" s="29">
        <f>G40</f>
        <v>2</v>
      </c>
      <c r="H44" s="30">
        <v>0</v>
      </c>
      <c r="I44" s="30">
        <f t="shared" si="6"/>
        <v>0</v>
      </c>
      <c r="J44" s="31">
        <v>21</v>
      </c>
      <c r="K44" s="30">
        <f t="shared" ref="K44:K45" si="9">I44+((I44/100)*J44)</f>
        <v>0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25" s="21" customFormat="1" ht="25.5">
      <c r="A45" s="32">
        <v>78</v>
      </c>
      <c r="B45" s="28"/>
      <c r="C45" s="40" t="s">
        <v>31</v>
      </c>
      <c r="D45" s="94" t="s">
        <v>39</v>
      </c>
      <c r="E45" s="53" t="s">
        <v>74</v>
      </c>
      <c r="F45" s="28" t="s">
        <v>17</v>
      </c>
      <c r="G45" s="39">
        <f>G40*2</f>
        <v>4</v>
      </c>
      <c r="H45" s="30">
        <v>0</v>
      </c>
      <c r="I45" s="30">
        <f t="shared" si="6"/>
        <v>0</v>
      </c>
      <c r="J45" s="31">
        <v>21</v>
      </c>
      <c r="K45" s="30">
        <f t="shared" si="9"/>
        <v>0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25" s="21" customFormat="1" ht="76.5">
      <c r="A46" s="32">
        <v>79</v>
      </c>
      <c r="B46" s="28"/>
      <c r="C46" s="28" t="s">
        <v>31</v>
      </c>
      <c r="D46" s="41" t="s">
        <v>47</v>
      </c>
      <c r="E46" s="56" t="s">
        <v>84</v>
      </c>
      <c r="F46" s="28" t="s">
        <v>17</v>
      </c>
      <c r="G46" s="29">
        <f>G40</f>
        <v>2</v>
      </c>
      <c r="H46" s="30">
        <v>0</v>
      </c>
      <c r="I46" s="30">
        <f t="shared" si="6"/>
        <v>0</v>
      </c>
      <c r="J46" s="31">
        <v>21</v>
      </c>
      <c r="K46" s="30">
        <f>I46+((I46/100)*J46)</f>
        <v>0</v>
      </c>
      <c r="L46" s="114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</row>
    <row r="47" spans="1:25" s="35" customFormat="1">
      <c r="A47" s="75"/>
      <c r="B47" s="85"/>
      <c r="C47" s="85"/>
      <c r="D47" s="96"/>
      <c r="E47" s="57" t="s">
        <v>30</v>
      </c>
      <c r="F47" s="85"/>
      <c r="G47" s="100"/>
      <c r="H47" s="100"/>
      <c r="I47" s="36">
        <f>I39+I25+I15</f>
        <v>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2"/>
      <headerFooter alignWithMargins="0"/>
    </customSheetView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3"/>
      <headerFooter alignWithMargins="0"/>
    </customSheetView>
  </customSheetViews>
  <mergeCells count="4">
    <mergeCell ref="C9:D9"/>
    <mergeCell ref="C8:D8"/>
    <mergeCell ref="C3:E3"/>
    <mergeCell ref="C7:E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soupis neoceněný</vt:lpstr>
      <vt:lpstr>#Figury</vt:lpstr>
      <vt:lpstr>Rekapitulace!Názvy_tisku</vt:lpstr>
      <vt:lpstr>'soupis neoceněný'!Názvy_tisku</vt:lpstr>
      <vt:lpstr>'soupis neoceněný'!Oblast_tisku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Josef Kudrna</cp:lastModifiedBy>
  <cp:lastPrinted>2019-11-21T13:12:23Z</cp:lastPrinted>
  <dcterms:created xsi:type="dcterms:W3CDTF">2006-04-27T05:25:48Z</dcterms:created>
  <dcterms:modified xsi:type="dcterms:W3CDTF">2023-11-08T09:46:55Z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