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15" windowWidth="18855" windowHeight="13230" activeTab="0"/>
  </bookViews>
  <sheets>
    <sheet name="Rekapitulace stavby" sheetId="1" r:id="rId1"/>
    <sheet name="200.1 - Komunikace a park..." sheetId="2" r:id="rId2"/>
    <sheet name="200.2 - Komunikace a park..." sheetId="3" r:id="rId3"/>
    <sheet name="Pokyny pro vyplnění" sheetId="4" r:id="rId4"/>
  </sheets>
  <definedNames>
    <definedName name="_xlnm._FilterDatabase" localSheetId="1" hidden="1">'200.1 - Komunikace a park...'!$C$79:$K$112</definedName>
    <definedName name="_xlnm._FilterDatabase" localSheetId="2" hidden="1">'200.2 - Komunikace a park...'!$C$83:$K$233</definedName>
    <definedName name="_xlnm.Print_Area" localSheetId="1">'200.1 - Komunikace a park...'!$C$4:$J$36,'200.1 - Komunikace a park...'!$C$42:$J$61,'200.1 - Komunikace a park...'!$C$67:$K$112</definedName>
    <definedName name="_xlnm.Print_Area" localSheetId="2">'200.2 - Komunikace a park...'!$C$4:$J$36,'200.2 - Komunikace a park...'!$C$42:$J$65,'200.2 - Komunikace a park...'!$C$71:$K$233</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'200.1 - Komunikace a park...'!$79:$79</definedName>
    <definedName name="_xlnm.Print_Titles" localSheetId="2">'200.2 - Komunikace a park...'!$83:$83</definedName>
  </definedNames>
  <calcPr calcId="145621"/>
</workbook>
</file>

<file path=xl/sharedStrings.xml><?xml version="1.0" encoding="utf-8"?>
<sst xmlns="http://schemas.openxmlformats.org/spreadsheetml/2006/main" count="2614" uniqueCount="614">
  <si>
    <t>Export VZ</t>
  </si>
  <si>
    <t>List obsahuje:</t>
  </si>
  <si>
    <t>1) Rekapitulace stavby</t>
  </si>
  <si>
    <t>2) Rekapitulace objektů stavby a soupisů prací</t>
  </si>
  <si>
    <t>3.0</t>
  </si>
  <si>
    <t/>
  </si>
  <si>
    <t>False</t>
  </si>
  <si>
    <t>{2712d6b6-da3f-45fe-a163-5d42649b86b5}</t>
  </si>
  <si>
    <t>&gt;&gt;  skryté sloupce  &lt;&lt;</t>
  </si>
  <si>
    <t>0,01</t>
  </si>
  <si>
    <t>21</t>
  </si>
  <si>
    <t>15</t>
  </si>
  <si>
    <t>REKAPITULACE STAVBY</t>
  </si>
  <si>
    <t>v ---  níže se nacházejí doplnkové a pomocné údaje k sestavám  --- v</t>
  </si>
  <si>
    <t>Návod na vyplnění</t>
  </si>
  <si>
    <t>0,001</t>
  </si>
  <si>
    <t>Kód:</t>
  </si>
  <si>
    <t>cPWB</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</si>
  <si>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</si>
  <si>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</si>
  <si>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Novostavba administrativně výrobního objektu Powerbridge Popůvky</t>
  </si>
  <si>
    <t>KSO:</t>
  </si>
  <si>
    <t>CC-CZ:</t>
  </si>
  <si>
    <t>Místo:</t>
  </si>
  <si>
    <t xml:space="preserve"> </t>
  </si>
  <si>
    <t>Datum:</t>
  </si>
  <si>
    <t>13.3.2017</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</si>
  <si>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</si>
  <si>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</si>
  <si>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</si>
  <si>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</si>
  <si>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</si>
  <si>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</si>
  <si>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</si>
  <si>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</si>
  <si>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</si>
  <si>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</si>
  <si>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</si>
  <si>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</si>
  <si>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</si>
  <si>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</si>
  <si>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</si>
  <si>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</si>
  <si>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</si>
  <si>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</si>
  <si>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</si>
  <si>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</si>
  <si>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</si>
  <si>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</si>
  <si>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</si>
  <si>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</si>
  <si>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</si>
  <si>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</si>
  <si>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</si>
  <si>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</si>
  <si>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</si>
  <si>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</si>
  <si>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</si>
  <si>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</si>
  <si>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</si>
  <si>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</si>
  <si>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</si>
  <si>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</si>
  <si>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</si>
  <si>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</si>
  <si>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</si>
  <si>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</si>
  <si>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</si>
  <si>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</si>
  <si>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</si>
  <si>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</si>
  <si>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</si>
  <si>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</si>
  <si>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</si>
  <si>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200.1</t>
  </si>
  <si>
    <t>Komunikace a parkoviště</t>
  </si>
  <si>
    <t>STA</t>
  </si>
  <si>
    <t>1</t>
  </si>
  <si>
    <t>{9c98825d-64cf-4350-a1d9-3df719aa4324}</t>
  </si>
  <si>
    <t>2</t>
  </si>
  <si>
    <t>200.2</t>
  </si>
  <si>
    <t>{dfecbe5e-4735-4af9-83e7-cac676748d47}</t>
  </si>
  <si>
    <t>1) Krycí list soupisu</t>
  </si>
  <si>
    <t>2) Rekapitulace</t>
  </si>
  <si>
    <t>3) Soupis prací</t>
  </si>
  <si>
    <t>Zpět na list:</t>
  </si>
  <si>
    <t>Rekapitulace stavby</t>
  </si>
  <si>
    <t>KRYCÍ LIST SOUPISU</t>
  </si>
  <si>
    <t>Objekt:</t>
  </si>
  <si>
    <t>200.1 - Komunikace a parkoviště</t>
  </si>
  <si>
    <t>REKAPITULACE ČLENĚNÍ SOUPISU PRACÍ</t>
  </si>
  <si>
    <t>Kód dílu - Popis</t>
  </si>
  <si>
    <t>Cena celkem [CZK]</t>
  </si>
  <si>
    <t>Náklady soupisu celkem</t>
  </si>
  <si>
    <t>-1</t>
  </si>
  <si>
    <t>HSV - Práce a dodávky HSV</t>
  </si>
  <si>
    <t xml:space="preserve">    1 - Zemní práce</t>
  </si>
  <si>
    <t xml:space="preserve">    5 - Komunikace pozemní</t>
  </si>
  <si>
    <t xml:space="preserve">    9 - Ostatní konstrukce a práce, bourání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</si>
  <si>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</si>
  <si>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</si>
  <si>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</si>
  <si>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</si>
  <si>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</si>
  <si>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</si>
  <si>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</si>
  <si>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</si>
  <si>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</si>
  <si>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</si>
  <si>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</si>
  <si>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</si>
  <si>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</si>
  <si>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</si>
  <si>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</si>
  <si>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</si>
  <si>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</si>
  <si>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</si>
  <si>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</si>
  <si>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122201102</t>
  </si>
  <si>
    <t>Odkopávky a prokopávky nezapažené s přehozením výkopku na vzdálenost do 3 m nebo s naložením na dopravní prostředek v hornině tř. 3 přes 100 do 1 000 m3</t>
  </si>
  <si>
    <t>m3</t>
  </si>
  <si>
    <t>CS ÚRS 2017 01</t>
  </si>
  <si>
    <t>4</t>
  </si>
  <si>
    <t>1507848534</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</si>
  <si>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</si>
  <si>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</si>
  <si>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</si>
  <si>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"zemní těleso" 728,0</t>
  </si>
  <si>
    <t>162701105</t>
  </si>
  <si>
    <t>Vodorovné přemístění výkopku nebo sypaniny po suchu na obvyklém dopravním prostředku, bez naložení výkopku, avšak se složením bez rozhrnutí z horniny tř. 1 až 4 na vzdálenost přes 9 000 do 10 000 m</t>
  </si>
  <si>
    <t>1134485400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</si>
  <si>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</si>
  <si>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3</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</si>
  <si>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</si>
  <si>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</si>
  <si>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254237518</t>
  </si>
  <si>
    <t>"na skládku celkem do 20km" 728,0*10</t>
  </si>
  <si>
    <t>171101112</t>
  </si>
  <si>
    <t>Uložení sypaniny do násypů s rozprostřením sypaniny ve vrstvách a s hrubým urovnáním zhutněných s uzavřením povrchu násypu z hornin nesoudržných sypkých s relativní ulehlostí I(d) pod 0,9 nebo mimo aktivní zónu</t>
  </si>
  <si>
    <t>1707956292</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</si>
  <si>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</si>
  <si>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"zemní těleso" 172,0</t>
  </si>
  <si>
    <t>5</t>
  </si>
  <si>
    <t>M</t>
  </si>
  <si>
    <t>583312000</t>
  </si>
  <si>
    <t>štěrkopísek netříděný zásypový materiál</t>
  </si>
  <si>
    <t>t</t>
  </si>
  <si>
    <t>8</t>
  </si>
  <si>
    <t>-2067795320</t>
  </si>
  <si>
    <t>"zemní těleso" 172,0*1,9</t>
  </si>
  <si>
    <t>6</t>
  </si>
  <si>
    <t>171201211</t>
  </si>
  <si>
    <t>Uložení sypaniny poplatek za uložení sypaniny na skládce (skládkovné)</t>
  </si>
  <si>
    <t>-659197534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</si>
  <si>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</si>
  <si>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"zemní těleso" 728,0*1,9"t/m3"</t>
  </si>
  <si>
    <t>7</t>
  </si>
  <si>
    <t>181951102</t>
  </si>
  <si>
    <t>Úprava pláně vyrovnáním výškových rozdílů v hornině tř. 1 až 4 se zhutněním</t>
  </si>
  <si>
    <t>m2</t>
  </si>
  <si>
    <t>991222137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</si>
  <si>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</si>
  <si>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"vozovka" 1950,0</t>
  </si>
  <si>
    <t>Komunikace pozemní</t>
  </si>
  <si>
    <t>564962111</t>
  </si>
  <si>
    <t>Podklad z mechanicky zpevněného kameniva MZK (minerální beton) s rozprostřením a s hutněním, po zhutnění tl. 200 mm</t>
  </si>
  <si>
    <t>506029232</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</si>
  <si>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</si>
  <si>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"podklad vozovky" 1940,0</t>
  </si>
  <si>
    <t>"kryt vozovky" 1940,0</t>
  </si>
  <si>
    <t>Součet</t>
  </si>
  <si>
    <t>9</t>
  </si>
  <si>
    <t>Ostatní konstrukce a práce, bourání</t>
  </si>
  <si>
    <t>919726122</t>
  </si>
  <si>
    <t>Geotextilie netkaná pro ochranu, separaci nebo filtraci měrná hmotnost přes 200 do 300 g/m2</t>
  </si>
  <si>
    <t>-1914220341</t>
  </si>
  <si>
    <t xml:space="preserve">Poznámka k souboru cen:
1. V cenách jsou započteny i náklady na položení a dodání geotextilie včetně přesahů. </t>
  </si>
  <si>
    <t>"na pláni" 1950,0</t>
  </si>
  <si>
    <t>200.2 - Komunikace a parkoviště</t>
  </si>
  <si>
    <t xml:space="preserve">    2 - Zakládání</t>
  </si>
  <si>
    <t xml:space="preserve">    4 - Vodorovné konstrukce</t>
  </si>
  <si>
    <t xml:space="preserve">    8 - Trubní vedení</t>
  </si>
  <si>
    <t xml:space="preserve">    998 - Přesun hmot</t>
  </si>
  <si>
    <t>-1690531550</t>
  </si>
  <si>
    <t>"zemní těleso" 100,0</t>
  </si>
  <si>
    <t>132201101</t>
  </si>
  <si>
    <t>Hloubení zapažených i nezapažených rýh šířky do 600 mm s urovnáním dna do předepsaného profilu a spádu v hornině tř. 3 do 100 m3</t>
  </si>
  <si>
    <t>-1597424672</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</si>
  <si>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</si>
  <si>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"silniční drenáž" 0,4*0,4*120,0</t>
  </si>
  <si>
    <t>133301101</t>
  </si>
  <si>
    <t>Hloubení zapažených i nezapažených šachet s případným nutným přemístěním výkopku ve výkopišti v hornině tř. 4 do 100 m3</t>
  </si>
  <si>
    <t>-1556015747</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</si>
  <si>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</si>
  <si>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"výkop pro uliční vpusti - plocha 1,2x1,2m, hl.2,4m" 4*1,2*1,2*2,4</t>
  </si>
  <si>
    <t>-499107053</t>
  </si>
  <si>
    <t>-451663812</t>
  </si>
  <si>
    <t>"na skládku celkem do 20km" 747,2*10</t>
  </si>
  <si>
    <t>2132585131</t>
  </si>
  <si>
    <t>-835865242</t>
  </si>
  <si>
    <t>"zemní těleso" 100,0*1,9</t>
  </si>
  <si>
    <t>-530175869</t>
  </si>
  <si>
    <t>"výkop pro zemní těleso" 100,0*1,9"t/m3"</t>
  </si>
  <si>
    <t>"výkop pro silniční drenáž" 0,4*0,4*120,0*1,9"t/m3"</t>
  </si>
  <si>
    <t>"výkop pro uliční vpusti - plocha 1,2x1,2m, hl.2,4m" 4*1,2*1,2*2,4*1,9"t/m3"</t>
  </si>
  <si>
    <t>174101101</t>
  </si>
  <si>
    <t>Zásyp sypaninou z jakékoliv horniny s uložením výkopku ve vrstvách se zhutněním jam, šachet, rýh nebo kolem objektů v těchto vykopávkách</t>
  </si>
  <si>
    <t>-1815520557</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</si>
  <si>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</si>
  <si>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odpočet zeminy vytlačené konstrukcemi</t>
  </si>
  <si>
    <t>"uliční vpusti" -(4*3,14*0,65^2,3)</t>
  </si>
  <si>
    <t>10</t>
  </si>
  <si>
    <t>583373020</t>
  </si>
  <si>
    <t>štěrkopísek frakce 0-16</t>
  </si>
  <si>
    <t>399273499</t>
  </si>
  <si>
    <t>9,161"m3"*1,9"t/m3"</t>
  </si>
  <si>
    <t>11</t>
  </si>
  <si>
    <t>181301101</t>
  </si>
  <si>
    <t>Rozprostření a urovnání ornice v rovině nebo ve svahu sklonu do 1:5 při souvislé ploše do 500 m2, tl. vrstvy do 100 mm</t>
  </si>
  <si>
    <t>CS ÚRS 2014 02</t>
  </si>
  <si>
    <t>-6853560</t>
  </si>
  <si>
    <t>měřeno digitálně v CAD programu</t>
  </si>
  <si>
    <t>"úprava tělesa komunikace" 330,0</t>
  </si>
  <si>
    <t>12</t>
  </si>
  <si>
    <t>103715000</t>
  </si>
  <si>
    <t>Hnojiva humusová substrát pro trávníky A      VL</t>
  </si>
  <si>
    <t>CS ÚRS 2015 02</t>
  </si>
  <si>
    <t>502555272</t>
  </si>
  <si>
    <t>330,0*0,1</t>
  </si>
  <si>
    <t>13</t>
  </si>
  <si>
    <t>181411131</t>
  </si>
  <si>
    <t>Založení trávníku na půdě předem připravené plochy do 1000 m2 výsevem včetně utažení parkového v rovině nebo na svahu do 1:5</t>
  </si>
  <si>
    <t>-1589013243</t>
  </si>
  <si>
    <t>14</t>
  </si>
  <si>
    <t>005724720</t>
  </si>
  <si>
    <t>osiva pícnin směsi travní balení obvykle 25 kg technická - rovinná (10 kg)</t>
  </si>
  <si>
    <t>kg</t>
  </si>
  <si>
    <t>-616712869</t>
  </si>
  <si>
    <t>330*0,015 'Přepočtené koeficientem množství</t>
  </si>
  <si>
    <t>505692153</t>
  </si>
  <si>
    <t>"vjezd a manipulační plocha" 1150,0</t>
  </si>
  <si>
    <t>"parkovací stání" 150,0</t>
  </si>
  <si>
    <t>"pocházená dlažba" 51,0</t>
  </si>
  <si>
    <t>Zakládání</t>
  </si>
  <si>
    <t>16</t>
  </si>
  <si>
    <t>211561111</t>
  </si>
  <si>
    <t>Výplň kamenivem do rýh odvodňovacích žeber nebo trativodů bez zhutnění, s úpravou povrchu výplně kamenivem hrubým drceným frakce 4 až 16 mm</t>
  </si>
  <si>
    <t>312695256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</si>
  <si>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</si>
  <si>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"silniční drenáž" 0,4*0,3*120,0</t>
  </si>
  <si>
    <t>17</t>
  </si>
  <si>
    <t>212312111</t>
  </si>
  <si>
    <t>Lože pro trativody z betonu prostého</t>
  </si>
  <si>
    <t>-1062126942</t>
  </si>
  <si>
    <t xml:space="preserve">Poznámka k souboru cen:
1. V cenách jsou započteny i náklady na vyčištění dna rýh a na urovnání povrchu lože. 2. V ceně materiálu jsou započteny i náklady na prohození výkopku. </t>
  </si>
  <si>
    <t>"silniční drenáž" 0,4*0,1*120,0</t>
  </si>
  <si>
    <t>18</t>
  </si>
  <si>
    <t>212755216</t>
  </si>
  <si>
    <t>Trativody bez lože z drenážních trubek plastových flexibilních D 160 mm</t>
  </si>
  <si>
    <t>m</t>
  </si>
  <si>
    <t>-1560221470</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</si>
  <si>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</si>
  <si>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"silniční drenáž" 120,0</t>
  </si>
  <si>
    <t>Vodorovné konstrukce</t>
  </si>
  <si>
    <t>19</t>
  </si>
  <si>
    <t>452112111</t>
  </si>
  <si>
    <t>Osazení betonových dílců prstenců nebo rámů pod poklopy a mříže, výšky do 100 mm</t>
  </si>
  <si>
    <t>kus</t>
  </si>
  <si>
    <t>439696442</t>
  </si>
  <si>
    <t xml:space="preserve">Poznámka k souboru cen:
1. V cenách nejsou započteny náklady na dodávku betonových výrobků; tyto se oceňují ve specifikaci. </t>
  </si>
  <si>
    <t>"uliční vpusti" 4</t>
  </si>
  <si>
    <t>20</t>
  </si>
  <si>
    <t>592238210</t>
  </si>
  <si>
    <t>vpusť betonová uliční prstenec 18x66x10 cm</t>
  </si>
  <si>
    <t>152235151</t>
  </si>
  <si>
    <t>564851111</t>
  </si>
  <si>
    <t>Podklad ze štěrkodrti ŠD s rozprostřením a zhutněním, po zhutnění tl. 150 mm</t>
  </si>
  <si>
    <t>-2035018181</t>
  </si>
  <si>
    <t>"parkovací stání: ochranná vrstva" 150,0</t>
  </si>
  <si>
    <t>"parkovací stání: podkladní vrstva" 150,0</t>
  </si>
  <si>
    <t>22</t>
  </si>
  <si>
    <t>564861111</t>
  </si>
  <si>
    <t>Podklad ze štěrkodrti ŠD s rozprostřením a zhutněním, po zhutnění tl. 200 mm</t>
  </si>
  <si>
    <t>1226566835</t>
  </si>
  <si>
    <t>23</t>
  </si>
  <si>
    <t>567122114</t>
  </si>
  <si>
    <t>Podklad ze směsi stmelené cementem SC bez dilatačních spár, s rozprostřením a zhutněním SC C 8/10 (KSC I), po zhutnění tl. 150 mm</t>
  </si>
  <si>
    <t>-1316622000</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</si>
  <si>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</si>
  <si>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24</t>
  </si>
  <si>
    <t>569903311</t>
  </si>
  <si>
    <t>Zřízení zemních krajnic z hornin jakékoliv třídy se zhutněním</t>
  </si>
  <si>
    <t>580936537</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</si>
  <si>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</si>
  <si>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"měřeno digitálně v CAD programu" 45,0</t>
  </si>
  <si>
    <t>25</t>
  </si>
  <si>
    <t>583312000.1</t>
  </si>
  <si>
    <t>-466502722</t>
  </si>
  <si>
    <t>45,0*1,9"t/m3"</t>
  </si>
  <si>
    <t>26</t>
  </si>
  <si>
    <t>596211113</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</si>
  <si>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</si>
  <si>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1780564533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</si>
  <si>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</si>
  <si>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27</t>
  </si>
  <si>
    <t>592453130</t>
  </si>
  <si>
    <t>dlažba skladebná betonová základní 20x20x6 cm přírodní</t>
  </si>
  <si>
    <t>1266341680</t>
  </si>
  <si>
    <t>"odpočet hmatné dlažby" -7,0</t>
  </si>
  <si>
    <t>28</t>
  </si>
  <si>
    <t>592452670</t>
  </si>
  <si>
    <t>dlažba skladebná betonová základní pro nevidomé 20 x 10 x 6 cm barevná</t>
  </si>
  <si>
    <t>-2020518168</t>
  </si>
  <si>
    <t>"varovné a naváděcí pásy: pocházená dlažba" 7,0</t>
  </si>
  <si>
    <t>29</t>
  </si>
  <si>
    <t>596212213</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</si>
  <si>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300 m2</t>
  </si>
  <si>
    <t>673702945</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</si>
  <si>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</si>
  <si>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"vjezd, manipulační plocha" 1150,0</t>
  </si>
  <si>
    <t>30</t>
  </si>
  <si>
    <t>592453170</t>
  </si>
  <si>
    <t>dlažba skladebná betonová základní 20x20x8 cm přírodní</t>
  </si>
  <si>
    <t>-994980585</t>
  </si>
  <si>
    <t>Trubní vedení</t>
  </si>
  <si>
    <t>31</t>
  </si>
  <si>
    <t>895941111</t>
  </si>
  <si>
    <t>Zřízení vpusti kanalizační uliční z betonových dílců typ UV-50 normální</t>
  </si>
  <si>
    <t>944077107</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</si>
  <si>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</si>
  <si>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32</t>
  </si>
  <si>
    <t>592238520</t>
  </si>
  <si>
    <t>dno betonové pro uliční vpusť s kalovou prohlubní 45x30x5 cm</t>
  </si>
  <si>
    <t>53773231</t>
  </si>
  <si>
    <t>33</t>
  </si>
  <si>
    <t>592238540</t>
  </si>
  <si>
    <t>skruž betonová pro uliční vpusť s výtokovým otvorem PVC, 45x35x5 cm</t>
  </si>
  <si>
    <t>-1461001311</t>
  </si>
  <si>
    <t>34</t>
  </si>
  <si>
    <t>592238620</t>
  </si>
  <si>
    <t>skruž betonová pro uliční vpusť středová 45 x 29,5 x 5 cm</t>
  </si>
  <si>
    <t>1725690273</t>
  </si>
  <si>
    <t>3*4</t>
  </si>
  <si>
    <t>35</t>
  </si>
  <si>
    <t>592238580</t>
  </si>
  <si>
    <t>skruž betonová pro uliční vpusť horní 45 x 57 x 5 cm</t>
  </si>
  <si>
    <t>981064435</t>
  </si>
  <si>
    <t>36</t>
  </si>
  <si>
    <t>899202111</t>
  </si>
  <si>
    <t>Osazení mříží litinových včetně rámů a košů na bahno hmotnosti jednotlivě přes 50 do 100 kg</t>
  </si>
  <si>
    <t>-1014962369</t>
  </si>
  <si>
    <t xml:space="preserve">Poznámka k souboru cen:
1. V cenách nejsou započteny náklady na dodání mříží, rámů a košů na bahno; tyto náklady se oceňují ve specifikaci. </t>
  </si>
  <si>
    <t>"uliční vpusti" 4*1</t>
  </si>
  <si>
    <t>37</t>
  </si>
  <si>
    <t>592238780</t>
  </si>
  <si>
    <t>mříž vtoková pro uliční vpusti 500/500 mm</t>
  </si>
  <si>
    <t>-1204643538</t>
  </si>
  <si>
    <t>38</t>
  </si>
  <si>
    <t>914111111</t>
  </si>
  <si>
    <t>Montáž svislé dopravní značky základní velikosti do 1 m2 objímkami na sloupky nebo konzoly</t>
  </si>
  <si>
    <t>474857375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</si>
  <si>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</si>
  <si>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39</t>
  </si>
  <si>
    <t>404455530</t>
  </si>
  <si>
    <t>značka dopravní svislá retroreflexní fólie tř. 1, Al prolis, normální velikost</t>
  </si>
  <si>
    <t>856450119</t>
  </si>
  <si>
    <t>40</t>
  </si>
  <si>
    <t>914511112</t>
  </si>
  <si>
    <t>Montáž sloupku dopravních značek délky do 3,5 m do hliníkové patky</t>
  </si>
  <si>
    <t>-1931813522</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</si>
  <si>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</si>
  <si>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41</t>
  </si>
  <si>
    <t>404452250</t>
  </si>
  <si>
    <t>sloupek Zn 60 - 350</t>
  </si>
  <si>
    <t>1859220702</t>
  </si>
  <si>
    <t>42</t>
  </si>
  <si>
    <t>404452400</t>
  </si>
  <si>
    <t>patka hliníková pro sloupek D 60 mm</t>
  </si>
  <si>
    <t>444909989</t>
  </si>
  <si>
    <t>43</t>
  </si>
  <si>
    <t>404452530</t>
  </si>
  <si>
    <t>víčko plastové na sloupek 60</t>
  </si>
  <si>
    <t>-909382631</t>
  </si>
  <si>
    <t>44</t>
  </si>
  <si>
    <t>915231111</t>
  </si>
  <si>
    <t>Vodorovné dopravní značení stříkaným plastem přechody pro chodce, šipky, symboly nápisy bílé základní</t>
  </si>
  <si>
    <t>-2020516653</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</si>
  <si>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</si>
  <si>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"vymezení parkovacích stání" 2,0</t>
  </si>
  <si>
    <t>45</t>
  </si>
  <si>
    <t>916131213</t>
  </si>
  <si>
    <t>Osazení silničního obrubníku betonového se zřízením lože, s vyplněním a zatřením spár cementovou maltou stojatého s boční opěrou z betonu prostého tř. C 12/15, do lože z betonu prostého téže značky</t>
  </si>
  <si>
    <t>281811974</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</si>
  <si>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</si>
  <si>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"silniční obrubník: měřeno digitálně v CAD programu" 261,0</t>
  </si>
  <si>
    <t>"přejezdový obrubník: měřeno digitálně v CAD programu" 54,0</t>
  </si>
  <si>
    <t>46</t>
  </si>
  <si>
    <t>592174650</t>
  </si>
  <si>
    <t>obrubník betonový silniční vibrolisovaný 100x15x25 cm</t>
  </si>
  <si>
    <t>1487871865</t>
  </si>
  <si>
    <t>47</t>
  </si>
  <si>
    <t>592174680</t>
  </si>
  <si>
    <t>obrubník betonový silniční nájezdový vibrolisovaný 100x15x15 cm</t>
  </si>
  <si>
    <t>-59359886</t>
  </si>
  <si>
    <t>48</t>
  </si>
  <si>
    <t>916231213</t>
  </si>
  <si>
    <t>Osazení chodníkového obrubníku betonového se zřízením lože, s vyplněním a zatřením spár cementovou maltou stojatého s boční opěrou z betonu prostého tř. C 12/15, do lože z betonu prostého téže značky</t>
  </si>
  <si>
    <t>-1347821460</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</si>
  <si>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</si>
  <si>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"měřeno digitálně v CAD programu" 15,0</t>
  </si>
  <si>
    <t>49</t>
  </si>
  <si>
    <t>592174160</t>
  </si>
  <si>
    <t>obrubník betonový chodníkový 100x10x25 cm</t>
  </si>
  <si>
    <t>-1143518966</t>
  </si>
  <si>
    <t>50</t>
  </si>
  <si>
    <t>919112233</t>
  </si>
  <si>
    <t>Řezání dilatačních spár v živičném krytu vytvoření komůrky pro těsnící zálivku šířky 20 mm, hloubky 40 mm</t>
  </si>
  <si>
    <t>1212843582</t>
  </si>
  <si>
    <t xml:space="preserve">Poznámka k souboru cen:
1. V cenách jsou započteny i náklady na vyčištění spár po řezání. </t>
  </si>
  <si>
    <t>"zálivka mezi živicí a novým chodníkem - měřeno digitálně v CAD programu" 48,0</t>
  </si>
  <si>
    <t>51</t>
  </si>
  <si>
    <t>919122132</t>
  </si>
  <si>
    <t>Utěsnění dilatačních spár zálivkou za tepla v cementobetonovém nebo živičném krytu včetně adhezního nátěru s těsnicím profilem pod zálivkou, pro komůrky šířky 20 mm, hloubky 40 mm</t>
  </si>
  <si>
    <t>1935528260</t>
  </si>
  <si>
    <t xml:space="preserve">Poznámka k souboru cen:
1. V cenách jsou započteny i náklady na vyčištění spár před těsněním a zalitím a náklady na impregnaci, těsnění a zalití spár včetně dodání hmot. </t>
  </si>
  <si>
    <t>998</t>
  </si>
  <si>
    <t>Přesun hmot</t>
  </si>
  <si>
    <t>52</t>
  </si>
  <si>
    <t>998223011</t>
  </si>
  <si>
    <t>Přesun hmot pro pozemní komunikace s krytem dlážděným dopravní vzdálenost do 200 m jakékoliv délky objektu</t>
  </si>
  <si>
    <t>-1586728408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</si>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</sst>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4" fillId="0" borderId="13" xfId="0" applyNumberFormat="1" applyFont="1" applyBorder="1" applyAlignment="1">
      <alignment/>
    </xf>
    <xf numFmtId="166" fontId="34" fillId="0" borderId="14" xfId="0" applyNumberFormat="1" applyFont="1" applyBorder="1" applyAlignment="1">
      <alignment/>
    </xf>
    <xf numFmtId="4" fontId="35"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lignment horizontal="left"/>
    </xf>
    <xf numFmtId="0" fontId="7" fillId="0" borderId="0" xfId="0" applyFont="1" applyBorder="1" applyAlignment="1">
      <alignment horizontal="left"/>
    </xf>
    <xf numFmtId="4" fontId="7" fillId="0" borderId="0" xfId="0" applyNumberFormat="1" applyFont="1" applyBorder="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6" fillId="0" borderId="0" xfId="0" applyFont="1" applyAlignment="1">
      <alignment horizontal="lef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9" fillId="0" borderId="4" xfId="0" applyFont="1" applyBorder="1" applyAlignment="1">
      <alignment vertical="center"/>
    </xf>
    <xf numFmtId="0" fontId="36"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9" fillId="0" borderId="0" xfId="0" applyFont="1" applyAlignment="1">
      <alignment horizontal="lef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9" fillId="0" borderId="0" xfId="0" applyFont="1" applyAlignment="1">
      <alignment horizontal="left" vertical="center" wrapText="1"/>
    </xf>
    <xf numFmtId="167" fontId="9" fillId="0" borderId="0" xfId="0" applyNumberFormat="1" applyFont="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Alignment="1">
      <alignment horizontal="left"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7" fillId="0" borderId="0" xfId="0" applyFont="1" applyBorder="1" applyAlignment="1">
      <alignment vertical="center" wrapText="1"/>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0" fillId="0" borderId="0" xfId="0" applyNumberFormat="1"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4" fontId="28" fillId="0" borderId="0" xfId="0" applyNumberFormat="1" applyFont="1" applyAlignment="1">
      <alignment vertical="center"/>
    </xf>
    <xf numFmtId="0" fontId="28" fillId="0" borderId="0" xfId="0" applyFont="1" applyAlignment="1">
      <alignment vertical="center"/>
    </xf>
    <xf numFmtId="0" fontId="27" fillId="0" borderId="0" xfId="0" applyFont="1" applyAlignment="1">
      <alignment horizontal="left" vertical="center" wrapText="1"/>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6" fillId="6" borderId="0" xfId="0" applyFont="1" applyFill="1" applyAlignment="1">
      <alignment horizontal="center" vertical="center"/>
    </xf>
    <xf numFmtId="0" fontId="0" fillId="0" borderId="0" xfId="0"/>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53" t="s">
        <v>8</v>
      </c>
      <c r="AS2" s="354"/>
      <c r="AT2" s="354"/>
      <c r="AU2" s="354"/>
      <c r="AV2" s="354"/>
      <c r="AW2" s="354"/>
      <c r="AX2" s="354"/>
      <c r="AY2" s="354"/>
      <c r="AZ2" s="354"/>
      <c r="BA2" s="354"/>
      <c r="BB2" s="354"/>
      <c r="BC2" s="354"/>
      <c r="BD2" s="354"/>
      <c r="BE2" s="354"/>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20" t="s">
        <v>17</v>
      </c>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28"/>
      <c r="AQ5" s="30"/>
      <c r="BE5" s="318" t="s">
        <v>18</v>
      </c>
      <c r="BS5" s="23" t="s">
        <v>9</v>
      </c>
    </row>
    <row r="6" spans="2:71" ht="36.95" customHeight="1">
      <c r="B6" s="27"/>
      <c r="C6" s="28"/>
      <c r="D6" s="35" t="s">
        <v>19</v>
      </c>
      <c r="E6" s="28"/>
      <c r="F6" s="28"/>
      <c r="G6" s="28"/>
      <c r="H6" s="28"/>
      <c r="I6" s="28"/>
      <c r="J6" s="28"/>
      <c r="K6" s="322" t="s">
        <v>20</v>
      </c>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28"/>
      <c r="AQ6" s="30"/>
      <c r="BE6" s="319"/>
      <c r="BS6" s="23" t="s">
        <v>9</v>
      </c>
    </row>
    <row r="7" spans="2:71" ht="14.45" customHeight="1">
      <c r="B7" s="27"/>
      <c r="C7" s="28"/>
      <c r="D7" s="36" t="s">
        <v>21</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5</v>
      </c>
      <c r="AO7" s="28"/>
      <c r="AP7" s="28"/>
      <c r="AQ7" s="30"/>
      <c r="BE7" s="319"/>
      <c r="BS7" s="23" t="s">
        <v>9</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19"/>
      <c r="BS8" s="23" t="s">
        <v>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19"/>
      <c r="BS9" s="23" t="s">
        <v>9</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5</v>
      </c>
      <c r="AO10" s="28"/>
      <c r="AP10" s="28"/>
      <c r="AQ10" s="30"/>
      <c r="BE10" s="319"/>
      <c r="BS10" s="23" t="s">
        <v>9</v>
      </c>
    </row>
    <row r="11" spans="2:71" ht="18.4"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5</v>
      </c>
      <c r="AO11" s="28"/>
      <c r="AP11" s="28"/>
      <c r="AQ11" s="30"/>
      <c r="BE11" s="319"/>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19"/>
      <c r="BS12" s="23" t="s">
        <v>9</v>
      </c>
    </row>
    <row r="13" spans="2:71"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19"/>
      <c r="BS13" s="23" t="s">
        <v>9</v>
      </c>
    </row>
    <row r="14" spans="2:71" ht="13.5">
      <c r="B14" s="27"/>
      <c r="C14" s="28"/>
      <c r="D14" s="28"/>
      <c r="E14" s="323" t="s">
        <v>31</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6" t="s">
        <v>29</v>
      </c>
      <c r="AL14" s="28"/>
      <c r="AM14" s="28"/>
      <c r="AN14" s="38" t="s">
        <v>31</v>
      </c>
      <c r="AO14" s="28"/>
      <c r="AP14" s="28"/>
      <c r="AQ14" s="30"/>
      <c r="BE14" s="319"/>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19"/>
      <c r="BS15" s="23" t="s">
        <v>6</v>
      </c>
    </row>
    <row r="16" spans="2:71"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5</v>
      </c>
      <c r="AO16" s="28"/>
      <c r="AP16" s="28"/>
      <c r="AQ16" s="30"/>
      <c r="BE16" s="319"/>
      <c r="BS16" s="23" t="s">
        <v>6</v>
      </c>
    </row>
    <row r="17" spans="2:71" ht="18.4"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5</v>
      </c>
      <c r="AO17" s="28"/>
      <c r="AP17" s="28"/>
      <c r="AQ17" s="30"/>
      <c r="BE17" s="319"/>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19"/>
      <c r="BS18" s="23" t="s">
        <v>9</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19"/>
      <c r="BS19" s="23" t="s">
        <v>9</v>
      </c>
    </row>
    <row r="20" spans="2:71" ht="22.5" customHeight="1">
      <c r="B20" s="27"/>
      <c r="C20" s="28"/>
      <c r="D20" s="28"/>
      <c r="E20" s="325" t="s">
        <v>5</v>
      </c>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5"/>
      <c r="AI20" s="325"/>
      <c r="AJ20" s="325"/>
      <c r="AK20" s="325"/>
      <c r="AL20" s="325"/>
      <c r="AM20" s="325"/>
      <c r="AN20" s="325"/>
      <c r="AO20" s="28"/>
      <c r="AP20" s="28"/>
      <c r="AQ20" s="30"/>
      <c r="BE20" s="319"/>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19"/>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19"/>
    </row>
    <row r="23" spans="2:57" s="1" customFormat="1" ht="25.9" customHeight="1">
      <c r="B23" s="40"/>
      <c r="C23" s="41"/>
      <c r="D23" s="42" t="s">
        <v>35</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6">
        <f>ROUND(AG51,2)</f>
        <v>0</v>
      </c>
      <c r="AL23" s="327"/>
      <c r="AM23" s="327"/>
      <c r="AN23" s="327"/>
      <c r="AO23" s="327"/>
      <c r="AP23" s="41"/>
      <c r="AQ23" s="44"/>
      <c r="BE23" s="319"/>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19"/>
    </row>
    <row r="25" spans="2:57" s="1" customFormat="1" ht="13.5">
      <c r="B25" s="40"/>
      <c r="C25" s="41"/>
      <c r="D25" s="41"/>
      <c r="E25" s="41"/>
      <c r="F25" s="41"/>
      <c r="G25" s="41"/>
      <c r="H25" s="41"/>
      <c r="I25" s="41"/>
      <c r="J25" s="41"/>
      <c r="K25" s="41"/>
      <c r="L25" s="328" t="s">
        <v>36</v>
      </c>
      <c r="M25" s="328"/>
      <c r="N25" s="328"/>
      <c r="O25" s="328"/>
      <c r="P25" s="41"/>
      <c r="Q25" s="41"/>
      <c r="R25" s="41"/>
      <c r="S25" s="41"/>
      <c r="T25" s="41"/>
      <c r="U25" s="41"/>
      <c r="V25" s="41"/>
      <c r="W25" s="328" t="s">
        <v>37</v>
      </c>
      <c r="X25" s="328"/>
      <c r="Y25" s="328"/>
      <c r="Z25" s="328"/>
      <c r="AA25" s="328"/>
      <c r="AB25" s="328"/>
      <c r="AC25" s="328"/>
      <c r="AD25" s="328"/>
      <c r="AE25" s="328"/>
      <c r="AF25" s="41"/>
      <c r="AG25" s="41"/>
      <c r="AH25" s="41"/>
      <c r="AI25" s="41"/>
      <c r="AJ25" s="41"/>
      <c r="AK25" s="328" t="s">
        <v>38</v>
      </c>
      <c r="AL25" s="328"/>
      <c r="AM25" s="328"/>
      <c r="AN25" s="328"/>
      <c r="AO25" s="328"/>
      <c r="AP25" s="41"/>
      <c r="AQ25" s="44"/>
      <c r="BE25" s="319"/>
    </row>
    <row r="26" spans="2:57" s="2" customFormat="1" ht="14.45" customHeight="1">
      <c r="B26" s="46"/>
      <c r="C26" s="47"/>
      <c r="D26" s="48" t="s">
        <v>39</v>
      </c>
      <c r="E26" s="47"/>
      <c r="F26" s="48" t="s">
        <v>40</v>
      </c>
      <c r="G26" s="47"/>
      <c r="H26" s="47"/>
      <c r="I26" s="47"/>
      <c r="J26" s="47"/>
      <c r="K26" s="47"/>
      <c r="L26" s="329">
        <v>0.21</v>
      </c>
      <c r="M26" s="330"/>
      <c r="N26" s="330"/>
      <c r="O26" s="330"/>
      <c r="P26" s="47"/>
      <c r="Q26" s="47"/>
      <c r="R26" s="47"/>
      <c r="S26" s="47"/>
      <c r="T26" s="47"/>
      <c r="U26" s="47"/>
      <c r="V26" s="47"/>
      <c r="W26" s="331">
        <f>ROUND(AZ51,2)</f>
        <v>0</v>
      </c>
      <c r="X26" s="330"/>
      <c r="Y26" s="330"/>
      <c r="Z26" s="330"/>
      <c r="AA26" s="330"/>
      <c r="AB26" s="330"/>
      <c r="AC26" s="330"/>
      <c r="AD26" s="330"/>
      <c r="AE26" s="330"/>
      <c r="AF26" s="47"/>
      <c r="AG26" s="47"/>
      <c r="AH26" s="47"/>
      <c r="AI26" s="47"/>
      <c r="AJ26" s="47"/>
      <c r="AK26" s="331">
        <f>ROUND(AV51,2)</f>
        <v>0</v>
      </c>
      <c r="AL26" s="330"/>
      <c r="AM26" s="330"/>
      <c r="AN26" s="330"/>
      <c r="AO26" s="330"/>
      <c r="AP26" s="47"/>
      <c r="AQ26" s="49"/>
      <c r="BE26" s="319"/>
    </row>
    <row r="27" spans="2:57" s="2" customFormat="1" ht="14.45" customHeight="1">
      <c r="B27" s="46"/>
      <c r="C27" s="47"/>
      <c r="D27" s="47"/>
      <c r="E27" s="47"/>
      <c r="F27" s="48" t="s">
        <v>41</v>
      </c>
      <c r="G27" s="47"/>
      <c r="H27" s="47"/>
      <c r="I27" s="47"/>
      <c r="J27" s="47"/>
      <c r="K27" s="47"/>
      <c r="L27" s="329">
        <v>0.15</v>
      </c>
      <c r="M27" s="330"/>
      <c r="N27" s="330"/>
      <c r="O27" s="330"/>
      <c r="P27" s="47"/>
      <c r="Q27" s="47"/>
      <c r="R27" s="47"/>
      <c r="S27" s="47"/>
      <c r="T27" s="47"/>
      <c r="U27" s="47"/>
      <c r="V27" s="47"/>
      <c r="W27" s="331">
        <f>ROUND(BA51,2)</f>
        <v>0</v>
      </c>
      <c r="X27" s="330"/>
      <c r="Y27" s="330"/>
      <c r="Z27" s="330"/>
      <c r="AA27" s="330"/>
      <c r="AB27" s="330"/>
      <c r="AC27" s="330"/>
      <c r="AD27" s="330"/>
      <c r="AE27" s="330"/>
      <c r="AF27" s="47"/>
      <c r="AG27" s="47"/>
      <c r="AH27" s="47"/>
      <c r="AI27" s="47"/>
      <c r="AJ27" s="47"/>
      <c r="AK27" s="331">
        <f>ROUND(AW51,2)</f>
        <v>0</v>
      </c>
      <c r="AL27" s="330"/>
      <c r="AM27" s="330"/>
      <c r="AN27" s="330"/>
      <c r="AO27" s="330"/>
      <c r="AP27" s="47"/>
      <c r="AQ27" s="49"/>
      <c r="BE27" s="319"/>
    </row>
    <row r="28" spans="2:57" s="2" customFormat="1" ht="14.45" customHeight="1" hidden="1">
      <c r="B28" s="46"/>
      <c r="C28" s="47"/>
      <c r="D28" s="47"/>
      <c r="E28" s="47"/>
      <c r="F28" s="48" t="s">
        <v>42</v>
      </c>
      <c r="G28" s="47"/>
      <c r="H28" s="47"/>
      <c r="I28" s="47"/>
      <c r="J28" s="47"/>
      <c r="K28" s="47"/>
      <c r="L28" s="329">
        <v>0.21</v>
      </c>
      <c r="M28" s="330"/>
      <c r="N28" s="330"/>
      <c r="O28" s="330"/>
      <c r="P28" s="47"/>
      <c r="Q28" s="47"/>
      <c r="R28" s="47"/>
      <c r="S28" s="47"/>
      <c r="T28" s="47"/>
      <c r="U28" s="47"/>
      <c r="V28" s="47"/>
      <c r="W28" s="331">
        <f>ROUND(BB51,2)</f>
        <v>0</v>
      </c>
      <c r="X28" s="330"/>
      <c r="Y28" s="330"/>
      <c r="Z28" s="330"/>
      <c r="AA28" s="330"/>
      <c r="AB28" s="330"/>
      <c r="AC28" s="330"/>
      <c r="AD28" s="330"/>
      <c r="AE28" s="330"/>
      <c r="AF28" s="47"/>
      <c r="AG28" s="47"/>
      <c r="AH28" s="47"/>
      <c r="AI28" s="47"/>
      <c r="AJ28" s="47"/>
      <c r="AK28" s="331">
        <v>0</v>
      </c>
      <c r="AL28" s="330"/>
      <c r="AM28" s="330"/>
      <c r="AN28" s="330"/>
      <c r="AO28" s="330"/>
      <c r="AP28" s="47"/>
      <c r="AQ28" s="49"/>
      <c r="BE28" s="319"/>
    </row>
    <row r="29" spans="2:57" s="2" customFormat="1" ht="14.45" customHeight="1" hidden="1">
      <c r="B29" s="46"/>
      <c r="C29" s="47"/>
      <c r="D29" s="47"/>
      <c r="E29" s="47"/>
      <c r="F29" s="48" t="s">
        <v>43</v>
      </c>
      <c r="G29" s="47"/>
      <c r="H29" s="47"/>
      <c r="I29" s="47"/>
      <c r="J29" s="47"/>
      <c r="K29" s="47"/>
      <c r="L29" s="329">
        <v>0.15</v>
      </c>
      <c r="M29" s="330"/>
      <c r="N29" s="330"/>
      <c r="O29" s="330"/>
      <c r="P29" s="47"/>
      <c r="Q29" s="47"/>
      <c r="R29" s="47"/>
      <c r="S29" s="47"/>
      <c r="T29" s="47"/>
      <c r="U29" s="47"/>
      <c r="V29" s="47"/>
      <c r="W29" s="331">
        <f>ROUND(BC51,2)</f>
        <v>0</v>
      </c>
      <c r="X29" s="330"/>
      <c r="Y29" s="330"/>
      <c r="Z29" s="330"/>
      <c r="AA29" s="330"/>
      <c r="AB29" s="330"/>
      <c r="AC29" s="330"/>
      <c r="AD29" s="330"/>
      <c r="AE29" s="330"/>
      <c r="AF29" s="47"/>
      <c r="AG29" s="47"/>
      <c r="AH29" s="47"/>
      <c r="AI29" s="47"/>
      <c r="AJ29" s="47"/>
      <c r="AK29" s="331">
        <v>0</v>
      </c>
      <c r="AL29" s="330"/>
      <c r="AM29" s="330"/>
      <c r="AN29" s="330"/>
      <c r="AO29" s="330"/>
      <c r="AP29" s="47"/>
      <c r="AQ29" s="49"/>
      <c r="BE29" s="319"/>
    </row>
    <row r="30" spans="2:57" s="2" customFormat="1" ht="14.45" customHeight="1" hidden="1">
      <c r="B30" s="46"/>
      <c r="C30" s="47"/>
      <c r="D30" s="47"/>
      <c r="E30" s="47"/>
      <c r="F30" s="48" t="s">
        <v>44</v>
      </c>
      <c r="G30" s="47"/>
      <c r="H30" s="47"/>
      <c r="I30" s="47"/>
      <c r="J30" s="47"/>
      <c r="K30" s="47"/>
      <c r="L30" s="329">
        <v>0</v>
      </c>
      <c r="M30" s="330"/>
      <c r="N30" s="330"/>
      <c r="O30" s="330"/>
      <c r="P30" s="47"/>
      <c r="Q30" s="47"/>
      <c r="R30" s="47"/>
      <c r="S30" s="47"/>
      <c r="T30" s="47"/>
      <c r="U30" s="47"/>
      <c r="V30" s="47"/>
      <c r="W30" s="331">
        <f>ROUND(BD51,2)</f>
        <v>0</v>
      </c>
      <c r="X30" s="330"/>
      <c r="Y30" s="330"/>
      <c r="Z30" s="330"/>
      <c r="AA30" s="330"/>
      <c r="AB30" s="330"/>
      <c r="AC30" s="330"/>
      <c r="AD30" s="330"/>
      <c r="AE30" s="330"/>
      <c r="AF30" s="47"/>
      <c r="AG30" s="47"/>
      <c r="AH30" s="47"/>
      <c r="AI30" s="47"/>
      <c r="AJ30" s="47"/>
      <c r="AK30" s="331">
        <v>0</v>
      </c>
      <c r="AL30" s="330"/>
      <c r="AM30" s="330"/>
      <c r="AN30" s="330"/>
      <c r="AO30" s="330"/>
      <c r="AP30" s="47"/>
      <c r="AQ30" s="49"/>
      <c r="BE30" s="319"/>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19"/>
    </row>
    <row r="32" spans="2:57" s="1" customFormat="1" ht="25.9" customHeight="1">
      <c r="B32" s="40"/>
      <c r="C32" s="50"/>
      <c r="D32" s="51" t="s">
        <v>45</v>
      </c>
      <c r="E32" s="52"/>
      <c r="F32" s="52"/>
      <c r="G32" s="52"/>
      <c r="H32" s="52"/>
      <c r="I32" s="52"/>
      <c r="J32" s="52"/>
      <c r="K32" s="52"/>
      <c r="L32" s="52"/>
      <c r="M32" s="52"/>
      <c r="N32" s="52"/>
      <c r="O32" s="52"/>
      <c r="P32" s="52"/>
      <c r="Q32" s="52"/>
      <c r="R32" s="52"/>
      <c r="S32" s="52"/>
      <c r="T32" s="53" t="s">
        <v>46</v>
      </c>
      <c r="U32" s="52"/>
      <c r="V32" s="52"/>
      <c r="W32" s="52"/>
      <c r="X32" s="332" t="s">
        <v>47</v>
      </c>
      <c r="Y32" s="333"/>
      <c r="Z32" s="333"/>
      <c r="AA32" s="333"/>
      <c r="AB32" s="333"/>
      <c r="AC32" s="52"/>
      <c r="AD32" s="52"/>
      <c r="AE32" s="52"/>
      <c r="AF32" s="52"/>
      <c r="AG32" s="52"/>
      <c r="AH32" s="52"/>
      <c r="AI32" s="52"/>
      <c r="AJ32" s="52"/>
      <c r="AK32" s="334">
        <f>SUM(AK23:AK30)</f>
        <v>0</v>
      </c>
      <c r="AL32" s="333"/>
      <c r="AM32" s="333"/>
      <c r="AN32" s="333"/>
      <c r="AO32" s="335"/>
      <c r="AP32" s="50"/>
      <c r="AQ32" s="54"/>
      <c r="BE32" s="319"/>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44" s="1" customFormat="1" ht="36.95" customHeight="1">
      <c r="B39" s="40"/>
      <c r="C39" s="60" t="s">
        <v>48</v>
      </c>
      <c r="AR39" s="40"/>
    </row>
    <row r="40" spans="2:44" s="1" customFormat="1" ht="6.95" customHeight="1">
      <c r="B40" s="40"/>
      <c r="AR40" s="40"/>
    </row>
    <row r="41" spans="2:44" s="3" customFormat="1" ht="14.45" customHeight="1">
      <c r="B41" s="61"/>
      <c r="C41" s="62" t="s">
        <v>16</v>
      </c>
      <c r="L41" s="3" t="str">
        <f>K5</f>
        <v>cPWB</v>
      </c>
      <c r="AR41" s="61"/>
    </row>
    <row r="42" spans="2:44" s="4" customFormat="1" ht="36.95" customHeight="1">
      <c r="B42" s="63"/>
      <c r="C42" s="64" t="s">
        <v>19</v>
      </c>
      <c r="L42" s="336" t="str">
        <f>K6</f>
        <v>Novostavba administrativně výrobního objektu Powerbridge Popůvky</v>
      </c>
      <c r="M42" s="337"/>
      <c r="N42" s="337"/>
      <c r="O42" s="337"/>
      <c r="P42" s="337"/>
      <c r="Q42" s="337"/>
      <c r="R42" s="337"/>
      <c r="S42" s="337"/>
      <c r="T42" s="337"/>
      <c r="U42" s="337"/>
      <c r="V42" s="337"/>
      <c r="W42" s="337"/>
      <c r="X42" s="337"/>
      <c r="Y42" s="337"/>
      <c r="Z42" s="337"/>
      <c r="AA42" s="337"/>
      <c r="AB42" s="337"/>
      <c r="AC42" s="337"/>
      <c r="AD42" s="337"/>
      <c r="AE42" s="337"/>
      <c r="AF42" s="337"/>
      <c r="AG42" s="337"/>
      <c r="AH42" s="337"/>
      <c r="AI42" s="337"/>
      <c r="AJ42" s="337"/>
      <c r="AK42" s="337"/>
      <c r="AL42" s="337"/>
      <c r="AM42" s="337"/>
      <c r="AN42" s="337"/>
      <c r="AO42" s="337"/>
      <c r="AR42" s="63"/>
    </row>
    <row r="43" spans="2:44" s="1" customFormat="1" ht="6.95" customHeight="1">
      <c r="B43" s="40"/>
      <c r="AR43" s="40"/>
    </row>
    <row r="44" spans="2:44" s="1" customFormat="1" ht="13.5">
      <c r="B44" s="40"/>
      <c r="C44" s="62" t="s">
        <v>23</v>
      </c>
      <c r="L44" s="65" t="str">
        <f>IF(K8="","",K8)</f>
        <v xml:space="preserve"> </v>
      </c>
      <c r="AI44" s="62" t="s">
        <v>25</v>
      </c>
      <c r="AM44" s="338" t="str">
        <f>IF(AN8="","",AN8)</f>
        <v>13.3.2017</v>
      </c>
      <c r="AN44" s="338"/>
      <c r="AR44" s="40"/>
    </row>
    <row r="45" spans="2:44" s="1" customFormat="1" ht="6.95" customHeight="1">
      <c r="B45" s="40"/>
      <c r="AR45" s="40"/>
    </row>
    <row r="46" spans="2:56" s="1" customFormat="1" ht="13.5">
      <c r="B46" s="40"/>
      <c r="C46" s="62" t="s">
        <v>27</v>
      </c>
      <c r="L46" s="3" t="str">
        <f>IF(E11="","",E11)</f>
        <v xml:space="preserve"> </v>
      </c>
      <c r="AI46" s="62" t="s">
        <v>32</v>
      </c>
      <c r="AM46" s="339" t="str">
        <f>IF(E17="","",E17)</f>
        <v xml:space="preserve"> </v>
      </c>
      <c r="AN46" s="339"/>
      <c r="AO46" s="339"/>
      <c r="AP46" s="339"/>
      <c r="AR46" s="40"/>
      <c r="AS46" s="340" t="s">
        <v>49</v>
      </c>
      <c r="AT46" s="341"/>
      <c r="AU46" s="67"/>
      <c r="AV46" s="67"/>
      <c r="AW46" s="67"/>
      <c r="AX46" s="67"/>
      <c r="AY46" s="67"/>
      <c r="AZ46" s="67"/>
      <c r="BA46" s="67"/>
      <c r="BB46" s="67"/>
      <c r="BC46" s="67"/>
      <c r="BD46" s="68"/>
    </row>
    <row r="47" spans="2:56" s="1" customFormat="1" ht="13.5">
      <c r="B47" s="40"/>
      <c r="C47" s="62" t="s">
        <v>30</v>
      </c>
      <c r="L47" s="3" t="str">
        <f>IF(E14="Vyplň údaj","",E14)</f>
        <v/>
      </c>
      <c r="AR47" s="40"/>
      <c r="AS47" s="342"/>
      <c r="AT47" s="343"/>
      <c r="AU47" s="41"/>
      <c r="AV47" s="41"/>
      <c r="AW47" s="41"/>
      <c r="AX47" s="41"/>
      <c r="AY47" s="41"/>
      <c r="AZ47" s="41"/>
      <c r="BA47" s="41"/>
      <c r="BB47" s="41"/>
      <c r="BC47" s="41"/>
      <c r="BD47" s="69"/>
    </row>
    <row r="48" spans="2:56" s="1" customFormat="1" ht="10.9" customHeight="1">
      <c r="B48" s="40"/>
      <c r="AR48" s="40"/>
      <c r="AS48" s="342"/>
      <c r="AT48" s="343"/>
      <c r="AU48" s="41"/>
      <c r="AV48" s="41"/>
      <c r="AW48" s="41"/>
      <c r="AX48" s="41"/>
      <c r="AY48" s="41"/>
      <c r="AZ48" s="41"/>
      <c r="BA48" s="41"/>
      <c r="BB48" s="41"/>
      <c r="BC48" s="41"/>
      <c r="BD48" s="69"/>
    </row>
    <row r="49" spans="2:56" s="1" customFormat="1" ht="29.25" customHeight="1">
      <c r="B49" s="40"/>
      <c r="C49" s="344" t="s">
        <v>50</v>
      </c>
      <c r="D49" s="345"/>
      <c r="E49" s="345"/>
      <c r="F49" s="345"/>
      <c r="G49" s="345"/>
      <c r="H49" s="70"/>
      <c r="I49" s="346" t="s">
        <v>51</v>
      </c>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7" t="s">
        <v>52</v>
      </c>
      <c r="AH49" s="345"/>
      <c r="AI49" s="345"/>
      <c r="AJ49" s="345"/>
      <c r="AK49" s="345"/>
      <c r="AL49" s="345"/>
      <c r="AM49" s="345"/>
      <c r="AN49" s="346" t="s">
        <v>53</v>
      </c>
      <c r="AO49" s="345"/>
      <c r="AP49" s="345"/>
      <c r="AQ49" s="71" t="s">
        <v>54</v>
      </c>
      <c r="AR49" s="40"/>
      <c r="AS49" s="72" t="s">
        <v>55</v>
      </c>
      <c r="AT49" s="73" t="s">
        <v>56</v>
      </c>
      <c r="AU49" s="73" t="s">
        <v>57</v>
      </c>
      <c r="AV49" s="73" t="s">
        <v>58</v>
      </c>
      <c r="AW49" s="73" t="s">
        <v>59</v>
      </c>
      <c r="AX49" s="73" t="s">
        <v>60</v>
      </c>
      <c r="AY49" s="73" t="s">
        <v>61</v>
      </c>
      <c r="AZ49" s="73" t="s">
        <v>62</v>
      </c>
      <c r="BA49" s="73" t="s">
        <v>63</v>
      </c>
      <c r="BB49" s="73" t="s">
        <v>64</v>
      </c>
      <c r="BC49" s="73" t="s">
        <v>65</v>
      </c>
      <c r="BD49" s="74" t="s">
        <v>66</v>
      </c>
    </row>
    <row r="50" spans="2:56" s="1" customFormat="1" ht="10.9" customHeight="1">
      <c r="B50" s="40"/>
      <c r="AR50" s="40"/>
      <c r="AS50" s="75"/>
      <c r="AT50" s="67"/>
      <c r="AU50" s="67"/>
      <c r="AV50" s="67"/>
      <c r="AW50" s="67"/>
      <c r="AX50" s="67"/>
      <c r="AY50" s="67"/>
      <c r="AZ50" s="67"/>
      <c r="BA50" s="67"/>
      <c r="BB50" s="67"/>
      <c r="BC50" s="67"/>
      <c r="BD50" s="68"/>
    </row>
    <row r="51" spans="2:90" s="4" customFormat="1" ht="32.45" customHeight="1">
      <c r="B51" s="63"/>
      <c r="C51" s="76" t="s">
        <v>67</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51">
        <f>ROUND(SUM(AG52:AG53),2)</f>
        <v>0</v>
      </c>
      <c r="AH51" s="351"/>
      <c r="AI51" s="351"/>
      <c r="AJ51" s="351"/>
      <c r="AK51" s="351"/>
      <c r="AL51" s="351"/>
      <c r="AM51" s="351"/>
      <c r="AN51" s="352">
        <f>SUM(AG51,AT51)</f>
        <v>0</v>
      </c>
      <c r="AO51" s="352"/>
      <c r="AP51" s="352"/>
      <c r="AQ51" s="78" t="s">
        <v>5</v>
      </c>
      <c r="AR51" s="63"/>
      <c r="AS51" s="79">
        <f>ROUND(SUM(AS52:AS53),2)</f>
        <v>0</v>
      </c>
      <c r="AT51" s="80">
        <f>ROUND(SUM(AV51:AW51),2)</f>
        <v>0</v>
      </c>
      <c r="AU51" s="81">
        <f>ROUND(SUM(AU52:AU53),5)</f>
        <v>0</v>
      </c>
      <c r="AV51" s="80">
        <f>ROUND(AZ51*L26,2)</f>
        <v>0</v>
      </c>
      <c r="AW51" s="80">
        <f>ROUND(BA51*L27,2)</f>
        <v>0</v>
      </c>
      <c r="AX51" s="80">
        <f>ROUND(BB51*L26,2)</f>
        <v>0</v>
      </c>
      <c r="AY51" s="80">
        <f>ROUND(BC51*L27,2)</f>
        <v>0</v>
      </c>
      <c r="AZ51" s="80">
        <f>ROUND(SUM(AZ52:AZ53),2)</f>
        <v>0</v>
      </c>
      <c r="BA51" s="80">
        <f>ROUND(SUM(BA52:BA53),2)</f>
        <v>0</v>
      </c>
      <c r="BB51" s="80">
        <f>ROUND(SUM(BB52:BB53),2)</f>
        <v>0</v>
      </c>
      <c r="BC51" s="80">
        <f>ROUND(SUM(BC52:BC53),2)</f>
        <v>0</v>
      </c>
      <c r="BD51" s="82">
        <f>ROUND(SUM(BD52:BD53),2)</f>
        <v>0</v>
      </c>
      <c r="BS51" s="64" t="s">
        <v>68</v>
      </c>
      <c r="BT51" s="64" t="s">
        <v>69</v>
      </c>
      <c r="BU51" s="83" t="s">
        <v>70</v>
      </c>
      <c r="BV51" s="64" t="s">
        <v>71</v>
      </c>
      <c r="BW51" s="64" t="s">
        <v>7</v>
      </c>
      <c r="BX51" s="64" t="s">
        <v>72</v>
      </c>
      <c r="CL51" s="64" t="s">
        <v>5</v>
      </c>
    </row>
    <row r="52" spans="1:91" s="5" customFormat="1" ht="22.5" customHeight="1">
      <c r="A52" s="84" t="s">
        <v>73</v>
      </c>
      <c r="B52" s="85"/>
      <c r="C52" s="86"/>
      <c r="D52" s="350" t="s">
        <v>74</v>
      </c>
      <c r="E52" s="350"/>
      <c r="F52" s="350"/>
      <c r="G52" s="350"/>
      <c r="H52" s="350"/>
      <c r="I52" s="87"/>
      <c r="J52" s="350" t="s">
        <v>75</v>
      </c>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48">
        <f>'200.1 - Komunikace a park...'!J27</f>
        <v>0</v>
      </c>
      <c r="AH52" s="349"/>
      <c r="AI52" s="349"/>
      <c r="AJ52" s="349"/>
      <c r="AK52" s="349"/>
      <c r="AL52" s="349"/>
      <c r="AM52" s="349"/>
      <c r="AN52" s="348">
        <f>SUM(AG52,AT52)</f>
        <v>0</v>
      </c>
      <c r="AO52" s="349"/>
      <c r="AP52" s="349"/>
      <c r="AQ52" s="88" t="s">
        <v>76</v>
      </c>
      <c r="AR52" s="85"/>
      <c r="AS52" s="89">
        <v>0</v>
      </c>
      <c r="AT52" s="90">
        <f>ROUND(SUM(AV52:AW52),2)</f>
        <v>0</v>
      </c>
      <c r="AU52" s="91">
        <f>'200.1 - Komunikace a park...'!P80</f>
        <v>0</v>
      </c>
      <c r="AV52" s="90">
        <f>'200.1 - Komunikace a park...'!J30</f>
        <v>0</v>
      </c>
      <c r="AW52" s="90">
        <f>'200.1 - Komunikace a park...'!J31</f>
        <v>0</v>
      </c>
      <c r="AX52" s="90">
        <f>'200.1 - Komunikace a park...'!J32</f>
        <v>0</v>
      </c>
      <c r="AY52" s="90">
        <f>'200.1 - Komunikace a park...'!J33</f>
        <v>0</v>
      </c>
      <c r="AZ52" s="90">
        <f>'200.1 - Komunikace a park...'!F30</f>
        <v>0</v>
      </c>
      <c r="BA52" s="90">
        <f>'200.1 - Komunikace a park...'!F31</f>
        <v>0</v>
      </c>
      <c r="BB52" s="90">
        <f>'200.1 - Komunikace a park...'!F32</f>
        <v>0</v>
      </c>
      <c r="BC52" s="90">
        <f>'200.1 - Komunikace a park...'!F33</f>
        <v>0</v>
      </c>
      <c r="BD52" s="92">
        <f>'200.1 - Komunikace a park...'!F34</f>
        <v>0</v>
      </c>
      <c r="BT52" s="93" t="s">
        <v>77</v>
      </c>
      <c r="BV52" s="93" t="s">
        <v>71</v>
      </c>
      <c r="BW52" s="93" t="s">
        <v>78</v>
      </c>
      <c r="BX52" s="93" t="s">
        <v>7</v>
      </c>
      <c r="CL52" s="93" t="s">
        <v>5</v>
      </c>
      <c r="CM52" s="93" t="s">
        <v>79</v>
      </c>
    </row>
    <row r="53" spans="1:91" s="5" customFormat="1" ht="22.5" customHeight="1">
      <c r="A53" s="84" t="s">
        <v>73</v>
      </c>
      <c r="B53" s="85"/>
      <c r="C53" s="86"/>
      <c r="D53" s="350" t="s">
        <v>80</v>
      </c>
      <c r="E53" s="350"/>
      <c r="F53" s="350"/>
      <c r="G53" s="350"/>
      <c r="H53" s="350"/>
      <c r="I53" s="87"/>
      <c r="J53" s="350" t="s">
        <v>75</v>
      </c>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48">
        <f>'200.2 - Komunikace a park...'!J27</f>
        <v>0</v>
      </c>
      <c r="AH53" s="349"/>
      <c r="AI53" s="349"/>
      <c r="AJ53" s="349"/>
      <c r="AK53" s="349"/>
      <c r="AL53" s="349"/>
      <c r="AM53" s="349"/>
      <c r="AN53" s="348">
        <f>SUM(AG53,AT53)</f>
        <v>0</v>
      </c>
      <c r="AO53" s="349"/>
      <c r="AP53" s="349"/>
      <c r="AQ53" s="88" t="s">
        <v>76</v>
      </c>
      <c r="AR53" s="85"/>
      <c r="AS53" s="94">
        <v>0</v>
      </c>
      <c r="AT53" s="95">
        <f>ROUND(SUM(AV53:AW53),2)</f>
        <v>0</v>
      </c>
      <c r="AU53" s="96">
        <f>'200.2 - Komunikace a park...'!P84</f>
        <v>0</v>
      </c>
      <c r="AV53" s="95">
        <f>'200.2 - Komunikace a park...'!J30</f>
        <v>0</v>
      </c>
      <c r="AW53" s="95">
        <f>'200.2 - Komunikace a park...'!J31</f>
        <v>0</v>
      </c>
      <c r="AX53" s="95">
        <f>'200.2 - Komunikace a park...'!J32</f>
        <v>0</v>
      </c>
      <c r="AY53" s="95">
        <f>'200.2 - Komunikace a park...'!J33</f>
        <v>0</v>
      </c>
      <c r="AZ53" s="95">
        <f>'200.2 - Komunikace a park...'!F30</f>
        <v>0</v>
      </c>
      <c r="BA53" s="95">
        <f>'200.2 - Komunikace a park...'!F31</f>
        <v>0</v>
      </c>
      <c r="BB53" s="95">
        <f>'200.2 - Komunikace a park...'!F32</f>
        <v>0</v>
      </c>
      <c r="BC53" s="95">
        <f>'200.2 - Komunikace a park...'!F33</f>
        <v>0</v>
      </c>
      <c r="BD53" s="97">
        <f>'200.2 - Komunikace a park...'!F34</f>
        <v>0</v>
      </c>
      <c r="BT53" s="93" t="s">
        <v>77</v>
      </c>
      <c r="BV53" s="93" t="s">
        <v>71</v>
      </c>
      <c r="BW53" s="93" t="s">
        <v>81</v>
      </c>
      <c r="BX53" s="93" t="s">
        <v>7</v>
      </c>
      <c r="CL53" s="93" t="s">
        <v>5</v>
      </c>
      <c r="CM53" s="93" t="s">
        <v>79</v>
      </c>
    </row>
    <row r="54" spans="2:44" s="1" customFormat="1" ht="30" customHeight="1">
      <c r="B54" s="40"/>
      <c r="AR54" s="40"/>
    </row>
    <row r="55" spans="2:44" s="1" customFormat="1" ht="6.95" customHeight="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40"/>
    </row>
  </sheetData>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200.1 - Komunikace a park...'!C2" display="/"/>
    <hyperlink ref="A53" location="'200.2 - Komunikace a park...'!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82</v>
      </c>
      <c r="G1" s="362" t="s">
        <v>83</v>
      </c>
      <c r="H1" s="362"/>
      <c r="I1" s="102"/>
      <c r="J1" s="101" t="s">
        <v>84</v>
      </c>
      <c r="K1" s="100" t="s">
        <v>85</v>
      </c>
      <c r="L1" s="101" t="s">
        <v>86</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3" t="s">
        <v>8</v>
      </c>
      <c r="M2" s="354"/>
      <c r="N2" s="354"/>
      <c r="O2" s="354"/>
      <c r="P2" s="354"/>
      <c r="Q2" s="354"/>
      <c r="R2" s="354"/>
      <c r="S2" s="354"/>
      <c r="T2" s="354"/>
      <c r="U2" s="354"/>
      <c r="V2" s="354"/>
      <c r="AT2" s="23" t="s">
        <v>78</v>
      </c>
    </row>
    <row r="3" spans="2:46" ht="6.95" customHeight="1">
      <c r="B3" s="24"/>
      <c r="C3" s="25"/>
      <c r="D3" s="25"/>
      <c r="E3" s="25"/>
      <c r="F3" s="25"/>
      <c r="G3" s="25"/>
      <c r="H3" s="25"/>
      <c r="I3" s="103"/>
      <c r="J3" s="25"/>
      <c r="K3" s="26"/>
      <c r="AT3" s="23" t="s">
        <v>79</v>
      </c>
    </row>
    <row r="4" spans="2:46" ht="36.95" customHeight="1">
      <c r="B4" s="27"/>
      <c r="C4" s="28"/>
      <c r="D4" s="29" t="s">
        <v>87</v>
      </c>
      <c r="E4" s="28"/>
      <c r="F4" s="28"/>
      <c r="G4" s="28"/>
      <c r="H4" s="28"/>
      <c r="I4" s="104"/>
      <c r="J4" s="28"/>
      <c r="K4" s="30"/>
      <c r="M4" s="31" t="s">
        <v>13</v>
      </c>
      <c r="AT4" s="23" t="s">
        <v>6</v>
      </c>
    </row>
    <row r="5" spans="2:11" ht="6.95" customHeight="1">
      <c r="B5" s="27"/>
      <c r="C5" s="28"/>
      <c r="D5" s="28"/>
      <c r="E5" s="28"/>
      <c r="F5" s="28"/>
      <c r="G5" s="28"/>
      <c r="H5" s="28"/>
      <c r="I5" s="104"/>
      <c r="J5" s="28"/>
      <c r="K5" s="30"/>
    </row>
    <row r="6" spans="2:11" ht="13.5">
      <c r="B6" s="27"/>
      <c r="C6" s="28"/>
      <c r="D6" s="36" t="s">
        <v>19</v>
      </c>
      <c r="E6" s="28"/>
      <c r="F6" s="28"/>
      <c r="G6" s="28"/>
      <c r="H6" s="28"/>
      <c r="I6" s="104"/>
      <c r="J6" s="28"/>
      <c r="K6" s="30"/>
    </row>
    <row r="7" spans="2:11" ht="22.5" customHeight="1">
      <c r="B7" s="27"/>
      <c r="C7" s="28"/>
      <c r="D7" s="28"/>
      <c r="E7" s="355" t="str">
        <f>'Rekapitulace stavby'!K6</f>
        <v>Novostavba administrativně výrobního objektu Powerbridge Popůvky</v>
      </c>
      <c r="F7" s="356"/>
      <c r="G7" s="356"/>
      <c r="H7" s="356"/>
      <c r="I7" s="104"/>
      <c r="J7" s="28"/>
      <c r="K7" s="30"/>
    </row>
    <row r="8" spans="2:11" s="1" customFormat="1" ht="13.5">
      <c r="B8" s="40"/>
      <c r="C8" s="41"/>
      <c r="D8" s="36" t="s">
        <v>88</v>
      </c>
      <c r="E8" s="41"/>
      <c r="F8" s="41"/>
      <c r="G8" s="41"/>
      <c r="H8" s="41"/>
      <c r="I8" s="105"/>
      <c r="J8" s="41"/>
      <c r="K8" s="44"/>
    </row>
    <row r="9" spans="2:11" s="1" customFormat="1" ht="36.95" customHeight="1">
      <c r="B9" s="40"/>
      <c r="C9" s="41"/>
      <c r="D9" s="41"/>
      <c r="E9" s="357" t="s">
        <v>89</v>
      </c>
      <c r="F9" s="358"/>
      <c r="G9" s="358"/>
      <c r="H9" s="35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22</v>
      </c>
      <c r="J11" s="34" t="s">
        <v>5</v>
      </c>
      <c r="K11" s="44"/>
    </row>
    <row r="12" spans="2:11" s="1" customFormat="1" ht="14.45" customHeight="1">
      <c r="B12" s="40"/>
      <c r="C12" s="41"/>
      <c r="D12" s="36" t="s">
        <v>23</v>
      </c>
      <c r="E12" s="41"/>
      <c r="F12" s="34" t="s">
        <v>24</v>
      </c>
      <c r="G12" s="41"/>
      <c r="H12" s="41"/>
      <c r="I12" s="106" t="s">
        <v>25</v>
      </c>
      <c r="J12" s="107" t="str">
        <f>'Rekapitulace stavby'!AN8</f>
        <v>13.3.2017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27</v>
      </c>
      <c r="E14" s="41"/>
      <c r="F14" s="41"/>
      <c r="G14" s="41"/>
      <c r="H14" s="41"/>
      <c r="I14" s="106"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29</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30</v>
      </c>
      <c r="E17" s="41"/>
      <c r="F17" s="41"/>
      <c r="G17" s="41"/>
      <c r="H17" s="41"/>
      <c r="I17" s="106"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29</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32</v>
      </c>
      <c r="E20" s="41"/>
      <c r="F20" s="41"/>
      <c r="G20" s="41"/>
      <c r="H20" s="41"/>
      <c r="I20" s="106"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29</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34</v>
      </c>
      <c r="E23" s="41"/>
      <c r="F23" s="41"/>
      <c r="G23" s="41"/>
      <c r="H23" s="41"/>
      <c r="I23" s="105"/>
      <c r="J23" s="41"/>
      <c r="K23" s="44"/>
    </row>
    <row r="24" spans="2:11" s="6" customFormat="1" ht="22.5" customHeight="1">
      <c r="B24" s="108"/>
      <c r="C24" s="109"/>
      <c r="D24" s="109"/>
      <c r="E24" s="325" t="s">
        <v>5</v>
      </c>
      <c r="F24" s="325"/>
      <c r="G24" s="325"/>
      <c r="H24" s="325"/>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35</v>
      </c>
      <c r="E27" s="41"/>
      <c r="F27" s="41"/>
      <c r="G27" s="41"/>
      <c r="H27" s="41"/>
      <c r="I27" s="105"/>
      <c r="J27" s="115">
        <f>ROUND(J80,2)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37</v>
      </c>
      <c r="G29" s="41"/>
      <c r="H29" s="41"/>
      <c r="I29" s="116" t="s">
        <v>36</v>
      </c>
      <c r="J29" s="45" t="s">
        <v>38</v>
      </c>
      <c r="K29" s="44"/>
    </row>
    <row r="30" spans="2:11" s="1" customFormat="1" ht="14.45" customHeight="1">
      <c r="B30" s="40"/>
      <c r="C30" s="41"/>
      <c r="D30" s="48" t="s">
        <v>39</v>
      </c>
      <c r="E30" s="48" t="s">
        <v>40</v>
      </c>
      <c r="F30" s="117">
        <f>ROUND(SUM(BE80:BE112),2)</f>
        <v>0</v>
      </c>
      <c r="G30" s="41"/>
      <c r="H30" s="41"/>
      <c r="I30" s="118">
        <v>0.21</v>
      </c>
      <c r="J30" s="117">
        <f>ROUND(ROUND((SUM(BE80:BE112)),2)*I30,2)</f>
        <v>0</v>
      </c>
      <c r="K30" s="44"/>
    </row>
    <row r="31" spans="2:11" s="1" customFormat="1" ht="14.45" customHeight="1">
      <c r="B31" s="40"/>
      <c r="C31" s="41"/>
      <c r="D31" s="41"/>
      <c r="E31" s="48" t="s">
        <v>41</v>
      </c>
      <c r="F31" s="117">
        <f>ROUND(SUM(BF80:BF112),2)</f>
        <v>0</v>
      </c>
      <c r="G31" s="41"/>
      <c r="H31" s="41"/>
      <c r="I31" s="118">
        <v>0.15</v>
      </c>
      <c r="J31" s="117">
        <f>ROUND(ROUND((SUM(BF80:BF112)),2)*I31,2)</f>
        <v>0</v>
      </c>
      <c r="K31" s="44"/>
    </row>
    <row r="32" spans="2:11" s="1" customFormat="1" ht="14.45" customHeight="1" hidden="1">
      <c r="B32" s="40"/>
      <c r="C32" s="41"/>
      <c r="D32" s="41"/>
      <c r="E32" s="48" t="s">
        <v>42</v>
      </c>
      <c r="F32" s="117">
        <f>ROUND(SUM(BG80:BG112),2)</f>
        <v>0</v>
      </c>
      <c r="G32" s="41"/>
      <c r="H32" s="41"/>
      <c r="I32" s="118">
        <v>0.21</v>
      </c>
      <c r="J32" s="117">
        <v>0</v>
      </c>
      <c r="K32" s="44"/>
    </row>
    <row r="33" spans="2:11" s="1" customFormat="1" ht="14.45" customHeight="1" hidden="1">
      <c r="B33" s="40"/>
      <c r="C33" s="41"/>
      <c r="D33" s="41"/>
      <c r="E33" s="48" t="s">
        <v>43</v>
      </c>
      <c r="F33" s="117">
        <f>ROUND(SUM(BH80:BH112),2)</f>
        <v>0</v>
      </c>
      <c r="G33" s="41"/>
      <c r="H33" s="41"/>
      <c r="I33" s="118">
        <v>0.15</v>
      </c>
      <c r="J33" s="117">
        <v>0</v>
      </c>
      <c r="K33" s="44"/>
    </row>
    <row r="34" spans="2:11" s="1" customFormat="1" ht="14.45" customHeight="1" hidden="1">
      <c r="B34" s="40"/>
      <c r="C34" s="41"/>
      <c r="D34" s="41"/>
      <c r="E34" s="48" t="s">
        <v>44</v>
      </c>
      <c r="F34" s="117">
        <f>ROUND(SUM(BI80:BI112),2)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45</v>
      </c>
      <c r="E36" s="70"/>
      <c r="F36" s="70"/>
      <c r="G36" s="121" t="s">
        <v>46</v>
      </c>
      <c r="H36" s="122" t="s">
        <v>47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90</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55" t="str">
        <f>E7</f>
        <v>Novostavba administrativně výrobního objektu Powerbridge Popůvky</v>
      </c>
      <c r="F45" s="356"/>
      <c r="G45" s="356"/>
      <c r="H45" s="356"/>
      <c r="I45" s="105"/>
      <c r="J45" s="41"/>
      <c r="K45" s="44"/>
    </row>
    <row r="46" spans="2:11" s="1" customFormat="1" ht="14.45" customHeight="1">
      <c r="B46" s="40"/>
      <c r="C46" s="36" t="s">
        <v>88</v>
      </c>
      <c r="D46" s="41"/>
      <c r="E46" s="41"/>
      <c r="F46" s="41"/>
      <c r="G46" s="41"/>
      <c r="H46" s="41"/>
      <c r="I46" s="105"/>
      <c r="J46" s="41"/>
      <c r="K46" s="44"/>
    </row>
    <row r="47" spans="2:11" s="1" customFormat="1" ht="23.25" customHeight="1">
      <c r="B47" s="40"/>
      <c r="C47" s="41"/>
      <c r="D47" s="41"/>
      <c r="E47" s="357" t="str">
        <f>E9</f>
        <v>200.1 - Komunikace a parkoviště</v>
      </c>
      <c r="F47" s="358"/>
      <c r="G47" s="358"/>
      <c r="H47" s="35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23</v>
      </c>
      <c r="D49" s="41"/>
      <c r="E49" s="41"/>
      <c r="F49" s="34" t="str">
        <f>F12</f>
        <v xml:space="preserve"> </v>
      </c>
      <c r="G49" s="41"/>
      <c r="H49" s="41"/>
      <c r="I49" s="106" t="s">
        <v>25</v>
      </c>
      <c r="J49" s="107" t="str">
        <f>IF(J12="","",J12)</f>
        <v>13.3.2017</v>
      </c>
      <c r="K49" s="44"/>
    </row>
    <row r="50" spans="2:11" s="1" customFormat="1" ht="6.95" customHeight="1">
      <c r="B50" s="40"/>
      <c r="C50" s="41"/>
      <c r="D50" s="41"/>
      <c r="E50" s="41"/>
      <c r="F50" s="41"/>
      <c r="G50" s="41"/>
      <c r="H50" s="41"/>
      <c r="I50" s="105"/>
      <c r="J50" s="41"/>
      <c r="K50" s="44"/>
    </row>
    <row r="51" spans="2:11" s="1" customFormat="1" ht="13.5">
      <c r="B51" s="40"/>
      <c r="C51" s="36" t="s">
        <v>27</v>
      </c>
      <c r="D51" s="41"/>
      <c r="E51" s="41"/>
      <c r="F51" s="34" t="str">
        <f>E15</f>
        <v xml:space="preserve"> </v>
      </c>
      <c r="G51" s="41"/>
      <c r="H51" s="41"/>
      <c r="I51" s="106" t="s">
        <v>32</v>
      </c>
      <c r="J51" s="34" t="str">
        <f>E21</f>
        <v xml:space="preserve"> </v>
      </c>
      <c r="K51" s="44"/>
    </row>
    <row r="52" spans="2:11" s="1" customFormat="1" ht="14.45" customHeight="1">
      <c r="B52" s="40"/>
      <c r="C52" s="36" t="s">
        <v>30</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91</v>
      </c>
      <c r="D54" s="119"/>
      <c r="E54" s="119"/>
      <c r="F54" s="119"/>
      <c r="G54" s="119"/>
      <c r="H54" s="119"/>
      <c r="I54" s="130"/>
      <c r="J54" s="131" t="s">
        <v>92</v>
      </c>
      <c r="K54" s="132"/>
    </row>
    <row r="55" spans="2:11" s="1" customFormat="1" ht="10.35" customHeight="1">
      <c r="B55" s="40"/>
      <c r="C55" s="41"/>
      <c r="D55" s="41"/>
      <c r="E55" s="41"/>
      <c r="F55" s="41"/>
      <c r="G55" s="41"/>
      <c r="H55" s="41"/>
      <c r="I55" s="105"/>
      <c r="J55" s="41"/>
      <c r="K55" s="44"/>
    </row>
    <row r="56" spans="2:47" s="1" customFormat="1" ht="29.25" customHeight="1">
      <c r="B56" s="40"/>
      <c r="C56" s="133" t="s">
        <v>93</v>
      </c>
      <c r="D56" s="41"/>
      <c r="E56" s="41"/>
      <c r="F56" s="41"/>
      <c r="G56" s="41"/>
      <c r="H56" s="41"/>
      <c r="I56" s="105"/>
      <c r="J56" s="115">
        <f>J80</f>
        <v>0</v>
      </c>
      <c r="K56" s="44"/>
      <c r="AU56" s="23" t="s">
        <v>94</v>
      </c>
    </row>
    <row r="57" spans="2:11" s="7" customFormat="1" ht="24.95" customHeight="1">
      <c r="B57" s="134"/>
      <c r="C57" s="135"/>
      <c r="D57" s="136" t="s">
        <v>95</v>
      </c>
      <c r="E57" s="137"/>
      <c r="F57" s="137"/>
      <c r="G57" s="137"/>
      <c r="H57" s="137"/>
      <c r="I57" s="138"/>
      <c r="J57" s="139">
        <f>J81</f>
        <v>0</v>
      </c>
      <c r="K57" s="140"/>
    </row>
    <row r="58" spans="2:11" s="8" customFormat="1" ht="19.9" customHeight="1">
      <c r="B58" s="141"/>
      <c r="C58" s="142"/>
      <c r="D58" s="143" t="s">
        <v>96</v>
      </c>
      <c r="E58" s="144"/>
      <c r="F58" s="144"/>
      <c r="G58" s="144"/>
      <c r="H58" s="144"/>
      <c r="I58" s="145"/>
      <c r="J58" s="146">
        <f>J82</f>
        <v>0</v>
      </c>
      <c r="K58" s="147"/>
    </row>
    <row r="59" spans="2:11" s="8" customFormat="1" ht="19.9" customHeight="1">
      <c r="B59" s="141"/>
      <c r="C59" s="142"/>
      <c r="D59" s="143" t="s">
        <v>97</v>
      </c>
      <c r="E59" s="144"/>
      <c r="F59" s="144"/>
      <c r="G59" s="144"/>
      <c r="H59" s="144"/>
      <c r="I59" s="145"/>
      <c r="J59" s="146">
        <f>J103</f>
        <v>0</v>
      </c>
      <c r="K59" s="147"/>
    </row>
    <row r="60" spans="2:11" s="8" customFormat="1" ht="19.9" customHeight="1">
      <c r="B60" s="141"/>
      <c r="C60" s="142"/>
      <c r="D60" s="143" t="s">
        <v>98</v>
      </c>
      <c r="E60" s="144"/>
      <c r="F60" s="144"/>
      <c r="G60" s="144"/>
      <c r="H60" s="144"/>
      <c r="I60" s="145"/>
      <c r="J60" s="146">
        <f>J109</f>
        <v>0</v>
      </c>
      <c r="K60" s="147"/>
    </row>
    <row r="61" spans="2:11" s="1" customFormat="1" ht="21.75" customHeight="1">
      <c r="B61" s="40"/>
      <c r="C61" s="41"/>
      <c r="D61" s="41"/>
      <c r="E61" s="41"/>
      <c r="F61" s="41"/>
      <c r="G61" s="41"/>
      <c r="H61" s="41"/>
      <c r="I61" s="105"/>
      <c r="J61" s="41"/>
      <c r="K61" s="44"/>
    </row>
    <row r="62" spans="2:11" s="1" customFormat="1" ht="6.95" customHeight="1">
      <c r="B62" s="55"/>
      <c r="C62" s="56"/>
      <c r="D62" s="56"/>
      <c r="E62" s="56"/>
      <c r="F62" s="56"/>
      <c r="G62" s="56"/>
      <c r="H62" s="56"/>
      <c r="I62" s="126"/>
      <c r="J62" s="56"/>
      <c r="K62" s="57"/>
    </row>
    <row r="66" spans="2:12" s="1" customFormat="1" ht="6.95" customHeight="1">
      <c r="B66" s="58"/>
      <c r="C66" s="59"/>
      <c r="D66" s="59"/>
      <c r="E66" s="59"/>
      <c r="F66" s="59"/>
      <c r="G66" s="59"/>
      <c r="H66" s="59"/>
      <c r="I66" s="127"/>
      <c r="J66" s="59"/>
      <c r="K66" s="59"/>
      <c r="L66" s="40"/>
    </row>
    <row r="67" spans="2:12" s="1" customFormat="1" ht="36.95" customHeight="1">
      <c r="B67" s="40"/>
      <c r="C67" s="60" t="s">
        <v>99</v>
      </c>
      <c r="L67" s="40"/>
    </row>
    <row r="68" spans="2:12" s="1" customFormat="1" ht="6.95" customHeight="1">
      <c r="B68" s="40"/>
      <c r="L68" s="40"/>
    </row>
    <row r="69" spans="2:12" s="1" customFormat="1" ht="14.45" customHeight="1">
      <c r="B69" s="40"/>
      <c r="C69" s="62" t="s">
        <v>19</v>
      </c>
      <c r="L69" s="40"/>
    </row>
    <row r="70" spans="2:12" s="1" customFormat="1" ht="22.5" customHeight="1">
      <c r="B70" s="40"/>
      <c r="E70" s="359" t="str">
        <f>E7</f>
        <v>Novostavba administrativně výrobního objektu Powerbridge Popůvky</v>
      </c>
      <c r="F70" s="360"/>
      <c r="G70" s="360"/>
      <c r="H70" s="360"/>
      <c r="L70" s="40"/>
    </row>
    <row r="71" spans="2:12" s="1" customFormat="1" ht="14.45" customHeight="1">
      <c r="B71" s="40"/>
      <c r="C71" s="62" t="s">
        <v>88</v>
      </c>
      <c r="L71" s="40"/>
    </row>
    <row r="72" spans="2:12" s="1" customFormat="1" ht="23.25" customHeight="1">
      <c r="B72" s="40"/>
      <c r="E72" s="336" t="str">
        <f>E9</f>
        <v>200.1 - Komunikace a parkoviště</v>
      </c>
      <c r="F72" s="361"/>
      <c r="G72" s="361"/>
      <c r="H72" s="361"/>
      <c r="L72" s="40"/>
    </row>
    <row r="73" spans="2:12" s="1" customFormat="1" ht="6.95" customHeight="1">
      <c r="B73" s="40"/>
      <c r="L73" s="40"/>
    </row>
    <row r="74" spans="2:12" s="1" customFormat="1" ht="18" customHeight="1">
      <c r="B74" s="40"/>
      <c r="C74" s="62" t="s">
        <v>23</v>
      </c>
      <c r="F74" s="148" t="str">
        <f>F12</f>
        <v xml:space="preserve"> </v>
      </c>
      <c r="I74" s="149" t="s">
        <v>25</v>
      </c>
      <c r="J74" s="66" t="str">
        <f>IF(J12="","",J12)</f>
        <v>13.3.2017</v>
      </c>
      <c r="L74" s="40"/>
    </row>
    <row r="75" spans="2:12" s="1" customFormat="1" ht="6.95" customHeight="1">
      <c r="B75" s="40"/>
      <c r="L75" s="40"/>
    </row>
    <row r="76" spans="2:12" s="1" customFormat="1" ht="13.5">
      <c r="B76" s="40"/>
      <c r="C76" s="62" t="s">
        <v>27</v>
      </c>
      <c r="F76" s="148" t="str">
        <f>E15</f>
        <v xml:space="preserve"> </v>
      </c>
      <c r="I76" s="149" t="s">
        <v>32</v>
      </c>
      <c r="J76" s="148" t="str">
        <f>E21</f>
        <v xml:space="preserve"> </v>
      </c>
      <c r="L76" s="40"/>
    </row>
    <row r="77" spans="2:12" s="1" customFormat="1" ht="14.45" customHeight="1">
      <c r="B77" s="40"/>
      <c r="C77" s="62" t="s">
        <v>30</v>
      </c>
      <c r="F77" s="148" t="str">
        <f>IF(E18="","",E18)</f>
        <v/>
      </c>
      <c r="L77" s="40"/>
    </row>
    <row r="78" spans="2:12" s="1" customFormat="1" ht="10.35" customHeight="1">
      <c r="B78" s="40"/>
      <c r="L78" s="40"/>
    </row>
    <row r="79" spans="2:20" s="9" customFormat="1" ht="29.25" customHeight="1">
      <c r="B79" s="150"/>
      <c r="C79" s="151" t="s">
        <v>100</v>
      </c>
      <c r="D79" s="152" t="s">
        <v>54</v>
      </c>
      <c r="E79" s="152" t="s">
        <v>50</v>
      </c>
      <c r="F79" s="152" t="s">
        <v>101</v>
      </c>
      <c r="G79" s="152" t="s">
        <v>102</v>
      </c>
      <c r="H79" s="152" t="s">
        <v>103</v>
      </c>
      <c r="I79" s="153" t="s">
        <v>104</v>
      </c>
      <c r="J79" s="152" t="s">
        <v>92</v>
      </c>
      <c r="K79" s="154" t="s">
        <v>105</v>
      </c>
      <c r="L79" s="150"/>
      <c r="M79" s="72" t="s">
        <v>106</v>
      </c>
      <c r="N79" s="73" t="s">
        <v>39</v>
      </c>
      <c r="O79" s="73" t="s">
        <v>107</v>
      </c>
      <c r="P79" s="73" t="s">
        <v>108</v>
      </c>
      <c r="Q79" s="73" t="s">
        <v>109</v>
      </c>
      <c r="R79" s="73" t="s">
        <v>110</v>
      </c>
      <c r="S79" s="73" t="s">
        <v>111</v>
      </c>
      <c r="T79" s="74" t="s">
        <v>112</v>
      </c>
    </row>
    <row r="80" spans="2:63" s="1" customFormat="1" ht="29.25" customHeight="1">
      <c r="B80" s="40"/>
      <c r="C80" s="76" t="s">
        <v>93</v>
      </c>
      <c r="J80" s="155">
        <f>BK80</f>
        <v>0</v>
      </c>
      <c r="L80" s="40"/>
      <c r="M80" s="75"/>
      <c r="N80" s="67"/>
      <c r="O80" s="67"/>
      <c r="P80" s="156">
        <f>P81</f>
        <v>0</v>
      </c>
      <c r="Q80" s="67"/>
      <c r="R80" s="156">
        <f>R81</f>
        <v>0.9165</v>
      </c>
      <c r="S80" s="67"/>
      <c r="T80" s="157">
        <f>T81</f>
        <v>0</v>
      </c>
      <c r="AT80" s="23" t="s">
        <v>68</v>
      </c>
      <c r="AU80" s="23" t="s">
        <v>94</v>
      </c>
      <c r="BK80" s="158">
        <f>BK81</f>
        <v>0</v>
      </c>
    </row>
    <row r="81" spans="2:63" s="10" customFormat="1" ht="37.35" customHeight="1">
      <c r="B81" s="159"/>
      <c r="D81" s="160" t="s">
        <v>68</v>
      </c>
      <c r="E81" s="161" t="s">
        <v>113</v>
      </c>
      <c r="F81" s="161" t="s">
        <v>114</v>
      </c>
      <c r="I81" s="162"/>
      <c r="J81" s="163">
        <f>BK81</f>
        <v>0</v>
      </c>
      <c r="L81" s="159"/>
      <c r="M81" s="164"/>
      <c r="N81" s="165"/>
      <c r="O81" s="165"/>
      <c r="P81" s="166">
        <f>P82+P103+P109</f>
        <v>0</v>
      </c>
      <c r="Q81" s="165"/>
      <c r="R81" s="166">
        <f>R82+R103+R109</f>
        <v>0.9165</v>
      </c>
      <c r="S81" s="165"/>
      <c r="T81" s="167">
        <f>T82+T103+T109</f>
        <v>0</v>
      </c>
      <c r="AR81" s="160" t="s">
        <v>77</v>
      </c>
      <c r="AT81" s="168" t="s">
        <v>68</v>
      </c>
      <c r="AU81" s="168" t="s">
        <v>69</v>
      </c>
      <c r="AY81" s="160" t="s">
        <v>115</v>
      </c>
      <c r="BK81" s="169">
        <f>BK82+BK103+BK109</f>
        <v>0</v>
      </c>
    </row>
    <row r="82" spans="2:63" s="10" customFormat="1" ht="19.9" customHeight="1">
      <c r="B82" s="159"/>
      <c r="D82" s="170" t="s">
        <v>68</v>
      </c>
      <c r="E82" s="171" t="s">
        <v>77</v>
      </c>
      <c r="F82" s="171" t="s">
        <v>116</v>
      </c>
      <c r="I82" s="162"/>
      <c r="J82" s="172">
        <f>BK82</f>
        <v>0</v>
      </c>
      <c r="L82" s="159"/>
      <c r="M82" s="164"/>
      <c r="N82" s="165"/>
      <c r="O82" s="165"/>
      <c r="P82" s="166">
        <f>SUM(P83:P102)</f>
        <v>0</v>
      </c>
      <c r="Q82" s="165"/>
      <c r="R82" s="166">
        <f>SUM(R83:R102)</f>
        <v>0</v>
      </c>
      <c r="S82" s="165"/>
      <c r="T82" s="167">
        <f>SUM(T83:T102)</f>
        <v>0</v>
      </c>
      <c r="AR82" s="160" t="s">
        <v>77</v>
      </c>
      <c r="AT82" s="168" t="s">
        <v>68</v>
      </c>
      <c r="AU82" s="168" t="s">
        <v>77</v>
      </c>
      <c r="AY82" s="160" t="s">
        <v>115</v>
      </c>
      <c r="BK82" s="169">
        <f>SUM(BK83:BK102)</f>
        <v>0</v>
      </c>
    </row>
    <row r="83" spans="2:65" s="1" customFormat="1" ht="31.5" customHeight="1">
      <c r="B83" s="173"/>
      <c r="C83" s="174" t="s">
        <v>77</v>
      </c>
      <c r="D83" s="174" t="s">
        <v>117</v>
      </c>
      <c r="E83" s="175" t="s">
        <v>118</v>
      </c>
      <c r="F83" s="176" t="s">
        <v>119</v>
      </c>
      <c r="G83" s="177" t="s">
        <v>120</v>
      </c>
      <c r="H83" s="178">
        <v>728</v>
      </c>
      <c r="I83" s="179"/>
      <c r="J83" s="180">
        <f>ROUND(I83*H83,2)</f>
        <v>0</v>
      </c>
      <c r="K83" s="176" t="s">
        <v>121</v>
      </c>
      <c r="L83" s="40"/>
      <c r="M83" s="181" t="s">
        <v>5</v>
      </c>
      <c r="N83" s="182" t="s">
        <v>40</v>
      </c>
      <c r="O83" s="41"/>
      <c r="P83" s="183">
        <f>O83*H83</f>
        <v>0</v>
      </c>
      <c r="Q83" s="183">
        <v>0</v>
      </c>
      <c r="R83" s="183">
        <f>Q83*H83</f>
        <v>0</v>
      </c>
      <c r="S83" s="183">
        <v>0</v>
      </c>
      <c r="T83" s="184">
        <f>S83*H83</f>
        <v>0</v>
      </c>
      <c r="AR83" s="23" t="s">
        <v>122</v>
      </c>
      <c r="AT83" s="23" t="s">
        <v>117</v>
      </c>
      <c r="AU83" s="23" t="s">
        <v>79</v>
      </c>
      <c r="AY83" s="23" t="s">
        <v>115</v>
      </c>
      <c r="BE83" s="185">
        <f>IF(N83="základní",J83,0)</f>
        <v>0</v>
      </c>
      <c r="BF83" s="185">
        <f>IF(N83="snížená",J83,0)</f>
        <v>0</v>
      </c>
      <c r="BG83" s="185">
        <f>IF(N83="zákl. přenesená",J83,0)</f>
        <v>0</v>
      </c>
      <c r="BH83" s="185">
        <f>IF(N83="sníž. přenesená",J83,0)</f>
        <v>0</v>
      </c>
      <c r="BI83" s="185">
        <f>IF(N83="nulová",J83,0)</f>
        <v>0</v>
      </c>
      <c r="BJ83" s="23" t="s">
        <v>77</v>
      </c>
      <c r="BK83" s="185">
        <f>ROUND(I83*H83,2)</f>
        <v>0</v>
      </c>
      <c r="BL83" s="23" t="s">
        <v>122</v>
      </c>
      <c r="BM83" s="23" t="s">
        <v>123</v>
      </c>
    </row>
    <row r="84" spans="2:47" s="1" customFormat="1" ht="94.5">
      <c r="B84" s="40"/>
      <c r="D84" s="186" t="s">
        <v>124</v>
      </c>
      <c r="F84" s="187" t="s">
        <v>125</v>
      </c>
      <c r="I84" s="188"/>
      <c r="L84" s="40"/>
      <c r="M84" s="189"/>
      <c r="N84" s="41"/>
      <c r="O84" s="41"/>
      <c r="P84" s="41"/>
      <c r="Q84" s="41"/>
      <c r="R84" s="41"/>
      <c r="S84" s="41"/>
      <c r="T84" s="69"/>
      <c r="AT84" s="23" t="s">
        <v>124</v>
      </c>
      <c r="AU84" s="23" t="s">
        <v>79</v>
      </c>
    </row>
    <row r="85" spans="2:51" s="11" customFormat="1" ht="13.5">
      <c r="B85" s="190"/>
      <c r="D85" s="191" t="s">
        <v>126</v>
      </c>
      <c r="E85" s="192" t="s">
        <v>5</v>
      </c>
      <c r="F85" s="193" t="s">
        <v>127</v>
      </c>
      <c r="H85" s="194">
        <v>728</v>
      </c>
      <c r="I85" s="195"/>
      <c r="L85" s="190"/>
      <c r="M85" s="196"/>
      <c r="N85" s="197"/>
      <c r="O85" s="197"/>
      <c r="P85" s="197"/>
      <c r="Q85" s="197"/>
      <c r="R85" s="197"/>
      <c r="S85" s="197"/>
      <c r="T85" s="198"/>
      <c r="AT85" s="199" t="s">
        <v>126</v>
      </c>
      <c r="AU85" s="199" t="s">
        <v>79</v>
      </c>
      <c r="AV85" s="11" t="s">
        <v>79</v>
      </c>
      <c r="AW85" s="11" t="s">
        <v>33</v>
      </c>
      <c r="AX85" s="11" t="s">
        <v>77</v>
      </c>
      <c r="AY85" s="199" t="s">
        <v>115</v>
      </c>
    </row>
    <row r="86" spans="2:65" s="1" customFormat="1" ht="44.25" customHeight="1">
      <c r="B86" s="173"/>
      <c r="C86" s="174" t="s">
        <v>79</v>
      </c>
      <c r="D86" s="174" t="s">
        <v>117</v>
      </c>
      <c r="E86" s="175" t="s">
        <v>128</v>
      </c>
      <c r="F86" s="176" t="s">
        <v>129</v>
      </c>
      <c r="G86" s="177" t="s">
        <v>120</v>
      </c>
      <c r="H86" s="178">
        <v>728</v>
      </c>
      <c r="I86" s="179"/>
      <c r="J86" s="180">
        <f>ROUND(I86*H86,2)</f>
        <v>0</v>
      </c>
      <c r="K86" s="176" t="s">
        <v>121</v>
      </c>
      <c r="L86" s="40"/>
      <c r="M86" s="181" t="s">
        <v>5</v>
      </c>
      <c r="N86" s="182" t="s">
        <v>40</v>
      </c>
      <c r="O86" s="41"/>
      <c r="P86" s="183">
        <f>O86*H86</f>
        <v>0</v>
      </c>
      <c r="Q86" s="183">
        <v>0</v>
      </c>
      <c r="R86" s="183">
        <f>Q86*H86</f>
        <v>0</v>
      </c>
      <c r="S86" s="183">
        <v>0</v>
      </c>
      <c r="T86" s="184">
        <f>S86*H86</f>
        <v>0</v>
      </c>
      <c r="AR86" s="23" t="s">
        <v>122</v>
      </c>
      <c r="AT86" s="23" t="s">
        <v>117</v>
      </c>
      <c r="AU86" s="23" t="s">
        <v>79</v>
      </c>
      <c r="AY86" s="23" t="s">
        <v>115</v>
      </c>
      <c r="BE86" s="185">
        <f>IF(N86="základní",J86,0)</f>
        <v>0</v>
      </c>
      <c r="BF86" s="185">
        <f>IF(N86="snížená",J86,0)</f>
        <v>0</v>
      </c>
      <c r="BG86" s="185">
        <f>IF(N86="zákl. přenesená",J86,0)</f>
        <v>0</v>
      </c>
      <c r="BH86" s="185">
        <f>IF(N86="sníž. přenesená",J86,0)</f>
        <v>0</v>
      </c>
      <c r="BI86" s="185">
        <f>IF(N86="nulová",J86,0)</f>
        <v>0</v>
      </c>
      <c r="BJ86" s="23" t="s">
        <v>77</v>
      </c>
      <c r="BK86" s="185">
        <f>ROUND(I86*H86,2)</f>
        <v>0</v>
      </c>
      <c r="BL86" s="23" t="s">
        <v>122</v>
      </c>
      <c r="BM86" s="23" t="s">
        <v>130</v>
      </c>
    </row>
    <row r="87" spans="2:47" s="1" customFormat="1" ht="189">
      <c r="B87" s="40"/>
      <c r="D87" s="186" t="s">
        <v>124</v>
      </c>
      <c r="F87" s="187" t="s">
        <v>131</v>
      </c>
      <c r="I87" s="188"/>
      <c r="L87" s="40"/>
      <c r="M87" s="189"/>
      <c r="N87" s="41"/>
      <c r="O87" s="41"/>
      <c r="P87" s="41"/>
      <c r="Q87" s="41"/>
      <c r="R87" s="41"/>
      <c r="S87" s="41"/>
      <c r="T87" s="69"/>
      <c r="AT87" s="23" t="s">
        <v>124</v>
      </c>
      <c r="AU87" s="23" t="s">
        <v>79</v>
      </c>
    </row>
    <row r="88" spans="2:51" s="11" customFormat="1" ht="13.5">
      <c r="B88" s="190"/>
      <c r="D88" s="191" t="s">
        <v>126</v>
      </c>
      <c r="E88" s="192" t="s">
        <v>5</v>
      </c>
      <c r="F88" s="193" t="s">
        <v>127</v>
      </c>
      <c r="H88" s="194">
        <v>728</v>
      </c>
      <c r="I88" s="195"/>
      <c r="L88" s="190"/>
      <c r="M88" s="196"/>
      <c r="N88" s="197"/>
      <c r="O88" s="197"/>
      <c r="P88" s="197"/>
      <c r="Q88" s="197"/>
      <c r="R88" s="197"/>
      <c r="S88" s="197"/>
      <c r="T88" s="198"/>
      <c r="AT88" s="199" t="s">
        <v>126</v>
      </c>
      <c r="AU88" s="199" t="s">
        <v>79</v>
      </c>
      <c r="AV88" s="11" t="s">
        <v>79</v>
      </c>
      <c r="AW88" s="11" t="s">
        <v>33</v>
      </c>
      <c r="AX88" s="11" t="s">
        <v>77</v>
      </c>
      <c r="AY88" s="199" t="s">
        <v>115</v>
      </c>
    </row>
    <row r="89" spans="2:65" s="1" customFormat="1" ht="44.25" customHeight="1">
      <c r="B89" s="173"/>
      <c r="C89" s="174" t="s">
        <v>132</v>
      </c>
      <c r="D89" s="174" t="s">
        <v>117</v>
      </c>
      <c r="E89" s="175" t="s">
        <v>133</v>
      </c>
      <c r="F89" s="176" t="s">
        <v>134</v>
      </c>
      <c r="G89" s="177" t="s">
        <v>120</v>
      </c>
      <c r="H89" s="178">
        <v>7280</v>
      </c>
      <c r="I89" s="179"/>
      <c r="J89" s="180">
        <f>ROUND(I89*H89,2)</f>
        <v>0</v>
      </c>
      <c r="K89" s="176" t="s">
        <v>121</v>
      </c>
      <c r="L89" s="40"/>
      <c r="M89" s="181" t="s">
        <v>5</v>
      </c>
      <c r="N89" s="182" t="s">
        <v>40</v>
      </c>
      <c r="O89" s="41"/>
      <c r="P89" s="183">
        <f>O89*H89</f>
        <v>0</v>
      </c>
      <c r="Q89" s="183">
        <v>0</v>
      </c>
      <c r="R89" s="183">
        <f>Q89*H89</f>
        <v>0</v>
      </c>
      <c r="S89" s="183">
        <v>0</v>
      </c>
      <c r="T89" s="184">
        <f>S89*H89</f>
        <v>0</v>
      </c>
      <c r="AR89" s="23" t="s">
        <v>122</v>
      </c>
      <c r="AT89" s="23" t="s">
        <v>117</v>
      </c>
      <c r="AU89" s="23" t="s">
        <v>79</v>
      </c>
      <c r="AY89" s="23" t="s">
        <v>115</v>
      </c>
      <c r="BE89" s="185">
        <f>IF(N89="základní",J89,0)</f>
        <v>0</v>
      </c>
      <c r="BF89" s="185">
        <f>IF(N89="snížená",J89,0)</f>
        <v>0</v>
      </c>
      <c r="BG89" s="185">
        <f>IF(N89="zákl. přenesená",J89,0)</f>
        <v>0</v>
      </c>
      <c r="BH89" s="185">
        <f>IF(N89="sníž. přenesená",J89,0)</f>
        <v>0</v>
      </c>
      <c r="BI89" s="185">
        <f>IF(N89="nulová",J89,0)</f>
        <v>0</v>
      </c>
      <c r="BJ89" s="23" t="s">
        <v>77</v>
      </c>
      <c r="BK89" s="185">
        <f>ROUND(I89*H89,2)</f>
        <v>0</v>
      </c>
      <c r="BL89" s="23" t="s">
        <v>122</v>
      </c>
      <c r="BM89" s="23" t="s">
        <v>135</v>
      </c>
    </row>
    <row r="90" spans="2:47" s="1" customFormat="1" ht="189">
      <c r="B90" s="40"/>
      <c r="D90" s="186" t="s">
        <v>124</v>
      </c>
      <c r="F90" s="187" t="s">
        <v>131</v>
      </c>
      <c r="I90" s="188"/>
      <c r="L90" s="40"/>
      <c r="M90" s="189"/>
      <c r="N90" s="41"/>
      <c r="O90" s="41"/>
      <c r="P90" s="41"/>
      <c r="Q90" s="41"/>
      <c r="R90" s="41"/>
      <c r="S90" s="41"/>
      <c r="T90" s="69"/>
      <c r="AT90" s="23" t="s">
        <v>124</v>
      </c>
      <c r="AU90" s="23" t="s">
        <v>79</v>
      </c>
    </row>
    <row r="91" spans="2:51" s="11" customFormat="1" ht="13.5">
      <c r="B91" s="190"/>
      <c r="D91" s="191" t="s">
        <v>126</v>
      </c>
      <c r="E91" s="192" t="s">
        <v>5</v>
      </c>
      <c r="F91" s="193" t="s">
        <v>136</v>
      </c>
      <c r="H91" s="194">
        <v>7280</v>
      </c>
      <c r="I91" s="195"/>
      <c r="L91" s="190"/>
      <c r="M91" s="196"/>
      <c r="N91" s="197"/>
      <c r="O91" s="197"/>
      <c r="P91" s="197"/>
      <c r="Q91" s="197"/>
      <c r="R91" s="197"/>
      <c r="S91" s="197"/>
      <c r="T91" s="198"/>
      <c r="AT91" s="199" t="s">
        <v>126</v>
      </c>
      <c r="AU91" s="199" t="s">
        <v>79</v>
      </c>
      <c r="AV91" s="11" t="s">
        <v>79</v>
      </c>
      <c r="AW91" s="11" t="s">
        <v>33</v>
      </c>
      <c r="AX91" s="11" t="s">
        <v>77</v>
      </c>
      <c r="AY91" s="199" t="s">
        <v>115</v>
      </c>
    </row>
    <row r="92" spans="2:65" s="1" customFormat="1" ht="44.25" customHeight="1">
      <c r="B92" s="173"/>
      <c r="C92" s="174" t="s">
        <v>122</v>
      </c>
      <c r="D92" s="174" t="s">
        <v>117</v>
      </c>
      <c r="E92" s="175" t="s">
        <v>137</v>
      </c>
      <c r="F92" s="176" t="s">
        <v>138</v>
      </c>
      <c r="G92" s="177" t="s">
        <v>120</v>
      </c>
      <c r="H92" s="178">
        <v>172</v>
      </c>
      <c r="I92" s="179"/>
      <c r="J92" s="180">
        <f>ROUND(I92*H92,2)</f>
        <v>0</v>
      </c>
      <c r="K92" s="176" t="s">
        <v>121</v>
      </c>
      <c r="L92" s="40"/>
      <c r="M92" s="181" t="s">
        <v>5</v>
      </c>
      <c r="N92" s="182" t="s">
        <v>40</v>
      </c>
      <c r="O92" s="41"/>
      <c r="P92" s="183">
        <f>O92*H92</f>
        <v>0</v>
      </c>
      <c r="Q92" s="183">
        <v>0</v>
      </c>
      <c r="R92" s="183">
        <f>Q92*H92</f>
        <v>0</v>
      </c>
      <c r="S92" s="183">
        <v>0</v>
      </c>
      <c r="T92" s="184">
        <f>S92*H92</f>
        <v>0</v>
      </c>
      <c r="AR92" s="23" t="s">
        <v>122</v>
      </c>
      <c r="AT92" s="23" t="s">
        <v>117</v>
      </c>
      <c r="AU92" s="23" t="s">
        <v>79</v>
      </c>
      <c r="AY92" s="23" t="s">
        <v>115</v>
      </c>
      <c r="BE92" s="185">
        <f>IF(N92="základní",J92,0)</f>
        <v>0</v>
      </c>
      <c r="BF92" s="185">
        <f>IF(N92="snížená",J92,0)</f>
        <v>0</v>
      </c>
      <c r="BG92" s="185">
        <f>IF(N92="zákl. přenesená",J92,0)</f>
        <v>0</v>
      </c>
      <c r="BH92" s="185">
        <f>IF(N92="sníž. přenesená",J92,0)</f>
        <v>0</v>
      </c>
      <c r="BI92" s="185">
        <f>IF(N92="nulová",J92,0)</f>
        <v>0</v>
      </c>
      <c r="BJ92" s="23" t="s">
        <v>77</v>
      </c>
      <c r="BK92" s="185">
        <f>ROUND(I92*H92,2)</f>
        <v>0</v>
      </c>
      <c r="BL92" s="23" t="s">
        <v>122</v>
      </c>
      <c r="BM92" s="23" t="s">
        <v>139</v>
      </c>
    </row>
    <row r="93" spans="2:47" s="1" customFormat="1" ht="409.5">
      <c r="B93" s="40"/>
      <c r="D93" s="186" t="s">
        <v>124</v>
      </c>
      <c r="F93" s="187" t="s">
        <v>140</v>
      </c>
      <c r="I93" s="188"/>
      <c r="L93" s="40"/>
      <c r="M93" s="189"/>
      <c r="N93" s="41"/>
      <c r="O93" s="41"/>
      <c r="P93" s="41"/>
      <c r="Q93" s="41"/>
      <c r="R93" s="41"/>
      <c r="S93" s="41"/>
      <c r="T93" s="69"/>
      <c r="AT93" s="23" t="s">
        <v>124</v>
      </c>
      <c r="AU93" s="23" t="s">
        <v>79</v>
      </c>
    </row>
    <row r="94" spans="2:51" s="11" customFormat="1" ht="13.5">
      <c r="B94" s="190"/>
      <c r="D94" s="191" t="s">
        <v>126</v>
      </c>
      <c r="E94" s="192" t="s">
        <v>5</v>
      </c>
      <c r="F94" s="193" t="s">
        <v>141</v>
      </c>
      <c r="H94" s="194">
        <v>172</v>
      </c>
      <c r="I94" s="195"/>
      <c r="L94" s="190"/>
      <c r="M94" s="196"/>
      <c r="N94" s="197"/>
      <c r="O94" s="197"/>
      <c r="P94" s="197"/>
      <c r="Q94" s="197"/>
      <c r="R94" s="197"/>
      <c r="S94" s="197"/>
      <c r="T94" s="198"/>
      <c r="AT94" s="199" t="s">
        <v>126</v>
      </c>
      <c r="AU94" s="199" t="s">
        <v>79</v>
      </c>
      <c r="AV94" s="11" t="s">
        <v>79</v>
      </c>
      <c r="AW94" s="11" t="s">
        <v>33</v>
      </c>
      <c r="AX94" s="11" t="s">
        <v>77</v>
      </c>
      <c r="AY94" s="199" t="s">
        <v>115</v>
      </c>
    </row>
    <row r="95" spans="2:65" s="1" customFormat="1" ht="22.5" customHeight="1">
      <c r="B95" s="173"/>
      <c r="C95" s="200" t="s">
        <v>142</v>
      </c>
      <c r="D95" s="200" t="s">
        <v>143</v>
      </c>
      <c r="E95" s="201" t="s">
        <v>144</v>
      </c>
      <c r="F95" s="202" t="s">
        <v>145</v>
      </c>
      <c r="G95" s="203" t="s">
        <v>146</v>
      </c>
      <c r="H95" s="204">
        <v>326.8</v>
      </c>
      <c r="I95" s="205"/>
      <c r="J95" s="206">
        <f>ROUND(I95*H95,2)</f>
        <v>0</v>
      </c>
      <c r="K95" s="202" t="s">
        <v>121</v>
      </c>
      <c r="L95" s="207"/>
      <c r="M95" s="208" t="s">
        <v>5</v>
      </c>
      <c r="N95" s="209" t="s">
        <v>40</v>
      </c>
      <c r="O95" s="41"/>
      <c r="P95" s="183">
        <f>O95*H95</f>
        <v>0</v>
      </c>
      <c r="Q95" s="183">
        <v>0</v>
      </c>
      <c r="R95" s="183">
        <f>Q95*H95</f>
        <v>0</v>
      </c>
      <c r="S95" s="183">
        <v>0</v>
      </c>
      <c r="T95" s="184">
        <f>S95*H95</f>
        <v>0</v>
      </c>
      <c r="AR95" s="23" t="s">
        <v>147</v>
      </c>
      <c r="AT95" s="23" t="s">
        <v>143</v>
      </c>
      <c r="AU95" s="23" t="s">
        <v>79</v>
      </c>
      <c r="AY95" s="23" t="s">
        <v>115</v>
      </c>
      <c r="BE95" s="185">
        <f>IF(N95="základní",J95,0)</f>
        <v>0</v>
      </c>
      <c r="BF95" s="185">
        <f>IF(N95="snížená",J95,0)</f>
        <v>0</v>
      </c>
      <c r="BG95" s="185">
        <f>IF(N95="zákl. přenesená",J95,0)</f>
        <v>0</v>
      </c>
      <c r="BH95" s="185">
        <f>IF(N95="sníž. přenesená",J95,0)</f>
        <v>0</v>
      </c>
      <c r="BI95" s="185">
        <f>IF(N95="nulová",J95,0)</f>
        <v>0</v>
      </c>
      <c r="BJ95" s="23" t="s">
        <v>77</v>
      </c>
      <c r="BK95" s="185">
        <f>ROUND(I95*H95,2)</f>
        <v>0</v>
      </c>
      <c r="BL95" s="23" t="s">
        <v>122</v>
      </c>
      <c r="BM95" s="23" t="s">
        <v>148</v>
      </c>
    </row>
    <row r="96" spans="2:51" s="11" customFormat="1" ht="13.5">
      <c r="B96" s="190"/>
      <c r="D96" s="191" t="s">
        <v>126</v>
      </c>
      <c r="E96" s="192" t="s">
        <v>5</v>
      </c>
      <c r="F96" s="193" t="s">
        <v>149</v>
      </c>
      <c r="H96" s="194">
        <v>326.8</v>
      </c>
      <c r="I96" s="195"/>
      <c r="L96" s="190"/>
      <c r="M96" s="196"/>
      <c r="N96" s="197"/>
      <c r="O96" s="197"/>
      <c r="P96" s="197"/>
      <c r="Q96" s="197"/>
      <c r="R96" s="197"/>
      <c r="S96" s="197"/>
      <c r="T96" s="198"/>
      <c r="AT96" s="199" t="s">
        <v>126</v>
      </c>
      <c r="AU96" s="199" t="s">
        <v>79</v>
      </c>
      <c r="AV96" s="11" t="s">
        <v>79</v>
      </c>
      <c r="AW96" s="11" t="s">
        <v>33</v>
      </c>
      <c r="AX96" s="11" t="s">
        <v>77</v>
      </c>
      <c r="AY96" s="199" t="s">
        <v>115</v>
      </c>
    </row>
    <row r="97" spans="2:65" s="1" customFormat="1" ht="22.5" customHeight="1">
      <c r="B97" s="173"/>
      <c r="C97" s="174" t="s">
        <v>150</v>
      </c>
      <c r="D97" s="174" t="s">
        <v>117</v>
      </c>
      <c r="E97" s="175" t="s">
        <v>151</v>
      </c>
      <c r="F97" s="176" t="s">
        <v>152</v>
      </c>
      <c r="G97" s="177" t="s">
        <v>146</v>
      </c>
      <c r="H97" s="178">
        <v>1383.2</v>
      </c>
      <c r="I97" s="179"/>
      <c r="J97" s="180">
        <f>ROUND(I97*H97,2)</f>
        <v>0</v>
      </c>
      <c r="K97" s="176" t="s">
        <v>121</v>
      </c>
      <c r="L97" s="40"/>
      <c r="M97" s="181" t="s">
        <v>5</v>
      </c>
      <c r="N97" s="182" t="s">
        <v>40</v>
      </c>
      <c r="O97" s="41"/>
      <c r="P97" s="183">
        <f>O97*H97</f>
        <v>0</v>
      </c>
      <c r="Q97" s="183">
        <v>0</v>
      </c>
      <c r="R97" s="183">
        <f>Q97*H97</f>
        <v>0</v>
      </c>
      <c r="S97" s="183">
        <v>0</v>
      </c>
      <c r="T97" s="184">
        <f>S97*H97</f>
        <v>0</v>
      </c>
      <c r="AR97" s="23" t="s">
        <v>122</v>
      </c>
      <c r="AT97" s="23" t="s">
        <v>117</v>
      </c>
      <c r="AU97" s="23" t="s">
        <v>79</v>
      </c>
      <c r="AY97" s="23" t="s">
        <v>115</v>
      </c>
      <c r="BE97" s="185">
        <f>IF(N97="základní",J97,0)</f>
        <v>0</v>
      </c>
      <c r="BF97" s="185">
        <f>IF(N97="snížená",J97,0)</f>
        <v>0</v>
      </c>
      <c r="BG97" s="185">
        <f>IF(N97="zákl. přenesená",J97,0)</f>
        <v>0</v>
      </c>
      <c r="BH97" s="185">
        <f>IF(N97="sníž. přenesená",J97,0)</f>
        <v>0</v>
      </c>
      <c r="BI97" s="185">
        <f>IF(N97="nulová",J97,0)</f>
        <v>0</v>
      </c>
      <c r="BJ97" s="23" t="s">
        <v>77</v>
      </c>
      <c r="BK97" s="185">
        <f>ROUND(I97*H97,2)</f>
        <v>0</v>
      </c>
      <c r="BL97" s="23" t="s">
        <v>122</v>
      </c>
      <c r="BM97" s="23" t="s">
        <v>153</v>
      </c>
    </row>
    <row r="98" spans="2:47" s="1" customFormat="1" ht="297">
      <c r="B98" s="40"/>
      <c r="D98" s="186" t="s">
        <v>124</v>
      </c>
      <c r="F98" s="187" t="s">
        <v>154</v>
      </c>
      <c r="I98" s="188"/>
      <c r="L98" s="40"/>
      <c r="M98" s="189"/>
      <c r="N98" s="41"/>
      <c r="O98" s="41"/>
      <c r="P98" s="41"/>
      <c r="Q98" s="41"/>
      <c r="R98" s="41"/>
      <c r="S98" s="41"/>
      <c r="T98" s="69"/>
      <c r="AT98" s="23" t="s">
        <v>124</v>
      </c>
      <c r="AU98" s="23" t="s">
        <v>79</v>
      </c>
    </row>
    <row r="99" spans="2:51" s="11" customFormat="1" ht="13.5">
      <c r="B99" s="190"/>
      <c r="D99" s="191" t="s">
        <v>126</v>
      </c>
      <c r="E99" s="192" t="s">
        <v>5</v>
      </c>
      <c r="F99" s="193" t="s">
        <v>155</v>
      </c>
      <c r="H99" s="194">
        <v>1383.2</v>
      </c>
      <c r="I99" s="195"/>
      <c r="L99" s="190"/>
      <c r="M99" s="196"/>
      <c r="N99" s="197"/>
      <c r="O99" s="197"/>
      <c r="P99" s="197"/>
      <c r="Q99" s="197"/>
      <c r="R99" s="197"/>
      <c r="S99" s="197"/>
      <c r="T99" s="198"/>
      <c r="AT99" s="199" t="s">
        <v>126</v>
      </c>
      <c r="AU99" s="199" t="s">
        <v>79</v>
      </c>
      <c r="AV99" s="11" t="s">
        <v>79</v>
      </c>
      <c r="AW99" s="11" t="s">
        <v>33</v>
      </c>
      <c r="AX99" s="11" t="s">
        <v>77</v>
      </c>
      <c r="AY99" s="199" t="s">
        <v>115</v>
      </c>
    </row>
    <row r="100" spans="2:65" s="1" customFormat="1" ht="22.5" customHeight="1">
      <c r="B100" s="173"/>
      <c r="C100" s="174" t="s">
        <v>156</v>
      </c>
      <c r="D100" s="174" t="s">
        <v>117</v>
      </c>
      <c r="E100" s="175" t="s">
        <v>157</v>
      </c>
      <c r="F100" s="176" t="s">
        <v>158</v>
      </c>
      <c r="G100" s="177" t="s">
        <v>159</v>
      </c>
      <c r="H100" s="178">
        <v>1950</v>
      </c>
      <c r="I100" s="179"/>
      <c r="J100" s="180">
        <f>ROUND(I100*H100,2)</f>
        <v>0</v>
      </c>
      <c r="K100" s="176" t="s">
        <v>121</v>
      </c>
      <c r="L100" s="40"/>
      <c r="M100" s="181" t="s">
        <v>5</v>
      </c>
      <c r="N100" s="182" t="s">
        <v>40</v>
      </c>
      <c r="O100" s="41"/>
      <c r="P100" s="183">
        <f>O100*H100</f>
        <v>0</v>
      </c>
      <c r="Q100" s="183">
        <v>0</v>
      </c>
      <c r="R100" s="183">
        <f>Q100*H100</f>
        <v>0</v>
      </c>
      <c r="S100" s="183">
        <v>0</v>
      </c>
      <c r="T100" s="184">
        <f>S100*H100</f>
        <v>0</v>
      </c>
      <c r="AR100" s="23" t="s">
        <v>122</v>
      </c>
      <c r="AT100" s="23" t="s">
        <v>117</v>
      </c>
      <c r="AU100" s="23" t="s">
        <v>79</v>
      </c>
      <c r="AY100" s="23" t="s">
        <v>115</v>
      </c>
      <c r="BE100" s="185">
        <f>IF(N100="základní",J100,0)</f>
        <v>0</v>
      </c>
      <c r="BF100" s="185">
        <f>IF(N100="snížená",J100,0)</f>
        <v>0</v>
      </c>
      <c r="BG100" s="185">
        <f>IF(N100="zákl. přenesená",J100,0)</f>
        <v>0</v>
      </c>
      <c r="BH100" s="185">
        <f>IF(N100="sníž. přenesená",J100,0)</f>
        <v>0</v>
      </c>
      <c r="BI100" s="185">
        <f>IF(N100="nulová",J100,0)</f>
        <v>0</v>
      </c>
      <c r="BJ100" s="23" t="s">
        <v>77</v>
      </c>
      <c r="BK100" s="185">
        <f>ROUND(I100*H100,2)</f>
        <v>0</v>
      </c>
      <c r="BL100" s="23" t="s">
        <v>122</v>
      </c>
      <c r="BM100" s="23" t="s">
        <v>160</v>
      </c>
    </row>
    <row r="101" spans="2:47" s="1" customFormat="1" ht="162">
      <c r="B101" s="40"/>
      <c r="D101" s="186" t="s">
        <v>124</v>
      </c>
      <c r="F101" s="187" t="s">
        <v>161</v>
      </c>
      <c r="I101" s="188"/>
      <c r="L101" s="40"/>
      <c r="M101" s="189"/>
      <c r="N101" s="41"/>
      <c r="O101" s="41"/>
      <c r="P101" s="41"/>
      <c r="Q101" s="41"/>
      <c r="R101" s="41"/>
      <c r="S101" s="41"/>
      <c r="T101" s="69"/>
      <c r="AT101" s="23" t="s">
        <v>124</v>
      </c>
      <c r="AU101" s="23" t="s">
        <v>79</v>
      </c>
    </row>
    <row r="102" spans="2:51" s="11" customFormat="1" ht="13.5">
      <c r="B102" s="190"/>
      <c r="D102" s="186" t="s">
        <v>126</v>
      </c>
      <c r="E102" s="199" t="s">
        <v>5</v>
      </c>
      <c r="F102" s="210" t="s">
        <v>162</v>
      </c>
      <c r="H102" s="211">
        <v>1950</v>
      </c>
      <c r="I102" s="195"/>
      <c r="L102" s="190"/>
      <c r="M102" s="196"/>
      <c r="N102" s="197"/>
      <c r="O102" s="197"/>
      <c r="P102" s="197"/>
      <c r="Q102" s="197"/>
      <c r="R102" s="197"/>
      <c r="S102" s="197"/>
      <c r="T102" s="198"/>
      <c r="AT102" s="199" t="s">
        <v>126</v>
      </c>
      <c r="AU102" s="199" t="s">
        <v>79</v>
      </c>
      <c r="AV102" s="11" t="s">
        <v>79</v>
      </c>
      <c r="AW102" s="11" t="s">
        <v>33</v>
      </c>
      <c r="AX102" s="11" t="s">
        <v>77</v>
      </c>
      <c r="AY102" s="199" t="s">
        <v>115</v>
      </c>
    </row>
    <row r="103" spans="2:63" s="10" customFormat="1" ht="29.85" customHeight="1">
      <c r="B103" s="159"/>
      <c r="D103" s="170" t="s">
        <v>68</v>
      </c>
      <c r="E103" s="171" t="s">
        <v>142</v>
      </c>
      <c r="F103" s="171" t="s">
        <v>163</v>
      </c>
      <c r="I103" s="162"/>
      <c r="J103" s="172">
        <f>BK103</f>
        <v>0</v>
      </c>
      <c r="L103" s="159"/>
      <c r="M103" s="164"/>
      <c r="N103" s="165"/>
      <c r="O103" s="165"/>
      <c r="P103" s="166">
        <f>SUM(P104:P108)</f>
        <v>0</v>
      </c>
      <c r="Q103" s="165"/>
      <c r="R103" s="166">
        <f>SUM(R104:R108)</f>
        <v>0</v>
      </c>
      <c r="S103" s="165"/>
      <c r="T103" s="167">
        <f>SUM(T104:T108)</f>
        <v>0</v>
      </c>
      <c r="AR103" s="160" t="s">
        <v>77</v>
      </c>
      <c r="AT103" s="168" t="s">
        <v>68</v>
      </c>
      <c r="AU103" s="168" t="s">
        <v>77</v>
      </c>
      <c r="AY103" s="160" t="s">
        <v>115</v>
      </c>
      <c r="BK103" s="169">
        <f>SUM(BK104:BK108)</f>
        <v>0</v>
      </c>
    </row>
    <row r="104" spans="2:65" s="1" customFormat="1" ht="31.5" customHeight="1">
      <c r="B104" s="173"/>
      <c r="C104" s="174" t="s">
        <v>147</v>
      </c>
      <c r="D104" s="174" t="s">
        <v>117</v>
      </c>
      <c r="E104" s="175" t="s">
        <v>164</v>
      </c>
      <c r="F104" s="176" t="s">
        <v>165</v>
      </c>
      <c r="G104" s="177" t="s">
        <v>159</v>
      </c>
      <c r="H104" s="178">
        <v>3880</v>
      </c>
      <c r="I104" s="179"/>
      <c r="J104" s="180">
        <f>ROUND(I104*H104,2)</f>
        <v>0</v>
      </c>
      <c r="K104" s="176" t="s">
        <v>121</v>
      </c>
      <c r="L104" s="40"/>
      <c r="M104" s="181" t="s">
        <v>5</v>
      </c>
      <c r="N104" s="182" t="s">
        <v>40</v>
      </c>
      <c r="O104" s="41"/>
      <c r="P104" s="183">
        <f>O104*H104</f>
        <v>0</v>
      </c>
      <c r="Q104" s="183">
        <v>0</v>
      </c>
      <c r="R104" s="183">
        <f>Q104*H104</f>
        <v>0</v>
      </c>
      <c r="S104" s="183">
        <v>0</v>
      </c>
      <c r="T104" s="184">
        <f>S104*H104</f>
        <v>0</v>
      </c>
      <c r="AR104" s="23" t="s">
        <v>122</v>
      </c>
      <c r="AT104" s="23" t="s">
        <v>117</v>
      </c>
      <c r="AU104" s="23" t="s">
        <v>79</v>
      </c>
      <c r="AY104" s="23" t="s">
        <v>115</v>
      </c>
      <c r="BE104" s="185">
        <f>IF(N104="základní",J104,0)</f>
        <v>0</v>
      </c>
      <c r="BF104" s="185">
        <f>IF(N104="snížená",J104,0)</f>
        <v>0</v>
      </c>
      <c r="BG104" s="185">
        <f>IF(N104="zákl. přenesená",J104,0)</f>
        <v>0</v>
      </c>
      <c r="BH104" s="185">
        <f>IF(N104="sníž. přenesená",J104,0)</f>
        <v>0</v>
      </c>
      <c r="BI104" s="185">
        <f>IF(N104="nulová",J104,0)</f>
        <v>0</v>
      </c>
      <c r="BJ104" s="23" t="s">
        <v>77</v>
      </c>
      <c r="BK104" s="185">
        <f>ROUND(I104*H104,2)</f>
        <v>0</v>
      </c>
      <c r="BL104" s="23" t="s">
        <v>122</v>
      </c>
      <c r="BM104" s="23" t="s">
        <v>166</v>
      </c>
    </row>
    <row r="105" spans="2:47" s="1" customFormat="1" ht="67.5">
      <c r="B105" s="40"/>
      <c r="D105" s="186" t="s">
        <v>124</v>
      </c>
      <c r="F105" s="187" t="s">
        <v>167</v>
      </c>
      <c r="I105" s="188"/>
      <c r="L105" s="40"/>
      <c r="M105" s="189"/>
      <c r="N105" s="41"/>
      <c r="O105" s="41"/>
      <c r="P105" s="41"/>
      <c r="Q105" s="41"/>
      <c r="R105" s="41"/>
      <c r="S105" s="41"/>
      <c r="T105" s="69"/>
      <c r="AT105" s="23" t="s">
        <v>124</v>
      </c>
      <c r="AU105" s="23" t="s">
        <v>79</v>
      </c>
    </row>
    <row r="106" spans="2:51" s="11" customFormat="1" ht="13.5">
      <c r="B106" s="190"/>
      <c r="D106" s="186" t="s">
        <v>126</v>
      </c>
      <c r="E106" s="199" t="s">
        <v>5</v>
      </c>
      <c r="F106" s="210" t="s">
        <v>168</v>
      </c>
      <c r="H106" s="211">
        <v>1940</v>
      </c>
      <c r="I106" s="195"/>
      <c r="L106" s="190"/>
      <c r="M106" s="196"/>
      <c r="N106" s="197"/>
      <c r="O106" s="197"/>
      <c r="P106" s="197"/>
      <c r="Q106" s="197"/>
      <c r="R106" s="197"/>
      <c r="S106" s="197"/>
      <c r="T106" s="198"/>
      <c r="AT106" s="199" t="s">
        <v>126</v>
      </c>
      <c r="AU106" s="199" t="s">
        <v>79</v>
      </c>
      <c r="AV106" s="11" t="s">
        <v>79</v>
      </c>
      <c r="AW106" s="11" t="s">
        <v>33</v>
      </c>
      <c r="AX106" s="11" t="s">
        <v>69</v>
      </c>
      <c r="AY106" s="199" t="s">
        <v>115</v>
      </c>
    </row>
    <row r="107" spans="2:51" s="11" customFormat="1" ht="13.5">
      <c r="B107" s="190"/>
      <c r="D107" s="186" t="s">
        <v>126</v>
      </c>
      <c r="E107" s="199" t="s">
        <v>5</v>
      </c>
      <c r="F107" s="210" t="s">
        <v>169</v>
      </c>
      <c r="H107" s="211">
        <v>1940</v>
      </c>
      <c r="I107" s="195"/>
      <c r="L107" s="190"/>
      <c r="M107" s="196"/>
      <c r="N107" s="197"/>
      <c r="O107" s="197"/>
      <c r="P107" s="197"/>
      <c r="Q107" s="197"/>
      <c r="R107" s="197"/>
      <c r="S107" s="197"/>
      <c r="T107" s="198"/>
      <c r="AT107" s="199" t="s">
        <v>126</v>
      </c>
      <c r="AU107" s="199" t="s">
        <v>79</v>
      </c>
      <c r="AV107" s="11" t="s">
        <v>79</v>
      </c>
      <c r="AW107" s="11" t="s">
        <v>33</v>
      </c>
      <c r="AX107" s="11" t="s">
        <v>69</v>
      </c>
      <c r="AY107" s="199" t="s">
        <v>115</v>
      </c>
    </row>
    <row r="108" spans="2:51" s="12" customFormat="1" ht="13.5">
      <c r="B108" s="212"/>
      <c r="D108" s="186" t="s">
        <v>126</v>
      </c>
      <c r="E108" s="213" t="s">
        <v>5</v>
      </c>
      <c r="F108" s="214" t="s">
        <v>170</v>
      </c>
      <c r="H108" s="215">
        <v>3880</v>
      </c>
      <c r="I108" s="216"/>
      <c r="L108" s="212"/>
      <c r="M108" s="217"/>
      <c r="N108" s="218"/>
      <c r="O108" s="218"/>
      <c r="P108" s="218"/>
      <c r="Q108" s="218"/>
      <c r="R108" s="218"/>
      <c r="S108" s="218"/>
      <c r="T108" s="219"/>
      <c r="AT108" s="220" t="s">
        <v>126</v>
      </c>
      <c r="AU108" s="220" t="s">
        <v>79</v>
      </c>
      <c r="AV108" s="12" t="s">
        <v>122</v>
      </c>
      <c r="AW108" s="12" t="s">
        <v>33</v>
      </c>
      <c r="AX108" s="12" t="s">
        <v>77</v>
      </c>
      <c r="AY108" s="220" t="s">
        <v>115</v>
      </c>
    </row>
    <row r="109" spans="2:63" s="10" customFormat="1" ht="29.85" customHeight="1">
      <c r="B109" s="159"/>
      <c r="D109" s="170" t="s">
        <v>68</v>
      </c>
      <c r="E109" s="171" t="s">
        <v>171</v>
      </c>
      <c r="F109" s="171" t="s">
        <v>172</v>
      </c>
      <c r="I109" s="162"/>
      <c r="J109" s="172">
        <f>BK109</f>
        <v>0</v>
      </c>
      <c r="L109" s="159"/>
      <c r="M109" s="164"/>
      <c r="N109" s="165"/>
      <c r="O109" s="165"/>
      <c r="P109" s="166">
        <f>SUM(P110:P112)</f>
        <v>0</v>
      </c>
      <c r="Q109" s="165"/>
      <c r="R109" s="166">
        <f>SUM(R110:R112)</f>
        <v>0.9165</v>
      </c>
      <c r="S109" s="165"/>
      <c r="T109" s="167">
        <f>SUM(T110:T112)</f>
        <v>0</v>
      </c>
      <c r="AR109" s="160" t="s">
        <v>77</v>
      </c>
      <c r="AT109" s="168" t="s">
        <v>68</v>
      </c>
      <c r="AU109" s="168" t="s">
        <v>77</v>
      </c>
      <c r="AY109" s="160" t="s">
        <v>115</v>
      </c>
      <c r="BK109" s="169">
        <f>SUM(BK110:BK112)</f>
        <v>0</v>
      </c>
    </row>
    <row r="110" spans="2:65" s="1" customFormat="1" ht="31.5" customHeight="1">
      <c r="B110" s="173"/>
      <c r="C110" s="174" t="s">
        <v>171</v>
      </c>
      <c r="D110" s="174" t="s">
        <v>117</v>
      </c>
      <c r="E110" s="175" t="s">
        <v>173</v>
      </c>
      <c r="F110" s="176" t="s">
        <v>174</v>
      </c>
      <c r="G110" s="177" t="s">
        <v>159</v>
      </c>
      <c r="H110" s="178">
        <v>1950</v>
      </c>
      <c r="I110" s="179"/>
      <c r="J110" s="180">
        <f>ROUND(I110*H110,2)</f>
        <v>0</v>
      </c>
      <c r="K110" s="176" t="s">
        <v>121</v>
      </c>
      <c r="L110" s="40"/>
      <c r="M110" s="181" t="s">
        <v>5</v>
      </c>
      <c r="N110" s="182" t="s">
        <v>40</v>
      </c>
      <c r="O110" s="41"/>
      <c r="P110" s="183">
        <f>O110*H110</f>
        <v>0</v>
      </c>
      <c r="Q110" s="183">
        <v>0.00047</v>
      </c>
      <c r="R110" s="183">
        <f>Q110*H110</f>
        <v>0.9165</v>
      </c>
      <c r="S110" s="183">
        <v>0</v>
      </c>
      <c r="T110" s="184">
        <f>S110*H110</f>
        <v>0</v>
      </c>
      <c r="AR110" s="23" t="s">
        <v>122</v>
      </c>
      <c r="AT110" s="23" t="s">
        <v>117</v>
      </c>
      <c r="AU110" s="23" t="s">
        <v>79</v>
      </c>
      <c r="AY110" s="23" t="s">
        <v>115</v>
      </c>
      <c r="BE110" s="185">
        <f>IF(N110="základní",J110,0)</f>
        <v>0</v>
      </c>
      <c r="BF110" s="185">
        <f>IF(N110="snížená",J110,0)</f>
        <v>0</v>
      </c>
      <c r="BG110" s="185">
        <f>IF(N110="zákl. přenesená",J110,0)</f>
        <v>0</v>
      </c>
      <c r="BH110" s="185">
        <f>IF(N110="sníž. přenesená",J110,0)</f>
        <v>0</v>
      </c>
      <c r="BI110" s="185">
        <f>IF(N110="nulová",J110,0)</f>
        <v>0</v>
      </c>
      <c r="BJ110" s="23" t="s">
        <v>77</v>
      </c>
      <c r="BK110" s="185">
        <f>ROUND(I110*H110,2)</f>
        <v>0</v>
      </c>
      <c r="BL110" s="23" t="s">
        <v>122</v>
      </c>
      <c r="BM110" s="23" t="s">
        <v>175</v>
      </c>
    </row>
    <row r="111" spans="2:47" s="1" customFormat="1" ht="27">
      <c r="B111" s="40"/>
      <c r="D111" s="186" t="s">
        <v>124</v>
      </c>
      <c r="F111" s="187" t="s">
        <v>176</v>
      </c>
      <c r="I111" s="188"/>
      <c r="L111" s="40"/>
      <c r="M111" s="189"/>
      <c r="N111" s="41"/>
      <c r="O111" s="41"/>
      <c r="P111" s="41"/>
      <c r="Q111" s="41"/>
      <c r="R111" s="41"/>
      <c r="S111" s="41"/>
      <c r="T111" s="69"/>
      <c r="AT111" s="23" t="s">
        <v>124</v>
      </c>
      <c r="AU111" s="23" t="s">
        <v>79</v>
      </c>
    </row>
    <row r="112" spans="2:51" s="11" customFormat="1" ht="13.5">
      <c r="B112" s="190"/>
      <c r="D112" s="186" t="s">
        <v>126</v>
      </c>
      <c r="E112" s="199" t="s">
        <v>5</v>
      </c>
      <c r="F112" s="210" t="s">
        <v>177</v>
      </c>
      <c r="H112" s="211">
        <v>1950</v>
      </c>
      <c r="I112" s="195"/>
      <c r="L112" s="190"/>
      <c r="M112" s="221"/>
      <c r="N112" s="222"/>
      <c r="O112" s="222"/>
      <c r="P112" s="222"/>
      <c r="Q112" s="222"/>
      <c r="R112" s="222"/>
      <c r="S112" s="222"/>
      <c r="T112" s="223"/>
      <c r="AT112" s="199" t="s">
        <v>126</v>
      </c>
      <c r="AU112" s="199" t="s">
        <v>79</v>
      </c>
      <c r="AV112" s="11" t="s">
        <v>79</v>
      </c>
      <c r="AW112" s="11" t="s">
        <v>33</v>
      </c>
      <c r="AX112" s="11" t="s">
        <v>77</v>
      </c>
      <c r="AY112" s="199" t="s">
        <v>115</v>
      </c>
    </row>
    <row r="113" spans="2:12" s="1" customFormat="1" ht="6.95" customHeight="1">
      <c r="B113" s="55"/>
      <c r="C113" s="56"/>
      <c r="D113" s="56"/>
      <c r="E113" s="56"/>
      <c r="F113" s="56"/>
      <c r="G113" s="56"/>
      <c r="H113" s="56"/>
      <c r="I113" s="126"/>
      <c r="J113" s="56"/>
      <c r="K113" s="56"/>
      <c r="L113" s="40"/>
    </row>
  </sheetData>
  <autoFilter ref="C79:K112"/>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82</v>
      </c>
      <c r="G1" s="362" t="s">
        <v>83</v>
      </c>
      <c r="H1" s="362"/>
      <c r="I1" s="102"/>
      <c r="J1" s="101" t="s">
        <v>84</v>
      </c>
      <c r="K1" s="100" t="s">
        <v>85</v>
      </c>
      <c r="L1" s="101" t="s">
        <v>86</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53" t="s">
        <v>8</v>
      </c>
      <c r="M2" s="354"/>
      <c r="N2" s="354"/>
      <c r="O2" s="354"/>
      <c r="P2" s="354"/>
      <c r="Q2" s="354"/>
      <c r="R2" s="354"/>
      <c r="S2" s="354"/>
      <c r="T2" s="354"/>
      <c r="U2" s="354"/>
      <c r="V2" s="354"/>
      <c r="AT2" s="23" t="s">
        <v>81</v>
      </c>
    </row>
    <row r="3" spans="2:46" ht="6.95" customHeight="1">
      <c r="B3" s="24"/>
      <c r="C3" s="25"/>
      <c r="D3" s="25"/>
      <c r="E3" s="25"/>
      <c r="F3" s="25"/>
      <c r="G3" s="25"/>
      <c r="H3" s="25"/>
      <c r="I3" s="103"/>
      <c r="J3" s="25"/>
      <c r="K3" s="26"/>
      <c r="AT3" s="23" t="s">
        <v>79</v>
      </c>
    </row>
    <row r="4" spans="2:46" ht="36.95" customHeight="1">
      <c r="B4" s="27"/>
      <c r="C4" s="28"/>
      <c r="D4" s="29" t="s">
        <v>87</v>
      </c>
      <c r="E4" s="28"/>
      <c r="F4" s="28"/>
      <c r="G4" s="28"/>
      <c r="H4" s="28"/>
      <c r="I4" s="104"/>
      <c r="J4" s="28"/>
      <c r="K4" s="30"/>
      <c r="M4" s="31" t="s">
        <v>13</v>
      </c>
      <c r="AT4" s="23" t="s">
        <v>6</v>
      </c>
    </row>
    <row r="5" spans="2:11" ht="6.95" customHeight="1">
      <c r="B5" s="27"/>
      <c r="C5" s="28"/>
      <c r="D5" s="28"/>
      <c r="E5" s="28"/>
      <c r="F5" s="28"/>
      <c r="G5" s="28"/>
      <c r="H5" s="28"/>
      <c r="I5" s="104"/>
      <c r="J5" s="28"/>
      <c r="K5" s="30"/>
    </row>
    <row r="6" spans="2:11" ht="13.5">
      <c r="B6" s="27"/>
      <c r="C6" s="28"/>
      <c r="D6" s="36" t="s">
        <v>19</v>
      </c>
      <c r="E6" s="28"/>
      <c r="F6" s="28"/>
      <c r="G6" s="28"/>
      <c r="H6" s="28"/>
      <c r="I6" s="104"/>
      <c r="J6" s="28"/>
      <c r="K6" s="30"/>
    </row>
    <row r="7" spans="2:11" ht="22.5" customHeight="1">
      <c r="B7" s="27"/>
      <c r="C7" s="28"/>
      <c r="D7" s="28"/>
      <c r="E7" s="355" t="str">
        <f>'Rekapitulace stavby'!K6</f>
        <v>Novostavba administrativně výrobního objektu Powerbridge Popůvky</v>
      </c>
      <c r="F7" s="356"/>
      <c r="G7" s="356"/>
      <c r="H7" s="356"/>
      <c r="I7" s="104"/>
      <c r="J7" s="28"/>
      <c r="K7" s="30"/>
    </row>
    <row r="8" spans="2:11" s="1" customFormat="1" ht="13.5">
      <c r="B8" s="40"/>
      <c r="C8" s="41"/>
      <c r="D8" s="36" t="s">
        <v>88</v>
      </c>
      <c r="E8" s="41"/>
      <c r="F8" s="41"/>
      <c r="G8" s="41"/>
      <c r="H8" s="41"/>
      <c r="I8" s="105"/>
      <c r="J8" s="41"/>
      <c r="K8" s="44"/>
    </row>
    <row r="9" spans="2:11" s="1" customFormat="1" ht="36.95" customHeight="1">
      <c r="B9" s="40"/>
      <c r="C9" s="41"/>
      <c r="D9" s="41"/>
      <c r="E9" s="357" t="s">
        <v>178</v>
      </c>
      <c r="F9" s="358"/>
      <c r="G9" s="358"/>
      <c r="H9" s="358"/>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22</v>
      </c>
      <c r="J11" s="34" t="s">
        <v>5</v>
      </c>
      <c r="K11" s="44"/>
    </row>
    <row r="12" spans="2:11" s="1" customFormat="1" ht="14.45" customHeight="1">
      <c r="B12" s="40"/>
      <c r="C12" s="41"/>
      <c r="D12" s="36" t="s">
        <v>23</v>
      </c>
      <c r="E12" s="41"/>
      <c r="F12" s="34" t="s">
        <v>24</v>
      </c>
      <c r="G12" s="41"/>
      <c r="H12" s="41"/>
      <c r="I12" s="106" t="s">
        <v>25</v>
      </c>
      <c r="J12" s="107" t="str">
        <f>'Rekapitulace stavby'!AN8</f>
        <v>13.3.2017</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27</v>
      </c>
      <c r="E14" s="41"/>
      <c r="F14" s="41"/>
      <c r="G14" s="41"/>
      <c r="H14" s="41"/>
      <c r="I14" s="106"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29</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30</v>
      </c>
      <c r="E17" s="41"/>
      <c r="F17" s="41"/>
      <c r="G17" s="41"/>
      <c r="H17" s="41"/>
      <c r="I17" s="106"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29</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32</v>
      </c>
      <c r="E20" s="41"/>
      <c r="F20" s="41"/>
      <c r="G20" s="41"/>
      <c r="H20" s="41"/>
      <c r="I20" s="106"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29</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34</v>
      </c>
      <c r="E23" s="41"/>
      <c r="F23" s="41"/>
      <c r="G23" s="41"/>
      <c r="H23" s="41"/>
      <c r="I23" s="105"/>
      <c r="J23" s="41"/>
      <c r="K23" s="44"/>
    </row>
    <row r="24" spans="2:11" s="6" customFormat="1" ht="22.5" customHeight="1">
      <c r="B24" s="108"/>
      <c r="C24" s="109"/>
      <c r="D24" s="109"/>
      <c r="E24" s="325" t="s">
        <v>5</v>
      </c>
      <c r="F24" s="325"/>
      <c r="G24" s="325"/>
      <c r="H24" s="325"/>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35</v>
      </c>
      <c r="E27" s="41"/>
      <c r="F27" s="41"/>
      <c r="G27" s="41"/>
      <c r="H27" s="41"/>
      <c r="I27" s="105"/>
      <c r="J27" s="115">
        <f>ROUND(J84,2)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37</v>
      </c>
      <c r="G29" s="41"/>
      <c r="H29" s="41"/>
      <c r="I29" s="116" t="s">
        <v>36</v>
      </c>
      <c r="J29" s="45" t="s">
        <v>38</v>
      </c>
      <c r="K29" s="44"/>
    </row>
    <row r="30" spans="2:11" s="1" customFormat="1" ht="14.45" customHeight="1">
      <c r="B30" s="40"/>
      <c r="C30" s="41"/>
      <c r="D30" s="48" t="s">
        <v>39</v>
      </c>
      <c r="E30" s="48" t="s">
        <v>40</v>
      </c>
      <c r="F30" s="117">
        <f>ROUND(SUM(BE84:BE233),2)</f>
        <v>0</v>
      </c>
      <c r="G30" s="41"/>
      <c r="H30" s="41"/>
      <c r="I30" s="118">
        <v>0.21</v>
      </c>
      <c r="J30" s="117">
        <f>ROUND(ROUND((SUM(BE84:BE233)),2)*I30,2)</f>
        <v>0</v>
      </c>
      <c r="K30" s="44"/>
    </row>
    <row r="31" spans="2:11" s="1" customFormat="1" ht="14.45" customHeight="1">
      <c r="B31" s="40"/>
      <c r="C31" s="41"/>
      <c r="D31" s="41"/>
      <c r="E31" s="48" t="s">
        <v>41</v>
      </c>
      <c r="F31" s="117">
        <f>ROUND(SUM(BF84:BF233),2)</f>
        <v>0</v>
      </c>
      <c r="G31" s="41"/>
      <c r="H31" s="41"/>
      <c r="I31" s="118">
        <v>0.15</v>
      </c>
      <c r="J31" s="117">
        <f>ROUND(ROUND((SUM(BF84:BF233)),2)*I31,2)</f>
        <v>0</v>
      </c>
      <c r="K31" s="44"/>
    </row>
    <row r="32" spans="2:11" s="1" customFormat="1" ht="14.45" customHeight="1" hidden="1">
      <c r="B32" s="40"/>
      <c r="C32" s="41"/>
      <c r="D32" s="41"/>
      <c r="E32" s="48" t="s">
        <v>42</v>
      </c>
      <c r="F32" s="117">
        <f>ROUND(SUM(BG84:BG233),2)</f>
        <v>0</v>
      </c>
      <c r="G32" s="41"/>
      <c r="H32" s="41"/>
      <c r="I32" s="118">
        <v>0.21</v>
      </c>
      <c r="J32" s="117">
        <v>0</v>
      </c>
      <c r="K32" s="44"/>
    </row>
    <row r="33" spans="2:11" s="1" customFormat="1" ht="14.45" customHeight="1" hidden="1">
      <c r="B33" s="40"/>
      <c r="C33" s="41"/>
      <c r="D33" s="41"/>
      <c r="E33" s="48" t="s">
        <v>43</v>
      </c>
      <c r="F33" s="117">
        <f>ROUND(SUM(BH84:BH233),2)</f>
        <v>0</v>
      </c>
      <c r="G33" s="41"/>
      <c r="H33" s="41"/>
      <c r="I33" s="118">
        <v>0.15</v>
      </c>
      <c r="J33" s="117">
        <v>0</v>
      </c>
      <c r="K33" s="44"/>
    </row>
    <row r="34" spans="2:11" s="1" customFormat="1" ht="14.45" customHeight="1" hidden="1">
      <c r="B34" s="40"/>
      <c r="C34" s="41"/>
      <c r="D34" s="41"/>
      <c r="E34" s="48" t="s">
        <v>44</v>
      </c>
      <c r="F34" s="117">
        <f>ROUND(SUM(BI84:BI233),2)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45</v>
      </c>
      <c r="E36" s="70"/>
      <c r="F36" s="70"/>
      <c r="G36" s="121" t="s">
        <v>46</v>
      </c>
      <c r="H36" s="122" t="s">
        <v>47</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90</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22.5" customHeight="1">
      <c r="B45" s="40"/>
      <c r="C45" s="41"/>
      <c r="D45" s="41"/>
      <c r="E45" s="355" t="str">
        <f>E7</f>
        <v>Novostavba administrativně výrobního objektu Powerbridge Popůvky</v>
      </c>
      <c r="F45" s="356"/>
      <c r="G45" s="356"/>
      <c r="H45" s="356"/>
      <c r="I45" s="105"/>
      <c r="J45" s="41"/>
      <c r="K45" s="44"/>
    </row>
    <row r="46" spans="2:11" s="1" customFormat="1" ht="14.45" customHeight="1">
      <c r="B46" s="40"/>
      <c r="C46" s="36" t="s">
        <v>88</v>
      </c>
      <c r="D46" s="41"/>
      <c r="E46" s="41"/>
      <c r="F46" s="41"/>
      <c r="G46" s="41"/>
      <c r="H46" s="41"/>
      <c r="I46" s="105"/>
      <c r="J46" s="41"/>
      <c r="K46" s="44"/>
    </row>
    <row r="47" spans="2:11" s="1" customFormat="1" ht="23.25" customHeight="1">
      <c r="B47" s="40"/>
      <c r="C47" s="41"/>
      <c r="D47" s="41"/>
      <c r="E47" s="357" t="str">
        <f>E9</f>
        <v>200.2 - Komunikace a parkoviště</v>
      </c>
      <c r="F47" s="358"/>
      <c r="G47" s="358"/>
      <c r="H47" s="358"/>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23</v>
      </c>
      <c r="D49" s="41"/>
      <c r="E49" s="41"/>
      <c r="F49" s="34" t="str">
        <f>F12</f>
        <v xml:space="preserve"> </v>
      </c>
      <c r="G49" s="41"/>
      <c r="H49" s="41"/>
      <c r="I49" s="106" t="s">
        <v>25</v>
      </c>
      <c r="J49" s="107" t="str">
        <f>IF(J12="","",J12)</f>
        <v>13.3.2017</v>
      </c>
      <c r="K49" s="44"/>
    </row>
    <row r="50" spans="2:11" s="1" customFormat="1" ht="6.95" customHeight="1">
      <c r="B50" s="40"/>
      <c r="C50" s="41"/>
      <c r="D50" s="41"/>
      <c r="E50" s="41"/>
      <c r="F50" s="41"/>
      <c r="G50" s="41"/>
      <c r="H50" s="41"/>
      <c r="I50" s="105"/>
      <c r="J50" s="41"/>
      <c r="K50" s="44"/>
    </row>
    <row r="51" spans="2:11" s="1" customFormat="1" ht="13.5">
      <c r="B51" s="40"/>
      <c r="C51" s="36" t="s">
        <v>27</v>
      </c>
      <c r="D51" s="41"/>
      <c r="E51" s="41"/>
      <c r="F51" s="34" t="str">
        <f>E15</f>
        <v xml:space="preserve"> </v>
      </c>
      <c r="G51" s="41"/>
      <c r="H51" s="41"/>
      <c r="I51" s="106" t="s">
        <v>32</v>
      </c>
      <c r="J51" s="34" t="str">
        <f>E21</f>
        <v xml:space="preserve"> </v>
      </c>
      <c r="K51" s="44"/>
    </row>
    <row r="52" spans="2:11" s="1" customFormat="1" ht="14.45" customHeight="1">
      <c r="B52" s="40"/>
      <c r="C52" s="36" t="s">
        <v>30</v>
      </c>
      <c r="D52" s="41"/>
      <c r="E52" s="41"/>
      <c r="F52" s="34" t="str">
        <f>IF(E18="","",E18)</f>
        <v/>
      </c>
      <c r="G52" s="41"/>
      <c r="H52" s="41"/>
      <c r="I52" s="105"/>
      <c r="J52" s="41"/>
      <c r="K52" s="44"/>
    </row>
    <row r="53" spans="2:11" s="1" customFormat="1" ht="10.35" customHeight="1">
      <c r="B53" s="40"/>
      <c r="C53" s="41"/>
      <c r="D53" s="41"/>
      <c r="E53" s="41"/>
      <c r="F53" s="41"/>
      <c r="G53" s="41"/>
      <c r="H53" s="41"/>
      <c r="I53" s="105"/>
      <c r="J53" s="41"/>
      <c r="K53" s="44"/>
    </row>
    <row r="54" spans="2:11" s="1" customFormat="1" ht="29.25" customHeight="1">
      <c r="B54" s="40"/>
      <c r="C54" s="129" t="s">
        <v>91</v>
      </c>
      <c r="D54" s="119"/>
      <c r="E54" s="119"/>
      <c r="F54" s="119"/>
      <c r="G54" s="119"/>
      <c r="H54" s="119"/>
      <c r="I54" s="130"/>
      <c r="J54" s="131" t="s">
        <v>92</v>
      </c>
      <c r="K54" s="132"/>
    </row>
    <row r="55" spans="2:11" s="1" customFormat="1" ht="10.35" customHeight="1">
      <c r="B55" s="40"/>
      <c r="C55" s="41"/>
      <c r="D55" s="41"/>
      <c r="E55" s="41"/>
      <c r="F55" s="41"/>
      <c r="G55" s="41"/>
      <c r="H55" s="41"/>
      <c r="I55" s="105"/>
      <c r="J55" s="41"/>
      <c r="K55" s="44"/>
    </row>
    <row r="56" spans="2:47" s="1" customFormat="1" ht="29.25" customHeight="1">
      <c r="B56" s="40"/>
      <c r="C56" s="133" t="s">
        <v>93</v>
      </c>
      <c r="D56" s="41"/>
      <c r="E56" s="41"/>
      <c r="F56" s="41"/>
      <c r="G56" s="41"/>
      <c r="H56" s="41"/>
      <c r="I56" s="105"/>
      <c r="J56" s="115">
        <f>J84</f>
        <v>0</v>
      </c>
      <c r="K56" s="44"/>
      <c r="AU56" s="23" t="s">
        <v>94</v>
      </c>
    </row>
    <row r="57" spans="2:11" s="7" customFormat="1" ht="24.95" customHeight="1">
      <c r="B57" s="134"/>
      <c r="C57" s="135"/>
      <c r="D57" s="136" t="s">
        <v>95</v>
      </c>
      <c r="E57" s="137"/>
      <c r="F57" s="137"/>
      <c r="G57" s="137"/>
      <c r="H57" s="137"/>
      <c r="I57" s="138"/>
      <c r="J57" s="139">
        <f>J85</f>
        <v>0</v>
      </c>
      <c r="K57" s="140"/>
    </row>
    <row r="58" spans="2:11" s="8" customFormat="1" ht="19.9" customHeight="1">
      <c r="B58" s="141"/>
      <c r="C58" s="142"/>
      <c r="D58" s="143" t="s">
        <v>96</v>
      </c>
      <c r="E58" s="144"/>
      <c r="F58" s="144"/>
      <c r="G58" s="144"/>
      <c r="H58" s="144"/>
      <c r="I58" s="145"/>
      <c r="J58" s="146">
        <f>J86</f>
        <v>0</v>
      </c>
      <c r="K58" s="147"/>
    </row>
    <row r="59" spans="2:11" s="8" customFormat="1" ht="19.9" customHeight="1">
      <c r="B59" s="141"/>
      <c r="C59" s="142"/>
      <c r="D59" s="143" t="s">
        <v>179</v>
      </c>
      <c r="E59" s="144"/>
      <c r="F59" s="144"/>
      <c r="G59" s="144"/>
      <c r="H59" s="144"/>
      <c r="I59" s="145"/>
      <c r="J59" s="146">
        <f>J140</f>
        <v>0</v>
      </c>
      <c r="K59" s="147"/>
    </row>
    <row r="60" spans="2:11" s="8" customFormat="1" ht="19.9" customHeight="1">
      <c r="B60" s="141"/>
      <c r="C60" s="142"/>
      <c r="D60" s="143" t="s">
        <v>180</v>
      </c>
      <c r="E60" s="144"/>
      <c r="F60" s="144"/>
      <c r="G60" s="144"/>
      <c r="H60" s="144"/>
      <c r="I60" s="145"/>
      <c r="J60" s="146">
        <f>J150</f>
        <v>0</v>
      </c>
      <c r="K60" s="147"/>
    </row>
    <row r="61" spans="2:11" s="8" customFormat="1" ht="19.9" customHeight="1">
      <c r="B61" s="141"/>
      <c r="C61" s="142"/>
      <c r="D61" s="143" t="s">
        <v>97</v>
      </c>
      <c r="E61" s="144"/>
      <c r="F61" s="144"/>
      <c r="G61" s="144"/>
      <c r="H61" s="144"/>
      <c r="I61" s="145"/>
      <c r="J61" s="146">
        <f>J155</f>
        <v>0</v>
      </c>
      <c r="K61" s="147"/>
    </row>
    <row r="62" spans="2:11" s="8" customFormat="1" ht="19.9" customHeight="1">
      <c r="B62" s="141"/>
      <c r="C62" s="142"/>
      <c r="D62" s="143" t="s">
        <v>181</v>
      </c>
      <c r="E62" s="144"/>
      <c r="F62" s="144"/>
      <c r="G62" s="144"/>
      <c r="H62" s="144"/>
      <c r="I62" s="145"/>
      <c r="J62" s="146">
        <f>J191</f>
        <v>0</v>
      </c>
      <c r="K62" s="147"/>
    </row>
    <row r="63" spans="2:11" s="8" customFormat="1" ht="19.9" customHeight="1">
      <c r="B63" s="141"/>
      <c r="C63" s="142"/>
      <c r="D63" s="143" t="s">
        <v>98</v>
      </c>
      <c r="E63" s="144"/>
      <c r="F63" s="144"/>
      <c r="G63" s="144"/>
      <c r="H63" s="144"/>
      <c r="I63" s="145"/>
      <c r="J63" s="146">
        <f>J203</f>
        <v>0</v>
      </c>
      <c r="K63" s="147"/>
    </row>
    <row r="64" spans="2:11" s="8" customFormat="1" ht="19.9" customHeight="1">
      <c r="B64" s="141"/>
      <c r="C64" s="142"/>
      <c r="D64" s="143" t="s">
        <v>182</v>
      </c>
      <c r="E64" s="144"/>
      <c r="F64" s="144"/>
      <c r="G64" s="144"/>
      <c r="H64" s="144"/>
      <c r="I64" s="145"/>
      <c r="J64" s="146">
        <f>J232</f>
        <v>0</v>
      </c>
      <c r="K64" s="147"/>
    </row>
    <row r="65" spans="2:11" s="1" customFormat="1" ht="21.75" customHeight="1">
      <c r="B65" s="40"/>
      <c r="C65" s="41"/>
      <c r="D65" s="41"/>
      <c r="E65" s="41"/>
      <c r="F65" s="41"/>
      <c r="G65" s="41"/>
      <c r="H65" s="41"/>
      <c r="I65" s="105"/>
      <c r="J65" s="41"/>
      <c r="K65" s="44"/>
    </row>
    <row r="66" spans="2:11" s="1" customFormat="1" ht="6.95" customHeight="1">
      <c r="B66" s="55"/>
      <c r="C66" s="56"/>
      <c r="D66" s="56"/>
      <c r="E66" s="56"/>
      <c r="F66" s="56"/>
      <c r="G66" s="56"/>
      <c r="H66" s="56"/>
      <c r="I66" s="126"/>
      <c r="J66" s="56"/>
      <c r="K66" s="57"/>
    </row>
    <row r="70" spans="2:12" s="1" customFormat="1" ht="6.95" customHeight="1">
      <c r="B70" s="58"/>
      <c r="C70" s="59"/>
      <c r="D70" s="59"/>
      <c r="E70" s="59"/>
      <c r="F70" s="59"/>
      <c r="G70" s="59"/>
      <c r="H70" s="59"/>
      <c r="I70" s="127"/>
      <c r="J70" s="59"/>
      <c r="K70" s="59"/>
      <c r="L70" s="40"/>
    </row>
    <row r="71" spans="2:12" s="1" customFormat="1" ht="36.95" customHeight="1">
      <c r="B71" s="40"/>
      <c r="C71" s="60" t="s">
        <v>99</v>
      </c>
      <c r="L71" s="40"/>
    </row>
    <row r="72" spans="2:12" s="1" customFormat="1" ht="6.95" customHeight="1">
      <c r="B72" s="40"/>
      <c r="L72" s="40"/>
    </row>
    <row r="73" spans="2:12" s="1" customFormat="1" ht="14.45" customHeight="1">
      <c r="B73" s="40"/>
      <c r="C73" s="62" t="s">
        <v>19</v>
      </c>
      <c r="L73" s="40"/>
    </row>
    <row r="74" spans="2:12" s="1" customFormat="1" ht="22.5" customHeight="1">
      <c r="B74" s="40"/>
      <c r="E74" s="359" t="str">
        <f>E7</f>
        <v>Novostavba administrativně výrobního objektu Powerbridge Popůvky</v>
      </c>
      <c r="F74" s="360"/>
      <c r="G74" s="360"/>
      <c r="H74" s="360"/>
      <c r="L74" s="40"/>
    </row>
    <row r="75" spans="2:12" s="1" customFormat="1" ht="14.45" customHeight="1">
      <c r="B75" s="40"/>
      <c r="C75" s="62" t="s">
        <v>88</v>
      </c>
      <c r="L75" s="40"/>
    </row>
    <row r="76" spans="2:12" s="1" customFormat="1" ht="23.25" customHeight="1">
      <c r="B76" s="40"/>
      <c r="E76" s="336" t="str">
        <f>E9</f>
        <v>200.2 - Komunikace a parkoviště</v>
      </c>
      <c r="F76" s="361"/>
      <c r="G76" s="361"/>
      <c r="H76" s="361"/>
      <c r="L76" s="40"/>
    </row>
    <row r="77" spans="2:12" s="1" customFormat="1" ht="6.95" customHeight="1">
      <c r="B77" s="40"/>
      <c r="L77" s="40"/>
    </row>
    <row r="78" spans="2:12" s="1" customFormat="1" ht="18" customHeight="1">
      <c r="B78" s="40"/>
      <c r="C78" s="62" t="s">
        <v>23</v>
      </c>
      <c r="F78" s="148" t="str">
        <f>F12</f>
        <v xml:space="preserve"> </v>
      </c>
      <c r="I78" s="149" t="s">
        <v>25</v>
      </c>
      <c r="J78" s="66" t="str">
        <f>IF(J12="","",J12)</f>
        <v>13.3.2017</v>
      </c>
      <c r="L78" s="40"/>
    </row>
    <row r="79" spans="2:12" s="1" customFormat="1" ht="6.95" customHeight="1">
      <c r="B79" s="40"/>
      <c r="L79" s="40"/>
    </row>
    <row r="80" spans="2:12" s="1" customFormat="1" ht="13.5">
      <c r="B80" s="40"/>
      <c r="C80" s="62" t="s">
        <v>27</v>
      </c>
      <c r="F80" s="148" t="str">
        <f>E15</f>
        <v xml:space="preserve"> </v>
      </c>
      <c r="I80" s="149" t="s">
        <v>32</v>
      </c>
      <c r="J80" s="148" t="str">
        <f>E21</f>
        <v xml:space="preserve"> </v>
      </c>
      <c r="L80" s="40"/>
    </row>
    <row r="81" spans="2:12" s="1" customFormat="1" ht="14.45" customHeight="1">
      <c r="B81" s="40"/>
      <c r="C81" s="62" t="s">
        <v>30</v>
      </c>
      <c r="F81" s="148" t="str">
        <f>IF(E18="","",E18)</f>
        <v/>
      </c>
      <c r="L81" s="40"/>
    </row>
    <row r="82" spans="2:12" s="1" customFormat="1" ht="10.35" customHeight="1">
      <c r="B82" s="40"/>
      <c r="L82" s="40"/>
    </row>
    <row r="83" spans="2:20" s="9" customFormat="1" ht="29.25" customHeight="1">
      <c r="B83" s="150"/>
      <c r="C83" s="151" t="s">
        <v>100</v>
      </c>
      <c r="D83" s="152" t="s">
        <v>54</v>
      </c>
      <c r="E83" s="152" t="s">
        <v>50</v>
      </c>
      <c r="F83" s="152" t="s">
        <v>101</v>
      </c>
      <c r="G83" s="152" t="s">
        <v>102</v>
      </c>
      <c r="H83" s="152" t="s">
        <v>103</v>
      </c>
      <c r="I83" s="153" t="s">
        <v>104</v>
      </c>
      <c r="J83" s="152" t="s">
        <v>92</v>
      </c>
      <c r="K83" s="154" t="s">
        <v>105</v>
      </c>
      <c r="L83" s="150"/>
      <c r="M83" s="72" t="s">
        <v>106</v>
      </c>
      <c r="N83" s="73" t="s">
        <v>39</v>
      </c>
      <c r="O83" s="73" t="s">
        <v>107</v>
      </c>
      <c r="P83" s="73" t="s">
        <v>108</v>
      </c>
      <c r="Q83" s="73" t="s">
        <v>109</v>
      </c>
      <c r="R83" s="73" t="s">
        <v>110</v>
      </c>
      <c r="S83" s="73" t="s">
        <v>111</v>
      </c>
      <c r="T83" s="74" t="s">
        <v>112</v>
      </c>
    </row>
    <row r="84" spans="2:63" s="1" customFormat="1" ht="29.25" customHeight="1">
      <c r="B84" s="40"/>
      <c r="C84" s="76" t="s">
        <v>93</v>
      </c>
      <c r="J84" s="155">
        <f>BK84</f>
        <v>0</v>
      </c>
      <c r="L84" s="40"/>
      <c r="M84" s="75"/>
      <c r="N84" s="67"/>
      <c r="O84" s="67"/>
      <c r="P84" s="156">
        <f>P85</f>
        <v>0</v>
      </c>
      <c r="Q84" s="67"/>
      <c r="R84" s="156">
        <f>R85</f>
        <v>471.7359</v>
      </c>
      <c r="S84" s="67"/>
      <c r="T84" s="157">
        <f>T85</f>
        <v>0</v>
      </c>
      <c r="AT84" s="23" t="s">
        <v>68</v>
      </c>
      <c r="AU84" s="23" t="s">
        <v>94</v>
      </c>
      <c r="BK84" s="158">
        <f>BK85</f>
        <v>0</v>
      </c>
    </row>
    <row r="85" spans="2:63" s="10" customFormat="1" ht="37.35" customHeight="1">
      <c r="B85" s="159"/>
      <c r="D85" s="160" t="s">
        <v>68</v>
      </c>
      <c r="E85" s="161" t="s">
        <v>113</v>
      </c>
      <c r="F85" s="161" t="s">
        <v>114</v>
      </c>
      <c r="I85" s="162"/>
      <c r="J85" s="163">
        <f>BK85</f>
        <v>0</v>
      </c>
      <c r="L85" s="159"/>
      <c r="M85" s="164"/>
      <c r="N85" s="165"/>
      <c r="O85" s="165"/>
      <c r="P85" s="166">
        <f>P86+P140+P150+P155+P191+P203+P232</f>
        <v>0</v>
      </c>
      <c r="Q85" s="165"/>
      <c r="R85" s="166">
        <f>R86+R140+R150+R155+R191+R203+R232</f>
        <v>471.7359</v>
      </c>
      <c r="S85" s="165"/>
      <c r="T85" s="167">
        <f>T86+T140+T150+T155+T191+T203+T232</f>
        <v>0</v>
      </c>
      <c r="AR85" s="160" t="s">
        <v>77</v>
      </c>
      <c r="AT85" s="168" t="s">
        <v>68</v>
      </c>
      <c r="AU85" s="168" t="s">
        <v>69</v>
      </c>
      <c r="AY85" s="160" t="s">
        <v>115</v>
      </c>
      <c r="BK85" s="169">
        <f>BK86+BK140+BK150+BK155+BK191+BK203+BK232</f>
        <v>0</v>
      </c>
    </row>
    <row r="86" spans="2:63" s="10" customFormat="1" ht="19.9" customHeight="1">
      <c r="B86" s="159"/>
      <c r="D86" s="170" t="s">
        <v>68</v>
      </c>
      <c r="E86" s="171" t="s">
        <v>77</v>
      </c>
      <c r="F86" s="171" t="s">
        <v>116</v>
      </c>
      <c r="I86" s="162"/>
      <c r="J86" s="172">
        <f>BK86</f>
        <v>0</v>
      </c>
      <c r="L86" s="159"/>
      <c r="M86" s="164"/>
      <c r="N86" s="165"/>
      <c r="O86" s="165"/>
      <c r="P86" s="166">
        <f>SUM(P87:P139)</f>
        <v>0</v>
      </c>
      <c r="Q86" s="165"/>
      <c r="R86" s="166">
        <f>SUM(R87:R139)</f>
        <v>17.406</v>
      </c>
      <c r="S86" s="165"/>
      <c r="T86" s="167">
        <f>SUM(T87:T139)</f>
        <v>0</v>
      </c>
      <c r="AR86" s="160" t="s">
        <v>77</v>
      </c>
      <c r="AT86" s="168" t="s">
        <v>68</v>
      </c>
      <c r="AU86" s="168" t="s">
        <v>77</v>
      </c>
      <c r="AY86" s="160" t="s">
        <v>115</v>
      </c>
      <c r="BK86" s="169">
        <f>SUM(BK87:BK139)</f>
        <v>0</v>
      </c>
    </row>
    <row r="87" spans="2:65" s="1" customFormat="1" ht="31.5" customHeight="1">
      <c r="B87" s="173"/>
      <c r="C87" s="174" t="s">
        <v>77</v>
      </c>
      <c r="D87" s="174" t="s">
        <v>117</v>
      </c>
      <c r="E87" s="175" t="s">
        <v>118</v>
      </c>
      <c r="F87" s="176" t="s">
        <v>119</v>
      </c>
      <c r="G87" s="177" t="s">
        <v>120</v>
      </c>
      <c r="H87" s="178">
        <v>100</v>
      </c>
      <c r="I87" s="179"/>
      <c r="J87" s="180">
        <f>ROUND(I87*H87,2)</f>
        <v>0</v>
      </c>
      <c r="K87" s="176" t="s">
        <v>121</v>
      </c>
      <c r="L87" s="40"/>
      <c r="M87" s="181" t="s">
        <v>5</v>
      </c>
      <c r="N87" s="182" t="s">
        <v>40</v>
      </c>
      <c r="O87" s="41"/>
      <c r="P87" s="183">
        <f>O87*H87</f>
        <v>0</v>
      </c>
      <c r="Q87" s="183">
        <v>0</v>
      </c>
      <c r="R87" s="183">
        <f>Q87*H87</f>
        <v>0</v>
      </c>
      <c r="S87" s="183">
        <v>0</v>
      </c>
      <c r="T87" s="184">
        <f>S87*H87</f>
        <v>0</v>
      </c>
      <c r="AR87" s="23" t="s">
        <v>122</v>
      </c>
      <c r="AT87" s="23" t="s">
        <v>117</v>
      </c>
      <c r="AU87" s="23" t="s">
        <v>79</v>
      </c>
      <c r="AY87" s="23" t="s">
        <v>115</v>
      </c>
      <c r="BE87" s="185">
        <f>IF(N87="základní",J87,0)</f>
        <v>0</v>
      </c>
      <c r="BF87" s="185">
        <f>IF(N87="snížená",J87,0)</f>
        <v>0</v>
      </c>
      <c r="BG87" s="185">
        <f>IF(N87="zákl. přenesená",J87,0)</f>
        <v>0</v>
      </c>
      <c r="BH87" s="185">
        <f>IF(N87="sníž. přenesená",J87,0)</f>
        <v>0</v>
      </c>
      <c r="BI87" s="185">
        <f>IF(N87="nulová",J87,0)</f>
        <v>0</v>
      </c>
      <c r="BJ87" s="23" t="s">
        <v>77</v>
      </c>
      <c r="BK87" s="185">
        <f>ROUND(I87*H87,2)</f>
        <v>0</v>
      </c>
      <c r="BL87" s="23" t="s">
        <v>122</v>
      </c>
      <c r="BM87" s="23" t="s">
        <v>183</v>
      </c>
    </row>
    <row r="88" spans="2:47" s="1" customFormat="1" ht="94.5">
      <c r="B88" s="40"/>
      <c r="D88" s="186" t="s">
        <v>124</v>
      </c>
      <c r="F88" s="187" t="s">
        <v>125</v>
      </c>
      <c r="I88" s="188"/>
      <c r="L88" s="40"/>
      <c r="M88" s="189"/>
      <c r="N88" s="41"/>
      <c r="O88" s="41"/>
      <c r="P88" s="41"/>
      <c r="Q88" s="41"/>
      <c r="R88" s="41"/>
      <c r="S88" s="41"/>
      <c r="T88" s="69"/>
      <c r="AT88" s="23" t="s">
        <v>124</v>
      </c>
      <c r="AU88" s="23" t="s">
        <v>79</v>
      </c>
    </row>
    <row r="89" spans="2:51" s="11" customFormat="1" ht="13.5">
      <c r="B89" s="190"/>
      <c r="D89" s="191" t="s">
        <v>126</v>
      </c>
      <c r="E89" s="192" t="s">
        <v>5</v>
      </c>
      <c r="F89" s="193" t="s">
        <v>184</v>
      </c>
      <c r="H89" s="194">
        <v>100</v>
      </c>
      <c r="I89" s="195"/>
      <c r="L89" s="190"/>
      <c r="M89" s="196"/>
      <c r="N89" s="197"/>
      <c r="O89" s="197"/>
      <c r="P89" s="197"/>
      <c r="Q89" s="197"/>
      <c r="R89" s="197"/>
      <c r="S89" s="197"/>
      <c r="T89" s="198"/>
      <c r="AT89" s="199" t="s">
        <v>126</v>
      </c>
      <c r="AU89" s="199" t="s">
        <v>79</v>
      </c>
      <c r="AV89" s="11" t="s">
        <v>79</v>
      </c>
      <c r="AW89" s="11" t="s">
        <v>33</v>
      </c>
      <c r="AX89" s="11" t="s">
        <v>77</v>
      </c>
      <c r="AY89" s="199" t="s">
        <v>115</v>
      </c>
    </row>
    <row r="90" spans="2:65" s="1" customFormat="1" ht="31.5" customHeight="1">
      <c r="B90" s="173"/>
      <c r="C90" s="174" t="s">
        <v>79</v>
      </c>
      <c r="D90" s="174" t="s">
        <v>117</v>
      </c>
      <c r="E90" s="175" t="s">
        <v>185</v>
      </c>
      <c r="F90" s="176" t="s">
        <v>186</v>
      </c>
      <c r="G90" s="177" t="s">
        <v>120</v>
      </c>
      <c r="H90" s="178">
        <v>19.2</v>
      </c>
      <c r="I90" s="179"/>
      <c r="J90" s="180">
        <f>ROUND(I90*H90,2)</f>
        <v>0</v>
      </c>
      <c r="K90" s="176" t="s">
        <v>121</v>
      </c>
      <c r="L90" s="40"/>
      <c r="M90" s="181" t="s">
        <v>5</v>
      </c>
      <c r="N90" s="182" t="s">
        <v>40</v>
      </c>
      <c r="O90" s="41"/>
      <c r="P90" s="183">
        <f>O90*H90</f>
        <v>0</v>
      </c>
      <c r="Q90" s="183">
        <v>0</v>
      </c>
      <c r="R90" s="183">
        <f>Q90*H90</f>
        <v>0</v>
      </c>
      <c r="S90" s="183">
        <v>0</v>
      </c>
      <c r="T90" s="184">
        <f>S90*H90</f>
        <v>0</v>
      </c>
      <c r="AR90" s="23" t="s">
        <v>122</v>
      </c>
      <c r="AT90" s="23" t="s">
        <v>117</v>
      </c>
      <c r="AU90" s="23" t="s">
        <v>79</v>
      </c>
      <c r="AY90" s="23" t="s">
        <v>115</v>
      </c>
      <c r="BE90" s="185">
        <f>IF(N90="základní",J90,0)</f>
        <v>0</v>
      </c>
      <c r="BF90" s="185">
        <f>IF(N90="snížená",J90,0)</f>
        <v>0</v>
      </c>
      <c r="BG90" s="185">
        <f>IF(N90="zákl. přenesená",J90,0)</f>
        <v>0</v>
      </c>
      <c r="BH90" s="185">
        <f>IF(N90="sníž. přenesená",J90,0)</f>
        <v>0</v>
      </c>
      <c r="BI90" s="185">
        <f>IF(N90="nulová",J90,0)</f>
        <v>0</v>
      </c>
      <c r="BJ90" s="23" t="s">
        <v>77</v>
      </c>
      <c r="BK90" s="185">
        <f>ROUND(I90*H90,2)</f>
        <v>0</v>
      </c>
      <c r="BL90" s="23" t="s">
        <v>122</v>
      </c>
      <c r="BM90" s="23" t="s">
        <v>187</v>
      </c>
    </row>
    <row r="91" spans="2:47" s="1" customFormat="1" ht="94.5">
      <c r="B91" s="40"/>
      <c r="D91" s="186" t="s">
        <v>124</v>
      </c>
      <c r="F91" s="187" t="s">
        <v>188</v>
      </c>
      <c r="I91" s="188"/>
      <c r="L91" s="40"/>
      <c r="M91" s="189"/>
      <c r="N91" s="41"/>
      <c r="O91" s="41"/>
      <c r="P91" s="41"/>
      <c r="Q91" s="41"/>
      <c r="R91" s="41"/>
      <c r="S91" s="41"/>
      <c r="T91" s="69"/>
      <c r="AT91" s="23" t="s">
        <v>124</v>
      </c>
      <c r="AU91" s="23" t="s">
        <v>79</v>
      </c>
    </row>
    <row r="92" spans="2:51" s="11" customFormat="1" ht="13.5">
      <c r="B92" s="190"/>
      <c r="D92" s="191" t="s">
        <v>126</v>
      </c>
      <c r="E92" s="192" t="s">
        <v>5</v>
      </c>
      <c r="F92" s="193" t="s">
        <v>189</v>
      </c>
      <c r="H92" s="194">
        <v>19.2</v>
      </c>
      <c r="I92" s="195"/>
      <c r="L92" s="190"/>
      <c r="M92" s="196"/>
      <c r="N92" s="197"/>
      <c r="O92" s="197"/>
      <c r="P92" s="197"/>
      <c r="Q92" s="197"/>
      <c r="R92" s="197"/>
      <c r="S92" s="197"/>
      <c r="T92" s="198"/>
      <c r="AT92" s="199" t="s">
        <v>126</v>
      </c>
      <c r="AU92" s="199" t="s">
        <v>79</v>
      </c>
      <c r="AV92" s="11" t="s">
        <v>79</v>
      </c>
      <c r="AW92" s="11" t="s">
        <v>33</v>
      </c>
      <c r="AX92" s="11" t="s">
        <v>77</v>
      </c>
      <c r="AY92" s="199" t="s">
        <v>115</v>
      </c>
    </row>
    <row r="93" spans="2:65" s="1" customFormat="1" ht="31.5" customHeight="1">
      <c r="B93" s="173"/>
      <c r="C93" s="174" t="s">
        <v>132</v>
      </c>
      <c r="D93" s="174" t="s">
        <v>117</v>
      </c>
      <c r="E93" s="175" t="s">
        <v>190</v>
      </c>
      <c r="F93" s="176" t="s">
        <v>191</v>
      </c>
      <c r="G93" s="177" t="s">
        <v>120</v>
      </c>
      <c r="H93" s="178">
        <v>13.824</v>
      </c>
      <c r="I93" s="179"/>
      <c r="J93" s="180">
        <f>ROUND(I93*H93,2)</f>
        <v>0</v>
      </c>
      <c r="K93" s="176" t="s">
        <v>121</v>
      </c>
      <c r="L93" s="40"/>
      <c r="M93" s="181" t="s">
        <v>5</v>
      </c>
      <c r="N93" s="182" t="s">
        <v>40</v>
      </c>
      <c r="O93" s="41"/>
      <c r="P93" s="183">
        <f>O93*H93</f>
        <v>0</v>
      </c>
      <c r="Q93" s="183">
        <v>0</v>
      </c>
      <c r="R93" s="183">
        <f>Q93*H93</f>
        <v>0</v>
      </c>
      <c r="S93" s="183">
        <v>0</v>
      </c>
      <c r="T93" s="184">
        <f>S93*H93</f>
        <v>0</v>
      </c>
      <c r="AR93" s="23" t="s">
        <v>122</v>
      </c>
      <c r="AT93" s="23" t="s">
        <v>117</v>
      </c>
      <c r="AU93" s="23" t="s">
        <v>79</v>
      </c>
      <c r="AY93" s="23" t="s">
        <v>115</v>
      </c>
      <c r="BE93" s="185">
        <f>IF(N93="základní",J93,0)</f>
        <v>0</v>
      </c>
      <c r="BF93" s="185">
        <f>IF(N93="snížená",J93,0)</f>
        <v>0</v>
      </c>
      <c r="BG93" s="185">
        <f>IF(N93="zákl. přenesená",J93,0)</f>
        <v>0</v>
      </c>
      <c r="BH93" s="185">
        <f>IF(N93="sníž. přenesená",J93,0)</f>
        <v>0</v>
      </c>
      <c r="BI93" s="185">
        <f>IF(N93="nulová",J93,0)</f>
        <v>0</v>
      </c>
      <c r="BJ93" s="23" t="s">
        <v>77</v>
      </c>
      <c r="BK93" s="185">
        <f>ROUND(I93*H93,2)</f>
        <v>0</v>
      </c>
      <c r="BL93" s="23" t="s">
        <v>122</v>
      </c>
      <c r="BM93" s="23" t="s">
        <v>192</v>
      </c>
    </row>
    <row r="94" spans="2:47" s="1" customFormat="1" ht="189">
      <c r="B94" s="40"/>
      <c r="D94" s="186" t="s">
        <v>124</v>
      </c>
      <c r="F94" s="187" t="s">
        <v>193</v>
      </c>
      <c r="I94" s="188"/>
      <c r="L94" s="40"/>
      <c r="M94" s="189"/>
      <c r="N94" s="41"/>
      <c r="O94" s="41"/>
      <c r="P94" s="41"/>
      <c r="Q94" s="41"/>
      <c r="R94" s="41"/>
      <c r="S94" s="41"/>
      <c r="T94" s="69"/>
      <c r="AT94" s="23" t="s">
        <v>124</v>
      </c>
      <c r="AU94" s="23" t="s">
        <v>79</v>
      </c>
    </row>
    <row r="95" spans="2:51" s="11" customFormat="1" ht="13.5">
      <c r="B95" s="190"/>
      <c r="D95" s="191" t="s">
        <v>126</v>
      </c>
      <c r="E95" s="192" t="s">
        <v>5</v>
      </c>
      <c r="F95" s="193" t="s">
        <v>194</v>
      </c>
      <c r="H95" s="194">
        <v>13.824</v>
      </c>
      <c r="I95" s="195"/>
      <c r="L95" s="190"/>
      <c r="M95" s="196"/>
      <c r="N95" s="197"/>
      <c r="O95" s="197"/>
      <c r="P95" s="197"/>
      <c r="Q95" s="197"/>
      <c r="R95" s="197"/>
      <c r="S95" s="197"/>
      <c r="T95" s="198"/>
      <c r="AT95" s="199" t="s">
        <v>126</v>
      </c>
      <c r="AU95" s="199" t="s">
        <v>79</v>
      </c>
      <c r="AV95" s="11" t="s">
        <v>79</v>
      </c>
      <c r="AW95" s="11" t="s">
        <v>33</v>
      </c>
      <c r="AX95" s="11" t="s">
        <v>77</v>
      </c>
      <c r="AY95" s="199" t="s">
        <v>115</v>
      </c>
    </row>
    <row r="96" spans="2:65" s="1" customFormat="1" ht="44.25" customHeight="1">
      <c r="B96" s="173"/>
      <c r="C96" s="174" t="s">
        <v>122</v>
      </c>
      <c r="D96" s="174" t="s">
        <v>117</v>
      </c>
      <c r="E96" s="175" t="s">
        <v>128</v>
      </c>
      <c r="F96" s="176" t="s">
        <v>129</v>
      </c>
      <c r="G96" s="177" t="s">
        <v>120</v>
      </c>
      <c r="H96" s="178">
        <v>133.024</v>
      </c>
      <c r="I96" s="179"/>
      <c r="J96" s="180">
        <f>ROUND(I96*H96,2)</f>
        <v>0</v>
      </c>
      <c r="K96" s="176" t="s">
        <v>121</v>
      </c>
      <c r="L96" s="40"/>
      <c r="M96" s="181" t="s">
        <v>5</v>
      </c>
      <c r="N96" s="182" t="s">
        <v>40</v>
      </c>
      <c r="O96" s="41"/>
      <c r="P96" s="183">
        <f>O96*H96</f>
        <v>0</v>
      </c>
      <c r="Q96" s="183">
        <v>0</v>
      </c>
      <c r="R96" s="183">
        <f>Q96*H96</f>
        <v>0</v>
      </c>
      <c r="S96" s="183">
        <v>0</v>
      </c>
      <c r="T96" s="184">
        <f>S96*H96</f>
        <v>0</v>
      </c>
      <c r="AR96" s="23" t="s">
        <v>122</v>
      </c>
      <c r="AT96" s="23" t="s">
        <v>117</v>
      </c>
      <c r="AU96" s="23" t="s">
        <v>79</v>
      </c>
      <c r="AY96" s="23" t="s">
        <v>115</v>
      </c>
      <c r="BE96" s="185">
        <f>IF(N96="základní",J96,0)</f>
        <v>0</v>
      </c>
      <c r="BF96" s="185">
        <f>IF(N96="snížená",J96,0)</f>
        <v>0</v>
      </c>
      <c r="BG96" s="185">
        <f>IF(N96="zákl. přenesená",J96,0)</f>
        <v>0</v>
      </c>
      <c r="BH96" s="185">
        <f>IF(N96="sníž. přenesená",J96,0)</f>
        <v>0</v>
      </c>
      <c r="BI96" s="185">
        <f>IF(N96="nulová",J96,0)</f>
        <v>0</v>
      </c>
      <c r="BJ96" s="23" t="s">
        <v>77</v>
      </c>
      <c r="BK96" s="185">
        <f>ROUND(I96*H96,2)</f>
        <v>0</v>
      </c>
      <c r="BL96" s="23" t="s">
        <v>122</v>
      </c>
      <c r="BM96" s="23" t="s">
        <v>195</v>
      </c>
    </row>
    <row r="97" spans="2:47" s="1" customFormat="1" ht="189">
      <c r="B97" s="40"/>
      <c r="D97" s="186" t="s">
        <v>124</v>
      </c>
      <c r="F97" s="187" t="s">
        <v>131</v>
      </c>
      <c r="I97" s="188"/>
      <c r="L97" s="40"/>
      <c r="M97" s="189"/>
      <c r="N97" s="41"/>
      <c r="O97" s="41"/>
      <c r="P97" s="41"/>
      <c r="Q97" s="41"/>
      <c r="R97" s="41"/>
      <c r="S97" s="41"/>
      <c r="T97" s="69"/>
      <c r="AT97" s="23" t="s">
        <v>124</v>
      </c>
      <c r="AU97" s="23" t="s">
        <v>79</v>
      </c>
    </row>
    <row r="98" spans="2:51" s="11" customFormat="1" ht="13.5">
      <c r="B98" s="190"/>
      <c r="D98" s="186" t="s">
        <v>126</v>
      </c>
      <c r="E98" s="199" t="s">
        <v>5</v>
      </c>
      <c r="F98" s="210" t="s">
        <v>184</v>
      </c>
      <c r="H98" s="211">
        <v>100</v>
      </c>
      <c r="I98" s="195"/>
      <c r="L98" s="190"/>
      <c r="M98" s="196"/>
      <c r="N98" s="197"/>
      <c r="O98" s="197"/>
      <c r="P98" s="197"/>
      <c r="Q98" s="197"/>
      <c r="R98" s="197"/>
      <c r="S98" s="197"/>
      <c r="T98" s="198"/>
      <c r="AT98" s="199" t="s">
        <v>126</v>
      </c>
      <c r="AU98" s="199" t="s">
        <v>79</v>
      </c>
      <c r="AV98" s="11" t="s">
        <v>79</v>
      </c>
      <c r="AW98" s="11" t="s">
        <v>33</v>
      </c>
      <c r="AX98" s="11" t="s">
        <v>69</v>
      </c>
      <c r="AY98" s="199" t="s">
        <v>115</v>
      </c>
    </row>
    <row r="99" spans="2:51" s="11" customFormat="1" ht="13.5">
      <c r="B99" s="190"/>
      <c r="D99" s="186" t="s">
        <v>126</v>
      </c>
      <c r="E99" s="199" t="s">
        <v>5</v>
      </c>
      <c r="F99" s="210" t="s">
        <v>189</v>
      </c>
      <c r="H99" s="211">
        <v>19.2</v>
      </c>
      <c r="I99" s="195"/>
      <c r="L99" s="190"/>
      <c r="M99" s="196"/>
      <c r="N99" s="197"/>
      <c r="O99" s="197"/>
      <c r="P99" s="197"/>
      <c r="Q99" s="197"/>
      <c r="R99" s="197"/>
      <c r="S99" s="197"/>
      <c r="T99" s="198"/>
      <c r="AT99" s="199" t="s">
        <v>126</v>
      </c>
      <c r="AU99" s="199" t="s">
        <v>79</v>
      </c>
      <c r="AV99" s="11" t="s">
        <v>79</v>
      </c>
      <c r="AW99" s="11" t="s">
        <v>33</v>
      </c>
      <c r="AX99" s="11" t="s">
        <v>69</v>
      </c>
      <c r="AY99" s="199" t="s">
        <v>115</v>
      </c>
    </row>
    <row r="100" spans="2:51" s="11" customFormat="1" ht="13.5">
      <c r="B100" s="190"/>
      <c r="D100" s="186" t="s">
        <v>126</v>
      </c>
      <c r="E100" s="199" t="s">
        <v>5</v>
      </c>
      <c r="F100" s="210" t="s">
        <v>194</v>
      </c>
      <c r="H100" s="211">
        <v>13.824</v>
      </c>
      <c r="I100" s="195"/>
      <c r="L100" s="190"/>
      <c r="M100" s="196"/>
      <c r="N100" s="197"/>
      <c r="O100" s="197"/>
      <c r="P100" s="197"/>
      <c r="Q100" s="197"/>
      <c r="R100" s="197"/>
      <c r="S100" s="197"/>
      <c r="T100" s="198"/>
      <c r="AT100" s="199" t="s">
        <v>126</v>
      </c>
      <c r="AU100" s="199" t="s">
        <v>79</v>
      </c>
      <c r="AV100" s="11" t="s">
        <v>79</v>
      </c>
      <c r="AW100" s="11" t="s">
        <v>33</v>
      </c>
      <c r="AX100" s="11" t="s">
        <v>69</v>
      </c>
      <c r="AY100" s="199" t="s">
        <v>115</v>
      </c>
    </row>
    <row r="101" spans="2:51" s="12" customFormat="1" ht="13.5">
      <c r="B101" s="212"/>
      <c r="D101" s="191" t="s">
        <v>126</v>
      </c>
      <c r="E101" s="224" t="s">
        <v>5</v>
      </c>
      <c r="F101" s="225" t="s">
        <v>170</v>
      </c>
      <c r="H101" s="226">
        <v>133.024</v>
      </c>
      <c r="I101" s="216"/>
      <c r="L101" s="212"/>
      <c r="M101" s="217"/>
      <c r="N101" s="218"/>
      <c r="O101" s="218"/>
      <c r="P101" s="218"/>
      <c r="Q101" s="218"/>
      <c r="R101" s="218"/>
      <c r="S101" s="218"/>
      <c r="T101" s="219"/>
      <c r="AT101" s="220" t="s">
        <v>126</v>
      </c>
      <c r="AU101" s="220" t="s">
        <v>79</v>
      </c>
      <c r="AV101" s="12" t="s">
        <v>122</v>
      </c>
      <c r="AW101" s="12" t="s">
        <v>33</v>
      </c>
      <c r="AX101" s="12" t="s">
        <v>77</v>
      </c>
      <c r="AY101" s="220" t="s">
        <v>115</v>
      </c>
    </row>
    <row r="102" spans="2:65" s="1" customFormat="1" ht="44.25" customHeight="1">
      <c r="B102" s="173"/>
      <c r="C102" s="174" t="s">
        <v>142</v>
      </c>
      <c r="D102" s="174" t="s">
        <v>117</v>
      </c>
      <c r="E102" s="175" t="s">
        <v>133</v>
      </c>
      <c r="F102" s="176" t="s">
        <v>134</v>
      </c>
      <c r="G102" s="177" t="s">
        <v>120</v>
      </c>
      <c r="H102" s="178">
        <v>7472</v>
      </c>
      <c r="I102" s="179"/>
      <c r="J102" s="180">
        <f>ROUND(I102*H102,2)</f>
        <v>0</v>
      </c>
      <c r="K102" s="176" t="s">
        <v>121</v>
      </c>
      <c r="L102" s="40"/>
      <c r="M102" s="181" t="s">
        <v>5</v>
      </c>
      <c r="N102" s="182" t="s">
        <v>40</v>
      </c>
      <c r="O102" s="41"/>
      <c r="P102" s="183">
        <f>O102*H102</f>
        <v>0</v>
      </c>
      <c r="Q102" s="183">
        <v>0</v>
      </c>
      <c r="R102" s="183">
        <f>Q102*H102</f>
        <v>0</v>
      </c>
      <c r="S102" s="183">
        <v>0</v>
      </c>
      <c r="T102" s="184">
        <f>S102*H102</f>
        <v>0</v>
      </c>
      <c r="AR102" s="23" t="s">
        <v>122</v>
      </c>
      <c r="AT102" s="23" t="s">
        <v>117</v>
      </c>
      <c r="AU102" s="23" t="s">
        <v>79</v>
      </c>
      <c r="AY102" s="23" t="s">
        <v>115</v>
      </c>
      <c r="BE102" s="185">
        <f>IF(N102="základní",J102,0)</f>
        <v>0</v>
      </c>
      <c r="BF102" s="185">
        <f>IF(N102="snížená",J102,0)</f>
        <v>0</v>
      </c>
      <c r="BG102" s="185">
        <f>IF(N102="zákl. přenesená",J102,0)</f>
        <v>0</v>
      </c>
      <c r="BH102" s="185">
        <f>IF(N102="sníž. přenesená",J102,0)</f>
        <v>0</v>
      </c>
      <c r="BI102" s="185">
        <f>IF(N102="nulová",J102,0)</f>
        <v>0</v>
      </c>
      <c r="BJ102" s="23" t="s">
        <v>77</v>
      </c>
      <c r="BK102" s="185">
        <f>ROUND(I102*H102,2)</f>
        <v>0</v>
      </c>
      <c r="BL102" s="23" t="s">
        <v>122</v>
      </c>
      <c r="BM102" s="23" t="s">
        <v>196</v>
      </c>
    </row>
    <row r="103" spans="2:47" s="1" customFormat="1" ht="189">
      <c r="B103" s="40"/>
      <c r="D103" s="186" t="s">
        <v>124</v>
      </c>
      <c r="F103" s="187" t="s">
        <v>131</v>
      </c>
      <c r="I103" s="188"/>
      <c r="L103" s="40"/>
      <c r="M103" s="189"/>
      <c r="N103" s="41"/>
      <c r="O103" s="41"/>
      <c r="P103" s="41"/>
      <c r="Q103" s="41"/>
      <c r="R103" s="41"/>
      <c r="S103" s="41"/>
      <c r="T103" s="69"/>
      <c r="AT103" s="23" t="s">
        <v>124</v>
      </c>
      <c r="AU103" s="23" t="s">
        <v>79</v>
      </c>
    </row>
    <row r="104" spans="2:51" s="11" customFormat="1" ht="13.5">
      <c r="B104" s="190"/>
      <c r="D104" s="191" t="s">
        <v>126</v>
      </c>
      <c r="E104" s="192" t="s">
        <v>5</v>
      </c>
      <c r="F104" s="193" t="s">
        <v>197</v>
      </c>
      <c r="H104" s="194">
        <v>7472</v>
      </c>
      <c r="I104" s="195"/>
      <c r="L104" s="190"/>
      <c r="M104" s="196"/>
      <c r="N104" s="197"/>
      <c r="O104" s="197"/>
      <c r="P104" s="197"/>
      <c r="Q104" s="197"/>
      <c r="R104" s="197"/>
      <c r="S104" s="197"/>
      <c r="T104" s="198"/>
      <c r="AT104" s="199" t="s">
        <v>126</v>
      </c>
      <c r="AU104" s="199" t="s">
        <v>79</v>
      </c>
      <c r="AV104" s="11" t="s">
        <v>79</v>
      </c>
      <c r="AW104" s="11" t="s">
        <v>33</v>
      </c>
      <c r="AX104" s="11" t="s">
        <v>77</v>
      </c>
      <c r="AY104" s="199" t="s">
        <v>115</v>
      </c>
    </row>
    <row r="105" spans="2:65" s="1" customFormat="1" ht="44.25" customHeight="1">
      <c r="B105" s="173"/>
      <c r="C105" s="174" t="s">
        <v>150</v>
      </c>
      <c r="D105" s="174" t="s">
        <v>117</v>
      </c>
      <c r="E105" s="175" t="s">
        <v>137</v>
      </c>
      <c r="F105" s="176" t="s">
        <v>138</v>
      </c>
      <c r="G105" s="177" t="s">
        <v>120</v>
      </c>
      <c r="H105" s="178">
        <v>100</v>
      </c>
      <c r="I105" s="179"/>
      <c r="J105" s="180">
        <f>ROUND(I105*H105,2)</f>
        <v>0</v>
      </c>
      <c r="K105" s="176" t="s">
        <v>121</v>
      </c>
      <c r="L105" s="40"/>
      <c r="M105" s="181" t="s">
        <v>5</v>
      </c>
      <c r="N105" s="182" t="s">
        <v>40</v>
      </c>
      <c r="O105" s="41"/>
      <c r="P105" s="183">
        <f>O105*H105</f>
        <v>0</v>
      </c>
      <c r="Q105" s="183">
        <v>0</v>
      </c>
      <c r="R105" s="183">
        <f>Q105*H105</f>
        <v>0</v>
      </c>
      <c r="S105" s="183">
        <v>0</v>
      </c>
      <c r="T105" s="184">
        <f>S105*H105</f>
        <v>0</v>
      </c>
      <c r="AR105" s="23" t="s">
        <v>122</v>
      </c>
      <c r="AT105" s="23" t="s">
        <v>117</v>
      </c>
      <c r="AU105" s="23" t="s">
        <v>79</v>
      </c>
      <c r="AY105" s="23" t="s">
        <v>115</v>
      </c>
      <c r="BE105" s="185">
        <f>IF(N105="základní",J105,0)</f>
        <v>0</v>
      </c>
      <c r="BF105" s="185">
        <f>IF(N105="snížená",J105,0)</f>
        <v>0</v>
      </c>
      <c r="BG105" s="185">
        <f>IF(N105="zákl. přenesená",J105,0)</f>
        <v>0</v>
      </c>
      <c r="BH105" s="185">
        <f>IF(N105="sníž. přenesená",J105,0)</f>
        <v>0</v>
      </c>
      <c r="BI105" s="185">
        <f>IF(N105="nulová",J105,0)</f>
        <v>0</v>
      </c>
      <c r="BJ105" s="23" t="s">
        <v>77</v>
      </c>
      <c r="BK105" s="185">
        <f>ROUND(I105*H105,2)</f>
        <v>0</v>
      </c>
      <c r="BL105" s="23" t="s">
        <v>122</v>
      </c>
      <c r="BM105" s="23" t="s">
        <v>198</v>
      </c>
    </row>
    <row r="106" spans="2:47" s="1" customFormat="1" ht="409.5">
      <c r="B106" s="40"/>
      <c r="D106" s="186" t="s">
        <v>124</v>
      </c>
      <c r="F106" s="187" t="s">
        <v>140</v>
      </c>
      <c r="I106" s="188"/>
      <c r="L106" s="40"/>
      <c r="M106" s="189"/>
      <c r="N106" s="41"/>
      <c r="O106" s="41"/>
      <c r="P106" s="41"/>
      <c r="Q106" s="41"/>
      <c r="R106" s="41"/>
      <c r="S106" s="41"/>
      <c r="T106" s="69"/>
      <c r="AT106" s="23" t="s">
        <v>124</v>
      </c>
      <c r="AU106" s="23" t="s">
        <v>79</v>
      </c>
    </row>
    <row r="107" spans="2:51" s="11" customFormat="1" ht="13.5">
      <c r="B107" s="190"/>
      <c r="D107" s="191" t="s">
        <v>126</v>
      </c>
      <c r="E107" s="192" t="s">
        <v>5</v>
      </c>
      <c r="F107" s="193" t="s">
        <v>184</v>
      </c>
      <c r="H107" s="194">
        <v>100</v>
      </c>
      <c r="I107" s="195"/>
      <c r="L107" s="190"/>
      <c r="M107" s="196"/>
      <c r="N107" s="197"/>
      <c r="O107" s="197"/>
      <c r="P107" s="197"/>
      <c r="Q107" s="197"/>
      <c r="R107" s="197"/>
      <c r="S107" s="197"/>
      <c r="T107" s="198"/>
      <c r="AT107" s="199" t="s">
        <v>126</v>
      </c>
      <c r="AU107" s="199" t="s">
        <v>79</v>
      </c>
      <c r="AV107" s="11" t="s">
        <v>79</v>
      </c>
      <c r="AW107" s="11" t="s">
        <v>33</v>
      </c>
      <c r="AX107" s="11" t="s">
        <v>77</v>
      </c>
      <c r="AY107" s="199" t="s">
        <v>115</v>
      </c>
    </row>
    <row r="108" spans="2:65" s="1" customFormat="1" ht="22.5" customHeight="1">
      <c r="B108" s="173"/>
      <c r="C108" s="200" t="s">
        <v>156</v>
      </c>
      <c r="D108" s="200" t="s">
        <v>143</v>
      </c>
      <c r="E108" s="201" t="s">
        <v>144</v>
      </c>
      <c r="F108" s="202" t="s">
        <v>145</v>
      </c>
      <c r="G108" s="203" t="s">
        <v>146</v>
      </c>
      <c r="H108" s="204">
        <v>190</v>
      </c>
      <c r="I108" s="205"/>
      <c r="J108" s="206">
        <f>ROUND(I108*H108,2)</f>
        <v>0</v>
      </c>
      <c r="K108" s="202" t="s">
        <v>121</v>
      </c>
      <c r="L108" s="207"/>
      <c r="M108" s="208" t="s">
        <v>5</v>
      </c>
      <c r="N108" s="209" t="s">
        <v>40</v>
      </c>
      <c r="O108" s="41"/>
      <c r="P108" s="183">
        <f>O108*H108</f>
        <v>0</v>
      </c>
      <c r="Q108" s="183">
        <v>0</v>
      </c>
      <c r="R108" s="183">
        <f>Q108*H108</f>
        <v>0</v>
      </c>
      <c r="S108" s="183">
        <v>0</v>
      </c>
      <c r="T108" s="184">
        <f>S108*H108</f>
        <v>0</v>
      </c>
      <c r="AR108" s="23" t="s">
        <v>147</v>
      </c>
      <c r="AT108" s="23" t="s">
        <v>143</v>
      </c>
      <c r="AU108" s="23" t="s">
        <v>79</v>
      </c>
      <c r="AY108" s="23" t="s">
        <v>115</v>
      </c>
      <c r="BE108" s="185">
        <f>IF(N108="základní",J108,0)</f>
        <v>0</v>
      </c>
      <c r="BF108" s="185">
        <f>IF(N108="snížená",J108,0)</f>
        <v>0</v>
      </c>
      <c r="BG108" s="185">
        <f>IF(N108="zákl. přenesená",J108,0)</f>
        <v>0</v>
      </c>
      <c r="BH108" s="185">
        <f>IF(N108="sníž. přenesená",J108,0)</f>
        <v>0</v>
      </c>
      <c r="BI108" s="185">
        <f>IF(N108="nulová",J108,0)</f>
        <v>0</v>
      </c>
      <c r="BJ108" s="23" t="s">
        <v>77</v>
      </c>
      <c r="BK108" s="185">
        <f>ROUND(I108*H108,2)</f>
        <v>0</v>
      </c>
      <c r="BL108" s="23" t="s">
        <v>122</v>
      </c>
      <c r="BM108" s="23" t="s">
        <v>199</v>
      </c>
    </row>
    <row r="109" spans="2:51" s="11" customFormat="1" ht="13.5">
      <c r="B109" s="190"/>
      <c r="D109" s="191" t="s">
        <v>126</v>
      </c>
      <c r="E109" s="192" t="s">
        <v>5</v>
      </c>
      <c r="F109" s="193" t="s">
        <v>200</v>
      </c>
      <c r="H109" s="194">
        <v>190</v>
      </c>
      <c r="I109" s="195"/>
      <c r="L109" s="190"/>
      <c r="M109" s="196"/>
      <c r="N109" s="197"/>
      <c r="O109" s="197"/>
      <c r="P109" s="197"/>
      <c r="Q109" s="197"/>
      <c r="R109" s="197"/>
      <c r="S109" s="197"/>
      <c r="T109" s="198"/>
      <c r="AT109" s="199" t="s">
        <v>126</v>
      </c>
      <c r="AU109" s="199" t="s">
        <v>79</v>
      </c>
      <c r="AV109" s="11" t="s">
        <v>79</v>
      </c>
      <c r="AW109" s="11" t="s">
        <v>33</v>
      </c>
      <c r="AX109" s="11" t="s">
        <v>77</v>
      </c>
      <c r="AY109" s="199" t="s">
        <v>115</v>
      </c>
    </row>
    <row r="110" spans="2:65" s="1" customFormat="1" ht="22.5" customHeight="1">
      <c r="B110" s="173"/>
      <c r="C110" s="174" t="s">
        <v>147</v>
      </c>
      <c r="D110" s="174" t="s">
        <v>117</v>
      </c>
      <c r="E110" s="175" t="s">
        <v>151</v>
      </c>
      <c r="F110" s="176" t="s">
        <v>152</v>
      </c>
      <c r="G110" s="177" t="s">
        <v>146</v>
      </c>
      <c r="H110" s="178">
        <v>252.746</v>
      </c>
      <c r="I110" s="179"/>
      <c r="J110" s="180">
        <f>ROUND(I110*H110,2)</f>
        <v>0</v>
      </c>
      <c r="K110" s="176" t="s">
        <v>121</v>
      </c>
      <c r="L110" s="40"/>
      <c r="M110" s="181" t="s">
        <v>5</v>
      </c>
      <c r="N110" s="182" t="s">
        <v>40</v>
      </c>
      <c r="O110" s="41"/>
      <c r="P110" s="183">
        <f>O110*H110</f>
        <v>0</v>
      </c>
      <c r="Q110" s="183">
        <v>0</v>
      </c>
      <c r="R110" s="183">
        <f>Q110*H110</f>
        <v>0</v>
      </c>
      <c r="S110" s="183">
        <v>0</v>
      </c>
      <c r="T110" s="184">
        <f>S110*H110</f>
        <v>0</v>
      </c>
      <c r="AR110" s="23" t="s">
        <v>122</v>
      </c>
      <c r="AT110" s="23" t="s">
        <v>117</v>
      </c>
      <c r="AU110" s="23" t="s">
        <v>79</v>
      </c>
      <c r="AY110" s="23" t="s">
        <v>115</v>
      </c>
      <c r="BE110" s="185">
        <f>IF(N110="základní",J110,0)</f>
        <v>0</v>
      </c>
      <c r="BF110" s="185">
        <f>IF(N110="snížená",J110,0)</f>
        <v>0</v>
      </c>
      <c r="BG110" s="185">
        <f>IF(N110="zákl. přenesená",J110,0)</f>
        <v>0</v>
      </c>
      <c r="BH110" s="185">
        <f>IF(N110="sníž. přenesená",J110,0)</f>
        <v>0</v>
      </c>
      <c r="BI110" s="185">
        <f>IF(N110="nulová",J110,0)</f>
        <v>0</v>
      </c>
      <c r="BJ110" s="23" t="s">
        <v>77</v>
      </c>
      <c r="BK110" s="185">
        <f>ROUND(I110*H110,2)</f>
        <v>0</v>
      </c>
      <c r="BL110" s="23" t="s">
        <v>122</v>
      </c>
      <c r="BM110" s="23" t="s">
        <v>201</v>
      </c>
    </row>
    <row r="111" spans="2:47" s="1" customFormat="1" ht="297">
      <c r="B111" s="40"/>
      <c r="D111" s="186" t="s">
        <v>124</v>
      </c>
      <c r="F111" s="187" t="s">
        <v>154</v>
      </c>
      <c r="I111" s="188"/>
      <c r="L111" s="40"/>
      <c r="M111" s="189"/>
      <c r="N111" s="41"/>
      <c r="O111" s="41"/>
      <c r="P111" s="41"/>
      <c r="Q111" s="41"/>
      <c r="R111" s="41"/>
      <c r="S111" s="41"/>
      <c r="T111" s="69"/>
      <c r="AT111" s="23" t="s">
        <v>124</v>
      </c>
      <c r="AU111" s="23" t="s">
        <v>79</v>
      </c>
    </row>
    <row r="112" spans="2:51" s="11" customFormat="1" ht="13.5">
      <c r="B112" s="190"/>
      <c r="D112" s="186" t="s">
        <v>126</v>
      </c>
      <c r="E112" s="199" t="s">
        <v>5</v>
      </c>
      <c r="F112" s="210" t="s">
        <v>202</v>
      </c>
      <c r="H112" s="211">
        <v>190</v>
      </c>
      <c r="I112" s="195"/>
      <c r="L112" s="190"/>
      <c r="M112" s="196"/>
      <c r="N112" s="197"/>
      <c r="O112" s="197"/>
      <c r="P112" s="197"/>
      <c r="Q112" s="197"/>
      <c r="R112" s="197"/>
      <c r="S112" s="197"/>
      <c r="T112" s="198"/>
      <c r="AT112" s="199" t="s">
        <v>126</v>
      </c>
      <c r="AU112" s="199" t="s">
        <v>79</v>
      </c>
      <c r="AV112" s="11" t="s">
        <v>79</v>
      </c>
      <c r="AW112" s="11" t="s">
        <v>33</v>
      </c>
      <c r="AX112" s="11" t="s">
        <v>69</v>
      </c>
      <c r="AY112" s="199" t="s">
        <v>115</v>
      </c>
    </row>
    <row r="113" spans="2:51" s="11" customFormat="1" ht="13.5">
      <c r="B113" s="190"/>
      <c r="D113" s="186" t="s">
        <v>126</v>
      </c>
      <c r="E113" s="199" t="s">
        <v>5</v>
      </c>
      <c r="F113" s="210" t="s">
        <v>203</v>
      </c>
      <c r="H113" s="211">
        <v>36.48</v>
      </c>
      <c r="I113" s="195"/>
      <c r="L113" s="190"/>
      <c r="M113" s="196"/>
      <c r="N113" s="197"/>
      <c r="O113" s="197"/>
      <c r="P113" s="197"/>
      <c r="Q113" s="197"/>
      <c r="R113" s="197"/>
      <c r="S113" s="197"/>
      <c r="T113" s="198"/>
      <c r="AT113" s="199" t="s">
        <v>126</v>
      </c>
      <c r="AU113" s="199" t="s">
        <v>79</v>
      </c>
      <c r="AV113" s="11" t="s">
        <v>79</v>
      </c>
      <c r="AW113" s="11" t="s">
        <v>33</v>
      </c>
      <c r="AX113" s="11" t="s">
        <v>69</v>
      </c>
      <c r="AY113" s="199" t="s">
        <v>115</v>
      </c>
    </row>
    <row r="114" spans="2:51" s="11" customFormat="1" ht="13.5">
      <c r="B114" s="190"/>
      <c r="D114" s="186" t="s">
        <v>126</v>
      </c>
      <c r="E114" s="199" t="s">
        <v>5</v>
      </c>
      <c r="F114" s="210" t="s">
        <v>204</v>
      </c>
      <c r="H114" s="211">
        <v>26.266</v>
      </c>
      <c r="I114" s="195"/>
      <c r="L114" s="190"/>
      <c r="M114" s="196"/>
      <c r="N114" s="197"/>
      <c r="O114" s="197"/>
      <c r="P114" s="197"/>
      <c r="Q114" s="197"/>
      <c r="R114" s="197"/>
      <c r="S114" s="197"/>
      <c r="T114" s="198"/>
      <c r="AT114" s="199" t="s">
        <v>126</v>
      </c>
      <c r="AU114" s="199" t="s">
        <v>79</v>
      </c>
      <c r="AV114" s="11" t="s">
        <v>79</v>
      </c>
      <c r="AW114" s="11" t="s">
        <v>33</v>
      </c>
      <c r="AX114" s="11" t="s">
        <v>69</v>
      </c>
      <c r="AY114" s="199" t="s">
        <v>115</v>
      </c>
    </row>
    <row r="115" spans="2:51" s="12" customFormat="1" ht="13.5">
      <c r="B115" s="212"/>
      <c r="D115" s="191" t="s">
        <v>126</v>
      </c>
      <c r="E115" s="224" t="s">
        <v>5</v>
      </c>
      <c r="F115" s="225" t="s">
        <v>170</v>
      </c>
      <c r="H115" s="226">
        <v>252.746</v>
      </c>
      <c r="I115" s="216"/>
      <c r="L115" s="212"/>
      <c r="M115" s="217"/>
      <c r="N115" s="218"/>
      <c r="O115" s="218"/>
      <c r="P115" s="218"/>
      <c r="Q115" s="218"/>
      <c r="R115" s="218"/>
      <c r="S115" s="218"/>
      <c r="T115" s="219"/>
      <c r="AT115" s="220" t="s">
        <v>126</v>
      </c>
      <c r="AU115" s="220" t="s">
        <v>79</v>
      </c>
      <c r="AV115" s="12" t="s">
        <v>122</v>
      </c>
      <c r="AW115" s="12" t="s">
        <v>33</v>
      </c>
      <c r="AX115" s="12" t="s">
        <v>77</v>
      </c>
      <c r="AY115" s="220" t="s">
        <v>115</v>
      </c>
    </row>
    <row r="116" spans="2:65" s="1" customFormat="1" ht="31.5" customHeight="1">
      <c r="B116" s="173"/>
      <c r="C116" s="174" t="s">
        <v>171</v>
      </c>
      <c r="D116" s="174" t="s">
        <v>117</v>
      </c>
      <c r="E116" s="175" t="s">
        <v>205</v>
      </c>
      <c r="F116" s="176" t="s">
        <v>206</v>
      </c>
      <c r="G116" s="177" t="s">
        <v>120</v>
      </c>
      <c r="H116" s="178">
        <v>9.161</v>
      </c>
      <c r="I116" s="179"/>
      <c r="J116" s="180">
        <f>ROUND(I116*H116,2)</f>
        <v>0</v>
      </c>
      <c r="K116" s="176" t="s">
        <v>121</v>
      </c>
      <c r="L116" s="40"/>
      <c r="M116" s="181" t="s">
        <v>5</v>
      </c>
      <c r="N116" s="182" t="s">
        <v>40</v>
      </c>
      <c r="O116" s="41"/>
      <c r="P116" s="183">
        <f>O116*H116</f>
        <v>0</v>
      </c>
      <c r="Q116" s="183">
        <v>0</v>
      </c>
      <c r="R116" s="183">
        <f>Q116*H116</f>
        <v>0</v>
      </c>
      <c r="S116" s="183">
        <v>0</v>
      </c>
      <c r="T116" s="184">
        <f>S116*H116</f>
        <v>0</v>
      </c>
      <c r="AR116" s="23" t="s">
        <v>122</v>
      </c>
      <c r="AT116" s="23" t="s">
        <v>117</v>
      </c>
      <c r="AU116" s="23" t="s">
        <v>79</v>
      </c>
      <c r="AY116" s="23" t="s">
        <v>115</v>
      </c>
      <c r="BE116" s="185">
        <f>IF(N116="základní",J116,0)</f>
        <v>0</v>
      </c>
      <c r="BF116" s="185">
        <f>IF(N116="snížená",J116,0)</f>
        <v>0</v>
      </c>
      <c r="BG116" s="185">
        <f>IF(N116="zákl. přenesená",J116,0)</f>
        <v>0</v>
      </c>
      <c r="BH116" s="185">
        <f>IF(N116="sníž. přenesená",J116,0)</f>
        <v>0</v>
      </c>
      <c r="BI116" s="185">
        <f>IF(N116="nulová",J116,0)</f>
        <v>0</v>
      </c>
      <c r="BJ116" s="23" t="s">
        <v>77</v>
      </c>
      <c r="BK116" s="185">
        <f>ROUND(I116*H116,2)</f>
        <v>0</v>
      </c>
      <c r="BL116" s="23" t="s">
        <v>122</v>
      </c>
      <c r="BM116" s="23" t="s">
        <v>207</v>
      </c>
    </row>
    <row r="117" spans="2:47" s="1" customFormat="1" ht="409.5">
      <c r="B117" s="40"/>
      <c r="D117" s="186" t="s">
        <v>124</v>
      </c>
      <c r="F117" s="187" t="s">
        <v>208</v>
      </c>
      <c r="I117" s="188"/>
      <c r="L117" s="40"/>
      <c r="M117" s="189"/>
      <c r="N117" s="41"/>
      <c r="O117" s="41"/>
      <c r="P117" s="41"/>
      <c r="Q117" s="41"/>
      <c r="R117" s="41"/>
      <c r="S117" s="41"/>
      <c r="T117" s="69"/>
      <c r="AT117" s="23" t="s">
        <v>124</v>
      </c>
      <c r="AU117" s="23" t="s">
        <v>79</v>
      </c>
    </row>
    <row r="118" spans="2:51" s="11" customFormat="1" ht="13.5">
      <c r="B118" s="190"/>
      <c r="D118" s="186" t="s">
        <v>126</v>
      </c>
      <c r="E118" s="199" t="s">
        <v>5</v>
      </c>
      <c r="F118" s="210" t="s">
        <v>194</v>
      </c>
      <c r="H118" s="211">
        <v>13.824</v>
      </c>
      <c r="I118" s="195"/>
      <c r="L118" s="190"/>
      <c r="M118" s="196"/>
      <c r="N118" s="197"/>
      <c r="O118" s="197"/>
      <c r="P118" s="197"/>
      <c r="Q118" s="197"/>
      <c r="R118" s="197"/>
      <c r="S118" s="197"/>
      <c r="T118" s="198"/>
      <c r="AT118" s="199" t="s">
        <v>126</v>
      </c>
      <c r="AU118" s="199" t="s">
        <v>79</v>
      </c>
      <c r="AV118" s="11" t="s">
        <v>79</v>
      </c>
      <c r="AW118" s="11" t="s">
        <v>33</v>
      </c>
      <c r="AX118" s="11" t="s">
        <v>69</v>
      </c>
      <c r="AY118" s="199" t="s">
        <v>115</v>
      </c>
    </row>
    <row r="119" spans="2:51" s="13" customFormat="1" ht="13.5">
      <c r="B119" s="227"/>
      <c r="D119" s="186" t="s">
        <v>126</v>
      </c>
      <c r="E119" s="228" t="s">
        <v>5</v>
      </c>
      <c r="F119" s="229" t="s">
        <v>209</v>
      </c>
      <c r="H119" s="230" t="s">
        <v>5</v>
      </c>
      <c r="I119" s="231"/>
      <c r="L119" s="227"/>
      <c r="M119" s="232"/>
      <c r="N119" s="233"/>
      <c r="O119" s="233"/>
      <c r="P119" s="233"/>
      <c r="Q119" s="233"/>
      <c r="R119" s="233"/>
      <c r="S119" s="233"/>
      <c r="T119" s="234"/>
      <c r="AT119" s="230" t="s">
        <v>126</v>
      </c>
      <c r="AU119" s="230" t="s">
        <v>79</v>
      </c>
      <c r="AV119" s="13" t="s">
        <v>77</v>
      </c>
      <c r="AW119" s="13" t="s">
        <v>33</v>
      </c>
      <c r="AX119" s="13" t="s">
        <v>69</v>
      </c>
      <c r="AY119" s="230" t="s">
        <v>115</v>
      </c>
    </row>
    <row r="120" spans="2:51" s="11" customFormat="1" ht="13.5">
      <c r="B120" s="190"/>
      <c r="D120" s="186" t="s">
        <v>126</v>
      </c>
      <c r="E120" s="199" t="s">
        <v>5</v>
      </c>
      <c r="F120" s="210" t="s">
        <v>210</v>
      </c>
      <c r="H120" s="211">
        <v>-4.663</v>
      </c>
      <c r="I120" s="195"/>
      <c r="L120" s="190"/>
      <c r="M120" s="196"/>
      <c r="N120" s="197"/>
      <c r="O120" s="197"/>
      <c r="P120" s="197"/>
      <c r="Q120" s="197"/>
      <c r="R120" s="197"/>
      <c r="S120" s="197"/>
      <c r="T120" s="198"/>
      <c r="AT120" s="199" t="s">
        <v>126</v>
      </c>
      <c r="AU120" s="199" t="s">
        <v>79</v>
      </c>
      <c r="AV120" s="11" t="s">
        <v>79</v>
      </c>
      <c r="AW120" s="11" t="s">
        <v>33</v>
      </c>
      <c r="AX120" s="11" t="s">
        <v>69</v>
      </c>
      <c r="AY120" s="199" t="s">
        <v>115</v>
      </c>
    </row>
    <row r="121" spans="2:51" s="12" customFormat="1" ht="13.5">
      <c r="B121" s="212"/>
      <c r="D121" s="191" t="s">
        <v>126</v>
      </c>
      <c r="E121" s="224" t="s">
        <v>5</v>
      </c>
      <c r="F121" s="225" t="s">
        <v>170</v>
      </c>
      <c r="H121" s="226">
        <v>9.161</v>
      </c>
      <c r="I121" s="216"/>
      <c r="L121" s="212"/>
      <c r="M121" s="217"/>
      <c r="N121" s="218"/>
      <c r="O121" s="218"/>
      <c r="P121" s="218"/>
      <c r="Q121" s="218"/>
      <c r="R121" s="218"/>
      <c r="S121" s="218"/>
      <c r="T121" s="219"/>
      <c r="AT121" s="220" t="s">
        <v>126</v>
      </c>
      <c r="AU121" s="220" t="s">
        <v>79</v>
      </c>
      <c r="AV121" s="12" t="s">
        <v>122</v>
      </c>
      <c r="AW121" s="12" t="s">
        <v>33</v>
      </c>
      <c r="AX121" s="12" t="s">
        <v>77</v>
      </c>
      <c r="AY121" s="220" t="s">
        <v>115</v>
      </c>
    </row>
    <row r="122" spans="2:65" s="1" customFormat="1" ht="22.5" customHeight="1">
      <c r="B122" s="173"/>
      <c r="C122" s="200" t="s">
        <v>211</v>
      </c>
      <c r="D122" s="200" t="s">
        <v>143</v>
      </c>
      <c r="E122" s="201" t="s">
        <v>212</v>
      </c>
      <c r="F122" s="202" t="s">
        <v>213</v>
      </c>
      <c r="G122" s="203" t="s">
        <v>146</v>
      </c>
      <c r="H122" s="204">
        <v>17.406</v>
      </c>
      <c r="I122" s="205"/>
      <c r="J122" s="206">
        <f>ROUND(I122*H122,2)</f>
        <v>0</v>
      </c>
      <c r="K122" s="202" t="s">
        <v>121</v>
      </c>
      <c r="L122" s="207"/>
      <c r="M122" s="208" t="s">
        <v>5</v>
      </c>
      <c r="N122" s="209" t="s">
        <v>40</v>
      </c>
      <c r="O122" s="41"/>
      <c r="P122" s="183">
        <f>O122*H122</f>
        <v>0</v>
      </c>
      <c r="Q122" s="183">
        <v>1</v>
      </c>
      <c r="R122" s="183">
        <f>Q122*H122</f>
        <v>17.406</v>
      </c>
      <c r="S122" s="183">
        <v>0</v>
      </c>
      <c r="T122" s="184">
        <f>S122*H122</f>
        <v>0</v>
      </c>
      <c r="AR122" s="23" t="s">
        <v>147</v>
      </c>
      <c r="AT122" s="23" t="s">
        <v>143</v>
      </c>
      <c r="AU122" s="23" t="s">
        <v>79</v>
      </c>
      <c r="AY122" s="23" t="s">
        <v>115</v>
      </c>
      <c r="BE122" s="185">
        <f>IF(N122="základní",J122,0)</f>
        <v>0</v>
      </c>
      <c r="BF122" s="185">
        <f>IF(N122="snížená",J122,0)</f>
        <v>0</v>
      </c>
      <c r="BG122" s="185">
        <f>IF(N122="zákl. přenesená",J122,0)</f>
        <v>0</v>
      </c>
      <c r="BH122" s="185">
        <f>IF(N122="sníž. přenesená",J122,0)</f>
        <v>0</v>
      </c>
      <c r="BI122" s="185">
        <f>IF(N122="nulová",J122,0)</f>
        <v>0</v>
      </c>
      <c r="BJ122" s="23" t="s">
        <v>77</v>
      </c>
      <c r="BK122" s="185">
        <f>ROUND(I122*H122,2)</f>
        <v>0</v>
      </c>
      <c r="BL122" s="23" t="s">
        <v>122</v>
      </c>
      <c r="BM122" s="23" t="s">
        <v>214</v>
      </c>
    </row>
    <row r="123" spans="2:51" s="11" customFormat="1" ht="13.5">
      <c r="B123" s="190"/>
      <c r="D123" s="191" t="s">
        <v>126</v>
      </c>
      <c r="E123" s="192" t="s">
        <v>5</v>
      </c>
      <c r="F123" s="193" t="s">
        <v>215</v>
      </c>
      <c r="H123" s="194">
        <v>17.406</v>
      </c>
      <c r="I123" s="195"/>
      <c r="L123" s="190"/>
      <c r="M123" s="196"/>
      <c r="N123" s="197"/>
      <c r="O123" s="197"/>
      <c r="P123" s="197"/>
      <c r="Q123" s="197"/>
      <c r="R123" s="197"/>
      <c r="S123" s="197"/>
      <c r="T123" s="198"/>
      <c r="AT123" s="199" t="s">
        <v>126</v>
      </c>
      <c r="AU123" s="199" t="s">
        <v>79</v>
      </c>
      <c r="AV123" s="11" t="s">
        <v>79</v>
      </c>
      <c r="AW123" s="11" t="s">
        <v>33</v>
      </c>
      <c r="AX123" s="11" t="s">
        <v>77</v>
      </c>
      <c r="AY123" s="199" t="s">
        <v>115</v>
      </c>
    </row>
    <row r="124" spans="2:65" s="1" customFormat="1" ht="31.5" customHeight="1">
      <c r="B124" s="173"/>
      <c r="C124" s="174" t="s">
        <v>216</v>
      </c>
      <c r="D124" s="174" t="s">
        <v>117</v>
      </c>
      <c r="E124" s="175" t="s">
        <v>217</v>
      </c>
      <c r="F124" s="176" t="s">
        <v>218</v>
      </c>
      <c r="G124" s="177" t="s">
        <v>159</v>
      </c>
      <c r="H124" s="178">
        <v>330</v>
      </c>
      <c r="I124" s="179"/>
      <c r="J124" s="180">
        <f>ROUND(I124*H124,2)</f>
        <v>0</v>
      </c>
      <c r="K124" s="176" t="s">
        <v>219</v>
      </c>
      <c r="L124" s="40"/>
      <c r="M124" s="181" t="s">
        <v>5</v>
      </c>
      <c r="N124" s="182" t="s">
        <v>40</v>
      </c>
      <c r="O124" s="41"/>
      <c r="P124" s="183">
        <f>O124*H124</f>
        <v>0</v>
      </c>
      <c r="Q124" s="183">
        <v>0</v>
      </c>
      <c r="R124" s="183">
        <f>Q124*H124</f>
        <v>0</v>
      </c>
      <c r="S124" s="183">
        <v>0</v>
      </c>
      <c r="T124" s="184">
        <f>S124*H124</f>
        <v>0</v>
      </c>
      <c r="AR124" s="23" t="s">
        <v>122</v>
      </c>
      <c r="AT124" s="23" t="s">
        <v>117</v>
      </c>
      <c r="AU124" s="23" t="s">
        <v>79</v>
      </c>
      <c r="AY124" s="23" t="s">
        <v>115</v>
      </c>
      <c r="BE124" s="185">
        <f>IF(N124="základní",J124,0)</f>
        <v>0</v>
      </c>
      <c r="BF124" s="185">
        <f>IF(N124="snížená",J124,0)</f>
        <v>0</v>
      </c>
      <c r="BG124" s="185">
        <f>IF(N124="zákl. přenesená",J124,0)</f>
        <v>0</v>
      </c>
      <c r="BH124" s="185">
        <f>IF(N124="sníž. přenesená",J124,0)</f>
        <v>0</v>
      </c>
      <c r="BI124" s="185">
        <f>IF(N124="nulová",J124,0)</f>
        <v>0</v>
      </c>
      <c r="BJ124" s="23" t="s">
        <v>77</v>
      </c>
      <c r="BK124" s="185">
        <f>ROUND(I124*H124,2)</f>
        <v>0</v>
      </c>
      <c r="BL124" s="23" t="s">
        <v>122</v>
      </c>
      <c r="BM124" s="23" t="s">
        <v>220</v>
      </c>
    </row>
    <row r="125" spans="2:51" s="13" customFormat="1" ht="13.5">
      <c r="B125" s="227"/>
      <c r="D125" s="186" t="s">
        <v>126</v>
      </c>
      <c r="E125" s="228" t="s">
        <v>5</v>
      </c>
      <c r="F125" s="229" t="s">
        <v>221</v>
      </c>
      <c r="H125" s="230" t="s">
        <v>5</v>
      </c>
      <c r="I125" s="231"/>
      <c r="L125" s="227"/>
      <c r="M125" s="232"/>
      <c r="N125" s="233"/>
      <c r="O125" s="233"/>
      <c r="P125" s="233"/>
      <c r="Q125" s="233"/>
      <c r="R125" s="233"/>
      <c r="S125" s="233"/>
      <c r="T125" s="234"/>
      <c r="AT125" s="230" t="s">
        <v>126</v>
      </c>
      <c r="AU125" s="230" t="s">
        <v>79</v>
      </c>
      <c r="AV125" s="13" t="s">
        <v>77</v>
      </c>
      <c r="AW125" s="13" t="s">
        <v>33</v>
      </c>
      <c r="AX125" s="13" t="s">
        <v>69</v>
      </c>
      <c r="AY125" s="230" t="s">
        <v>115</v>
      </c>
    </row>
    <row r="126" spans="2:51" s="11" customFormat="1" ht="13.5">
      <c r="B126" s="190"/>
      <c r="D126" s="191" t="s">
        <v>126</v>
      </c>
      <c r="E126" s="192" t="s">
        <v>5</v>
      </c>
      <c r="F126" s="193" t="s">
        <v>222</v>
      </c>
      <c r="H126" s="194">
        <v>330</v>
      </c>
      <c r="I126" s="195"/>
      <c r="L126" s="190"/>
      <c r="M126" s="196"/>
      <c r="N126" s="197"/>
      <c r="O126" s="197"/>
      <c r="P126" s="197"/>
      <c r="Q126" s="197"/>
      <c r="R126" s="197"/>
      <c r="S126" s="197"/>
      <c r="T126" s="198"/>
      <c r="AT126" s="199" t="s">
        <v>126</v>
      </c>
      <c r="AU126" s="199" t="s">
        <v>79</v>
      </c>
      <c r="AV126" s="11" t="s">
        <v>79</v>
      </c>
      <c r="AW126" s="11" t="s">
        <v>33</v>
      </c>
      <c r="AX126" s="11" t="s">
        <v>77</v>
      </c>
      <c r="AY126" s="199" t="s">
        <v>115</v>
      </c>
    </row>
    <row r="127" spans="2:65" s="1" customFormat="1" ht="22.5" customHeight="1">
      <c r="B127" s="173"/>
      <c r="C127" s="200" t="s">
        <v>223</v>
      </c>
      <c r="D127" s="200" t="s">
        <v>143</v>
      </c>
      <c r="E127" s="201" t="s">
        <v>224</v>
      </c>
      <c r="F127" s="202" t="s">
        <v>225</v>
      </c>
      <c r="G127" s="203" t="s">
        <v>120</v>
      </c>
      <c r="H127" s="204">
        <v>33</v>
      </c>
      <c r="I127" s="205"/>
      <c r="J127" s="206">
        <f>ROUND(I127*H127,2)</f>
        <v>0</v>
      </c>
      <c r="K127" s="202" t="s">
        <v>226</v>
      </c>
      <c r="L127" s="207"/>
      <c r="M127" s="208" t="s">
        <v>5</v>
      </c>
      <c r="N127" s="209" t="s">
        <v>40</v>
      </c>
      <c r="O127" s="41"/>
      <c r="P127" s="183">
        <f>O127*H127</f>
        <v>0</v>
      </c>
      <c r="Q127" s="183">
        <v>0</v>
      </c>
      <c r="R127" s="183">
        <f>Q127*H127</f>
        <v>0</v>
      </c>
      <c r="S127" s="183">
        <v>0</v>
      </c>
      <c r="T127" s="184">
        <f>S127*H127</f>
        <v>0</v>
      </c>
      <c r="AR127" s="23" t="s">
        <v>147</v>
      </c>
      <c r="AT127" s="23" t="s">
        <v>143</v>
      </c>
      <c r="AU127" s="23" t="s">
        <v>79</v>
      </c>
      <c r="AY127" s="23" t="s">
        <v>115</v>
      </c>
      <c r="BE127" s="185">
        <f>IF(N127="základní",J127,0)</f>
        <v>0</v>
      </c>
      <c r="BF127" s="185">
        <f>IF(N127="snížená",J127,0)</f>
        <v>0</v>
      </c>
      <c r="BG127" s="185">
        <f>IF(N127="zákl. přenesená",J127,0)</f>
        <v>0</v>
      </c>
      <c r="BH127" s="185">
        <f>IF(N127="sníž. přenesená",J127,0)</f>
        <v>0</v>
      </c>
      <c r="BI127" s="185">
        <f>IF(N127="nulová",J127,0)</f>
        <v>0</v>
      </c>
      <c r="BJ127" s="23" t="s">
        <v>77</v>
      </c>
      <c r="BK127" s="185">
        <f>ROUND(I127*H127,2)</f>
        <v>0</v>
      </c>
      <c r="BL127" s="23" t="s">
        <v>122</v>
      </c>
      <c r="BM127" s="23" t="s">
        <v>227</v>
      </c>
    </row>
    <row r="128" spans="2:51" s="11" customFormat="1" ht="13.5">
      <c r="B128" s="190"/>
      <c r="D128" s="191" t="s">
        <v>126</v>
      </c>
      <c r="E128" s="192" t="s">
        <v>5</v>
      </c>
      <c r="F128" s="193" t="s">
        <v>228</v>
      </c>
      <c r="H128" s="194">
        <v>33</v>
      </c>
      <c r="I128" s="195"/>
      <c r="L128" s="190"/>
      <c r="M128" s="196"/>
      <c r="N128" s="197"/>
      <c r="O128" s="197"/>
      <c r="P128" s="197"/>
      <c r="Q128" s="197"/>
      <c r="R128" s="197"/>
      <c r="S128" s="197"/>
      <c r="T128" s="198"/>
      <c r="AT128" s="199" t="s">
        <v>126</v>
      </c>
      <c r="AU128" s="199" t="s">
        <v>79</v>
      </c>
      <c r="AV128" s="11" t="s">
        <v>79</v>
      </c>
      <c r="AW128" s="11" t="s">
        <v>33</v>
      </c>
      <c r="AX128" s="11" t="s">
        <v>77</v>
      </c>
      <c r="AY128" s="199" t="s">
        <v>115</v>
      </c>
    </row>
    <row r="129" spans="2:65" s="1" customFormat="1" ht="31.5" customHeight="1">
      <c r="B129" s="173"/>
      <c r="C129" s="174" t="s">
        <v>229</v>
      </c>
      <c r="D129" s="174" t="s">
        <v>117</v>
      </c>
      <c r="E129" s="175" t="s">
        <v>230</v>
      </c>
      <c r="F129" s="176" t="s">
        <v>231</v>
      </c>
      <c r="G129" s="177" t="s">
        <v>159</v>
      </c>
      <c r="H129" s="178">
        <v>330</v>
      </c>
      <c r="I129" s="179"/>
      <c r="J129" s="180">
        <f>ROUND(I129*H129,2)</f>
        <v>0</v>
      </c>
      <c r="K129" s="176" t="s">
        <v>219</v>
      </c>
      <c r="L129" s="40"/>
      <c r="M129" s="181" t="s">
        <v>5</v>
      </c>
      <c r="N129" s="182" t="s">
        <v>40</v>
      </c>
      <c r="O129" s="41"/>
      <c r="P129" s="183">
        <f>O129*H129</f>
        <v>0</v>
      </c>
      <c r="Q129" s="183">
        <v>0</v>
      </c>
      <c r="R129" s="183">
        <f>Q129*H129</f>
        <v>0</v>
      </c>
      <c r="S129" s="183">
        <v>0</v>
      </c>
      <c r="T129" s="184">
        <f>S129*H129</f>
        <v>0</v>
      </c>
      <c r="AR129" s="23" t="s">
        <v>122</v>
      </c>
      <c r="AT129" s="23" t="s">
        <v>117</v>
      </c>
      <c r="AU129" s="23" t="s">
        <v>79</v>
      </c>
      <c r="AY129" s="23" t="s">
        <v>115</v>
      </c>
      <c r="BE129" s="185">
        <f>IF(N129="základní",J129,0)</f>
        <v>0</v>
      </c>
      <c r="BF129" s="185">
        <f>IF(N129="snížená",J129,0)</f>
        <v>0</v>
      </c>
      <c r="BG129" s="185">
        <f>IF(N129="zákl. přenesená",J129,0)</f>
        <v>0</v>
      </c>
      <c r="BH129" s="185">
        <f>IF(N129="sníž. přenesená",J129,0)</f>
        <v>0</v>
      </c>
      <c r="BI129" s="185">
        <f>IF(N129="nulová",J129,0)</f>
        <v>0</v>
      </c>
      <c r="BJ129" s="23" t="s">
        <v>77</v>
      </c>
      <c r="BK129" s="185">
        <f>ROUND(I129*H129,2)</f>
        <v>0</v>
      </c>
      <c r="BL129" s="23" t="s">
        <v>122</v>
      </c>
      <c r="BM129" s="23" t="s">
        <v>232</v>
      </c>
    </row>
    <row r="130" spans="2:51" s="13" customFormat="1" ht="13.5">
      <c r="B130" s="227"/>
      <c r="D130" s="186" t="s">
        <v>126</v>
      </c>
      <c r="E130" s="228" t="s">
        <v>5</v>
      </c>
      <c r="F130" s="229" t="s">
        <v>221</v>
      </c>
      <c r="H130" s="230" t="s">
        <v>5</v>
      </c>
      <c r="I130" s="231"/>
      <c r="L130" s="227"/>
      <c r="M130" s="232"/>
      <c r="N130" s="233"/>
      <c r="O130" s="233"/>
      <c r="P130" s="233"/>
      <c r="Q130" s="233"/>
      <c r="R130" s="233"/>
      <c r="S130" s="233"/>
      <c r="T130" s="234"/>
      <c r="AT130" s="230" t="s">
        <v>126</v>
      </c>
      <c r="AU130" s="230" t="s">
        <v>79</v>
      </c>
      <c r="AV130" s="13" t="s">
        <v>77</v>
      </c>
      <c r="AW130" s="13" t="s">
        <v>33</v>
      </c>
      <c r="AX130" s="13" t="s">
        <v>69</v>
      </c>
      <c r="AY130" s="230" t="s">
        <v>115</v>
      </c>
    </row>
    <row r="131" spans="2:51" s="11" customFormat="1" ht="13.5">
      <c r="B131" s="190"/>
      <c r="D131" s="191" t="s">
        <v>126</v>
      </c>
      <c r="E131" s="192" t="s">
        <v>5</v>
      </c>
      <c r="F131" s="193" t="s">
        <v>222</v>
      </c>
      <c r="H131" s="194">
        <v>330</v>
      </c>
      <c r="I131" s="195"/>
      <c r="L131" s="190"/>
      <c r="M131" s="196"/>
      <c r="N131" s="197"/>
      <c r="O131" s="197"/>
      <c r="P131" s="197"/>
      <c r="Q131" s="197"/>
      <c r="R131" s="197"/>
      <c r="S131" s="197"/>
      <c r="T131" s="198"/>
      <c r="AT131" s="199" t="s">
        <v>126</v>
      </c>
      <c r="AU131" s="199" t="s">
        <v>79</v>
      </c>
      <c r="AV131" s="11" t="s">
        <v>79</v>
      </c>
      <c r="AW131" s="11" t="s">
        <v>33</v>
      </c>
      <c r="AX131" s="11" t="s">
        <v>77</v>
      </c>
      <c r="AY131" s="199" t="s">
        <v>115</v>
      </c>
    </row>
    <row r="132" spans="2:65" s="1" customFormat="1" ht="22.5" customHeight="1">
      <c r="B132" s="173"/>
      <c r="C132" s="200" t="s">
        <v>233</v>
      </c>
      <c r="D132" s="200" t="s">
        <v>143</v>
      </c>
      <c r="E132" s="201" t="s">
        <v>234</v>
      </c>
      <c r="F132" s="202" t="s">
        <v>235</v>
      </c>
      <c r="G132" s="203" t="s">
        <v>236</v>
      </c>
      <c r="H132" s="204">
        <v>4.95</v>
      </c>
      <c r="I132" s="205"/>
      <c r="J132" s="206">
        <f>ROUND(I132*H132,2)</f>
        <v>0</v>
      </c>
      <c r="K132" s="202" t="s">
        <v>219</v>
      </c>
      <c r="L132" s="207"/>
      <c r="M132" s="208" t="s">
        <v>5</v>
      </c>
      <c r="N132" s="209" t="s">
        <v>40</v>
      </c>
      <c r="O132" s="41"/>
      <c r="P132" s="183">
        <f>O132*H132</f>
        <v>0</v>
      </c>
      <c r="Q132" s="183">
        <v>0</v>
      </c>
      <c r="R132" s="183">
        <f>Q132*H132</f>
        <v>0</v>
      </c>
      <c r="S132" s="183">
        <v>0</v>
      </c>
      <c r="T132" s="184">
        <f>S132*H132</f>
        <v>0</v>
      </c>
      <c r="AR132" s="23" t="s">
        <v>147</v>
      </c>
      <c r="AT132" s="23" t="s">
        <v>143</v>
      </c>
      <c r="AU132" s="23" t="s">
        <v>79</v>
      </c>
      <c r="AY132" s="23" t="s">
        <v>115</v>
      </c>
      <c r="BE132" s="185">
        <f>IF(N132="základní",J132,0)</f>
        <v>0</v>
      </c>
      <c r="BF132" s="185">
        <f>IF(N132="snížená",J132,0)</f>
        <v>0</v>
      </c>
      <c r="BG132" s="185">
        <f>IF(N132="zákl. přenesená",J132,0)</f>
        <v>0</v>
      </c>
      <c r="BH132" s="185">
        <f>IF(N132="sníž. přenesená",J132,0)</f>
        <v>0</v>
      </c>
      <c r="BI132" s="185">
        <f>IF(N132="nulová",J132,0)</f>
        <v>0</v>
      </c>
      <c r="BJ132" s="23" t="s">
        <v>77</v>
      </c>
      <c r="BK132" s="185">
        <f>ROUND(I132*H132,2)</f>
        <v>0</v>
      </c>
      <c r="BL132" s="23" t="s">
        <v>122</v>
      </c>
      <c r="BM132" s="23" t="s">
        <v>237</v>
      </c>
    </row>
    <row r="133" spans="2:51" s="11" customFormat="1" ht="13.5">
      <c r="B133" s="190"/>
      <c r="D133" s="191" t="s">
        <v>126</v>
      </c>
      <c r="F133" s="193" t="s">
        <v>238</v>
      </c>
      <c r="H133" s="194">
        <v>4.95</v>
      </c>
      <c r="I133" s="195"/>
      <c r="L133" s="190"/>
      <c r="M133" s="196"/>
      <c r="N133" s="197"/>
      <c r="O133" s="197"/>
      <c r="P133" s="197"/>
      <c r="Q133" s="197"/>
      <c r="R133" s="197"/>
      <c r="S133" s="197"/>
      <c r="T133" s="198"/>
      <c r="AT133" s="199" t="s">
        <v>126</v>
      </c>
      <c r="AU133" s="199" t="s">
        <v>79</v>
      </c>
      <c r="AV133" s="11" t="s">
        <v>79</v>
      </c>
      <c r="AW133" s="11" t="s">
        <v>6</v>
      </c>
      <c r="AX133" s="11" t="s">
        <v>77</v>
      </c>
      <c r="AY133" s="199" t="s">
        <v>115</v>
      </c>
    </row>
    <row r="134" spans="2:65" s="1" customFormat="1" ht="22.5" customHeight="1">
      <c r="B134" s="173"/>
      <c r="C134" s="174" t="s">
        <v>11</v>
      </c>
      <c r="D134" s="174" t="s">
        <v>117</v>
      </c>
      <c r="E134" s="175" t="s">
        <v>157</v>
      </c>
      <c r="F134" s="176" t="s">
        <v>158</v>
      </c>
      <c r="G134" s="177" t="s">
        <v>159</v>
      </c>
      <c r="H134" s="178">
        <v>1351</v>
      </c>
      <c r="I134" s="179"/>
      <c r="J134" s="180">
        <f>ROUND(I134*H134,2)</f>
        <v>0</v>
      </c>
      <c r="K134" s="176" t="s">
        <v>121</v>
      </c>
      <c r="L134" s="40"/>
      <c r="M134" s="181" t="s">
        <v>5</v>
      </c>
      <c r="N134" s="182" t="s">
        <v>40</v>
      </c>
      <c r="O134" s="41"/>
      <c r="P134" s="183">
        <f>O134*H134</f>
        <v>0</v>
      </c>
      <c r="Q134" s="183">
        <v>0</v>
      </c>
      <c r="R134" s="183">
        <f>Q134*H134</f>
        <v>0</v>
      </c>
      <c r="S134" s="183">
        <v>0</v>
      </c>
      <c r="T134" s="184">
        <f>S134*H134</f>
        <v>0</v>
      </c>
      <c r="AR134" s="23" t="s">
        <v>122</v>
      </c>
      <c r="AT134" s="23" t="s">
        <v>117</v>
      </c>
      <c r="AU134" s="23" t="s">
        <v>79</v>
      </c>
      <c r="AY134" s="23" t="s">
        <v>115</v>
      </c>
      <c r="BE134" s="185">
        <f>IF(N134="základní",J134,0)</f>
        <v>0</v>
      </c>
      <c r="BF134" s="185">
        <f>IF(N134="snížená",J134,0)</f>
        <v>0</v>
      </c>
      <c r="BG134" s="185">
        <f>IF(N134="zákl. přenesená",J134,0)</f>
        <v>0</v>
      </c>
      <c r="BH134" s="185">
        <f>IF(N134="sníž. přenesená",J134,0)</f>
        <v>0</v>
      </c>
      <c r="BI134" s="185">
        <f>IF(N134="nulová",J134,0)</f>
        <v>0</v>
      </c>
      <c r="BJ134" s="23" t="s">
        <v>77</v>
      </c>
      <c r="BK134" s="185">
        <f>ROUND(I134*H134,2)</f>
        <v>0</v>
      </c>
      <c r="BL134" s="23" t="s">
        <v>122</v>
      </c>
      <c r="BM134" s="23" t="s">
        <v>239</v>
      </c>
    </row>
    <row r="135" spans="2:47" s="1" customFormat="1" ht="162">
      <c r="B135" s="40"/>
      <c r="D135" s="186" t="s">
        <v>124</v>
      </c>
      <c r="F135" s="187" t="s">
        <v>161</v>
      </c>
      <c r="I135" s="188"/>
      <c r="L135" s="40"/>
      <c r="M135" s="189"/>
      <c r="N135" s="41"/>
      <c r="O135" s="41"/>
      <c r="P135" s="41"/>
      <c r="Q135" s="41"/>
      <c r="R135" s="41"/>
      <c r="S135" s="41"/>
      <c r="T135" s="69"/>
      <c r="AT135" s="23" t="s">
        <v>124</v>
      </c>
      <c r="AU135" s="23" t="s">
        <v>79</v>
      </c>
    </row>
    <row r="136" spans="2:51" s="11" customFormat="1" ht="13.5">
      <c r="B136" s="190"/>
      <c r="D136" s="186" t="s">
        <v>126</v>
      </c>
      <c r="E136" s="199" t="s">
        <v>5</v>
      </c>
      <c r="F136" s="210" t="s">
        <v>240</v>
      </c>
      <c r="H136" s="211">
        <v>1150</v>
      </c>
      <c r="I136" s="195"/>
      <c r="L136" s="190"/>
      <c r="M136" s="196"/>
      <c r="N136" s="197"/>
      <c r="O136" s="197"/>
      <c r="P136" s="197"/>
      <c r="Q136" s="197"/>
      <c r="R136" s="197"/>
      <c r="S136" s="197"/>
      <c r="T136" s="198"/>
      <c r="AT136" s="199" t="s">
        <v>126</v>
      </c>
      <c r="AU136" s="199" t="s">
        <v>79</v>
      </c>
      <c r="AV136" s="11" t="s">
        <v>79</v>
      </c>
      <c r="AW136" s="11" t="s">
        <v>33</v>
      </c>
      <c r="AX136" s="11" t="s">
        <v>69</v>
      </c>
      <c r="AY136" s="199" t="s">
        <v>115</v>
      </c>
    </row>
    <row r="137" spans="2:51" s="11" customFormat="1" ht="13.5">
      <c r="B137" s="190"/>
      <c r="D137" s="186" t="s">
        <v>126</v>
      </c>
      <c r="E137" s="199" t="s">
        <v>5</v>
      </c>
      <c r="F137" s="210" t="s">
        <v>241</v>
      </c>
      <c r="H137" s="211">
        <v>150</v>
      </c>
      <c r="I137" s="195"/>
      <c r="L137" s="190"/>
      <c r="M137" s="196"/>
      <c r="N137" s="197"/>
      <c r="O137" s="197"/>
      <c r="P137" s="197"/>
      <c r="Q137" s="197"/>
      <c r="R137" s="197"/>
      <c r="S137" s="197"/>
      <c r="T137" s="198"/>
      <c r="AT137" s="199" t="s">
        <v>126</v>
      </c>
      <c r="AU137" s="199" t="s">
        <v>79</v>
      </c>
      <c r="AV137" s="11" t="s">
        <v>79</v>
      </c>
      <c r="AW137" s="11" t="s">
        <v>33</v>
      </c>
      <c r="AX137" s="11" t="s">
        <v>69</v>
      </c>
      <c r="AY137" s="199" t="s">
        <v>115</v>
      </c>
    </row>
    <row r="138" spans="2:51" s="11" customFormat="1" ht="13.5">
      <c r="B138" s="190"/>
      <c r="D138" s="186" t="s">
        <v>126</v>
      </c>
      <c r="E138" s="199" t="s">
        <v>5</v>
      </c>
      <c r="F138" s="210" t="s">
        <v>242</v>
      </c>
      <c r="H138" s="211">
        <v>51</v>
      </c>
      <c r="I138" s="195"/>
      <c r="L138" s="190"/>
      <c r="M138" s="196"/>
      <c r="N138" s="197"/>
      <c r="O138" s="197"/>
      <c r="P138" s="197"/>
      <c r="Q138" s="197"/>
      <c r="R138" s="197"/>
      <c r="S138" s="197"/>
      <c r="T138" s="198"/>
      <c r="AT138" s="199" t="s">
        <v>126</v>
      </c>
      <c r="AU138" s="199" t="s">
        <v>79</v>
      </c>
      <c r="AV138" s="11" t="s">
        <v>79</v>
      </c>
      <c r="AW138" s="11" t="s">
        <v>33</v>
      </c>
      <c r="AX138" s="11" t="s">
        <v>69</v>
      </c>
      <c r="AY138" s="199" t="s">
        <v>115</v>
      </c>
    </row>
    <row r="139" spans="2:51" s="12" customFormat="1" ht="13.5">
      <c r="B139" s="212"/>
      <c r="D139" s="186" t="s">
        <v>126</v>
      </c>
      <c r="E139" s="213" t="s">
        <v>5</v>
      </c>
      <c r="F139" s="214" t="s">
        <v>170</v>
      </c>
      <c r="H139" s="215">
        <v>1351</v>
      </c>
      <c r="I139" s="216"/>
      <c r="L139" s="212"/>
      <c r="M139" s="217"/>
      <c r="N139" s="218"/>
      <c r="O139" s="218"/>
      <c r="P139" s="218"/>
      <c r="Q139" s="218"/>
      <c r="R139" s="218"/>
      <c r="S139" s="218"/>
      <c r="T139" s="219"/>
      <c r="AT139" s="220" t="s">
        <v>126</v>
      </c>
      <c r="AU139" s="220" t="s">
        <v>79</v>
      </c>
      <c r="AV139" s="12" t="s">
        <v>122</v>
      </c>
      <c r="AW139" s="12" t="s">
        <v>33</v>
      </c>
      <c r="AX139" s="12" t="s">
        <v>77</v>
      </c>
      <c r="AY139" s="220" t="s">
        <v>115</v>
      </c>
    </row>
    <row r="140" spans="2:63" s="10" customFormat="1" ht="29.85" customHeight="1">
      <c r="B140" s="159"/>
      <c r="D140" s="170" t="s">
        <v>68</v>
      </c>
      <c r="E140" s="171" t="s">
        <v>79</v>
      </c>
      <c r="F140" s="171" t="s">
        <v>243</v>
      </c>
      <c r="I140" s="162"/>
      <c r="J140" s="172">
        <f>BK140</f>
        <v>0</v>
      </c>
      <c r="L140" s="159"/>
      <c r="M140" s="164"/>
      <c r="N140" s="165"/>
      <c r="O140" s="165"/>
      <c r="P140" s="166">
        <f>SUM(P141:P149)</f>
        <v>0</v>
      </c>
      <c r="Q140" s="165"/>
      <c r="R140" s="166">
        <f>SUM(R141:R149)</f>
        <v>0.1392</v>
      </c>
      <c r="S140" s="165"/>
      <c r="T140" s="167">
        <f>SUM(T141:T149)</f>
        <v>0</v>
      </c>
      <c r="AR140" s="160" t="s">
        <v>77</v>
      </c>
      <c r="AT140" s="168" t="s">
        <v>68</v>
      </c>
      <c r="AU140" s="168" t="s">
        <v>77</v>
      </c>
      <c r="AY140" s="160" t="s">
        <v>115</v>
      </c>
      <c r="BK140" s="169">
        <f>SUM(BK141:BK149)</f>
        <v>0</v>
      </c>
    </row>
    <row r="141" spans="2:65" s="1" customFormat="1" ht="31.5" customHeight="1">
      <c r="B141" s="173"/>
      <c r="C141" s="174" t="s">
        <v>244</v>
      </c>
      <c r="D141" s="174" t="s">
        <v>117</v>
      </c>
      <c r="E141" s="175" t="s">
        <v>245</v>
      </c>
      <c r="F141" s="176" t="s">
        <v>246</v>
      </c>
      <c r="G141" s="177" t="s">
        <v>120</v>
      </c>
      <c r="H141" s="178">
        <v>14.4</v>
      </c>
      <c r="I141" s="179"/>
      <c r="J141" s="180">
        <f>ROUND(I141*H141,2)</f>
        <v>0</v>
      </c>
      <c r="K141" s="176" t="s">
        <v>121</v>
      </c>
      <c r="L141" s="40"/>
      <c r="M141" s="181" t="s">
        <v>5</v>
      </c>
      <c r="N141" s="182" t="s">
        <v>40</v>
      </c>
      <c r="O141" s="41"/>
      <c r="P141" s="183">
        <f>O141*H141</f>
        <v>0</v>
      </c>
      <c r="Q141" s="183">
        <v>0</v>
      </c>
      <c r="R141" s="183">
        <f>Q141*H141</f>
        <v>0</v>
      </c>
      <c r="S141" s="183">
        <v>0</v>
      </c>
      <c r="T141" s="184">
        <f>S141*H141</f>
        <v>0</v>
      </c>
      <c r="AR141" s="23" t="s">
        <v>122</v>
      </c>
      <c r="AT141" s="23" t="s">
        <v>117</v>
      </c>
      <c r="AU141" s="23" t="s">
        <v>79</v>
      </c>
      <c r="AY141" s="23" t="s">
        <v>115</v>
      </c>
      <c r="BE141" s="185">
        <f>IF(N141="základní",J141,0)</f>
        <v>0</v>
      </c>
      <c r="BF141" s="185">
        <f>IF(N141="snížená",J141,0)</f>
        <v>0</v>
      </c>
      <c r="BG141" s="185">
        <f>IF(N141="zákl. přenesená",J141,0)</f>
        <v>0</v>
      </c>
      <c r="BH141" s="185">
        <f>IF(N141="sníž. přenesená",J141,0)</f>
        <v>0</v>
      </c>
      <c r="BI141" s="185">
        <f>IF(N141="nulová",J141,0)</f>
        <v>0</v>
      </c>
      <c r="BJ141" s="23" t="s">
        <v>77</v>
      </c>
      <c r="BK141" s="185">
        <f>ROUND(I141*H141,2)</f>
        <v>0</v>
      </c>
      <c r="BL141" s="23" t="s">
        <v>122</v>
      </c>
      <c r="BM141" s="23" t="s">
        <v>247</v>
      </c>
    </row>
    <row r="142" spans="2:47" s="1" customFormat="1" ht="81">
      <c r="B142" s="40"/>
      <c r="D142" s="186" t="s">
        <v>124</v>
      </c>
      <c r="F142" s="187" t="s">
        <v>248</v>
      </c>
      <c r="I142" s="188"/>
      <c r="L142" s="40"/>
      <c r="M142" s="189"/>
      <c r="N142" s="41"/>
      <c r="O142" s="41"/>
      <c r="P142" s="41"/>
      <c r="Q142" s="41"/>
      <c r="R142" s="41"/>
      <c r="S142" s="41"/>
      <c r="T142" s="69"/>
      <c r="AT142" s="23" t="s">
        <v>124</v>
      </c>
      <c r="AU142" s="23" t="s">
        <v>79</v>
      </c>
    </row>
    <row r="143" spans="2:51" s="11" customFormat="1" ht="13.5">
      <c r="B143" s="190"/>
      <c r="D143" s="191" t="s">
        <v>126</v>
      </c>
      <c r="E143" s="192" t="s">
        <v>5</v>
      </c>
      <c r="F143" s="193" t="s">
        <v>249</v>
      </c>
      <c r="H143" s="194">
        <v>14.4</v>
      </c>
      <c r="I143" s="195"/>
      <c r="L143" s="190"/>
      <c r="M143" s="196"/>
      <c r="N143" s="197"/>
      <c r="O143" s="197"/>
      <c r="P143" s="197"/>
      <c r="Q143" s="197"/>
      <c r="R143" s="197"/>
      <c r="S143" s="197"/>
      <c r="T143" s="198"/>
      <c r="AT143" s="199" t="s">
        <v>126</v>
      </c>
      <c r="AU143" s="199" t="s">
        <v>79</v>
      </c>
      <c r="AV143" s="11" t="s">
        <v>79</v>
      </c>
      <c r="AW143" s="11" t="s">
        <v>33</v>
      </c>
      <c r="AX143" s="11" t="s">
        <v>77</v>
      </c>
      <c r="AY143" s="199" t="s">
        <v>115</v>
      </c>
    </row>
    <row r="144" spans="2:65" s="1" customFormat="1" ht="22.5" customHeight="1">
      <c r="B144" s="173"/>
      <c r="C144" s="174" t="s">
        <v>250</v>
      </c>
      <c r="D144" s="174" t="s">
        <v>117</v>
      </c>
      <c r="E144" s="175" t="s">
        <v>251</v>
      </c>
      <c r="F144" s="176" t="s">
        <v>252</v>
      </c>
      <c r="G144" s="177" t="s">
        <v>120</v>
      </c>
      <c r="H144" s="178">
        <v>4.8</v>
      </c>
      <c r="I144" s="179"/>
      <c r="J144" s="180">
        <f>ROUND(I144*H144,2)</f>
        <v>0</v>
      </c>
      <c r="K144" s="176" t="s">
        <v>121</v>
      </c>
      <c r="L144" s="40"/>
      <c r="M144" s="181" t="s">
        <v>5</v>
      </c>
      <c r="N144" s="182" t="s">
        <v>40</v>
      </c>
      <c r="O144" s="41"/>
      <c r="P144" s="183">
        <f>O144*H144</f>
        <v>0</v>
      </c>
      <c r="Q144" s="183">
        <v>0</v>
      </c>
      <c r="R144" s="183">
        <f>Q144*H144</f>
        <v>0</v>
      </c>
      <c r="S144" s="183">
        <v>0</v>
      </c>
      <c r="T144" s="184">
        <f>S144*H144</f>
        <v>0</v>
      </c>
      <c r="AR144" s="23" t="s">
        <v>122</v>
      </c>
      <c r="AT144" s="23" t="s">
        <v>117</v>
      </c>
      <c r="AU144" s="23" t="s">
        <v>79</v>
      </c>
      <c r="AY144" s="23" t="s">
        <v>115</v>
      </c>
      <c r="BE144" s="185">
        <f>IF(N144="základní",J144,0)</f>
        <v>0</v>
      </c>
      <c r="BF144" s="185">
        <f>IF(N144="snížená",J144,0)</f>
        <v>0</v>
      </c>
      <c r="BG144" s="185">
        <f>IF(N144="zákl. přenesená",J144,0)</f>
        <v>0</v>
      </c>
      <c r="BH144" s="185">
        <f>IF(N144="sníž. přenesená",J144,0)</f>
        <v>0</v>
      </c>
      <c r="BI144" s="185">
        <f>IF(N144="nulová",J144,0)</f>
        <v>0</v>
      </c>
      <c r="BJ144" s="23" t="s">
        <v>77</v>
      </c>
      <c r="BK144" s="185">
        <f>ROUND(I144*H144,2)</f>
        <v>0</v>
      </c>
      <c r="BL144" s="23" t="s">
        <v>122</v>
      </c>
      <c r="BM144" s="23" t="s">
        <v>253</v>
      </c>
    </row>
    <row r="145" spans="2:47" s="1" customFormat="1" ht="40.5">
      <c r="B145" s="40"/>
      <c r="D145" s="186" t="s">
        <v>124</v>
      </c>
      <c r="F145" s="187" t="s">
        <v>254</v>
      </c>
      <c r="I145" s="188"/>
      <c r="L145" s="40"/>
      <c r="M145" s="189"/>
      <c r="N145" s="41"/>
      <c r="O145" s="41"/>
      <c r="P145" s="41"/>
      <c r="Q145" s="41"/>
      <c r="R145" s="41"/>
      <c r="S145" s="41"/>
      <c r="T145" s="69"/>
      <c r="AT145" s="23" t="s">
        <v>124</v>
      </c>
      <c r="AU145" s="23" t="s">
        <v>79</v>
      </c>
    </row>
    <row r="146" spans="2:51" s="11" customFormat="1" ht="13.5">
      <c r="B146" s="190"/>
      <c r="D146" s="191" t="s">
        <v>126</v>
      </c>
      <c r="E146" s="192" t="s">
        <v>5</v>
      </c>
      <c r="F146" s="193" t="s">
        <v>255</v>
      </c>
      <c r="H146" s="194">
        <v>4.8</v>
      </c>
      <c r="I146" s="195"/>
      <c r="L146" s="190"/>
      <c r="M146" s="196"/>
      <c r="N146" s="197"/>
      <c r="O146" s="197"/>
      <c r="P146" s="197"/>
      <c r="Q146" s="197"/>
      <c r="R146" s="197"/>
      <c r="S146" s="197"/>
      <c r="T146" s="198"/>
      <c r="AT146" s="199" t="s">
        <v>126</v>
      </c>
      <c r="AU146" s="199" t="s">
        <v>79</v>
      </c>
      <c r="AV146" s="11" t="s">
        <v>79</v>
      </c>
      <c r="AW146" s="11" t="s">
        <v>33</v>
      </c>
      <c r="AX146" s="11" t="s">
        <v>77</v>
      </c>
      <c r="AY146" s="199" t="s">
        <v>115</v>
      </c>
    </row>
    <row r="147" spans="2:65" s="1" customFormat="1" ht="22.5" customHeight="1">
      <c r="B147" s="173"/>
      <c r="C147" s="174" t="s">
        <v>256</v>
      </c>
      <c r="D147" s="174" t="s">
        <v>117</v>
      </c>
      <c r="E147" s="175" t="s">
        <v>257</v>
      </c>
      <c r="F147" s="176" t="s">
        <v>258</v>
      </c>
      <c r="G147" s="177" t="s">
        <v>259</v>
      </c>
      <c r="H147" s="178">
        <v>120</v>
      </c>
      <c r="I147" s="179"/>
      <c r="J147" s="180">
        <f>ROUND(I147*H147,2)</f>
        <v>0</v>
      </c>
      <c r="K147" s="176" t="s">
        <v>121</v>
      </c>
      <c r="L147" s="40"/>
      <c r="M147" s="181" t="s">
        <v>5</v>
      </c>
      <c r="N147" s="182" t="s">
        <v>40</v>
      </c>
      <c r="O147" s="41"/>
      <c r="P147" s="183">
        <f>O147*H147</f>
        <v>0</v>
      </c>
      <c r="Q147" s="183">
        <v>0.00116</v>
      </c>
      <c r="R147" s="183">
        <f>Q147*H147</f>
        <v>0.1392</v>
      </c>
      <c r="S147" s="183">
        <v>0</v>
      </c>
      <c r="T147" s="184">
        <f>S147*H147</f>
        <v>0</v>
      </c>
      <c r="AR147" s="23" t="s">
        <v>122</v>
      </c>
      <c r="AT147" s="23" t="s">
        <v>117</v>
      </c>
      <c r="AU147" s="23" t="s">
        <v>79</v>
      </c>
      <c r="AY147" s="23" t="s">
        <v>115</v>
      </c>
      <c r="BE147" s="185">
        <f>IF(N147="základní",J147,0)</f>
        <v>0</v>
      </c>
      <c r="BF147" s="185">
        <f>IF(N147="snížená",J147,0)</f>
        <v>0</v>
      </c>
      <c r="BG147" s="185">
        <f>IF(N147="zákl. přenesená",J147,0)</f>
        <v>0</v>
      </c>
      <c r="BH147" s="185">
        <f>IF(N147="sníž. přenesená",J147,0)</f>
        <v>0</v>
      </c>
      <c r="BI147" s="185">
        <f>IF(N147="nulová",J147,0)</f>
        <v>0</v>
      </c>
      <c r="BJ147" s="23" t="s">
        <v>77</v>
      </c>
      <c r="BK147" s="185">
        <f>ROUND(I147*H147,2)</f>
        <v>0</v>
      </c>
      <c r="BL147" s="23" t="s">
        <v>122</v>
      </c>
      <c r="BM147" s="23" t="s">
        <v>260</v>
      </c>
    </row>
    <row r="148" spans="2:47" s="1" customFormat="1" ht="54">
      <c r="B148" s="40"/>
      <c r="D148" s="186" t="s">
        <v>124</v>
      </c>
      <c r="F148" s="187" t="s">
        <v>261</v>
      </c>
      <c r="I148" s="188"/>
      <c r="L148" s="40"/>
      <c r="M148" s="189"/>
      <c r="N148" s="41"/>
      <c r="O148" s="41"/>
      <c r="P148" s="41"/>
      <c r="Q148" s="41"/>
      <c r="R148" s="41"/>
      <c r="S148" s="41"/>
      <c r="T148" s="69"/>
      <c r="AT148" s="23" t="s">
        <v>124</v>
      </c>
      <c r="AU148" s="23" t="s">
        <v>79</v>
      </c>
    </row>
    <row r="149" spans="2:51" s="11" customFormat="1" ht="13.5">
      <c r="B149" s="190"/>
      <c r="D149" s="186" t="s">
        <v>126</v>
      </c>
      <c r="E149" s="199" t="s">
        <v>5</v>
      </c>
      <c r="F149" s="210" t="s">
        <v>262</v>
      </c>
      <c r="H149" s="211">
        <v>120</v>
      </c>
      <c r="I149" s="195"/>
      <c r="L149" s="190"/>
      <c r="M149" s="196"/>
      <c r="N149" s="197"/>
      <c r="O149" s="197"/>
      <c r="P149" s="197"/>
      <c r="Q149" s="197"/>
      <c r="R149" s="197"/>
      <c r="S149" s="197"/>
      <c r="T149" s="198"/>
      <c r="AT149" s="199" t="s">
        <v>126</v>
      </c>
      <c r="AU149" s="199" t="s">
        <v>79</v>
      </c>
      <c r="AV149" s="11" t="s">
        <v>79</v>
      </c>
      <c r="AW149" s="11" t="s">
        <v>33</v>
      </c>
      <c r="AX149" s="11" t="s">
        <v>77</v>
      </c>
      <c r="AY149" s="199" t="s">
        <v>115</v>
      </c>
    </row>
    <row r="150" spans="2:63" s="10" customFormat="1" ht="29.85" customHeight="1">
      <c r="B150" s="159"/>
      <c r="D150" s="170" t="s">
        <v>68</v>
      </c>
      <c r="E150" s="171" t="s">
        <v>122</v>
      </c>
      <c r="F150" s="171" t="s">
        <v>263</v>
      </c>
      <c r="I150" s="162"/>
      <c r="J150" s="172">
        <f>BK150</f>
        <v>0</v>
      </c>
      <c r="L150" s="159"/>
      <c r="M150" s="164"/>
      <c r="N150" s="165"/>
      <c r="O150" s="165"/>
      <c r="P150" s="166">
        <f>SUM(P151:P154)</f>
        <v>0</v>
      </c>
      <c r="Q150" s="165"/>
      <c r="R150" s="166">
        <f>SUM(R151:R154)</f>
        <v>0.43839999999999996</v>
      </c>
      <c r="S150" s="165"/>
      <c r="T150" s="167">
        <f>SUM(T151:T154)</f>
        <v>0</v>
      </c>
      <c r="AR150" s="160" t="s">
        <v>77</v>
      </c>
      <c r="AT150" s="168" t="s">
        <v>68</v>
      </c>
      <c r="AU150" s="168" t="s">
        <v>77</v>
      </c>
      <c r="AY150" s="160" t="s">
        <v>115</v>
      </c>
      <c r="BK150" s="169">
        <f>SUM(BK151:BK154)</f>
        <v>0</v>
      </c>
    </row>
    <row r="151" spans="2:65" s="1" customFormat="1" ht="22.5" customHeight="1">
      <c r="B151" s="173"/>
      <c r="C151" s="174" t="s">
        <v>264</v>
      </c>
      <c r="D151" s="174" t="s">
        <v>117</v>
      </c>
      <c r="E151" s="175" t="s">
        <v>265</v>
      </c>
      <c r="F151" s="176" t="s">
        <v>266</v>
      </c>
      <c r="G151" s="177" t="s">
        <v>267</v>
      </c>
      <c r="H151" s="178">
        <v>4</v>
      </c>
      <c r="I151" s="179"/>
      <c r="J151" s="180">
        <f>ROUND(I151*H151,2)</f>
        <v>0</v>
      </c>
      <c r="K151" s="176" t="s">
        <v>121</v>
      </c>
      <c r="L151" s="40"/>
      <c r="M151" s="181" t="s">
        <v>5</v>
      </c>
      <c r="N151" s="182" t="s">
        <v>40</v>
      </c>
      <c r="O151" s="41"/>
      <c r="P151" s="183">
        <f>O151*H151</f>
        <v>0</v>
      </c>
      <c r="Q151" s="183">
        <v>0.0066</v>
      </c>
      <c r="R151" s="183">
        <f>Q151*H151</f>
        <v>0.0264</v>
      </c>
      <c r="S151" s="183">
        <v>0</v>
      </c>
      <c r="T151" s="184">
        <f>S151*H151</f>
        <v>0</v>
      </c>
      <c r="AR151" s="23" t="s">
        <v>122</v>
      </c>
      <c r="AT151" s="23" t="s">
        <v>117</v>
      </c>
      <c r="AU151" s="23" t="s">
        <v>79</v>
      </c>
      <c r="AY151" s="23" t="s">
        <v>115</v>
      </c>
      <c r="BE151" s="185">
        <f>IF(N151="základní",J151,0)</f>
        <v>0</v>
      </c>
      <c r="BF151" s="185">
        <f>IF(N151="snížená",J151,0)</f>
        <v>0</v>
      </c>
      <c r="BG151" s="185">
        <f>IF(N151="zákl. přenesená",J151,0)</f>
        <v>0</v>
      </c>
      <c r="BH151" s="185">
        <f>IF(N151="sníž. přenesená",J151,0)</f>
        <v>0</v>
      </c>
      <c r="BI151" s="185">
        <f>IF(N151="nulová",J151,0)</f>
        <v>0</v>
      </c>
      <c r="BJ151" s="23" t="s">
        <v>77</v>
      </c>
      <c r="BK151" s="185">
        <f>ROUND(I151*H151,2)</f>
        <v>0</v>
      </c>
      <c r="BL151" s="23" t="s">
        <v>122</v>
      </c>
      <c r="BM151" s="23" t="s">
        <v>268</v>
      </c>
    </row>
    <row r="152" spans="2:47" s="1" customFormat="1" ht="40.5">
      <c r="B152" s="40"/>
      <c r="D152" s="186" t="s">
        <v>124</v>
      </c>
      <c r="F152" s="187" t="s">
        <v>269</v>
      </c>
      <c r="I152" s="188"/>
      <c r="L152" s="40"/>
      <c r="M152" s="189"/>
      <c r="N152" s="41"/>
      <c r="O152" s="41"/>
      <c r="P152" s="41"/>
      <c r="Q152" s="41"/>
      <c r="R152" s="41"/>
      <c r="S152" s="41"/>
      <c r="T152" s="69"/>
      <c r="AT152" s="23" t="s">
        <v>124</v>
      </c>
      <c r="AU152" s="23" t="s">
        <v>79</v>
      </c>
    </row>
    <row r="153" spans="2:51" s="11" customFormat="1" ht="13.5">
      <c r="B153" s="190"/>
      <c r="D153" s="191" t="s">
        <v>126</v>
      </c>
      <c r="E153" s="192" t="s">
        <v>5</v>
      </c>
      <c r="F153" s="193" t="s">
        <v>270</v>
      </c>
      <c r="H153" s="194">
        <v>4</v>
      </c>
      <c r="I153" s="195"/>
      <c r="L153" s="190"/>
      <c r="M153" s="196"/>
      <c r="N153" s="197"/>
      <c r="O153" s="197"/>
      <c r="P153" s="197"/>
      <c r="Q153" s="197"/>
      <c r="R153" s="197"/>
      <c r="S153" s="197"/>
      <c r="T153" s="198"/>
      <c r="AT153" s="199" t="s">
        <v>126</v>
      </c>
      <c r="AU153" s="199" t="s">
        <v>79</v>
      </c>
      <c r="AV153" s="11" t="s">
        <v>79</v>
      </c>
      <c r="AW153" s="11" t="s">
        <v>33</v>
      </c>
      <c r="AX153" s="11" t="s">
        <v>77</v>
      </c>
      <c r="AY153" s="199" t="s">
        <v>115</v>
      </c>
    </row>
    <row r="154" spans="2:65" s="1" customFormat="1" ht="22.5" customHeight="1">
      <c r="B154" s="173"/>
      <c r="C154" s="200" t="s">
        <v>271</v>
      </c>
      <c r="D154" s="200" t="s">
        <v>143</v>
      </c>
      <c r="E154" s="201" t="s">
        <v>272</v>
      </c>
      <c r="F154" s="202" t="s">
        <v>273</v>
      </c>
      <c r="G154" s="203" t="s">
        <v>267</v>
      </c>
      <c r="H154" s="204">
        <v>4</v>
      </c>
      <c r="I154" s="205"/>
      <c r="J154" s="206">
        <f>ROUND(I154*H154,2)</f>
        <v>0</v>
      </c>
      <c r="K154" s="202" t="s">
        <v>121</v>
      </c>
      <c r="L154" s="207"/>
      <c r="M154" s="208" t="s">
        <v>5</v>
      </c>
      <c r="N154" s="209" t="s">
        <v>40</v>
      </c>
      <c r="O154" s="41"/>
      <c r="P154" s="183">
        <f>O154*H154</f>
        <v>0</v>
      </c>
      <c r="Q154" s="183">
        <v>0.103</v>
      </c>
      <c r="R154" s="183">
        <f>Q154*H154</f>
        <v>0.412</v>
      </c>
      <c r="S154" s="183">
        <v>0</v>
      </c>
      <c r="T154" s="184">
        <f>S154*H154</f>
        <v>0</v>
      </c>
      <c r="AR154" s="23" t="s">
        <v>147</v>
      </c>
      <c r="AT154" s="23" t="s">
        <v>143</v>
      </c>
      <c r="AU154" s="23" t="s">
        <v>79</v>
      </c>
      <c r="AY154" s="23" t="s">
        <v>115</v>
      </c>
      <c r="BE154" s="185">
        <f>IF(N154="základní",J154,0)</f>
        <v>0</v>
      </c>
      <c r="BF154" s="185">
        <f>IF(N154="snížená",J154,0)</f>
        <v>0</v>
      </c>
      <c r="BG154" s="185">
        <f>IF(N154="zákl. přenesená",J154,0)</f>
        <v>0</v>
      </c>
      <c r="BH154" s="185">
        <f>IF(N154="sníž. přenesená",J154,0)</f>
        <v>0</v>
      </c>
      <c r="BI154" s="185">
        <f>IF(N154="nulová",J154,0)</f>
        <v>0</v>
      </c>
      <c r="BJ154" s="23" t="s">
        <v>77</v>
      </c>
      <c r="BK154" s="185">
        <f>ROUND(I154*H154,2)</f>
        <v>0</v>
      </c>
      <c r="BL154" s="23" t="s">
        <v>122</v>
      </c>
      <c r="BM154" s="23" t="s">
        <v>274</v>
      </c>
    </row>
    <row r="155" spans="2:63" s="10" customFormat="1" ht="29.85" customHeight="1">
      <c r="B155" s="159"/>
      <c r="D155" s="170" t="s">
        <v>68</v>
      </c>
      <c r="E155" s="171" t="s">
        <v>142</v>
      </c>
      <c r="F155" s="171" t="s">
        <v>163</v>
      </c>
      <c r="I155" s="162"/>
      <c r="J155" s="172">
        <f>BK155</f>
        <v>0</v>
      </c>
      <c r="L155" s="159"/>
      <c r="M155" s="164"/>
      <c r="N155" s="165"/>
      <c r="O155" s="165"/>
      <c r="P155" s="166">
        <f>SUM(P156:P190)</f>
        <v>0</v>
      </c>
      <c r="Q155" s="165"/>
      <c r="R155" s="166">
        <f>SUM(R156:R190)</f>
        <v>374.48375</v>
      </c>
      <c r="S155" s="165"/>
      <c r="T155" s="167">
        <f>SUM(T156:T190)</f>
        <v>0</v>
      </c>
      <c r="AR155" s="160" t="s">
        <v>77</v>
      </c>
      <c r="AT155" s="168" t="s">
        <v>68</v>
      </c>
      <c r="AU155" s="168" t="s">
        <v>77</v>
      </c>
      <c r="AY155" s="160" t="s">
        <v>115</v>
      </c>
      <c r="BK155" s="169">
        <f>SUM(BK156:BK190)</f>
        <v>0</v>
      </c>
    </row>
    <row r="156" spans="2:65" s="1" customFormat="1" ht="22.5" customHeight="1">
      <c r="B156" s="173"/>
      <c r="C156" s="174" t="s">
        <v>10</v>
      </c>
      <c r="D156" s="174" t="s">
        <v>117</v>
      </c>
      <c r="E156" s="175" t="s">
        <v>275</v>
      </c>
      <c r="F156" s="176" t="s">
        <v>276</v>
      </c>
      <c r="G156" s="177" t="s">
        <v>159</v>
      </c>
      <c r="H156" s="178">
        <v>351</v>
      </c>
      <c r="I156" s="179"/>
      <c r="J156" s="180">
        <f>ROUND(I156*H156,2)</f>
        <v>0</v>
      </c>
      <c r="K156" s="176" t="s">
        <v>121</v>
      </c>
      <c r="L156" s="40"/>
      <c r="M156" s="181" t="s">
        <v>5</v>
      </c>
      <c r="N156" s="182" t="s">
        <v>40</v>
      </c>
      <c r="O156" s="41"/>
      <c r="P156" s="183">
        <f>O156*H156</f>
        <v>0</v>
      </c>
      <c r="Q156" s="183">
        <v>0</v>
      </c>
      <c r="R156" s="183">
        <f>Q156*H156</f>
        <v>0</v>
      </c>
      <c r="S156" s="183">
        <v>0</v>
      </c>
      <c r="T156" s="184">
        <f>S156*H156</f>
        <v>0</v>
      </c>
      <c r="AR156" s="23" t="s">
        <v>122</v>
      </c>
      <c r="AT156" s="23" t="s">
        <v>117</v>
      </c>
      <c r="AU156" s="23" t="s">
        <v>79</v>
      </c>
      <c r="AY156" s="23" t="s">
        <v>115</v>
      </c>
      <c r="BE156" s="185">
        <f>IF(N156="základní",J156,0)</f>
        <v>0</v>
      </c>
      <c r="BF156" s="185">
        <f>IF(N156="snížená",J156,0)</f>
        <v>0</v>
      </c>
      <c r="BG156" s="185">
        <f>IF(N156="zákl. přenesená",J156,0)</f>
        <v>0</v>
      </c>
      <c r="BH156" s="185">
        <f>IF(N156="sníž. přenesená",J156,0)</f>
        <v>0</v>
      </c>
      <c r="BI156" s="185">
        <f>IF(N156="nulová",J156,0)</f>
        <v>0</v>
      </c>
      <c r="BJ156" s="23" t="s">
        <v>77</v>
      </c>
      <c r="BK156" s="185">
        <f>ROUND(I156*H156,2)</f>
        <v>0</v>
      </c>
      <c r="BL156" s="23" t="s">
        <v>122</v>
      </c>
      <c r="BM156" s="23" t="s">
        <v>277</v>
      </c>
    </row>
    <row r="157" spans="2:51" s="13" customFormat="1" ht="13.5">
      <c r="B157" s="227"/>
      <c r="D157" s="186" t="s">
        <v>126</v>
      </c>
      <c r="E157" s="228" t="s">
        <v>5</v>
      </c>
      <c r="F157" s="229" t="s">
        <v>221</v>
      </c>
      <c r="H157" s="230" t="s">
        <v>5</v>
      </c>
      <c r="I157" s="231"/>
      <c r="L157" s="227"/>
      <c r="M157" s="232"/>
      <c r="N157" s="233"/>
      <c r="O157" s="233"/>
      <c r="P157" s="233"/>
      <c r="Q157" s="233"/>
      <c r="R157" s="233"/>
      <c r="S157" s="233"/>
      <c r="T157" s="234"/>
      <c r="AT157" s="230" t="s">
        <v>126</v>
      </c>
      <c r="AU157" s="230" t="s">
        <v>79</v>
      </c>
      <c r="AV157" s="13" t="s">
        <v>77</v>
      </c>
      <c r="AW157" s="13" t="s">
        <v>33</v>
      </c>
      <c r="AX157" s="13" t="s">
        <v>69</v>
      </c>
      <c r="AY157" s="230" t="s">
        <v>115</v>
      </c>
    </row>
    <row r="158" spans="2:51" s="11" customFormat="1" ht="13.5">
      <c r="B158" s="190"/>
      <c r="D158" s="186" t="s">
        <v>126</v>
      </c>
      <c r="E158" s="199" t="s">
        <v>5</v>
      </c>
      <c r="F158" s="210" t="s">
        <v>278</v>
      </c>
      <c r="H158" s="211">
        <v>150</v>
      </c>
      <c r="I158" s="195"/>
      <c r="L158" s="190"/>
      <c r="M158" s="196"/>
      <c r="N158" s="197"/>
      <c r="O158" s="197"/>
      <c r="P158" s="197"/>
      <c r="Q158" s="197"/>
      <c r="R158" s="197"/>
      <c r="S158" s="197"/>
      <c r="T158" s="198"/>
      <c r="AT158" s="199" t="s">
        <v>126</v>
      </c>
      <c r="AU158" s="199" t="s">
        <v>79</v>
      </c>
      <c r="AV158" s="11" t="s">
        <v>79</v>
      </c>
      <c r="AW158" s="11" t="s">
        <v>33</v>
      </c>
      <c r="AX158" s="11" t="s">
        <v>69</v>
      </c>
      <c r="AY158" s="199" t="s">
        <v>115</v>
      </c>
    </row>
    <row r="159" spans="2:51" s="11" customFormat="1" ht="13.5">
      <c r="B159" s="190"/>
      <c r="D159" s="186" t="s">
        <v>126</v>
      </c>
      <c r="E159" s="199" t="s">
        <v>5</v>
      </c>
      <c r="F159" s="210" t="s">
        <v>279</v>
      </c>
      <c r="H159" s="211">
        <v>150</v>
      </c>
      <c r="I159" s="195"/>
      <c r="L159" s="190"/>
      <c r="M159" s="196"/>
      <c r="N159" s="197"/>
      <c r="O159" s="197"/>
      <c r="P159" s="197"/>
      <c r="Q159" s="197"/>
      <c r="R159" s="197"/>
      <c r="S159" s="197"/>
      <c r="T159" s="198"/>
      <c r="AT159" s="199" t="s">
        <v>126</v>
      </c>
      <c r="AU159" s="199" t="s">
        <v>79</v>
      </c>
      <c r="AV159" s="11" t="s">
        <v>79</v>
      </c>
      <c r="AW159" s="11" t="s">
        <v>33</v>
      </c>
      <c r="AX159" s="11" t="s">
        <v>69</v>
      </c>
      <c r="AY159" s="199" t="s">
        <v>115</v>
      </c>
    </row>
    <row r="160" spans="2:51" s="11" customFormat="1" ht="13.5">
      <c r="B160" s="190"/>
      <c r="D160" s="186" t="s">
        <v>126</v>
      </c>
      <c r="E160" s="199" t="s">
        <v>5</v>
      </c>
      <c r="F160" s="210" t="s">
        <v>242</v>
      </c>
      <c r="H160" s="211">
        <v>51</v>
      </c>
      <c r="I160" s="195"/>
      <c r="L160" s="190"/>
      <c r="M160" s="196"/>
      <c r="N160" s="197"/>
      <c r="O160" s="197"/>
      <c r="P160" s="197"/>
      <c r="Q160" s="197"/>
      <c r="R160" s="197"/>
      <c r="S160" s="197"/>
      <c r="T160" s="198"/>
      <c r="AT160" s="199" t="s">
        <v>126</v>
      </c>
      <c r="AU160" s="199" t="s">
        <v>79</v>
      </c>
      <c r="AV160" s="11" t="s">
        <v>79</v>
      </c>
      <c r="AW160" s="11" t="s">
        <v>33</v>
      </c>
      <c r="AX160" s="11" t="s">
        <v>69</v>
      </c>
      <c r="AY160" s="199" t="s">
        <v>115</v>
      </c>
    </row>
    <row r="161" spans="2:51" s="12" customFormat="1" ht="13.5">
      <c r="B161" s="212"/>
      <c r="D161" s="191" t="s">
        <v>126</v>
      </c>
      <c r="E161" s="224" t="s">
        <v>5</v>
      </c>
      <c r="F161" s="225" t="s">
        <v>170</v>
      </c>
      <c r="H161" s="226">
        <v>351</v>
      </c>
      <c r="I161" s="216"/>
      <c r="L161" s="212"/>
      <c r="M161" s="217"/>
      <c r="N161" s="218"/>
      <c r="O161" s="218"/>
      <c r="P161" s="218"/>
      <c r="Q161" s="218"/>
      <c r="R161" s="218"/>
      <c r="S161" s="218"/>
      <c r="T161" s="219"/>
      <c r="AT161" s="220" t="s">
        <v>126</v>
      </c>
      <c r="AU161" s="220" t="s">
        <v>79</v>
      </c>
      <c r="AV161" s="12" t="s">
        <v>122</v>
      </c>
      <c r="AW161" s="12" t="s">
        <v>33</v>
      </c>
      <c r="AX161" s="12" t="s">
        <v>77</v>
      </c>
      <c r="AY161" s="220" t="s">
        <v>115</v>
      </c>
    </row>
    <row r="162" spans="2:65" s="1" customFormat="1" ht="22.5" customHeight="1">
      <c r="B162" s="173"/>
      <c r="C162" s="174" t="s">
        <v>280</v>
      </c>
      <c r="D162" s="174" t="s">
        <v>117</v>
      </c>
      <c r="E162" s="175" t="s">
        <v>281</v>
      </c>
      <c r="F162" s="176" t="s">
        <v>282</v>
      </c>
      <c r="G162" s="177" t="s">
        <v>159</v>
      </c>
      <c r="H162" s="178">
        <v>1150</v>
      </c>
      <c r="I162" s="179"/>
      <c r="J162" s="180">
        <f>ROUND(I162*H162,2)</f>
        <v>0</v>
      </c>
      <c r="K162" s="176" t="s">
        <v>121</v>
      </c>
      <c r="L162" s="40"/>
      <c r="M162" s="181" t="s">
        <v>5</v>
      </c>
      <c r="N162" s="182" t="s">
        <v>40</v>
      </c>
      <c r="O162" s="41"/>
      <c r="P162" s="183">
        <f>O162*H162</f>
        <v>0</v>
      </c>
      <c r="Q162" s="183">
        <v>0</v>
      </c>
      <c r="R162" s="183">
        <f>Q162*H162</f>
        <v>0</v>
      </c>
      <c r="S162" s="183">
        <v>0</v>
      </c>
      <c r="T162" s="184">
        <f>S162*H162</f>
        <v>0</v>
      </c>
      <c r="AR162" s="23" t="s">
        <v>122</v>
      </c>
      <c r="AT162" s="23" t="s">
        <v>117</v>
      </c>
      <c r="AU162" s="23" t="s">
        <v>79</v>
      </c>
      <c r="AY162" s="23" t="s">
        <v>115</v>
      </c>
      <c r="BE162" s="185">
        <f>IF(N162="základní",J162,0)</f>
        <v>0</v>
      </c>
      <c r="BF162" s="185">
        <f>IF(N162="snížená",J162,0)</f>
        <v>0</v>
      </c>
      <c r="BG162" s="185">
        <f>IF(N162="zákl. přenesená",J162,0)</f>
        <v>0</v>
      </c>
      <c r="BH162" s="185">
        <f>IF(N162="sníž. přenesená",J162,0)</f>
        <v>0</v>
      </c>
      <c r="BI162" s="185">
        <f>IF(N162="nulová",J162,0)</f>
        <v>0</v>
      </c>
      <c r="BJ162" s="23" t="s">
        <v>77</v>
      </c>
      <c r="BK162" s="185">
        <f>ROUND(I162*H162,2)</f>
        <v>0</v>
      </c>
      <c r="BL162" s="23" t="s">
        <v>122</v>
      </c>
      <c r="BM162" s="23" t="s">
        <v>283</v>
      </c>
    </row>
    <row r="163" spans="2:51" s="13" customFormat="1" ht="13.5">
      <c r="B163" s="227"/>
      <c r="D163" s="186" t="s">
        <v>126</v>
      </c>
      <c r="E163" s="228" t="s">
        <v>5</v>
      </c>
      <c r="F163" s="229" t="s">
        <v>221</v>
      </c>
      <c r="H163" s="230" t="s">
        <v>5</v>
      </c>
      <c r="I163" s="231"/>
      <c r="L163" s="227"/>
      <c r="M163" s="232"/>
      <c r="N163" s="233"/>
      <c r="O163" s="233"/>
      <c r="P163" s="233"/>
      <c r="Q163" s="233"/>
      <c r="R163" s="233"/>
      <c r="S163" s="233"/>
      <c r="T163" s="234"/>
      <c r="AT163" s="230" t="s">
        <v>126</v>
      </c>
      <c r="AU163" s="230" t="s">
        <v>79</v>
      </c>
      <c r="AV163" s="13" t="s">
        <v>77</v>
      </c>
      <c r="AW163" s="13" t="s">
        <v>33</v>
      </c>
      <c r="AX163" s="13" t="s">
        <v>69</v>
      </c>
      <c r="AY163" s="230" t="s">
        <v>115</v>
      </c>
    </row>
    <row r="164" spans="2:51" s="11" customFormat="1" ht="13.5">
      <c r="B164" s="190"/>
      <c r="D164" s="191" t="s">
        <v>126</v>
      </c>
      <c r="E164" s="192" t="s">
        <v>5</v>
      </c>
      <c r="F164" s="193" t="s">
        <v>240</v>
      </c>
      <c r="H164" s="194">
        <v>1150</v>
      </c>
      <c r="I164" s="195"/>
      <c r="L164" s="190"/>
      <c r="M164" s="196"/>
      <c r="N164" s="197"/>
      <c r="O164" s="197"/>
      <c r="P164" s="197"/>
      <c r="Q164" s="197"/>
      <c r="R164" s="197"/>
      <c r="S164" s="197"/>
      <c r="T164" s="198"/>
      <c r="AT164" s="199" t="s">
        <v>126</v>
      </c>
      <c r="AU164" s="199" t="s">
        <v>79</v>
      </c>
      <c r="AV164" s="11" t="s">
        <v>79</v>
      </c>
      <c r="AW164" s="11" t="s">
        <v>33</v>
      </c>
      <c r="AX164" s="11" t="s">
        <v>77</v>
      </c>
      <c r="AY164" s="199" t="s">
        <v>115</v>
      </c>
    </row>
    <row r="165" spans="2:65" s="1" customFormat="1" ht="31.5" customHeight="1">
      <c r="B165" s="173"/>
      <c r="C165" s="174" t="s">
        <v>284</v>
      </c>
      <c r="D165" s="174" t="s">
        <v>117</v>
      </c>
      <c r="E165" s="175" t="s">
        <v>285</v>
      </c>
      <c r="F165" s="176" t="s">
        <v>286</v>
      </c>
      <c r="G165" s="177" t="s">
        <v>159</v>
      </c>
      <c r="H165" s="178">
        <v>1150</v>
      </c>
      <c r="I165" s="179"/>
      <c r="J165" s="180">
        <f>ROUND(I165*H165,2)</f>
        <v>0</v>
      </c>
      <c r="K165" s="176" t="s">
        <v>121</v>
      </c>
      <c r="L165" s="40"/>
      <c r="M165" s="181" t="s">
        <v>5</v>
      </c>
      <c r="N165" s="182" t="s">
        <v>40</v>
      </c>
      <c r="O165" s="41"/>
      <c r="P165" s="183">
        <f>O165*H165</f>
        <v>0</v>
      </c>
      <c r="Q165" s="183">
        <v>0</v>
      </c>
      <c r="R165" s="183">
        <f>Q165*H165</f>
        <v>0</v>
      </c>
      <c r="S165" s="183">
        <v>0</v>
      </c>
      <c r="T165" s="184">
        <f>S165*H165</f>
        <v>0</v>
      </c>
      <c r="AR165" s="23" t="s">
        <v>122</v>
      </c>
      <c r="AT165" s="23" t="s">
        <v>117</v>
      </c>
      <c r="AU165" s="23" t="s">
        <v>79</v>
      </c>
      <c r="AY165" s="23" t="s">
        <v>115</v>
      </c>
      <c r="BE165" s="185">
        <f>IF(N165="základní",J165,0)</f>
        <v>0</v>
      </c>
      <c r="BF165" s="185">
        <f>IF(N165="snížená",J165,0)</f>
        <v>0</v>
      </c>
      <c r="BG165" s="185">
        <f>IF(N165="zákl. přenesená",J165,0)</f>
        <v>0</v>
      </c>
      <c r="BH165" s="185">
        <f>IF(N165="sníž. přenesená",J165,0)</f>
        <v>0</v>
      </c>
      <c r="BI165" s="185">
        <f>IF(N165="nulová",J165,0)</f>
        <v>0</v>
      </c>
      <c r="BJ165" s="23" t="s">
        <v>77</v>
      </c>
      <c r="BK165" s="185">
        <f>ROUND(I165*H165,2)</f>
        <v>0</v>
      </c>
      <c r="BL165" s="23" t="s">
        <v>122</v>
      </c>
      <c r="BM165" s="23" t="s">
        <v>287</v>
      </c>
    </row>
    <row r="166" spans="2:47" s="1" customFormat="1" ht="94.5">
      <c r="B166" s="40"/>
      <c r="D166" s="186" t="s">
        <v>124</v>
      </c>
      <c r="F166" s="187" t="s">
        <v>288</v>
      </c>
      <c r="I166" s="188"/>
      <c r="L166" s="40"/>
      <c r="M166" s="189"/>
      <c r="N166" s="41"/>
      <c r="O166" s="41"/>
      <c r="P166" s="41"/>
      <c r="Q166" s="41"/>
      <c r="R166" s="41"/>
      <c r="S166" s="41"/>
      <c r="T166" s="69"/>
      <c r="AT166" s="23" t="s">
        <v>124</v>
      </c>
      <c r="AU166" s="23" t="s">
        <v>79</v>
      </c>
    </row>
    <row r="167" spans="2:51" s="13" customFormat="1" ht="13.5">
      <c r="B167" s="227"/>
      <c r="D167" s="186" t="s">
        <v>126</v>
      </c>
      <c r="E167" s="228" t="s">
        <v>5</v>
      </c>
      <c r="F167" s="229" t="s">
        <v>221</v>
      </c>
      <c r="H167" s="230" t="s">
        <v>5</v>
      </c>
      <c r="I167" s="231"/>
      <c r="L167" s="227"/>
      <c r="M167" s="232"/>
      <c r="N167" s="233"/>
      <c r="O167" s="233"/>
      <c r="P167" s="233"/>
      <c r="Q167" s="233"/>
      <c r="R167" s="233"/>
      <c r="S167" s="233"/>
      <c r="T167" s="234"/>
      <c r="AT167" s="230" t="s">
        <v>126</v>
      </c>
      <c r="AU167" s="230" t="s">
        <v>79</v>
      </c>
      <c r="AV167" s="13" t="s">
        <v>77</v>
      </c>
      <c r="AW167" s="13" t="s">
        <v>33</v>
      </c>
      <c r="AX167" s="13" t="s">
        <v>69</v>
      </c>
      <c r="AY167" s="230" t="s">
        <v>115</v>
      </c>
    </row>
    <row r="168" spans="2:51" s="11" customFormat="1" ht="13.5">
      <c r="B168" s="190"/>
      <c r="D168" s="191" t="s">
        <v>126</v>
      </c>
      <c r="E168" s="192" t="s">
        <v>5</v>
      </c>
      <c r="F168" s="193" t="s">
        <v>240</v>
      </c>
      <c r="H168" s="194">
        <v>1150</v>
      </c>
      <c r="I168" s="195"/>
      <c r="L168" s="190"/>
      <c r="M168" s="196"/>
      <c r="N168" s="197"/>
      <c r="O168" s="197"/>
      <c r="P168" s="197"/>
      <c r="Q168" s="197"/>
      <c r="R168" s="197"/>
      <c r="S168" s="197"/>
      <c r="T168" s="198"/>
      <c r="AT168" s="199" t="s">
        <v>126</v>
      </c>
      <c r="AU168" s="199" t="s">
        <v>79</v>
      </c>
      <c r="AV168" s="11" t="s">
        <v>79</v>
      </c>
      <c r="AW168" s="11" t="s">
        <v>33</v>
      </c>
      <c r="AX168" s="11" t="s">
        <v>77</v>
      </c>
      <c r="AY168" s="199" t="s">
        <v>115</v>
      </c>
    </row>
    <row r="169" spans="2:65" s="1" customFormat="1" ht="22.5" customHeight="1">
      <c r="B169" s="173"/>
      <c r="C169" s="174" t="s">
        <v>289</v>
      </c>
      <c r="D169" s="174" t="s">
        <v>117</v>
      </c>
      <c r="E169" s="175" t="s">
        <v>290</v>
      </c>
      <c r="F169" s="176" t="s">
        <v>291</v>
      </c>
      <c r="G169" s="177" t="s">
        <v>120</v>
      </c>
      <c r="H169" s="178">
        <v>45</v>
      </c>
      <c r="I169" s="179"/>
      <c r="J169" s="180">
        <f>ROUND(I169*H169,2)</f>
        <v>0</v>
      </c>
      <c r="K169" s="176" t="s">
        <v>121</v>
      </c>
      <c r="L169" s="40"/>
      <c r="M169" s="181" t="s">
        <v>5</v>
      </c>
      <c r="N169" s="182" t="s">
        <v>40</v>
      </c>
      <c r="O169" s="41"/>
      <c r="P169" s="183">
        <f>O169*H169</f>
        <v>0</v>
      </c>
      <c r="Q169" s="183">
        <v>0</v>
      </c>
      <c r="R169" s="183">
        <f>Q169*H169</f>
        <v>0</v>
      </c>
      <c r="S169" s="183">
        <v>0</v>
      </c>
      <c r="T169" s="184">
        <f>S169*H169</f>
        <v>0</v>
      </c>
      <c r="AR169" s="23" t="s">
        <v>122</v>
      </c>
      <c r="AT169" s="23" t="s">
        <v>117</v>
      </c>
      <c r="AU169" s="23" t="s">
        <v>79</v>
      </c>
      <c r="AY169" s="23" t="s">
        <v>115</v>
      </c>
      <c r="BE169" s="185">
        <f>IF(N169="základní",J169,0)</f>
        <v>0</v>
      </c>
      <c r="BF169" s="185">
        <f>IF(N169="snížená",J169,0)</f>
        <v>0</v>
      </c>
      <c r="BG169" s="185">
        <f>IF(N169="zákl. přenesená",J169,0)</f>
        <v>0</v>
      </c>
      <c r="BH169" s="185">
        <f>IF(N169="sníž. přenesená",J169,0)</f>
        <v>0</v>
      </c>
      <c r="BI169" s="185">
        <f>IF(N169="nulová",J169,0)</f>
        <v>0</v>
      </c>
      <c r="BJ169" s="23" t="s">
        <v>77</v>
      </c>
      <c r="BK169" s="185">
        <f>ROUND(I169*H169,2)</f>
        <v>0</v>
      </c>
      <c r="BL169" s="23" t="s">
        <v>122</v>
      </c>
      <c r="BM169" s="23" t="s">
        <v>292</v>
      </c>
    </row>
    <row r="170" spans="2:47" s="1" customFormat="1" ht="54">
      <c r="B170" s="40"/>
      <c r="D170" s="186" t="s">
        <v>124</v>
      </c>
      <c r="F170" s="187" t="s">
        <v>293</v>
      </c>
      <c r="I170" s="188"/>
      <c r="L170" s="40"/>
      <c r="M170" s="189"/>
      <c r="N170" s="41"/>
      <c r="O170" s="41"/>
      <c r="P170" s="41"/>
      <c r="Q170" s="41"/>
      <c r="R170" s="41"/>
      <c r="S170" s="41"/>
      <c r="T170" s="69"/>
      <c r="AT170" s="23" t="s">
        <v>124</v>
      </c>
      <c r="AU170" s="23" t="s">
        <v>79</v>
      </c>
    </row>
    <row r="171" spans="2:51" s="11" customFormat="1" ht="13.5">
      <c r="B171" s="190"/>
      <c r="D171" s="191" t="s">
        <v>126</v>
      </c>
      <c r="E171" s="192" t="s">
        <v>5</v>
      </c>
      <c r="F171" s="193" t="s">
        <v>294</v>
      </c>
      <c r="H171" s="194">
        <v>45</v>
      </c>
      <c r="I171" s="195"/>
      <c r="L171" s="190"/>
      <c r="M171" s="196"/>
      <c r="N171" s="197"/>
      <c r="O171" s="197"/>
      <c r="P171" s="197"/>
      <c r="Q171" s="197"/>
      <c r="R171" s="197"/>
      <c r="S171" s="197"/>
      <c r="T171" s="198"/>
      <c r="AT171" s="199" t="s">
        <v>126</v>
      </c>
      <c r="AU171" s="199" t="s">
        <v>79</v>
      </c>
      <c r="AV171" s="11" t="s">
        <v>79</v>
      </c>
      <c r="AW171" s="11" t="s">
        <v>33</v>
      </c>
      <c r="AX171" s="11" t="s">
        <v>77</v>
      </c>
      <c r="AY171" s="199" t="s">
        <v>115</v>
      </c>
    </row>
    <row r="172" spans="2:65" s="1" customFormat="1" ht="22.5" customHeight="1">
      <c r="B172" s="173"/>
      <c r="C172" s="200" t="s">
        <v>295</v>
      </c>
      <c r="D172" s="200" t="s">
        <v>143</v>
      </c>
      <c r="E172" s="201" t="s">
        <v>296</v>
      </c>
      <c r="F172" s="202" t="s">
        <v>145</v>
      </c>
      <c r="G172" s="203" t="s">
        <v>146</v>
      </c>
      <c r="H172" s="204">
        <v>85.5</v>
      </c>
      <c r="I172" s="205"/>
      <c r="J172" s="206">
        <f>ROUND(I172*H172,2)</f>
        <v>0</v>
      </c>
      <c r="K172" s="202" t="s">
        <v>121</v>
      </c>
      <c r="L172" s="207"/>
      <c r="M172" s="208" t="s">
        <v>5</v>
      </c>
      <c r="N172" s="209" t="s">
        <v>40</v>
      </c>
      <c r="O172" s="41"/>
      <c r="P172" s="183">
        <f>O172*H172</f>
        <v>0</v>
      </c>
      <c r="Q172" s="183">
        <v>0</v>
      </c>
      <c r="R172" s="183">
        <f>Q172*H172</f>
        <v>0</v>
      </c>
      <c r="S172" s="183">
        <v>0</v>
      </c>
      <c r="T172" s="184">
        <f>S172*H172</f>
        <v>0</v>
      </c>
      <c r="AR172" s="23" t="s">
        <v>147</v>
      </c>
      <c r="AT172" s="23" t="s">
        <v>143</v>
      </c>
      <c r="AU172" s="23" t="s">
        <v>79</v>
      </c>
      <c r="AY172" s="23" t="s">
        <v>115</v>
      </c>
      <c r="BE172" s="185">
        <f>IF(N172="základní",J172,0)</f>
        <v>0</v>
      </c>
      <c r="BF172" s="185">
        <f>IF(N172="snížená",J172,0)</f>
        <v>0</v>
      </c>
      <c r="BG172" s="185">
        <f>IF(N172="zákl. přenesená",J172,0)</f>
        <v>0</v>
      </c>
      <c r="BH172" s="185">
        <f>IF(N172="sníž. přenesená",J172,0)</f>
        <v>0</v>
      </c>
      <c r="BI172" s="185">
        <f>IF(N172="nulová",J172,0)</f>
        <v>0</v>
      </c>
      <c r="BJ172" s="23" t="s">
        <v>77</v>
      </c>
      <c r="BK172" s="185">
        <f>ROUND(I172*H172,2)</f>
        <v>0</v>
      </c>
      <c r="BL172" s="23" t="s">
        <v>122</v>
      </c>
      <c r="BM172" s="23" t="s">
        <v>297</v>
      </c>
    </row>
    <row r="173" spans="2:51" s="11" customFormat="1" ht="13.5">
      <c r="B173" s="190"/>
      <c r="D173" s="191" t="s">
        <v>126</v>
      </c>
      <c r="E173" s="192" t="s">
        <v>5</v>
      </c>
      <c r="F173" s="193" t="s">
        <v>298</v>
      </c>
      <c r="H173" s="194">
        <v>85.5</v>
      </c>
      <c r="I173" s="195"/>
      <c r="L173" s="190"/>
      <c r="M173" s="196"/>
      <c r="N173" s="197"/>
      <c r="O173" s="197"/>
      <c r="P173" s="197"/>
      <c r="Q173" s="197"/>
      <c r="R173" s="197"/>
      <c r="S173" s="197"/>
      <c r="T173" s="198"/>
      <c r="AT173" s="199" t="s">
        <v>126</v>
      </c>
      <c r="AU173" s="199" t="s">
        <v>79</v>
      </c>
      <c r="AV173" s="11" t="s">
        <v>79</v>
      </c>
      <c r="AW173" s="11" t="s">
        <v>33</v>
      </c>
      <c r="AX173" s="11" t="s">
        <v>77</v>
      </c>
      <c r="AY173" s="199" t="s">
        <v>115</v>
      </c>
    </row>
    <row r="174" spans="2:65" s="1" customFormat="1" ht="57" customHeight="1">
      <c r="B174" s="173"/>
      <c r="C174" s="174" t="s">
        <v>299</v>
      </c>
      <c r="D174" s="174" t="s">
        <v>117</v>
      </c>
      <c r="E174" s="175" t="s">
        <v>300</v>
      </c>
      <c r="F174" s="176" t="s">
        <v>301</v>
      </c>
      <c r="G174" s="177" t="s">
        <v>159</v>
      </c>
      <c r="H174" s="178">
        <v>51</v>
      </c>
      <c r="I174" s="179"/>
      <c r="J174" s="180">
        <f>ROUND(I174*H174,2)</f>
        <v>0</v>
      </c>
      <c r="K174" s="176" t="s">
        <v>121</v>
      </c>
      <c r="L174" s="40"/>
      <c r="M174" s="181" t="s">
        <v>5</v>
      </c>
      <c r="N174" s="182" t="s">
        <v>40</v>
      </c>
      <c r="O174" s="41"/>
      <c r="P174" s="183">
        <f>O174*H174</f>
        <v>0</v>
      </c>
      <c r="Q174" s="183">
        <v>0.08425</v>
      </c>
      <c r="R174" s="183">
        <f>Q174*H174</f>
        <v>4.29675</v>
      </c>
      <c r="S174" s="183">
        <v>0</v>
      </c>
      <c r="T174" s="184">
        <f>S174*H174</f>
        <v>0</v>
      </c>
      <c r="AR174" s="23" t="s">
        <v>122</v>
      </c>
      <c r="AT174" s="23" t="s">
        <v>117</v>
      </c>
      <c r="AU174" s="23" t="s">
        <v>79</v>
      </c>
      <c r="AY174" s="23" t="s">
        <v>115</v>
      </c>
      <c r="BE174" s="185">
        <f>IF(N174="základní",J174,0)</f>
        <v>0</v>
      </c>
      <c r="BF174" s="185">
        <f>IF(N174="snížená",J174,0)</f>
        <v>0</v>
      </c>
      <c r="BG174" s="185">
        <f>IF(N174="zákl. přenesená",J174,0)</f>
        <v>0</v>
      </c>
      <c r="BH174" s="185">
        <f>IF(N174="sníž. přenesená",J174,0)</f>
        <v>0</v>
      </c>
      <c r="BI174" s="185">
        <f>IF(N174="nulová",J174,0)</f>
        <v>0</v>
      </c>
      <c r="BJ174" s="23" t="s">
        <v>77</v>
      </c>
      <c r="BK174" s="185">
        <f>ROUND(I174*H174,2)</f>
        <v>0</v>
      </c>
      <c r="BL174" s="23" t="s">
        <v>122</v>
      </c>
      <c r="BM174" s="23" t="s">
        <v>302</v>
      </c>
    </row>
    <row r="175" spans="2:47" s="1" customFormat="1" ht="121.5">
      <c r="B175" s="40"/>
      <c r="D175" s="186" t="s">
        <v>124</v>
      </c>
      <c r="F175" s="187" t="s">
        <v>303</v>
      </c>
      <c r="I175" s="188"/>
      <c r="L175" s="40"/>
      <c r="M175" s="189"/>
      <c r="N175" s="41"/>
      <c r="O175" s="41"/>
      <c r="P175" s="41"/>
      <c r="Q175" s="41"/>
      <c r="R175" s="41"/>
      <c r="S175" s="41"/>
      <c r="T175" s="69"/>
      <c r="AT175" s="23" t="s">
        <v>124</v>
      </c>
      <c r="AU175" s="23" t="s">
        <v>79</v>
      </c>
    </row>
    <row r="176" spans="2:51" s="13" customFormat="1" ht="13.5">
      <c r="B176" s="227"/>
      <c r="D176" s="186" t="s">
        <v>126</v>
      </c>
      <c r="E176" s="228" t="s">
        <v>5</v>
      </c>
      <c r="F176" s="229" t="s">
        <v>221</v>
      </c>
      <c r="H176" s="230" t="s">
        <v>5</v>
      </c>
      <c r="I176" s="231"/>
      <c r="L176" s="227"/>
      <c r="M176" s="232"/>
      <c r="N176" s="233"/>
      <c r="O176" s="233"/>
      <c r="P176" s="233"/>
      <c r="Q176" s="233"/>
      <c r="R176" s="233"/>
      <c r="S176" s="233"/>
      <c r="T176" s="234"/>
      <c r="AT176" s="230" t="s">
        <v>126</v>
      </c>
      <c r="AU176" s="230" t="s">
        <v>79</v>
      </c>
      <c r="AV176" s="13" t="s">
        <v>77</v>
      </c>
      <c r="AW176" s="13" t="s">
        <v>33</v>
      </c>
      <c r="AX176" s="13" t="s">
        <v>69</v>
      </c>
      <c r="AY176" s="230" t="s">
        <v>115</v>
      </c>
    </row>
    <row r="177" spans="2:51" s="11" customFormat="1" ht="13.5">
      <c r="B177" s="190"/>
      <c r="D177" s="191" t="s">
        <v>126</v>
      </c>
      <c r="E177" s="192" t="s">
        <v>5</v>
      </c>
      <c r="F177" s="193" t="s">
        <v>242</v>
      </c>
      <c r="H177" s="194">
        <v>51</v>
      </c>
      <c r="I177" s="195"/>
      <c r="L177" s="190"/>
      <c r="M177" s="196"/>
      <c r="N177" s="197"/>
      <c r="O177" s="197"/>
      <c r="P177" s="197"/>
      <c r="Q177" s="197"/>
      <c r="R177" s="197"/>
      <c r="S177" s="197"/>
      <c r="T177" s="198"/>
      <c r="AT177" s="199" t="s">
        <v>126</v>
      </c>
      <c r="AU177" s="199" t="s">
        <v>79</v>
      </c>
      <c r="AV177" s="11" t="s">
        <v>79</v>
      </c>
      <c r="AW177" s="11" t="s">
        <v>33</v>
      </c>
      <c r="AX177" s="11" t="s">
        <v>77</v>
      </c>
      <c r="AY177" s="199" t="s">
        <v>115</v>
      </c>
    </row>
    <row r="178" spans="2:65" s="1" customFormat="1" ht="22.5" customHeight="1">
      <c r="B178" s="173"/>
      <c r="C178" s="200" t="s">
        <v>304</v>
      </c>
      <c r="D178" s="200" t="s">
        <v>143</v>
      </c>
      <c r="E178" s="201" t="s">
        <v>305</v>
      </c>
      <c r="F178" s="202" t="s">
        <v>306</v>
      </c>
      <c r="G178" s="203" t="s">
        <v>159</v>
      </c>
      <c r="H178" s="204">
        <v>44</v>
      </c>
      <c r="I178" s="205"/>
      <c r="J178" s="206">
        <f>ROUND(I178*H178,2)</f>
        <v>0</v>
      </c>
      <c r="K178" s="202" t="s">
        <v>121</v>
      </c>
      <c r="L178" s="207"/>
      <c r="M178" s="208" t="s">
        <v>5</v>
      </c>
      <c r="N178" s="209" t="s">
        <v>40</v>
      </c>
      <c r="O178" s="41"/>
      <c r="P178" s="183">
        <f>O178*H178</f>
        <v>0</v>
      </c>
      <c r="Q178" s="183">
        <v>0.131</v>
      </c>
      <c r="R178" s="183">
        <f>Q178*H178</f>
        <v>5.764</v>
      </c>
      <c r="S178" s="183">
        <v>0</v>
      </c>
      <c r="T178" s="184">
        <f>S178*H178</f>
        <v>0</v>
      </c>
      <c r="AR178" s="23" t="s">
        <v>147</v>
      </c>
      <c r="AT178" s="23" t="s">
        <v>143</v>
      </c>
      <c r="AU178" s="23" t="s">
        <v>79</v>
      </c>
      <c r="AY178" s="23" t="s">
        <v>115</v>
      </c>
      <c r="BE178" s="185">
        <f>IF(N178="základní",J178,0)</f>
        <v>0</v>
      </c>
      <c r="BF178" s="185">
        <f>IF(N178="snížená",J178,0)</f>
        <v>0</v>
      </c>
      <c r="BG178" s="185">
        <f>IF(N178="zákl. přenesená",J178,0)</f>
        <v>0</v>
      </c>
      <c r="BH178" s="185">
        <f>IF(N178="sníž. přenesená",J178,0)</f>
        <v>0</v>
      </c>
      <c r="BI178" s="185">
        <f>IF(N178="nulová",J178,0)</f>
        <v>0</v>
      </c>
      <c r="BJ178" s="23" t="s">
        <v>77</v>
      </c>
      <c r="BK178" s="185">
        <f>ROUND(I178*H178,2)</f>
        <v>0</v>
      </c>
      <c r="BL178" s="23" t="s">
        <v>122</v>
      </c>
      <c r="BM178" s="23" t="s">
        <v>307</v>
      </c>
    </row>
    <row r="179" spans="2:51" s="11" customFormat="1" ht="13.5">
      <c r="B179" s="190"/>
      <c r="D179" s="186" t="s">
        <v>126</v>
      </c>
      <c r="E179" s="199" t="s">
        <v>5</v>
      </c>
      <c r="F179" s="210" t="s">
        <v>242</v>
      </c>
      <c r="H179" s="211">
        <v>51</v>
      </c>
      <c r="I179" s="195"/>
      <c r="L179" s="190"/>
      <c r="M179" s="196"/>
      <c r="N179" s="197"/>
      <c r="O179" s="197"/>
      <c r="P179" s="197"/>
      <c r="Q179" s="197"/>
      <c r="R179" s="197"/>
      <c r="S179" s="197"/>
      <c r="T179" s="198"/>
      <c r="AT179" s="199" t="s">
        <v>126</v>
      </c>
      <c r="AU179" s="199" t="s">
        <v>79</v>
      </c>
      <c r="AV179" s="11" t="s">
        <v>79</v>
      </c>
      <c r="AW179" s="11" t="s">
        <v>33</v>
      </c>
      <c r="AX179" s="11" t="s">
        <v>69</v>
      </c>
      <c r="AY179" s="199" t="s">
        <v>115</v>
      </c>
    </row>
    <row r="180" spans="2:51" s="11" customFormat="1" ht="13.5">
      <c r="B180" s="190"/>
      <c r="D180" s="186" t="s">
        <v>126</v>
      </c>
      <c r="E180" s="199" t="s">
        <v>5</v>
      </c>
      <c r="F180" s="210" t="s">
        <v>308</v>
      </c>
      <c r="H180" s="211">
        <v>-7</v>
      </c>
      <c r="I180" s="195"/>
      <c r="L180" s="190"/>
      <c r="M180" s="196"/>
      <c r="N180" s="197"/>
      <c r="O180" s="197"/>
      <c r="P180" s="197"/>
      <c r="Q180" s="197"/>
      <c r="R180" s="197"/>
      <c r="S180" s="197"/>
      <c r="T180" s="198"/>
      <c r="AT180" s="199" t="s">
        <v>126</v>
      </c>
      <c r="AU180" s="199" t="s">
        <v>79</v>
      </c>
      <c r="AV180" s="11" t="s">
        <v>79</v>
      </c>
      <c r="AW180" s="11" t="s">
        <v>33</v>
      </c>
      <c r="AX180" s="11" t="s">
        <v>69</v>
      </c>
      <c r="AY180" s="199" t="s">
        <v>115</v>
      </c>
    </row>
    <row r="181" spans="2:51" s="12" customFormat="1" ht="13.5">
      <c r="B181" s="212"/>
      <c r="D181" s="191" t="s">
        <v>126</v>
      </c>
      <c r="E181" s="224" t="s">
        <v>5</v>
      </c>
      <c r="F181" s="225" t="s">
        <v>170</v>
      </c>
      <c r="H181" s="226">
        <v>44</v>
      </c>
      <c r="I181" s="216"/>
      <c r="L181" s="212"/>
      <c r="M181" s="217"/>
      <c r="N181" s="218"/>
      <c r="O181" s="218"/>
      <c r="P181" s="218"/>
      <c r="Q181" s="218"/>
      <c r="R181" s="218"/>
      <c r="S181" s="218"/>
      <c r="T181" s="219"/>
      <c r="AT181" s="220" t="s">
        <v>126</v>
      </c>
      <c r="AU181" s="220" t="s">
        <v>79</v>
      </c>
      <c r="AV181" s="12" t="s">
        <v>122</v>
      </c>
      <c r="AW181" s="12" t="s">
        <v>33</v>
      </c>
      <c r="AX181" s="12" t="s">
        <v>77</v>
      </c>
      <c r="AY181" s="220" t="s">
        <v>115</v>
      </c>
    </row>
    <row r="182" spans="2:65" s="1" customFormat="1" ht="22.5" customHeight="1">
      <c r="B182" s="173"/>
      <c r="C182" s="200" t="s">
        <v>309</v>
      </c>
      <c r="D182" s="200" t="s">
        <v>143</v>
      </c>
      <c r="E182" s="201" t="s">
        <v>310</v>
      </c>
      <c r="F182" s="202" t="s">
        <v>311</v>
      </c>
      <c r="G182" s="203" t="s">
        <v>159</v>
      </c>
      <c r="H182" s="204">
        <v>7</v>
      </c>
      <c r="I182" s="205"/>
      <c r="J182" s="206">
        <f>ROUND(I182*H182,2)</f>
        <v>0</v>
      </c>
      <c r="K182" s="202" t="s">
        <v>121</v>
      </c>
      <c r="L182" s="207"/>
      <c r="M182" s="208" t="s">
        <v>5</v>
      </c>
      <c r="N182" s="209" t="s">
        <v>40</v>
      </c>
      <c r="O182" s="41"/>
      <c r="P182" s="183">
        <f>O182*H182</f>
        <v>0</v>
      </c>
      <c r="Q182" s="183">
        <v>0.131</v>
      </c>
      <c r="R182" s="183">
        <f>Q182*H182</f>
        <v>0.917</v>
      </c>
      <c r="S182" s="183">
        <v>0</v>
      </c>
      <c r="T182" s="184">
        <f>S182*H182</f>
        <v>0</v>
      </c>
      <c r="AR182" s="23" t="s">
        <v>147</v>
      </c>
      <c r="AT182" s="23" t="s">
        <v>143</v>
      </c>
      <c r="AU182" s="23" t="s">
        <v>79</v>
      </c>
      <c r="AY182" s="23" t="s">
        <v>115</v>
      </c>
      <c r="BE182" s="185">
        <f>IF(N182="základní",J182,0)</f>
        <v>0</v>
      </c>
      <c r="BF182" s="185">
        <f>IF(N182="snížená",J182,0)</f>
        <v>0</v>
      </c>
      <c r="BG182" s="185">
        <f>IF(N182="zákl. přenesená",J182,0)</f>
        <v>0</v>
      </c>
      <c r="BH182" s="185">
        <f>IF(N182="sníž. přenesená",J182,0)</f>
        <v>0</v>
      </c>
      <c r="BI182" s="185">
        <f>IF(N182="nulová",J182,0)</f>
        <v>0</v>
      </c>
      <c r="BJ182" s="23" t="s">
        <v>77</v>
      </c>
      <c r="BK182" s="185">
        <f>ROUND(I182*H182,2)</f>
        <v>0</v>
      </c>
      <c r="BL182" s="23" t="s">
        <v>122</v>
      </c>
      <c r="BM182" s="23" t="s">
        <v>312</v>
      </c>
    </row>
    <row r="183" spans="2:51" s="11" customFormat="1" ht="13.5">
      <c r="B183" s="190"/>
      <c r="D183" s="191" t="s">
        <v>126</v>
      </c>
      <c r="E183" s="192" t="s">
        <v>5</v>
      </c>
      <c r="F183" s="193" t="s">
        <v>313</v>
      </c>
      <c r="H183" s="194">
        <v>7</v>
      </c>
      <c r="I183" s="195"/>
      <c r="L183" s="190"/>
      <c r="M183" s="196"/>
      <c r="N183" s="197"/>
      <c r="O183" s="197"/>
      <c r="P183" s="197"/>
      <c r="Q183" s="197"/>
      <c r="R183" s="197"/>
      <c r="S183" s="197"/>
      <c r="T183" s="198"/>
      <c r="AT183" s="199" t="s">
        <v>126</v>
      </c>
      <c r="AU183" s="199" t="s">
        <v>79</v>
      </c>
      <c r="AV183" s="11" t="s">
        <v>79</v>
      </c>
      <c r="AW183" s="11" t="s">
        <v>33</v>
      </c>
      <c r="AX183" s="11" t="s">
        <v>77</v>
      </c>
      <c r="AY183" s="199" t="s">
        <v>115</v>
      </c>
    </row>
    <row r="184" spans="2:65" s="1" customFormat="1" ht="57" customHeight="1">
      <c r="B184" s="173"/>
      <c r="C184" s="174" t="s">
        <v>314</v>
      </c>
      <c r="D184" s="174" t="s">
        <v>117</v>
      </c>
      <c r="E184" s="175" t="s">
        <v>315</v>
      </c>
      <c r="F184" s="176" t="s">
        <v>316</v>
      </c>
      <c r="G184" s="177" t="s">
        <v>159</v>
      </c>
      <c r="H184" s="178">
        <v>1300</v>
      </c>
      <c r="I184" s="179"/>
      <c r="J184" s="180">
        <f>ROUND(I184*H184,2)</f>
        <v>0</v>
      </c>
      <c r="K184" s="176" t="s">
        <v>121</v>
      </c>
      <c r="L184" s="40"/>
      <c r="M184" s="181" t="s">
        <v>5</v>
      </c>
      <c r="N184" s="182" t="s">
        <v>40</v>
      </c>
      <c r="O184" s="41"/>
      <c r="P184" s="183">
        <f>O184*H184</f>
        <v>0</v>
      </c>
      <c r="Q184" s="183">
        <v>0.10362</v>
      </c>
      <c r="R184" s="183">
        <f>Q184*H184</f>
        <v>134.70600000000002</v>
      </c>
      <c r="S184" s="183">
        <v>0</v>
      </c>
      <c r="T184" s="184">
        <f>S184*H184</f>
        <v>0</v>
      </c>
      <c r="AR184" s="23" t="s">
        <v>122</v>
      </c>
      <c r="AT184" s="23" t="s">
        <v>117</v>
      </c>
      <c r="AU184" s="23" t="s">
        <v>79</v>
      </c>
      <c r="AY184" s="23" t="s">
        <v>115</v>
      </c>
      <c r="BE184" s="185">
        <f>IF(N184="základní",J184,0)</f>
        <v>0</v>
      </c>
      <c r="BF184" s="185">
        <f>IF(N184="snížená",J184,0)</f>
        <v>0</v>
      </c>
      <c r="BG184" s="185">
        <f>IF(N184="zákl. přenesená",J184,0)</f>
        <v>0</v>
      </c>
      <c r="BH184" s="185">
        <f>IF(N184="sníž. přenesená",J184,0)</f>
        <v>0</v>
      </c>
      <c r="BI184" s="185">
        <f>IF(N184="nulová",J184,0)</f>
        <v>0</v>
      </c>
      <c r="BJ184" s="23" t="s">
        <v>77</v>
      </c>
      <c r="BK184" s="185">
        <f>ROUND(I184*H184,2)</f>
        <v>0</v>
      </c>
      <c r="BL184" s="23" t="s">
        <v>122</v>
      </c>
      <c r="BM184" s="23" t="s">
        <v>317</v>
      </c>
    </row>
    <row r="185" spans="2:47" s="1" customFormat="1" ht="121.5">
      <c r="B185" s="40"/>
      <c r="D185" s="186" t="s">
        <v>124</v>
      </c>
      <c r="F185" s="187" t="s">
        <v>318</v>
      </c>
      <c r="I185" s="188"/>
      <c r="L185" s="40"/>
      <c r="M185" s="189"/>
      <c r="N185" s="41"/>
      <c r="O185" s="41"/>
      <c r="P185" s="41"/>
      <c r="Q185" s="41"/>
      <c r="R185" s="41"/>
      <c r="S185" s="41"/>
      <c r="T185" s="69"/>
      <c r="AT185" s="23" t="s">
        <v>124</v>
      </c>
      <c r="AU185" s="23" t="s">
        <v>79</v>
      </c>
    </row>
    <row r="186" spans="2:51" s="13" customFormat="1" ht="13.5">
      <c r="B186" s="227"/>
      <c r="D186" s="186" t="s">
        <v>126</v>
      </c>
      <c r="E186" s="228" t="s">
        <v>5</v>
      </c>
      <c r="F186" s="229" t="s">
        <v>221</v>
      </c>
      <c r="H186" s="230" t="s">
        <v>5</v>
      </c>
      <c r="I186" s="231"/>
      <c r="L186" s="227"/>
      <c r="M186" s="232"/>
      <c r="N186" s="233"/>
      <c r="O186" s="233"/>
      <c r="P186" s="233"/>
      <c r="Q186" s="233"/>
      <c r="R186" s="233"/>
      <c r="S186" s="233"/>
      <c r="T186" s="234"/>
      <c r="AT186" s="230" t="s">
        <v>126</v>
      </c>
      <c r="AU186" s="230" t="s">
        <v>79</v>
      </c>
      <c r="AV186" s="13" t="s">
        <v>77</v>
      </c>
      <c r="AW186" s="13" t="s">
        <v>33</v>
      </c>
      <c r="AX186" s="13" t="s">
        <v>69</v>
      </c>
      <c r="AY186" s="230" t="s">
        <v>115</v>
      </c>
    </row>
    <row r="187" spans="2:51" s="11" customFormat="1" ht="13.5">
      <c r="B187" s="190"/>
      <c r="D187" s="186" t="s">
        <v>126</v>
      </c>
      <c r="E187" s="199" t="s">
        <v>5</v>
      </c>
      <c r="F187" s="210" t="s">
        <v>319</v>
      </c>
      <c r="H187" s="211">
        <v>1150</v>
      </c>
      <c r="I187" s="195"/>
      <c r="L187" s="190"/>
      <c r="M187" s="196"/>
      <c r="N187" s="197"/>
      <c r="O187" s="197"/>
      <c r="P187" s="197"/>
      <c r="Q187" s="197"/>
      <c r="R187" s="197"/>
      <c r="S187" s="197"/>
      <c r="T187" s="198"/>
      <c r="AT187" s="199" t="s">
        <v>126</v>
      </c>
      <c r="AU187" s="199" t="s">
        <v>79</v>
      </c>
      <c r="AV187" s="11" t="s">
        <v>79</v>
      </c>
      <c r="AW187" s="11" t="s">
        <v>33</v>
      </c>
      <c r="AX187" s="11" t="s">
        <v>69</v>
      </c>
      <c r="AY187" s="199" t="s">
        <v>115</v>
      </c>
    </row>
    <row r="188" spans="2:51" s="11" customFormat="1" ht="13.5">
      <c r="B188" s="190"/>
      <c r="D188" s="186" t="s">
        <v>126</v>
      </c>
      <c r="E188" s="199" t="s">
        <v>5</v>
      </c>
      <c r="F188" s="210" t="s">
        <v>241</v>
      </c>
      <c r="H188" s="211">
        <v>150</v>
      </c>
      <c r="I188" s="195"/>
      <c r="L188" s="190"/>
      <c r="M188" s="196"/>
      <c r="N188" s="197"/>
      <c r="O188" s="197"/>
      <c r="P188" s="197"/>
      <c r="Q188" s="197"/>
      <c r="R188" s="197"/>
      <c r="S188" s="197"/>
      <c r="T188" s="198"/>
      <c r="AT188" s="199" t="s">
        <v>126</v>
      </c>
      <c r="AU188" s="199" t="s">
        <v>79</v>
      </c>
      <c r="AV188" s="11" t="s">
        <v>79</v>
      </c>
      <c r="AW188" s="11" t="s">
        <v>33</v>
      </c>
      <c r="AX188" s="11" t="s">
        <v>69</v>
      </c>
      <c r="AY188" s="199" t="s">
        <v>115</v>
      </c>
    </row>
    <row r="189" spans="2:51" s="12" customFormat="1" ht="13.5">
      <c r="B189" s="212"/>
      <c r="D189" s="191" t="s">
        <v>126</v>
      </c>
      <c r="E189" s="224" t="s">
        <v>5</v>
      </c>
      <c r="F189" s="225" t="s">
        <v>170</v>
      </c>
      <c r="H189" s="226">
        <v>1300</v>
      </c>
      <c r="I189" s="216"/>
      <c r="L189" s="212"/>
      <c r="M189" s="217"/>
      <c r="N189" s="218"/>
      <c r="O189" s="218"/>
      <c r="P189" s="218"/>
      <c r="Q189" s="218"/>
      <c r="R189" s="218"/>
      <c r="S189" s="218"/>
      <c r="T189" s="219"/>
      <c r="AT189" s="220" t="s">
        <v>126</v>
      </c>
      <c r="AU189" s="220" t="s">
        <v>79</v>
      </c>
      <c r="AV189" s="12" t="s">
        <v>122</v>
      </c>
      <c r="AW189" s="12" t="s">
        <v>33</v>
      </c>
      <c r="AX189" s="12" t="s">
        <v>77</v>
      </c>
      <c r="AY189" s="220" t="s">
        <v>115</v>
      </c>
    </row>
    <row r="190" spans="2:65" s="1" customFormat="1" ht="22.5" customHeight="1">
      <c r="B190" s="173"/>
      <c r="C190" s="200" t="s">
        <v>320</v>
      </c>
      <c r="D190" s="200" t="s">
        <v>143</v>
      </c>
      <c r="E190" s="201" t="s">
        <v>321</v>
      </c>
      <c r="F190" s="202" t="s">
        <v>322</v>
      </c>
      <c r="G190" s="203" t="s">
        <v>159</v>
      </c>
      <c r="H190" s="204">
        <v>1300</v>
      </c>
      <c r="I190" s="205"/>
      <c r="J190" s="206">
        <f>ROUND(I190*H190,2)</f>
        <v>0</v>
      </c>
      <c r="K190" s="202" t="s">
        <v>121</v>
      </c>
      <c r="L190" s="207"/>
      <c r="M190" s="208" t="s">
        <v>5</v>
      </c>
      <c r="N190" s="209" t="s">
        <v>40</v>
      </c>
      <c r="O190" s="41"/>
      <c r="P190" s="183">
        <f>O190*H190</f>
        <v>0</v>
      </c>
      <c r="Q190" s="183">
        <v>0.176</v>
      </c>
      <c r="R190" s="183">
        <f>Q190*H190</f>
        <v>228.79999999999998</v>
      </c>
      <c r="S190" s="183">
        <v>0</v>
      </c>
      <c r="T190" s="184">
        <f>S190*H190</f>
        <v>0</v>
      </c>
      <c r="AR190" s="23" t="s">
        <v>147</v>
      </c>
      <c r="AT190" s="23" t="s">
        <v>143</v>
      </c>
      <c r="AU190" s="23" t="s">
        <v>79</v>
      </c>
      <c r="AY190" s="23" t="s">
        <v>115</v>
      </c>
      <c r="BE190" s="185">
        <f>IF(N190="základní",J190,0)</f>
        <v>0</v>
      </c>
      <c r="BF190" s="185">
        <f>IF(N190="snížená",J190,0)</f>
        <v>0</v>
      </c>
      <c r="BG190" s="185">
        <f>IF(N190="zákl. přenesená",J190,0)</f>
        <v>0</v>
      </c>
      <c r="BH190" s="185">
        <f>IF(N190="sníž. přenesená",J190,0)</f>
        <v>0</v>
      </c>
      <c r="BI190" s="185">
        <f>IF(N190="nulová",J190,0)</f>
        <v>0</v>
      </c>
      <c r="BJ190" s="23" t="s">
        <v>77</v>
      </c>
      <c r="BK190" s="185">
        <f>ROUND(I190*H190,2)</f>
        <v>0</v>
      </c>
      <c r="BL190" s="23" t="s">
        <v>122</v>
      </c>
      <c r="BM190" s="23" t="s">
        <v>323</v>
      </c>
    </row>
    <row r="191" spans="2:63" s="10" customFormat="1" ht="29.85" customHeight="1">
      <c r="B191" s="159"/>
      <c r="D191" s="170" t="s">
        <v>68</v>
      </c>
      <c r="E191" s="171" t="s">
        <v>147</v>
      </c>
      <c r="F191" s="171" t="s">
        <v>324</v>
      </c>
      <c r="I191" s="162"/>
      <c r="J191" s="172">
        <f>BK191</f>
        <v>0</v>
      </c>
      <c r="L191" s="159"/>
      <c r="M191" s="164"/>
      <c r="N191" s="165"/>
      <c r="O191" s="165"/>
      <c r="P191" s="166">
        <f>SUM(P192:P202)</f>
        <v>0</v>
      </c>
      <c r="Q191" s="165"/>
      <c r="R191" s="166">
        <f>SUM(R192:R202)</f>
        <v>3.3690400000000005</v>
      </c>
      <c r="S191" s="165"/>
      <c r="T191" s="167">
        <f>SUM(T192:T202)</f>
        <v>0</v>
      </c>
      <c r="AR191" s="160" t="s">
        <v>77</v>
      </c>
      <c r="AT191" s="168" t="s">
        <v>68</v>
      </c>
      <c r="AU191" s="168" t="s">
        <v>77</v>
      </c>
      <c r="AY191" s="160" t="s">
        <v>115</v>
      </c>
      <c r="BK191" s="169">
        <f>SUM(BK192:BK202)</f>
        <v>0</v>
      </c>
    </row>
    <row r="192" spans="2:65" s="1" customFormat="1" ht="22.5" customHeight="1">
      <c r="B192" s="173"/>
      <c r="C192" s="174" t="s">
        <v>325</v>
      </c>
      <c r="D192" s="174" t="s">
        <v>117</v>
      </c>
      <c r="E192" s="175" t="s">
        <v>326</v>
      </c>
      <c r="F192" s="176" t="s">
        <v>327</v>
      </c>
      <c r="G192" s="177" t="s">
        <v>267</v>
      </c>
      <c r="H192" s="178">
        <v>4</v>
      </c>
      <c r="I192" s="179"/>
      <c r="J192" s="180">
        <f>ROUND(I192*H192,2)</f>
        <v>0</v>
      </c>
      <c r="K192" s="176" t="s">
        <v>121</v>
      </c>
      <c r="L192" s="40"/>
      <c r="M192" s="181" t="s">
        <v>5</v>
      </c>
      <c r="N192" s="182" t="s">
        <v>40</v>
      </c>
      <c r="O192" s="41"/>
      <c r="P192" s="183">
        <f>O192*H192</f>
        <v>0</v>
      </c>
      <c r="Q192" s="183">
        <v>0.3409</v>
      </c>
      <c r="R192" s="183">
        <f>Q192*H192</f>
        <v>1.3636</v>
      </c>
      <c r="S192" s="183">
        <v>0</v>
      </c>
      <c r="T192" s="184">
        <f>S192*H192</f>
        <v>0</v>
      </c>
      <c r="AR192" s="23" t="s">
        <v>122</v>
      </c>
      <c r="AT192" s="23" t="s">
        <v>117</v>
      </c>
      <c r="AU192" s="23" t="s">
        <v>79</v>
      </c>
      <c r="AY192" s="23" t="s">
        <v>115</v>
      </c>
      <c r="BE192" s="185">
        <f>IF(N192="základní",J192,0)</f>
        <v>0</v>
      </c>
      <c r="BF192" s="185">
        <f>IF(N192="snížená",J192,0)</f>
        <v>0</v>
      </c>
      <c r="BG192" s="185">
        <f>IF(N192="zákl. přenesená",J192,0)</f>
        <v>0</v>
      </c>
      <c r="BH192" s="185">
        <f>IF(N192="sníž. přenesená",J192,0)</f>
        <v>0</v>
      </c>
      <c r="BI192" s="185">
        <f>IF(N192="nulová",J192,0)</f>
        <v>0</v>
      </c>
      <c r="BJ192" s="23" t="s">
        <v>77</v>
      </c>
      <c r="BK192" s="185">
        <f>ROUND(I192*H192,2)</f>
        <v>0</v>
      </c>
      <c r="BL192" s="23" t="s">
        <v>122</v>
      </c>
      <c r="BM192" s="23" t="s">
        <v>328</v>
      </c>
    </row>
    <row r="193" spans="2:47" s="1" customFormat="1" ht="108">
      <c r="B193" s="40"/>
      <c r="D193" s="191" t="s">
        <v>124</v>
      </c>
      <c r="F193" s="235" t="s">
        <v>329</v>
      </c>
      <c r="I193" s="188"/>
      <c r="L193" s="40"/>
      <c r="M193" s="189"/>
      <c r="N193" s="41"/>
      <c r="O193" s="41"/>
      <c r="P193" s="41"/>
      <c r="Q193" s="41"/>
      <c r="R193" s="41"/>
      <c r="S193" s="41"/>
      <c r="T193" s="69"/>
      <c r="AT193" s="23" t="s">
        <v>124</v>
      </c>
      <c r="AU193" s="23" t="s">
        <v>79</v>
      </c>
    </row>
    <row r="194" spans="2:65" s="1" customFormat="1" ht="22.5" customHeight="1">
      <c r="B194" s="173"/>
      <c r="C194" s="200" t="s">
        <v>330</v>
      </c>
      <c r="D194" s="200" t="s">
        <v>143</v>
      </c>
      <c r="E194" s="201" t="s">
        <v>331</v>
      </c>
      <c r="F194" s="202" t="s">
        <v>332</v>
      </c>
      <c r="G194" s="203" t="s">
        <v>267</v>
      </c>
      <c r="H194" s="204">
        <v>4</v>
      </c>
      <c r="I194" s="205"/>
      <c r="J194" s="206">
        <f>ROUND(I194*H194,2)</f>
        <v>0</v>
      </c>
      <c r="K194" s="202" t="s">
        <v>121</v>
      </c>
      <c r="L194" s="207"/>
      <c r="M194" s="208" t="s">
        <v>5</v>
      </c>
      <c r="N194" s="209" t="s">
        <v>40</v>
      </c>
      <c r="O194" s="41"/>
      <c r="P194" s="183">
        <f>O194*H194</f>
        <v>0</v>
      </c>
      <c r="Q194" s="183">
        <v>0.072</v>
      </c>
      <c r="R194" s="183">
        <f>Q194*H194</f>
        <v>0.288</v>
      </c>
      <c r="S194" s="183">
        <v>0</v>
      </c>
      <c r="T194" s="184">
        <f>S194*H194</f>
        <v>0</v>
      </c>
      <c r="AR194" s="23" t="s">
        <v>147</v>
      </c>
      <c r="AT194" s="23" t="s">
        <v>143</v>
      </c>
      <c r="AU194" s="23" t="s">
        <v>79</v>
      </c>
      <c r="AY194" s="23" t="s">
        <v>115</v>
      </c>
      <c r="BE194" s="185">
        <f>IF(N194="základní",J194,0)</f>
        <v>0</v>
      </c>
      <c r="BF194" s="185">
        <f>IF(N194="snížená",J194,0)</f>
        <v>0</v>
      </c>
      <c r="BG194" s="185">
        <f>IF(N194="zákl. přenesená",J194,0)</f>
        <v>0</v>
      </c>
      <c r="BH194" s="185">
        <f>IF(N194="sníž. přenesená",J194,0)</f>
        <v>0</v>
      </c>
      <c r="BI194" s="185">
        <f>IF(N194="nulová",J194,0)</f>
        <v>0</v>
      </c>
      <c r="BJ194" s="23" t="s">
        <v>77</v>
      </c>
      <c r="BK194" s="185">
        <f>ROUND(I194*H194,2)</f>
        <v>0</v>
      </c>
      <c r="BL194" s="23" t="s">
        <v>122</v>
      </c>
      <c r="BM194" s="23" t="s">
        <v>333</v>
      </c>
    </row>
    <row r="195" spans="2:65" s="1" customFormat="1" ht="22.5" customHeight="1">
      <c r="B195" s="173"/>
      <c r="C195" s="200" t="s">
        <v>334</v>
      </c>
      <c r="D195" s="200" t="s">
        <v>143</v>
      </c>
      <c r="E195" s="201" t="s">
        <v>335</v>
      </c>
      <c r="F195" s="202" t="s">
        <v>336</v>
      </c>
      <c r="G195" s="203" t="s">
        <v>267</v>
      </c>
      <c r="H195" s="204">
        <v>4</v>
      </c>
      <c r="I195" s="205"/>
      <c r="J195" s="206">
        <f>ROUND(I195*H195,2)</f>
        <v>0</v>
      </c>
      <c r="K195" s="202" t="s">
        <v>121</v>
      </c>
      <c r="L195" s="207"/>
      <c r="M195" s="208" t="s">
        <v>5</v>
      </c>
      <c r="N195" s="209" t="s">
        <v>40</v>
      </c>
      <c r="O195" s="41"/>
      <c r="P195" s="183">
        <f>O195*H195</f>
        <v>0</v>
      </c>
      <c r="Q195" s="183">
        <v>0.08</v>
      </c>
      <c r="R195" s="183">
        <f>Q195*H195</f>
        <v>0.32</v>
      </c>
      <c r="S195" s="183">
        <v>0</v>
      </c>
      <c r="T195" s="184">
        <f>S195*H195</f>
        <v>0</v>
      </c>
      <c r="AR195" s="23" t="s">
        <v>147</v>
      </c>
      <c r="AT195" s="23" t="s">
        <v>143</v>
      </c>
      <c r="AU195" s="23" t="s">
        <v>79</v>
      </c>
      <c r="AY195" s="23" t="s">
        <v>115</v>
      </c>
      <c r="BE195" s="185">
        <f>IF(N195="základní",J195,0)</f>
        <v>0</v>
      </c>
      <c r="BF195" s="185">
        <f>IF(N195="snížená",J195,0)</f>
        <v>0</v>
      </c>
      <c r="BG195" s="185">
        <f>IF(N195="zákl. přenesená",J195,0)</f>
        <v>0</v>
      </c>
      <c r="BH195" s="185">
        <f>IF(N195="sníž. přenesená",J195,0)</f>
        <v>0</v>
      </c>
      <c r="BI195" s="185">
        <f>IF(N195="nulová",J195,0)</f>
        <v>0</v>
      </c>
      <c r="BJ195" s="23" t="s">
        <v>77</v>
      </c>
      <c r="BK195" s="185">
        <f>ROUND(I195*H195,2)</f>
        <v>0</v>
      </c>
      <c r="BL195" s="23" t="s">
        <v>122</v>
      </c>
      <c r="BM195" s="23" t="s">
        <v>337</v>
      </c>
    </row>
    <row r="196" spans="2:65" s="1" customFormat="1" ht="22.5" customHeight="1">
      <c r="B196" s="173"/>
      <c r="C196" s="200" t="s">
        <v>338</v>
      </c>
      <c r="D196" s="200" t="s">
        <v>143</v>
      </c>
      <c r="E196" s="201" t="s">
        <v>339</v>
      </c>
      <c r="F196" s="202" t="s">
        <v>340</v>
      </c>
      <c r="G196" s="203" t="s">
        <v>267</v>
      </c>
      <c r="H196" s="204">
        <v>12</v>
      </c>
      <c r="I196" s="205"/>
      <c r="J196" s="206">
        <f>ROUND(I196*H196,2)</f>
        <v>0</v>
      </c>
      <c r="K196" s="202" t="s">
        <v>121</v>
      </c>
      <c r="L196" s="207"/>
      <c r="M196" s="208" t="s">
        <v>5</v>
      </c>
      <c r="N196" s="209" t="s">
        <v>40</v>
      </c>
      <c r="O196" s="41"/>
      <c r="P196" s="183">
        <f>O196*H196</f>
        <v>0</v>
      </c>
      <c r="Q196" s="183">
        <v>0.057</v>
      </c>
      <c r="R196" s="183">
        <f>Q196*H196</f>
        <v>0.684</v>
      </c>
      <c r="S196" s="183">
        <v>0</v>
      </c>
      <c r="T196" s="184">
        <f>S196*H196</f>
        <v>0</v>
      </c>
      <c r="AR196" s="23" t="s">
        <v>147</v>
      </c>
      <c r="AT196" s="23" t="s">
        <v>143</v>
      </c>
      <c r="AU196" s="23" t="s">
        <v>79</v>
      </c>
      <c r="AY196" s="23" t="s">
        <v>115</v>
      </c>
      <c r="BE196" s="185">
        <f>IF(N196="základní",J196,0)</f>
        <v>0</v>
      </c>
      <c r="BF196" s="185">
        <f>IF(N196="snížená",J196,0)</f>
        <v>0</v>
      </c>
      <c r="BG196" s="185">
        <f>IF(N196="zákl. přenesená",J196,0)</f>
        <v>0</v>
      </c>
      <c r="BH196" s="185">
        <f>IF(N196="sníž. přenesená",J196,0)</f>
        <v>0</v>
      </c>
      <c r="BI196" s="185">
        <f>IF(N196="nulová",J196,0)</f>
        <v>0</v>
      </c>
      <c r="BJ196" s="23" t="s">
        <v>77</v>
      </c>
      <c r="BK196" s="185">
        <f>ROUND(I196*H196,2)</f>
        <v>0</v>
      </c>
      <c r="BL196" s="23" t="s">
        <v>122</v>
      </c>
      <c r="BM196" s="23" t="s">
        <v>341</v>
      </c>
    </row>
    <row r="197" spans="2:51" s="11" customFormat="1" ht="13.5">
      <c r="B197" s="190"/>
      <c r="D197" s="191" t="s">
        <v>126</v>
      </c>
      <c r="E197" s="192" t="s">
        <v>5</v>
      </c>
      <c r="F197" s="193" t="s">
        <v>342</v>
      </c>
      <c r="H197" s="194">
        <v>12</v>
      </c>
      <c r="I197" s="195"/>
      <c r="L197" s="190"/>
      <c r="M197" s="196"/>
      <c r="N197" s="197"/>
      <c r="O197" s="197"/>
      <c r="P197" s="197"/>
      <c r="Q197" s="197"/>
      <c r="R197" s="197"/>
      <c r="S197" s="197"/>
      <c r="T197" s="198"/>
      <c r="AT197" s="199" t="s">
        <v>126</v>
      </c>
      <c r="AU197" s="199" t="s">
        <v>79</v>
      </c>
      <c r="AV197" s="11" t="s">
        <v>79</v>
      </c>
      <c r="AW197" s="11" t="s">
        <v>33</v>
      </c>
      <c r="AX197" s="11" t="s">
        <v>77</v>
      </c>
      <c r="AY197" s="199" t="s">
        <v>115</v>
      </c>
    </row>
    <row r="198" spans="2:65" s="1" customFormat="1" ht="22.5" customHeight="1">
      <c r="B198" s="173"/>
      <c r="C198" s="200" t="s">
        <v>343</v>
      </c>
      <c r="D198" s="200" t="s">
        <v>143</v>
      </c>
      <c r="E198" s="201" t="s">
        <v>344</v>
      </c>
      <c r="F198" s="202" t="s">
        <v>345</v>
      </c>
      <c r="G198" s="203" t="s">
        <v>267</v>
      </c>
      <c r="H198" s="204">
        <v>4</v>
      </c>
      <c r="I198" s="205"/>
      <c r="J198" s="206">
        <f>ROUND(I198*H198,2)</f>
        <v>0</v>
      </c>
      <c r="K198" s="202" t="s">
        <v>121</v>
      </c>
      <c r="L198" s="207"/>
      <c r="M198" s="208" t="s">
        <v>5</v>
      </c>
      <c r="N198" s="209" t="s">
        <v>40</v>
      </c>
      <c r="O198" s="41"/>
      <c r="P198" s="183">
        <f>O198*H198</f>
        <v>0</v>
      </c>
      <c r="Q198" s="183">
        <v>0.111</v>
      </c>
      <c r="R198" s="183">
        <f>Q198*H198</f>
        <v>0.444</v>
      </c>
      <c r="S198" s="183">
        <v>0</v>
      </c>
      <c r="T198" s="184">
        <f>S198*H198</f>
        <v>0</v>
      </c>
      <c r="AR198" s="23" t="s">
        <v>147</v>
      </c>
      <c r="AT198" s="23" t="s">
        <v>143</v>
      </c>
      <c r="AU198" s="23" t="s">
        <v>79</v>
      </c>
      <c r="AY198" s="23" t="s">
        <v>115</v>
      </c>
      <c r="BE198" s="185">
        <f>IF(N198="základní",J198,0)</f>
        <v>0</v>
      </c>
      <c r="BF198" s="185">
        <f>IF(N198="snížená",J198,0)</f>
        <v>0</v>
      </c>
      <c r="BG198" s="185">
        <f>IF(N198="zákl. přenesená",J198,0)</f>
        <v>0</v>
      </c>
      <c r="BH198" s="185">
        <f>IF(N198="sníž. přenesená",J198,0)</f>
        <v>0</v>
      </c>
      <c r="BI198" s="185">
        <f>IF(N198="nulová",J198,0)</f>
        <v>0</v>
      </c>
      <c r="BJ198" s="23" t="s">
        <v>77</v>
      </c>
      <c r="BK198" s="185">
        <f>ROUND(I198*H198,2)</f>
        <v>0</v>
      </c>
      <c r="BL198" s="23" t="s">
        <v>122</v>
      </c>
      <c r="BM198" s="23" t="s">
        <v>346</v>
      </c>
    </row>
    <row r="199" spans="2:65" s="1" customFormat="1" ht="31.5" customHeight="1">
      <c r="B199" s="173"/>
      <c r="C199" s="174" t="s">
        <v>347</v>
      </c>
      <c r="D199" s="174" t="s">
        <v>117</v>
      </c>
      <c r="E199" s="175" t="s">
        <v>348</v>
      </c>
      <c r="F199" s="176" t="s">
        <v>349</v>
      </c>
      <c r="G199" s="177" t="s">
        <v>267</v>
      </c>
      <c r="H199" s="178">
        <v>4</v>
      </c>
      <c r="I199" s="179"/>
      <c r="J199" s="180">
        <f>ROUND(I199*H199,2)</f>
        <v>0</v>
      </c>
      <c r="K199" s="176" t="s">
        <v>121</v>
      </c>
      <c r="L199" s="40"/>
      <c r="M199" s="181" t="s">
        <v>5</v>
      </c>
      <c r="N199" s="182" t="s">
        <v>40</v>
      </c>
      <c r="O199" s="41"/>
      <c r="P199" s="183">
        <f>O199*H199</f>
        <v>0</v>
      </c>
      <c r="Q199" s="183">
        <v>0.00936</v>
      </c>
      <c r="R199" s="183">
        <f>Q199*H199</f>
        <v>0.03744</v>
      </c>
      <c r="S199" s="183">
        <v>0</v>
      </c>
      <c r="T199" s="184">
        <f>S199*H199</f>
        <v>0</v>
      </c>
      <c r="AR199" s="23" t="s">
        <v>122</v>
      </c>
      <c r="AT199" s="23" t="s">
        <v>117</v>
      </c>
      <c r="AU199" s="23" t="s">
        <v>79</v>
      </c>
      <c r="AY199" s="23" t="s">
        <v>115</v>
      </c>
      <c r="BE199" s="185">
        <f>IF(N199="základní",J199,0)</f>
        <v>0</v>
      </c>
      <c r="BF199" s="185">
        <f>IF(N199="snížená",J199,0)</f>
        <v>0</v>
      </c>
      <c r="BG199" s="185">
        <f>IF(N199="zákl. přenesená",J199,0)</f>
        <v>0</v>
      </c>
      <c r="BH199" s="185">
        <f>IF(N199="sníž. přenesená",J199,0)</f>
        <v>0</v>
      </c>
      <c r="BI199" s="185">
        <f>IF(N199="nulová",J199,0)</f>
        <v>0</v>
      </c>
      <c r="BJ199" s="23" t="s">
        <v>77</v>
      </c>
      <c r="BK199" s="185">
        <f>ROUND(I199*H199,2)</f>
        <v>0</v>
      </c>
      <c r="BL199" s="23" t="s">
        <v>122</v>
      </c>
      <c r="BM199" s="23" t="s">
        <v>350</v>
      </c>
    </row>
    <row r="200" spans="2:47" s="1" customFormat="1" ht="40.5">
      <c r="B200" s="40"/>
      <c r="D200" s="186" t="s">
        <v>124</v>
      </c>
      <c r="F200" s="187" t="s">
        <v>351</v>
      </c>
      <c r="I200" s="188"/>
      <c r="L200" s="40"/>
      <c r="M200" s="189"/>
      <c r="N200" s="41"/>
      <c r="O200" s="41"/>
      <c r="P200" s="41"/>
      <c r="Q200" s="41"/>
      <c r="R200" s="41"/>
      <c r="S200" s="41"/>
      <c r="T200" s="69"/>
      <c r="AT200" s="23" t="s">
        <v>124</v>
      </c>
      <c r="AU200" s="23" t="s">
        <v>79</v>
      </c>
    </row>
    <row r="201" spans="2:51" s="11" customFormat="1" ht="13.5">
      <c r="B201" s="190"/>
      <c r="D201" s="191" t="s">
        <v>126</v>
      </c>
      <c r="E201" s="192" t="s">
        <v>5</v>
      </c>
      <c r="F201" s="193" t="s">
        <v>352</v>
      </c>
      <c r="H201" s="194">
        <v>4</v>
      </c>
      <c r="I201" s="195"/>
      <c r="L201" s="190"/>
      <c r="M201" s="196"/>
      <c r="N201" s="197"/>
      <c r="O201" s="197"/>
      <c r="P201" s="197"/>
      <c r="Q201" s="197"/>
      <c r="R201" s="197"/>
      <c r="S201" s="197"/>
      <c r="T201" s="198"/>
      <c r="AT201" s="199" t="s">
        <v>126</v>
      </c>
      <c r="AU201" s="199" t="s">
        <v>79</v>
      </c>
      <c r="AV201" s="11" t="s">
        <v>79</v>
      </c>
      <c r="AW201" s="11" t="s">
        <v>33</v>
      </c>
      <c r="AX201" s="11" t="s">
        <v>77</v>
      </c>
      <c r="AY201" s="199" t="s">
        <v>115</v>
      </c>
    </row>
    <row r="202" spans="2:65" s="1" customFormat="1" ht="22.5" customHeight="1">
      <c r="B202" s="173"/>
      <c r="C202" s="200" t="s">
        <v>353</v>
      </c>
      <c r="D202" s="200" t="s">
        <v>143</v>
      </c>
      <c r="E202" s="201" t="s">
        <v>354</v>
      </c>
      <c r="F202" s="202" t="s">
        <v>355</v>
      </c>
      <c r="G202" s="203" t="s">
        <v>267</v>
      </c>
      <c r="H202" s="204">
        <v>4</v>
      </c>
      <c r="I202" s="205"/>
      <c r="J202" s="206">
        <f>ROUND(I202*H202,2)</f>
        <v>0</v>
      </c>
      <c r="K202" s="202" t="s">
        <v>121</v>
      </c>
      <c r="L202" s="207"/>
      <c r="M202" s="208" t="s">
        <v>5</v>
      </c>
      <c r="N202" s="209" t="s">
        <v>40</v>
      </c>
      <c r="O202" s="41"/>
      <c r="P202" s="183">
        <f>O202*H202</f>
        <v>0</v>
      </c>
      <c r="Q202" s="183">
        <v>0.058</v>
      </c>
      <c r="R202" s="183">
        <f>Q202*H202</f>
        <v>0.232</v>
      </c>
      <c r="S202" s="183">
        <v>0</v>
      </c>
      <c r="T202" s="184">
        <f>S202*H202</f>
        <v>0</v>
      </c>
      <c r="AR202" s="23" t="s">
        <v>147</v>
      </c>
      <c r="AT202" s="23" t="s">
        <v>143</v>
      </c>
      <c r="AU202" s="23" t="s">
        <v>79</v>
      </c>
      <c r="AY202" s="23" t="s">
        <v>115</v>
      </c>
      <c r="BE202" s="185">
        <f>IF(N202="základní",J202,0)</f>
        <v>0</v>
      </c>
      <c r="BF202" s="185">
        <f>IF(N202="snížená",J202,0)</f>
        <v>0</v>
      </c>
      <c r="BG202" s="185">
        <f>IF(N202="zákl. přenesená",J202,0)</f>
        <v>0</v>
      </c>
      <c r="BH202" s="185">
        <f>IF(N202="sníž. přenesená",J202,0)</f>
        <v>0</v>
      </c>
      <c r="BI202" s="185">
        <f>IF(N202="nulová",J202,0)</f>
        <v>0</v>
      </c>
      <c r="BJ202" s="23" t="s">
        <v>77</v>
      </c>
      <c r="BK202" s="185">
        <f>ROUND(I202*H202,2)</f>
        <v>0</v>
      </c>
      <c r="BL202" s="23" t="s">
        <v>122</v>
      </c>
      <c r="BM202" s="23" t="s">
        <v>356</v>
      </c>
    </row>
    <row r="203" spans="2:63" s="10" customFormat="1" ht="29.85" customHeight="1">
      <c r="B203" s="159"/>
      <c r="D203" s="170" t="s">
        <v>68</v>
      </c>
      <c r="E203" s="171" t="s">
        <v>171</v>
      </c>
      <c r="F203" s="171" t="s">
        <v>172</v>
      </c>
      <c r="I203" s="162"/>
      <c r="J203" s="172">
        <f>BK203</f>
        <v>0</v>
      </c>
      <c r="L203" s="159"/>
      <c r="M203" s="164"/>
      <c r="N203" s="165"/>
      <c r="O203" s="165"/>
      <c r="P203" s="166">
        <f>SUM(P204:P231)</f>
        <v>0</v>
      </c>
      <c r="Q203" s="165"/>
      <c r="R203" s="166">
        <f>SUM(R204:R231)</f>
        <v>75.89950999999999</v>
      </c>
      <c r="S203" s="165"/>
      <c r="T203" s="167">
        <f>SUM(T204:T231)</f>
        <v>0</v>
      </c>
      <c r="AR203" s="160" t="s">
        <v>77</v>
      </c>
      <c r="AT203" s="168" t="s">
        <v>68</v>
      </c>
      <c r="AU203" s="168" t="s">
        <v>77</v>
      </c>
      <c r="AY203" s="160" t="s">
        <v>115</v>
      </c>
      <c r="BK203" s="169">
        <f>SUM(BK204:BK231)</f>
        <v>0</v>
      </c>
    </row>
    <row r="204" spans="2:65" s="1" customFormat="1" ht="31.5" customHeight="1">
      <c r="B204" s="173"/>
      <c r="C204" s="174" t="s">
        <v>357</v>
      </c>
      <c r="D204" s="174" t="s">
        <v>117</v>
      </c>
      <c r="E204" s="175" t="s">
        <v>358</v>
      </c>
      <c r="F204" s="176" t="s">
        <v>359</v>
      </c>
      <c r="G204" s="177" t="s">
        <v>267</v>
      </c>
      <c r="H204" s="178">
        <v>1</v>
      </c>
      <c r="I204" s="179"/>
      <c r="J204" s="180">
        <f>ROUND(I204*H204,2)</f>
        <v>0</v>
      </c>
      <c r="K204" s="176" t="s">
        <v>121</v>
      </c>
      <c r="L204" s="40"/>
      <c r="M204" s="181" t="s">
        <v>5</v>
      </c>
      <c r="N204" s="182" t="s">
        <v>40</v>
      </c>
      <c r="O204" s="41"/>
      <c r="P204" s="183">
        <f>O204*H204</f>
        <v>0</v>
      </c>
      <c r="Q204" s="183">
        <v>0.0007</v>
      </c>
      <c r="R204" s="183">
        <f>Q204*H204</f>
        <v>0.0007</v>
      </c>
      <c r="S204" s="183">
        <v>0</v>
      </c>
      <c r="T204" s="184">
        <f>S204*H204</f>
        <v>0</v>
      </c>
      <c r="AR204" s="23" t="s">
        <v>122</v>
      </c>
      <c r="AT204" s="23" t="s">
        <v>117</v>
      </c>
      <c r="AU204" s="23" t="s">
        <v>79</v>
      </c>
      <c r="AY204" s="23" t="s">
        <v>115</v>
      </c>
      <c r="BE204" s="185">
        <f>IF(N204="základní",J204,0)</f>
        <v>0</v>
      </c>
      <c r="BF204" s="185">
        <f>IF(N204="snížená",J204,0)</f>
        <v>0</v>
      </c>
      <c r="BG204" s="185">
        <f>IF(N204="zákl. přenesená",J204,0)</f>
        <v>0</v>
      </c>
      <c r="BH204" s="185">
        <f>IF(N204="sníž. přenesená",J204,0)</f>
        <v>0</v>
      </c>
      <c r="BI204" s="185">
        <f>IF(N204="nulová",J204,0)</f>
        <v>0</v>
      </c>
      <c r="BJ204" s="23" t="s">
        <v>77</v>
      </c>
      <c r="BK204" s="185">
        <f>ROUND(I204*H204,2)</f>
        <v>0</v>
      </c>
      <c r="BL204" s="23" t="s">
        <v>122</v>
      </c>
      <c r="BM204" s="23" t="s">
        <v>360</v>
      </c>
    </row>
    <row r="205" spans="2:47" s="1" customFormat="1" ht="135">
      <c r="B205" s="40"/>
      <c r="D205" s="191" t="s">
        <v>124</v>
      </c>
      <c r="F205" s="235" t="s">
        <v>361</v>
      </c>
      <c r="I205" s="188"/>
      <c r="L205" s="40"/>
      <c r="M205" s="189"/>
      <c r="N205" s="41"/>
      <c r="O205" s="41"/>
      <c r="P205" s="41"/>
      <c r="Q205" s="41"/>
      <c r="R205" s="41"/>
      <c r="S205" s="41"/>
      <c r="T205" s="69"/>
      <c r="AT205" s="23" t="s">
        <v>124</v>
      </c>
      <c r="AU205" s="23" t="s">
        <v>79</v>
      </c>
    </row>
    <row r="206" spans="2:65" s="1" customFormat="1" ht="22.5" customHeight="1">
      <c r="B206" s="173"/>
      <c r="C206" s="200" t="s">
        <v>362</v>
      </c>
      <c r="D206" s="200" t="s">
        <v>143</v>
      </c>
      <c r="E206" s="201" t="s">
        <v>363</v>
      </c>
      <c r="F206" s="202" t="s">
        <v>364</v>
      </c>
      <c r="G206" s="203" t="s">
        <v>267</v>
      </c>
      <c r="H206" s="204">
        <v>1</v>
      </c>
      <c r="I206" s="205"/>
      <c r="J206" s="206">
        <f>ROUND(I206*H206,2)</f>
        <v>0</v>
      </c>
      <c r="K206" s="202" t="s">
        <v>121</v>
      </c>
      <c r="L206" s="207"/>
      <c r="M206" s="208" t="s">
        <v>5</v>
      </c>
      <c r="N206" s="209" t="s">
        <v>40</v>
      </c>
      <c r="O206" s="41"/>
      <c r="P206" s="183">
        <f>O206*H206</f>
        <v>0</v>
      </c>
      <c r="Q206" s="183">
        <v>0.0024</v>
      </c>
      <c r="R206" s="183">
        <f>Q206*H206</f>
        <v>0.0024</v>
      </c>
      <c r="S206" s="183">
        <v>0</v>
      </c>
      <c r="T206" s="184">
        <f>S206*H206</f>
        <v>0</v>
      </c>
      <c r="AR206" s="23" t="s">
        <v>147</v>
      </c>
      <c r="AT206" s="23" t="s">
        <v>143</v>
      </c>
      <c r="AU206" s="23" t="s">
        <v>79</v>
      </c>
      <c r="AY206" s="23" t="s">
        <v>115</v>
      </c>
      <c r="BE206" s="185">
        <f>IF(N206="základní",J206,0)</f>
        <v>0</v>
      </c>
      <c r="BF206" s="185">
        <f>IF(N206="snížená",J206,0)</f>
        <v>0</v>
      </c>
      <c r="BG206" s="185">
        <f>IF(N206="zákl. přenesená",J206,0)</f>
        <v>0</v>
      </c>
      <c r="BH206" s="185">
        <f>IF(N206="sníž. přenesená",J206,0)</f>
        <v>0</v>
      </c>
      <c r="BI206" s="185">
        <f>IF(N206="nulová",J206,0)</f>
        <v>0</v>
      </c>
      <c r="BJ206" s="23" t="s">
        <v>77</v>
      </c>
      <c r="BK206" s="185">
        <f>ROUND(I206*H206,2)</f>
        <v>0</v>
      </c>
      <c r="BL206" s="23" t="s">
        <v>122</v>
      </c>
      <c r="BM206" s="23" t="s">
        <v>365</v>
      </c>
    </row>
    <row r="207" spans="2:65" s="1" customFormat="1" ht="22.5" customHeight="1">
      <c r="B207" s="173"/>
      <c r="C207" s="174" t="s">
        <v>366</v>
      </c>
      <c r="D207" s="174" t="s">
        <v>117</v>
      </c>
      <c r="E207" s="175" t="s">
        <v>367</v>
      </c>
      <c r="F207" s="176" t="s">
        <v>368</v>
      </c>
      <c r="G207" s="177" t="s">
        <v>267</v>
      </c>
      <c r="H207" s="178">
        <v>1</v>
      </c>
      <c r="I207" s="179"/>
      <c r="J207" s="180">
        <f>ROUND(I207*H207,2)</f>
        <v>0</v>
      </c>
      <c r="K207" s="176" t="s">
        <v>121</v>
      </c>
      <c r="L207" s="40"/>
      <c r="M207" s="181" t="s">
        <v>5</v>
      </c>
      <c r="N207" s="182" t="s">
        <v>40</v>
      </c>
      <c r="O207" s="41"/>
      <c r="P207" s="183">
        <f>O207*H207</f>
        <v>0</v>
      </c>
      <c r="Q207" s="183">
        <v>0.11241</v>
      </c>
      <c r="R207" s="183">
        <f>Q207*H207</f>
        <v>0.11241</v>
      </c>
      <c r="S207" s="183">
        <v>0</v>
      </c>
      <c r="T207" s="184">
        <f>S207*H207</f>
        <v>0</v>
      </c>
      <c r="AR207" s="23" t="s">
        <v>122</v>
      </c>
      <c r="AT207" s="23" t="s">
        <v>117</v>
      </c>
      <c r="AU207" s="23" t="s">
        <v>79</v>
      </c>
      <c r="AY207" s="23" t="s">
        <v>115</v>
      </c>
      <c r="BE207" s="185">
        <f>IF(N207="základní",J207,0)</f>
        <v>0</v>
      </c>
      <c r="BF207" s="185">
        <f>IF(N207="snížená",J207,0)</f>
        <v>0</v>
      </c>
      <c r="BG207" s="185">
        <f>IF(N207="zákl. přenesená",J207,0)</f>
        <v>0</v>
      </c>
      <c r="BH207" s="185">
        <f>IF(N207="sníž. přenesená",J207,0)</f>
        <v>0</v>
      </c>
      <c r="BI207" s="185">
        <f>IF(N207="nulová",J207,0)</f>
        <v>0</v>
      </c>
      <c r="BJ207" s="23" t="s">
        <v>77</v>
      </c>
      <c r="BK207" s="185">
        <f>ROUND(I207*H207,2)</f>
        <v>0</v>
      </c>
      <c r="BL207" s="23" t="s">
        <v>122</v>
      </c>
      <c r="BM207" s="23" t="s">
        <v>369</v>
      </c>
    </row>
    <row r="208" spans="2:47" s="1" customFormat="1" ht="94.5">
      <c r="B208" s="40"/>
      <c r="D208" s="191" t="s">
        <v>124</v>
      </c>
      <c r="F208" s="235" t="s">
        <v>370</v>
      </c>
      <c r="I208" s="188"/>
      <c r="L208" s="40"/>
      <c r="M208" s="189"/>
      <c r="N208" s="41"/>
      <c r="O208" s="41"/>
      <c r="P208" s="41"/>
      <c r="Q208" s="41"/>
      <c r="R208" s="41"/>
      <c r="S208" s="41"/>
      <c r="T208" s="69"/>
      <c r="AT208" s="23" t="s">
        <v>124</v>
      </c>
      <c r="AU208" s="23" t="s">
        <v>79</v>
      </c>
    </row>
    <row r="209" spans="2:65" s="1" customFormat="1" ht="22.5" customHeight="1">
      <c r="B209" s="173"/>
      <c r="C209" s="200" t="s">
        <v>371</v>
      </c>
      <c r="D209" s="200" t="s">
        <v>143</v>
      </c>
      <c r="E209" s="201" t="s">
        <v>372</v>
      </c>
      <c r="F209" s="202" t="s">
        <v>373</v>
      </c>
      <c r="G209" s="203" t="s">
        <v>267</v>
      </c>
      <c r="H209" s="204">
        <v>1</v>
      </c>
      <c r="I209" s="205"/>
      <c r="J209" s="206">
        <f>ROUND(I209*H209,2)</f>
        <v>0</v>
      </c>
      <c r="K209" s="202" t="s">
        <v>121</v>
      </c>
      <c r="L209" s="207"/>
      <c r="M209" s="208" t="s">
        <v>5</v>
      </c>
      <c r="N209" s="209" t="s">
        <v>40</v>
      </c>
      <c r="O209" s="41"/>
      <c r="P209" s="183">
        <f>O209*H209</f>
        <v>0</v>
      </c>
      <c r="Q209" s="183">
        <v>0.0061</v>
      </c>
      <c r="R209" s="183">
        <f>Q209*H209</f>
        <v>0.0061</v>
      </c>
      <c r="S209" s="183">
        <v>0</v>
      </c>
      <c r="T209" s="184">
        <f>S209*H209</f>
        <v>0</v>
      </c>
      <c r="AR209" s="23" t="s">
        <v>147</v>
      </c>
      <c r="AT209" s="23" t="s">
        <v>143</v>
      </c>
      <c r="AU209" s="23" t="s">
        <v>79</v>
      </c>
      <c r="AY209" s="23" t="s">
        <v>115</v>
      </c>
      <c r="BE209" s="185">
        <f>IF(N209="základní",J209,0)</f>
        <v>0</v>
      </c>
      <c r="BF209" s="185">
        <f>IF(N209="snížená",J209,0)</f>
        <v>0</v>
      </c>
      <c r="BG209" s="185">
        <f>IF(N209="zákl. přenesená",J209,0)</f>
        <v>0</v>
      </c>
      <c r="BH209" s="185">
        <f>IF(N209="sníž. přenesená",J209,0)</f>
        <v>0</v>
      </c>
      <c r="BI209" s="185">
        <f>IF(N209="nulová",J209,0)</f>
        <v>0</v>
      </c>
      <c r="BJ209" s="23" t="s">
        <v>77</v>
      </c>
      <c r="BK209" s="185">
        <f>ROUND(I209*H209,2)</f>
        <v>0</v>
      </c>
      <c r="BL209" s="23" t="s">
        <v>122</v>
      </c>
      <c r="BM209" s="23" t="s">
        <v>374</v>
      </c>
    </row>
    <row r="210" spans="2:65" s="1" customFormat="1" ht="22.5" customHeight="1">
      <c r="B210" s="173"/>
      <c r="C210" s="200" t="s">
        <v>375</v>
      </c>
      <c r="D210" s="200" t="s">
        <v>143</v>
      </c>
      <c r="E210" s="201" t="s">
        <v>376</v>
      </c>
      <c r="F210" s="202" t="s">
        <v>377</v>
      </c>
      <c r="G210" s="203" t="s">
        <v>267</v>
      </c>
      <c r="H210" s="204">
        <v>1</v>
      </c>
      <c r="I210" s="205"/>
      <c r="J210" s="206">
        <f>ROUND(I210*H210,2)</f>
        <v>0</v>
      </c>
      <c r="K210" s="202" t="s">
        <v>121</v>
      </c>
      <c r="L210" s="207"/>
      <c r="M210" s="208" t="s">
        <v>5</v>
      </c>
      <c r="N210" s="209" t="s">
        <v>40</v>
      </c>
      <c r="O210" s="41"/>
      <c r="P210" s="183">
        <f>O210*H210</f>
        <v>0</v>
      </c>
      <c r="Q210" s="183">
        <v>0.003</v>
      </c>
      <c r="R210" s="183">
        <f>Q210*H210</f>
        <v>0.003</v>
      </c>
      <c r="S210" s="183">
        <v>0</v>
      </c>
      <c r="T210" s="184">
        <f>S210*H210</f>
        <v>0</v>
      </c>
      <c r="AR210" s="23" t="s">
        <v>147</v>
      </c>
      <c r="AT210" s="23" t="s">
        <v>143</v>
      </c>
      <c r="AU210" s="23" t="s">
        <v>79</v>
      </c>
      <c r="AY210" s="23" t="s">
        <v>115</v>
      </c>
      <c r="BE210" s="185">
        <f>IF(N210="základní",J210,0)</f>
        <v>0</v>
      </c>
      <c r="BF210" s="185">
        <f>IF(N210="snížená",J210,0)</f>
        <v>0</v>
      </c>
      <c r="BG210" s="185">
        <f>IF(N210="zákl. přenesená",J210,0)</f>
        <v>0</v>
      </c>
      <c r="BH210" s="185">
        <f>IF(N210="sníž. přenesená",J210,0)</f>
        <v>0</v>
      </c>
      <c r="BI210" s="185">
        <f>IF(N210="nulová",J210,0)</f>
        <v>0</v>
      </c>
      <c r="BJ210" s="23" t="s">
        <v>77</v>
      </c>
      <c r="BK210" s="185">
        <f>ROUND(I210*H210,2)</f>
        <v>0</v>
      </c>
      <c r="BL210" s="23" t="s">
        <v>122</v>
      </c>
      <c r="BM210" s="23" t="s">
        <v>378</v>
      </c>
    </row>
    <row r="211" spans="2:65" s="1" customFormat="1" ht="22.5" customHeight="1">
      <c r="B211" s="173"/>
      <c r="C211" s="200" t="s">
        <v>379</v>
      </c>
      <c r="D211" s="200" t="s">
        <v>143</v>
      </c>
      <c r="E211" s="201" t="s">
        <v>380</v>
      </c>
      <c r="F211" s="202" t="s">
        <v>381</v>
      </c>
      <c r="G211" s="203" t="s">
        <v>267</v>
      </c>
      <c r="H211" s="204">
        <v>1</v>
      </c>
      <c r="I211" s="205"/>
      <c r="J211" s="206">
        <f>ROUND(I211*H211,2)</f>
        <v>0</v>
      </c>
      <c r="K211" s="202" t="s">
        <v>121</v>
      </c>
      <c r="L211" s="207"/>
      <c r="M211" s="208" t="s">
        <v>5</v>
      </c>
      <c r="N211" s="209" t="s">
        <v>40</v>
      </c>
      <c r="O211" s="41"/>
      <c r="P211" s="183">
        <f>O211*H211</f>
        <v>0</v>
      </c>
      <c r="Q211" s="183">
        <v>0.0001</v>
      </c>
      <c r="R211" s="183">
        <f>Q211*H211</f>
        <v>0.0001</v>
      </c>
      <c r="S211" s="183">
        <v>0</v>
      </c>
      <c r="T211" s="184">
        <f>S211*H211</f>
        <v>0</v>
      </c>
      <c r="AR211" s="23" t="s">
        <v>147</v>
      </c>
      <c r="AT211" s="23" t="s">
        <v>143</v>
      </c>
      <c r="AU211" s="23" t="s">
        <v>79</v>
      </c>
      <c r="AY211" s="23" t="s">
        <v>115</v>
      </c>
      <c r="BE211" s="185">
        <f>IF(N211="základní",J211,0)</f>
        <v>0</v>
      </c>
      <c r="BF211" s="185">
        <f>IF(N211="snížená",J211,0)</f>
        <v>0</v>
      </c>
      <c r="BG211" s="185">
        <f>IF(N211="zákl. přenesená",J211,0)</f>
        <v>0</v>
      </c>
      <c r="BH211" s="185">
        <f>IF(N211="sníž. přenesená",J211,0)</f>
        <v>0</v>
      </c>
      <c r="BI211" s="185">
        <f>IF(N211="nulová",J211,0)</f>
        <v>0</v>
      </c>
      <c r="BJ211" s="23" t="s">
        <v>77</v>
      </c>
      <c r="BK211" s="185">
        <f>ROUND(I211*H211,2)</f>
        <v>0</v>
      </c>
      <c r="BL211" s="23" t="s">
        <v>122</v>
      </c>
      <c r="BM211" s="23" t="s">
        <v>382</v>
      </c>
    </row>
    <row r="212" spans="2:65" s="1" customFormat="1" ht="31.5" customHeight="1">
      <c r="B212" s="173"/>
      <c r="C212" s="174" t="s">
        <v>383</v>
      </c>
      <c r="D212" s="174" t="s">
        <v>117</v>
      </c>
      <c r="E212" s="175" t="s">
        <v>384</v>
      </c>
      <c r="F212" s="176" t="s">
        <v>385</v>
      </c>
      <c r="G212" s="177" t="s">
        <v>159</v>
      </c>
      <c r="H212" s="178">
        <v>2</v>
      </c>
      <c r="I212" s="179"/>
      <c r="J212" s="180">
        <f>ROUND(I212*H212,2)</f>
        <v>0</v>
      </c>
      <c r="K212" s="176" t="s">
        <v>121</v>
      </c>
      <c r="L212" s="40"/>
      <c r="M212" s="181" t="s">
        <v>5</v>
      </c>
      <c r="N212" s="182" t="s">
        <v>40</v>
      </c>
      <c r="O212" s="41"/>
      <c r="P212" s="183">
        <f>O212*H212</f>
        <v>0</v>
      </c>
      <c r="Q212" s="183">
        <v>0.0016</v>
      </c>
      <c r="R212" s="183">
        <f>Q212*H212</f>
        <v>0.0032</v>
      </c>
      <c r="S212" s="183">
        <v>0</v>
      </c>
      <c r="T212" s="184">
        <f>S212*H212</f>
        <v>0</v>
      </c>
      <c r="AR212" s="23" t="s">
        <v>122</v>
      </c>
      <c r="AT212" s="23" t="s">
        <v>117</v>
      </c>
      <c r="AU212" s="23" t="s">
        <v>79</v>
      </c>
      <c r="AY212" s="23" t="s">
        <v>115</v>
      </c>
      <c r="BE212" s="185">
        <f>IF(N212="základní",J212,0)</f>
        <v>0</v>
      </c>
      <c r="BF212" s="185">
        <f>IF(N212="snížená",J212,0)</f>
        <v>0</v>
      </c>
      <c r="BG212" s="185">
        <f>IF(N212="zákl. přenesená",J212,0)</f>
        <v>0</v>
      </c>
      <c r="BH212" s="185">
        <f>IF(N212="sníž. přenesená",J212,0)</f>
        <v>0</v>
      </c>
      <c r="BI212" s="185">
        <f>IF(N212="nulová",J212,0)</f>
        <v>0</v>
      </c>
      <c r="BJ212" s="23" t="s">
        <v>77</v>
      </c>
      <c r="BK212" s="185">
        <f>ROUND(I212*H212,2)</f>
        <v>0</v>
      </c>
      <c r="BL212" s="23" t="s">
        <v>122</v>
      </c>
      <c r="BM212" s="23" t="s">
        <v>386</v>
      </c>
    </row>
    <row r="213" spans="2:47" s="1" customFormat="1" ht="108">
      <c r="B213" s="40"/>
      <c r="D213" s="186" t="s">
        <v>124</v>
      </c>
      <c r="F213" s="187" t="s">
        <v>387</v>
      </c>
      <c r="I213" s="188"/>
      <c r="L213" s="40"/>
      <c r="M213" s="189"/>
      <c r="N213" s="41"/>
      <c r="O213" s="41"/>
      <c r="P213" s="41"/>
      <c r="Q213" s="41"/>
      <c r="R213" s="41"/>
      <c r="S213" s="41"/>
      <c r="T213" s="69"/>
      <c r="AT213" s="23" t="s">
        <v>124</v>
      </c>
      <c r="AU213" s="23" t="s">
        <v>79</v>
      </c>
    </row>
    <row r="214" spans="2:51" s="11" customFormat="1" ht="13.5">
      <c r="B214" s="190"/>
      <c r="D214" s="191" t="s">
        <v>126</v>
      </c>
      <c r="E214" s="192" t="s">
        <v>5</v>
      </c>
      <c r="F214" s="193" t="s">
        <v>388</v>
      </c>
      <c r="H214" s="194">
        <v>2</v>
      </c>
      <c r="I214" s="195"/>
      <c r="L214" s="190"/>
      <c r="M214" s="196"/>
      <c r="N214" s="197"/>
      <c r="O214" s="197"/>
      <c r="P214" s="197"/>
      <c r="Q214" s="197"/>
      <c r="R214" s="197"/>
      <c r="S214" s="197"/>
      <c r="T214" s="198"/>
      <c r="AT214" s="199" t="s">
        <v>126</v>
      </c>
      <c r="AU214" s="199" t="s">
        <v>79</v>
      </c>
      <c r="AV214" s="11" t="s">
        <v>79</v>
      </c>
      <c r="AW214" s="11" t="s">
        <v>33</v>
      </c>
      <c r="AX214" s="11" t="s">
        <v>77</v>
      </c>
      <c r="AY214" s="199" t="s">
        <v>115</v>
      </c>
    </row>
    <row r="215" spans="2:65" s="1" customFormat="1" ht="44.25" customHeight="1">
      <c r="B215" s="173"/>
      <c r="C215" s="174" t="s">
        <v>389</v>
      </c>
      <c r="D215" s="174" t="s">
        <v>117</v>
      </c>
      <c r="E215" s="175" t="s">
        <v>390</v>
      </c>
      <c r="F215" s="176" t="s">
        <v>391</v>
      </c>
      <c r="G215" s="177" t="s">
        <v>259</v>
      </c>
      <c r="H215" s="178">
        <v>315</v>
      </c>
      <c r="I215" s="179"/>
      <c r="J215" s="180">
        <f>ROUND(I215*H215,2)</f>
        <v>0</v>
      </c>
      <c r="K215" s="176" t="s">
        <v>121</v>
      </c>
      <c r="L215" s="40"/>
      <c r="M215" s="181" t="s">
        <v>5</v>
      </c>
      <c r="N215" s="182" t="s">
        <v>40</v>
      </c>
      <c r="O215" s="41"/>
      <c r="P215" s="183">
        <f>O215*H215</f>
        <v>0</v>
      </c>
      <c r="Q215" s="183">
        <v>0.1554</v>
      </c>
      <c r="R215" s="183">
        <f>Q215*H215</f>
        <v>48.951</v>
      </c>
      <c r="S215" s="183">
        <v>0</v>
      </c>
      <c r="T215" s="184">
        <f>S215*H215</f>
        <v>0</v>
      </c>
      <c r="AR215" s="23" t="s">
        <v>122</v>
      </c>
      <c r="AT215" s="23" t="s">
        <v>117</v>
      </c>
      <c r="AU215" s="23" t="s">
        <v>79</v>
      </c>
      <c r="AY215" s="23" t="s">
        <v>115</v>
      </c>
      <c r="BE215" s="185">
        <f>IF(N215="základní",J215,0)</f>
        <v>0</v>
      </c>
      <c r="BF215" s="185">
        <f>IF(N215="snížená",J215,0)</f>
        <v>0</v>
      </c>
      <c r="BG215" s="185">
        <f>IF(N215="zákl. přenesená",J215,0)</f>
        <v>0</v>
      </c>
      <c r="BH215" s="185">
        <f>IF(N215="sníž. přenesená",J215,0)</f>
        <v>0</v>
      </c>
      <c r="BI215" s="185">
        <f>IF(N215="nulová",J215,0)</f>
        <v>0</v>
      </c>
      <c r="BJ215" s="23" t="s">
        <v>77</v>
      </c>
      <c r="BK215" s="185">
        <f>ROUND(I215*H215,2)</f>
        <v>0</v>
      </c>
      <c r="BL215" s="23" t="s">
        <v>122</v>
      </c>
      <c r="BM215" s="23" t="s">
        <v>392</v>
      </c>
    </row>
    <row r="216" spans="2:47" s="1" customFormat="1" ht="94.5">
      <c r="B216" s="40"/>
      <c r="D216" s="186" t="s">
        <v>124</v>
      </c>
      <c r="F216" s="187" t="s">
        <v>393</v>
      </c>
      <c r="I216" s="188"/>
      <c r="L216" s="40"/>
      <c r="M216" s="189"/>
      <c r="N216" s="41"/>
      <c r="O216" s="41"/>
      <c r="P216" s="41"/>
      <c r="Q216" s="41"/>
      <c r="R216" s="41"/>
      <c r="S216" s="41"/>
      <c r="T216" s="69"/>
      <c r="AT216" s="23" t="s">
        <v>124</v>
      </c>
      <c r="AU216" s="23" t="s">
        <v>79</v>
      </c>
    </row>
    <row r="217" spans="2:51" s="11" customFormat="1" ht="13.5">
      <c r="B217" s="190"/>
      <c r="D217" s="186" t="s">
        <v>126</v>
      </c>
      <c r="E217" s="199" t="s">
        <v>5</v>
      </c>
      <c r="F217" s="210" t="s">
        <v>394</v>
      </c>
      <c r="H217" s="211">
        <v>261</v>
      </c>
      <c r="I217" s="195"/>
      <c r="L217" s="190"/>
      <c r="M217" s="196"/>
      <c r="N217" s="197"/>
      <c r="O217" s="197"/>
      <c r="P217" s="197"/>
      <c r="Q217" s="197"/>
      <c r="R217" s="197"/>
      <c r="S217" s="197"/>
      <c r="T217" s="198"/>
      <c r="AT217" s="199" t="s">
        <v>126</v>
      </c>
      <c r="AU217" s="199" t="s">
        <v>79</v>
      </c>
      <c r="AV217" s="11" t="s">
        <v>79</v>
      </c>
      <c r="AW217" s="11" t="s">
        <v>33</v>
      </c>
      <c r="AX217" s="11" t="s">
        <v>69</v>
      </c>
      <c r="AY217" s="199" t="s">
        <v>115</v>
      </c>
    </row>
    <row r="218" spans="2:51" s="11" customFormat="1" ht="13.5">
      <c r="B218" s="190"/>
      <c r="D218" s="186" t="s">
        <v>126</v>
      </c>
      <c r="E218" s="199" t="s">
        <v>5</v>
      </c>
      <c r="F218" s="210" t="s">
        <v>395</v>
      </c>
      <c r="H218" s="211">
        <v>54</v>
      </c>
      <c r="I218" s="195"/>
      <c r="L218" s="190"/>
      <c r="M218" s="196"/>
      <c r="N218" s="197"/>
      <c r="O218" s="197"/>
      <c r="P218" s="197"/>
      <c r="Q218" s="197"/>
      <c r="R218" s="197"/>
      <c r="S218" s="197"/>
      <c r="T218" s="198"/>
      <c r="AT218" s="199" t="s">
        <v>126</v>
      </c>
      <c r="AU218" s="199" t="s">
        <v>79</v>
      </c>
      <c r="AV218" s="11" t="s">
        <v>79</v>
      </c>
      <c r="AW218" s="11" t="s">
        <v>33</v>
      </c>
      <c r="AX218" s="11" t="s">
        <v>69</v>
      </c>
      <c r="AY218" s="199" t="s">
        <v>115</v>
      </c>
    </row>
    <row r="219" spans="2:51" s="12" customFormat="1" ht="13.5">
      <c r="B219" s="212"/>
      <c r="D219" s="191" t="s">
        <v>126</v>
      </c>
      <c r="E219" s="224" t="s">
        <v>5</v>
      </c>
      <c r="F219" s="225" t="s">
        <v>170</v>
      </c>
      <c r="H219" s="226">
        <v>315</v>
      </c>
      <c r="I219" s="216"/>
      <c r="L219" s="212"/>
      <c r="M219" s="217"/>
      <c r="N219" s="218"/>
      <c r="O219" s="218"/>
      <c r="P219" s="218"/>
      <c r="Q219" s="218"/>
      <c r="R219" s="218"/>
      <c r="S219" s="218"/>
      <c r="T219" s="219"/>
      <c r="AT219" s="220" t="s">
        <v>126</v>
      </c>
      <c r="AU219" s="220" t="s">
        <v>79</v>
      </c>
      <c r="AV219" s="12" t="s">
        <v>122</v>
      </c>
      <c r="AW219" s="12" t="s">
        <v>33</v>
      </c>
      <c r="AX219" s="12" t="s">
        <v>77</v>
      </c>
      <c r="AY219" s="220" t="s">
        <v>115</v>
      </c>
    </row>
    <row r="220" spans="2:65" s="1" customFormat="1" ht="22.5" customHeight="1">
      <c r="B220" s="173"/>
      <c r="C220" s="200" t="s">
        <v>396</v>
      </c>
      <c r="D220" s="200" t="s">
        <v>143</v>
      </c>
      <c r="E220" s="201" t="s">
        <v>397</v>
      </c>
      <c r="F220" s="202" t="s">
        <v>398</v>
      </c>
      <c r="G220" s="203" t="s">
        <v>267</v>
      </c>
      <c r="H220" s="204">
        <v>261</v>
      </c>
      <c r="I220" s="205"/>
      <c r="J220" s="206">
        <f>ROUND(I220*H220,2)</f>
        <v>0</v>
      </c>
      <c r="K220" s="202" t="s">
        <v>121</v>
      </c>
      <c r="L220" s="207"/>
      <c r="M220" s="208" t="s">
        <v>5</v>
      </c>
      <c r="N220" s="209" t="s">
        <v>40</v>
      </c>
      <c r="O220" s="41"/>
      <c r="P220" s="183">
        <f>O220*H220</f>
        <v>0</v>
      </c>
      <c r="Q220" s="183">
        <v>0.0821</v>
      </c>
      <c r="R220" s="183">
        <f>Q220*H220</f>
        <v>21.4281</v>
      </c>
      <c r="S220" s="183">
        <v>0</v>
      </c>
      <c r="T220" s="184">
        <f>S220*H220</f>
        <v>0</v>
      </c>
      <c r="AR220" s="23" t="s">
        <v>147</v>
      </c>
      <c r="AT220" s="23" t="s">
        <v>143</v>
      </c>
      <c r="AU220" s="23" t="s">
        <v>79</v>
      </c>
      <c r="AY220" s="23" t="s">
        <v>115</v>
      </c>
      <c r="BE220" s="185">
        <f>IF(N220="základní",J220,0)</f>
        <v>0</v>
      </c>
      <c r="BF220" s="185">
        <f>IF(N220="snížená",J220,0)</f>
        <v>0</v>
      </c>
      <c r="BG220" s="185">
        <f>IF(N220="zákl. přenesená",J220,0)</f>
        <v>0</v>
      </c>
      <c r="BH220" s="185">
        <f>IF(N220="sníž. přenesená",J220,0)</f>
        <v>0</v>
      </c>
      <c r="BI220" s="185">
        <f>IF(N220="nulová",J220,0)</f>
        <v>0</v>
      </c>
      <c r="BJ220" s="23" t="s">
        <v>77</v>
      </c>
      <c r="BK220" s="185">
        <f>ROUND(I220*H220,2)</f>
        <v>0</v>
      </c>
      <c r="BL220" s="23" t="s">
        <v>122</v>
      </c>
      <c r="BM220" s="23" t="s">
        <v>399</v>
      </c>
    </row>
    <row r="221" spans="2:65" s="1" customFormat="1" ht="22.5" customHeight="1">
      <c r="B221" s="173"/>
      <c r="C221" s="200" t="s">
        <v>400</v>
      </c>
      <c r="D221" s="200" t="s">
        <v>143</v>
      </c>
      <c r="E221" s="201" t="s">
        <v>401</v>
      </c>
      <c r="F221" s="202" t="s">
        <v>402</v>
      </c>
      <c r="G221" s="203" t="s">
        <v>267</v>
      </c>
      <c r="H221" s="204">
        <v>54</v>
      </c>
      <c r="I221" s="205"/>
      <c r="J221" s="206">
        <f>ROUND(I221*H221,2)</f>
        <v>0</v>
      </c>
      <c r="K221" s="202" t="s">
        <v>121</v>
      </c>
      <c r="L221" s="207"/>
      <c r="M221" s="208" t="s">
        <v>5</v>
      </c>
      <c r="N221" s="209" t="s">
        <v>40</v>
      </c>
      <c r="O221" s="41"/>
      <c r="P221" s="183">
        <f>O221*H221</f>
        <v>0</v>
      </c>
      <c r="Q221" s="183">
        <v>0.0483</v>
      </c>
      <c r="R221" s="183">
        <f>Q221*H221</f>
        <v>2.6082</v>
      </c>
      <c r="S221" s="183">
        <v>0</v>
      </c>
      <c r="T221" s="184">
        <f>S221*H221</f>
        <v>0</v>
      </c>
      <c r="AR221" s="23" t="s">
        <v>147</v>
      </c>
      <c r="AT221" s="23" t="s">
        <v>143</v>
      </c>
      <c r="AU221" s="23" t="s">
        <v>79</v>
      </c>
      <c r="AY221" s="23" t="s">
        <v>115</v>
      </c>
      <c r="BE221" s="185">
        <f>IF(N221="základní",J221,0)</f>
        <v>0</v>
      </c>
      <c r="BF221" s="185">
        <f>IF(N221="snížená",J221,0)</f>
        <v>0</v>
      </c>
      <c r="BG221" s="185">
        <f>IF(N221="zákl. přenesená",J221,0)</f>
        <v>0</v>
      </c>
      <c r="BH221" s="185">
        <f>IF(N221="sníž. přenesená",J221,0)</f>
        <v>0</v>
      </c>
      <c r="BI221" s="185">
        <f>IF(N221="nulová",J221,0)</f>
        <v>0</v>
      </c>
      <c r="BJ221" s="23" t="s">
        <v>77</v>
      </c>
      <c r="BK221" s="185">
        <f>ROUND(I221*H221,2)</f>
        <v>0</v>
      </c>
      <c r="BL221" s="23" t="s">
        <v>122</v>
      </c>
      <c r="BM221" s="23" t="s">
        <v>403</v>
      </c>
    </row>
    <row r="222" spans="2:65" s="1" customFormat="1" ht="44.25" customHeight="1">
      <c r="B222" s="173"/>
      <c r="C222" s="174" t="s">
        <v>404</v>
      </c>
      <c r="D222" s="174" t="s">
        <v>117</v>
      </c>
      <c r="E222" s="175" t="s">
        <v>405</v>
      </c>
      <c r="F222" s="176" t="s">
        <v>406</v>
      </c>
      <c r="G222" s="177" t="s">
        <v>259</v>
      </c>
      <c r="H222" s="178">
        <v>15</v>
      </c>
      <c r="I222" s="179"/>
      <c r="J222" s="180">
        <f>ROUND(I222*H222,2)</f>
        <v>0</v>
      </c>
      <c r="K222" s="176" t="s">
        <v>121</v>
      </c>
      <c r="L222" s="40"/>
      <c r="M222" s="181" t="s">
        <v>5</v>
      </c>
      <c r="N222" s="182" t="s">
        <v>40</v>
      </c>
      <c r="O222" s="41"/>
      <c r="P222" s="183">
        <f>O222*H222</f>
        <v>0</v>
      </c>
      <c r="Q222" s="183">
        <v>0.1295</v>
      </c>
      <c r="R222" s="183">
        <f>Q222*H222</f>
        <v>1.9425000000000001</v>
      </c>
      <c r="S222" s="183">
        <v>0</v>
      </c>
      <c r="T222" s="184">
        <f>S222*H222</f>
        <v>0</v>
      </c>
      <c r="AR222" s="23" t="s">
        <v>122</v>
      </c>
      <c r="AT222" s="23" t="s">
        <v>117</v>
      </c>
      <c r="AU222" s="23" t="s">
        <v>79</v>
      </c>
      <c r="AY222" s="23" t="s">
        <v>115</v>
      </c>
      <c r="BE222" s="185">
        <f>IF(N222="základní",J222,0)</f>
        <v>0</v>
      </c>
      <c r="BF222" s="185">
        <f>IF(N222="snížená",J222,0)</f>
        <v>0</v>
      </c>
      <c r="BG222" s="185">
        <f>IF(N222="zákl. přenesená",J222,0)</f>
        <v>0</v>
      </c>
      <c r="BH222" s="185">
        <f>IF(N222="sníž. přenesená",J222,0)</f>
        <v>0</v>
      </c>
      <c r="BI222" s="185">
        <f>IF(N222="nulová",J222,0)</f>
        <v>0</v>
      </c>
      <c r="BJ222" s="23" t="s">
        <v>77</v>
      </c>
      <c r="BK222" s="185">
        <f>ROUND(I222*H222,2)</f>
        <v>0</v>
      </c>
      <c r="BL222" s="23" t="s">
        <v>122</v>
      </c>
      <c r="BM222" s="23" t="s">
        <v>407</v>
      </c>
    </row>
    <row r="223" spans="2:47" s="1" customFormat="1" ht="94.5">
      <c r="B223" s="40"/>
      <c r="D223" s="186" t="s">
        <v>124</v>
      </c>
      <c r="F223" s="187" t="s">
        <v>408</v>
      </c>
      <c r="I223" s="188"/>
      <c r="L223" s="40"/>
      <c r="M223" s="189"/>
      <c r="N223" s="41"/>
      <c r="O223" s="41"/>
      <c r="P223" s="41"/>
      <c r="Q223" s="41"/>
      <c r="R223" s="41"/>
      <c r="S223" s="41"/>
      <c r="T223" s="69"/>
      <c r="AT223" s="23" t="s">
        <v>124</v>
      </c>
      <c r="AU223" s="23" t="s">
        <v>79</v>
      </c>
    </row>
    <row r="224" spans="2:51" s="11" customFormat="1" ht="13.5">
      <c r="B224" s="190"/>
      <c r="D224" s="191" t="s">
        <v>126</v>
      </c>
      <c r="E224" s="192" t="s">
        <v>5</v>
      </c>
      <c r="F224" s="193" t="s">
        <v>409</v>
      </c>
      <c r="H224" s="194">
        <v>15</v>
      </c>
      <c r="I224" s="195"/>
      <c r="L224" s="190"/>
      <c r="M224" s="196"/>
      <c r="N224" s="197"/>
      <c r="O224" s="197"/>
      <c r="P224" s="197"/>
      <c r="Q224" s="197"/>
      <c r="R224" s="197"/>
      <c r="S224" s="197"/>
      <c r="T224" s="198"/>
      <c r="AT224" s="199" t="s">
        <v>126</v>
      </c>
      <c r="AU224" s="199" t="s">
        <v>79</v>
      </c>
      <c r="AV224" s="11" t="s">
        <v>79</v>
      </c>
      <c r="AW224" s="11" t="s">
        <v>33</v>
      </c>
      <c r="AX224" s="11" t="s">
        <v>77</v>
      </c>
      <c r="AY224" s="199" t="s">
        <v>115</v>
      </c>
    </row>
    <row r="225" spans="2:65" s="1" customFormat="1" ht="22.5" customHeight="1">
      <c r="B225" s="173"/>
      <c r="C225" s="200" t="s">
        <v>410</v>
      </c>
      <c r="D225" s="200" t="s">
        <v>143</v>
      </c>
      <c r="E225" s="201" t="s">
        <v>411</v>
      </c>
      <c r="F225" s="202" t="s">
        <v>412</v>
      </c>
      <c r="G225" s="203" t="s">
        <v>267</v>
      </c>
      <c r="H225" s="204">
        <v>15</v>
      </c>
      <c r="I225" s="205"/>
      <c r="J225" s="206">
        <f>ROUND(I225*H225,2)</f>
        <v>0</v>
      </c>
      <c r="K225" s="202" t="s">
        <v>121</v>
      </c>
      <c r="L225" s="207"/>
      <c r="M225" s="208" t="s">
        <v>5</v>
      </c>
      <c r="N225" s="209" t="s">
        <v>40</v>
      </c>
      <c r="O225" s="41"/>
      <c r="P225" s="183">
        <f>O225*H225</f>
        <v>0</v>
      </c>
      <c r="Q225" s="183">
        <v>0.055</v>
      </c>
      <c r="R225" s="183">
        <f>Q225*H225</f>
        <v>0.825</v>
      </c>
      <c r="S225" s="183">
        <v>0</v>
      </c>
      <c r="T225" s="184">
        <f>S225*H225</f>
        <v>0</v>
      </c>
      <c r="AR225" s="23" t="s">
        <v>147</v>
      </c>
      <c r="AT225" s="23" t="s">
        <v>143</v>
      </c>
      <c r="AU225" s="23" t="s">
        <v>79</v>
      </c>
      <c r="AY225" s="23" t="s">
        <v>115</v>
      </c>
      <c r="BE225" s="185">
        <f>IF(N225="základní",J225,0)</f>
        <v>0</v>
      </c>
      <c r="BF225" s="185">
        <f>IF(N225="snížená",J225,0)</f>
        <v>0</v>
      </c>
      <c r="BG225" s="185">
        <f>IF(N225="zákl. přenesená",J225,0)</f>
        <v>0</v>
      </c>
      <c r="BH225" s="185">
        <f>IF(N225="sníž. přenesená",J225,0)</f>
        <v>0</v>
      </c>
      <c r="BI225" s="185">
        <f>IF(N225="nulová",J225,0)</f>
        <v>0</v>
      </c>
      <c r="BJ225" s="23" t="s">
        <v>77</v>
      </c>
      <c r="BK225" s="185">
        <f>ROUND(I225*H225,2)</f>
        <v>0</v>
      </c>
      <c r="BL225" s="23" t="s">
        <v>122</v>
      </c>
      <c r="BM225" s="23" t="s">
        <v>413</v>
      </c>
    </row>
    <row r="226" spans="2:65" s="1" customFormat="1" ht="31.5" customHeight="1">
      <c r="B226" s="173"/>
      <c r="C226" s="174" t="s">
        <v>414</v>
      </c>
      <c r="D226" s="174" t="s">
        <v>117</v>
      </c>
      <c r="E226" s="175" t="s">
        <v>415</v>
      </c>
      <c r="F226" s="176" t="s">
        <v>416</v>
      </c>
      <c r="G226" s="177" t="s">
        <v>259</v>
      </c>
      <c r="H226" s="178">
        <v>48</v>
      </c>
      <c r="I226" s="179"/>
      <c r="J226" s="180">
        <f>ROUND(I226*H226,2)</f>
        <v>0</v>
      </c>
      <c r="K226" s="176" t="s">
        <v>121</v>
      </c>
      <c r="L226" s="40"/>
      <c r="M226" s="181" t="s">
        <v>5</v>
      </c>
      <c r="N226" s="182" t="s">
        <v>40</v>
      </c>
      <c r="O226" s="41"/>
      <c r="P226" s="183">
        <f>O226*H226</f>
        <v>0</v>
      </c>
      <c r="Q226" s="183">
        <v>1E-05</v>
      </c>
      <c r="R226" s="183">
        <f>Q226*H226</f>
        <v>0.00048000000000000007</v>
      </c>
      <c r="S226" s="183">
        <v>0</v>
      </c>
      <c r="T226" s="184">
        <f>S226*H226</f>
        <v>0</v>
      </c>
      <c r="AR226" s="23" t="s">
        <v>122</v>
      </c>
      <c r="AT226" s="23" t="s">
        <v>117</v>
      </c>
      <c r="AU226" s="23" t="s">
        <v>79</v>
      </c>
      <c r="AY226" s="23" t="s">
        <v>115</v>
      </c>
      <c r="BE226" s="185">
        <f>IF(N226="základní",J226,0)</f>
        <v>0</v>
      </c>
      <c r="BF226" s="185">
        <f>IF(N226="snížená",J226,0)</f>
        <v>0</v>
      </c>
      <c r="BG226" s="185">
        <f>IF(N226="zákl. přenesená",J226,0)</f>
        <v>0</v>
      </c>
      <c r="BH226" s="185">
        <f>IF(N226="sníž. přenesená",J226,0)</f>
        <v>0</v>
      </c>
      <c r="BI226" s="185">
        <f>IF(N226="nulová",J226,0)</f>
        <v>0</v>
      </c>
      <c r="BJ226" s="23" t="s">
        <v>77</v>
      </c>
      <c r="BK226" s="185">
        <f>ROUND(I226*H226,2)</f>
        <v>0</v>
      </c>
      <c r="BL226" s="23" t="s">
        <v>122</v>
      </c>
      <c r="BM226" s="23" t="s">
        <v>417</v>
      </c>
    </row>
    <row r="227" spans="2:47" s="1" customFormat="1" ht="27">
      <c r="B227" s="40"/>
      <c r="D227" s="186" t="s">
        <v>124</v>
      </c>
      <c r="F227" s="187" t="s">
        <v>418</v>
      </c>
      <c r="I227" s="188"/>
      <c r="L227" s="40"/>
      <c r="M227" s="189"/>
      <c r="N227" s="41"/>
      <c r="O227" s="41"/>
      <c r="P227" s="41"/>
      <c r="Q227" s="41"/>
      <c r="R227" s="41"/>
      <c r="S227" s="41"/>
      <c r="T227" s="69"/>
      <c r="AT227" s="23" t="s">
        <v>124</v>
      </c>
      <c r="AU227" s="23" t="s">
        <v>79</v>
      </c>
    </row>
    <row r="228" spans="2:51" s="11" customFormat="1" ht="13.5">
      <c r="B228" s="190"/>
      <c r="D228" s="191" t="s">
        <v>126</v>
      </c>
      <c r="E228" s="192" t="s">
        <v>5</v>
      </c>
      <c r="F228" s="193" t="s">
        <v>419</v>
      </c>
      <c r="H228" s="194">
        <v>48</v>
      </c>
      <c r="I228" s="195"/>
      <c r="L228" s="190"/>
      <c r="M228" s="196"/>
      <c r="N228" s="197"/>
      <c r="O228" s="197"/>
      <c r="P228" s="197"/>
      <c r="Q228" s="197"/>
      <c r="R228" s="197"/>
      <c r="S228" s="197"/>
      <c r="T228" s="198"/>
      <c r="AT228" s="199" t="s">
        <v>126</v>
      </c>
      <c r="AU228" s="199" t="s">
        <v>79</v>
      </c>
      <c r="AV228" s="11" t="s">
        <v>79</v>
      </c>
      <c r="AW228" s="11" t="s">
        <v>33</v>
      </c>
      <c r="AX228" s="11" t="s">
        <v>77</v>
      </c>
      <c r="AY228" s="199" t="s">
        <v>115</v>
      </c>
    </row>
    <row r="229" spans="2:65" s="1" customFormat="1" ht="44.25" customHeight="1">
      <c r="B229" s="173"/>
      <c r="C229" s="174" t="s">
        <v>420</v>
      </c>
      <c r="D229" s="174" t="s">
        <v>117</v>
      </c>
      <c r="E229" s="175" t="s">
        <v>421</v>
      </c>
      <c r="F229" s="176" t="s">
        <v>422</v>
      </c>
      <c r="G229" s="177" t="s">
        <v>259</v>
      </c>
      <c r="H229" s="178">
        <v>48</v>
      </c>
      <c r="I229" s="179"/>
      <c r="J229" s="180">
        <f>ROUND(I229*H229,2)</f>
        <v>0</v>
      </c>
      <c r="K229" s="176" t="s">
        <v>121</v>
      </c>
      <c r="L229" s="40"/>
      <c r="M229" s="181" t="s">
        <v>5</v>
      </c>
      <c r="N229" s="182" t="s">
        <v>40</v>
      </c>
      <c r="O229" s="41"/>
      <c r="P229" s="183">
        <f>O229*H229</f>
        <v>0</v>
      </c>
      <c r="Q229" s="183">
        <v>0.00034</v>
      </c>
      <c r="R229" s="183">
        <f>Q229*H229</f>
        <v>0.01632</v>
      </c>
      <c r="S229" s="183">
        <v>0</v>
      </c>
      <c r="T229" s="184">
        <f>S229*H229</f>
        <v>0</v>
      </c>
      <c r="AR229" s="23" t="s">
        <v>122</v>
      </c>
      <c r="AT229" s="23" t="s">
        <v>117</v>
      </c>
      <c r="AU229" s="23" t="s">
        <v>79</v>
      </c>
      <c r="AY229" s="23" t="s">
        <v>115</v>
      </c>
      <c r="BE229" s="185">
        <f>IF(N229="základní",J229,0)</f>
        <v>0</v>
      </c>
      <c r="BF229" s="185">
        <f>IF(N229="snížená",J229,0)</f>
        <v>0</v>
      </c>
      <c r="BG229" s="185">
        <f>IF(N229="zákl. přenesená",J229,0)</f>
        <v>0</v>
      </c>
      <c r="BH229" s="185">
        <f>IF(N229="sníž. přenesená",J229,0)</f>
        <v>0</v>
      </c>
      <c r="BI229" s="185">
        <f>IF(N229="nulová",J229,0)</f>
        <v>0</v>
      </c>
      <c r="BJ229" s="23" t="s">
        <v>77</v>
      </c>
      <c r="BK229" s="185">
        <f>ROUND(I229*H229,2)</f>
        <v>0</v>
      </c>
      <c r="BL229" s="23" t="s">
        <v>122</v>
      </c>
      <c r="BM229" s="23" t="s">
        <v>423</v>
      </c>
    </row>
    <row r="230" spans="2:47" s="1" customFormat="1" ht="40.5">
      <c r="B230" s="40"/>
      <c r="D230" s="186" t="s">
        <v>124</v>
      </c>
      <c r="F230" s="187" t="s">
        <v>424</v>
      </c>
      <c r="I230" s="188"/>
      <c r="L230" s="40"/>
      <c r="M230" s="189"/>
      <c r="N230" s="41"/>
      <c r="O230" s="41"/>
      <c r="P230" s="41"/>
      <c r="Q230" s="41"/>
      <c r="R230" s="41"/>
      <c r="S230" s="41"/>
      <c r="T230" s="69"/>
      <c r="AT230" s="23" t="s">
        <v>124</v>
      </c>
      <c r="AU230" s="23" t="s">
        <v>79</v>
      </c>
    </row>
    <row r="231" spans="2:51" s="11" customFormat="1" ht="13.5">
      <c r="B231" s="190"/>
      <c r="D231" s="186" t="s">
        <v>126</v>
      </c>
      <c r="E231" s="199" t="s">
        <v>5</v>
      </c>
      <c r="F231" s="210" t="s">
        <v>419</v>
      </c>
      <c r="H231" s="211">
        <v>48</v>
      </c>
      <c r="I231" s="195"/>
      <c r="L231" s="190"/>
      <c r="M231" s="196"/>
      <c r="N231" s="197"/>
      <c r="O231" s="197"/>
      <c r="P231" s="197"/>
      <c r="Q231" s="197"/>
      <c r="R231" s="197"/>
      <c r="S231" s="197"/>
      <c r="T231" s="198"/>
      <c r="AT231" s="199" t="s">
        <v>126</v>
      </c>
      <c r="AU231" s="199" t="s">
        <v>79</v>
      </c>
      <c r="AV231" s="11" t="s">
        <v>79</v>
      </c>
      <c r="AW231" s="11" t="s">
        <v>33</v>
      </c>
      <c r="AX231" s="11" t="s">
        <v>77</v>
      </c>
      <c r="AY231" s="199" t="s">
        <v>115</v>
      </c>
    </row>
    <row r="232" spans="2:63" s="10" customFormat="1" ht="29.85" customHeight="1">
      <c r="B232" s="159"/>
      <c r="D232" s="170" t="s">
        <v>68</v>
      </c>
      <c r="E232" s="171" t="s">
        <v>425</v>
      </c>
      <c r="F232" s="171" t="s">
        <v>426</v>
      </c>
      <c r="I232" s="162"/>
      <c r="J232" s="172">
        <f>BK232</f>
        <v>0</v>
      </c>
      <c r="L232" s="159"/>
      <c r="M232" s="164"/>
      <c r="N232" s="165"/>
      <c r="O232" s="165"/>
      <c r="P232" s="166">
        <f>P233</f>
        <v>0</v>
      </c>
      <c r="Q232" s="165"/>
      <c r="R232" s="166">
        <f>R233</f>
        <v>0</v>
      </c>
      <c r="S232" s="165"/>
      <c r="T232" s="167">
        <f>T233</f>
        <v>0</v>
      </c>
      <c r="AR232" s="160" t="s">
        <v>77</v>
      </c>
      <c r="AT232" s="168" t="s">
        <v>68</v>
      </c>
      <c r="AU232" s="168" t="s">
        <v>77</v>
      </c>
      <c r="AY232" s="160" t="s">
        <v>115</v>
      </c>
      <c r="BK232" s="169">
        <f>BK233</f>
        <v>0</v>
      </c>
    </row>
    <row r="233" spans="2:65" s="1" customFormat="1" ht="31.5" customHeight="1">
      <c r="B233" s="173"/>
      <c r="C233" s="174" t="s">
        <v>427</v>
      </c>
      <c r="D233" s="174" t="s">
        <v>117</v>
      </c>
      <c r="E233" s="175" t="s">
        <v>428</v>
      </c>
      <c r="F233" s="176" t="s">
        <v>429</v>
      </c>
      <c r="G233" s="177" t="s">
        <v>146</v>
      </c>
      <c r="H233" s="178">
        <v>471.736</v>
      </c>
      <c r="I233" s="179"/>
      <c r="J233" s="180">
        <f>ROUND(I233*H233,2)</f>
        <v>0</v>
      </c>
      <c r="K233" s="176" t="s">
        <v>121</v>
      </c>
      <c r="L233" s="40"/>
      <c r="M233" s="181" t="s">
        <v>5</v>
      </c>
      <c r="N233" s="236" t="s">
        <v>40</v>
      </c>
      <c r="O233" s="237"/>
      <c r="P233" s="238">
        <f>O233*H233</f>
        <v>0</v>
      </c>
      <c r="Q233" s="238">
        <v>0</v>
      </c>
      <c r="R233" s="238">
        <f>Q233*H233</f>
        <v>0</v>
      </c>
      <c r="S233" s="238">
        <v>0</v>
      </c>
      <c r="T233" s="239">
        <f>S233*H233</f>
        <v>0</v>
      </c>
      <c r="AR233" s="23" t="s">
        <v>122</v>
      </c>
      <c r="AT233" s="23" t="s">
        <v>117</v>
      </c>
      <c r="AU233" s="23" t="s">
        <v>79</v>
      </c>
      <c r="AY233" s="23" t="s">
        <v>115</v>
      </c>
      <c r="BE233" s="185">
        <f>IF(N233="základní",J233,0)</f>
        <v>0</v>
      </c>
      <c r="BF233" s="185">
        <f>IF(N233="snížená",J233,0)</f>
        <v>0</v>
      </c>
      <c r="BG233" s="185">
        <f>IF(N233="zákl. přenesená",J233,0)</f>
        <v>0</v>
      </c>
      <c r="BH233" s="185">
        <f>IF(N233="sníž. přenesená",J233,0)</f>
        <v>0</v>
      </c>
      <c r="BI233" s="185">
        <f>IF(N233="nulová",J233,0)</f>
        <v>0</v>
      </c>
      <c r="BJ233" s="23" t="s">
        <v>77</v>
      </c>
      <c r="BK233" s="185">
        <f>ROUND(I233*H233,2)</f>
        <v>0</v>
      </c>
      <c r="BL233" s="23" t="s">
        <v>122</v>
      </c>
      <c r="BM233" s="23" t="s">
        <v>430</v>
      </c>
    </row>
    <row r="234" spans="2:12" s="1" customFormat="1" ht="6.95" customHeight="1">
      <c r="B234" s="55"/>
      <c r="C234" s="56"/>
      <c r="D234" s="56"/>
      <c r="E234" s="56"/>
      <c r="F234" s="56"/>
      <c r="G234" s="56"/>
      <c r="H234" s="56"/>
      <c r="I234" s="126"/>
      <c r="J234" s="56"/>
      <c r="K234" s="56"/>
      <c r="L234" s="40"/>
    </row>
  </sheetData>
  <autoFilter ref="C83:K233"/>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40" customWidth="1"/>
    <col min="2" max="2" width="1.66796875" style="240" customWidth="1"/>
    <col min="3" max="4" width="5" style="240" customWidth="1"/>
    <col min="5" max="5" width="11.66015625" style="240" customWidth="1"/>
    <col min="6" max="6" width="9.16015625" style="240" customWidth="1"/>
    <col min="7" max="7" width="5" style="240" customWidth="1"/>
    <col min="8" max="8" width="77.83203125" style="240" customWidth="1"/>
    <col min="9" max="10" width="20" style="240" customWidth="1"/>
    <col min="11" max="11" width="1.66796875" style="240" customWidth="1"/>
  </cols>
  <sheetData>
    <row r="1" ht="37.5" customHeight="1"/>
    <row r="2" spans="2:11" ht="7.5" customHeight="1">
      <c r="B2" s="241"/>
      <c r="C2" s="242"/>
      <c r="D2" s="242"/>
      <c r="E2" s="242"/>
      <c r="F2" s="242"/>
      <c r="G2" s="242"/>
      <c r="H2" s="242"/>
      <c r="I2" s="242"/>
      <c r="J2" s="242"/>
      <c r="K2" s="243"/>
    </row>
    <row r="3" spans="2:11" s="14" customFormat="1" ht="45" customHeight="1">
      <c r="B3" s="244"/>
      <c r="C3" s="366" t="s">
        <v>431</v>
      </c>
      <c r="D3" s="366"/>
      <c r="E3" s="366"/>
      <c r="F3" s="366"/>
      <c r="G3" s="366"/>
      <c r="H3" s="366"/>
      <c r="I3" s="366"/>
      <c r="J3" s="366"/>
      <c r="K3" s="245"/>
    </row>
    <row r="4" spans="2:11" ht="25.5" customHeight="1">
      <c r="B4" s="246"/>
      <c r="C4" s="370" t="s">
        <v>432</v>
      </c>
      <c r="D4" s="370"/>
      <c r="E4" s="370"/>
      <c r="F4" s="370"/>
      <c r="G4" s="370"/>
      <c r="H4" s="370"/>
      <c r="I4" s="370"/>
      <c r="J4" s="370"/>
      <c r="K4" s="247"/>
    </row>
    <row r="5" spans="2:11" ht="5.25" customHeight="1">
      <c r="B5" s="246"/>
      <c r="C5" s="248"/>
      <c r="D5" s="248"/>
      <c r="E5" s="248"/>
      <c r="F5" s="248"/>
      <c r="G5" s="248"/>
      <c r="H5" s="248"/>
      <c r="I5" s="248"/>
      <c r="J5" s="248"/>
      <c r="K5" s="247"/>
    </row>
    <row r="6" spans="2:11" ht="15" customHeight="1">
      <c r="B6" s="246"/>
      <c r="C6" s="369" t="s">
        <v>433</v>
      </c>
      <c r="D6" s="369"/>
      <c r="E6" s="369"/>
      <c r="F6" s="369"/>
      <c r="G6" s="369"/>
      <c r="H6" s="369"/>
      <c r="I6" s="369"/>
      <c r="J6" s="369"/>
      <c r="K6" s="247"/>
    </row>
    <row r="7" spans="2:11" ht="15" customHeight="1">
      <c r="B7" s="250"/>
      <c r="C7" s="369" t="s">
        <v>434</v>
      </c>
      <c r="D7" s="369"/>
      <c r="E7" s="369"/>
      <c r="F7" s="369"/>
      <c r="G7" s="369"/>
      <c r="H7" s="369"/>
      <c r="I7" s="369"/>
      <c r="J7" s="369"/>
      <c r="K7" s="247"/>
    </row>
    <row r="8" spans="2:11" ht="12.75" customHeight="1">
      <c r="B8" s="250"/>
      <c r="C8" s="249"/>
      <c r="D8" s="249"/>
      <c r="E8" s="249"/>
      <c r="F8" s="249"/>
      <c r="G8" s="249"/>
      <c r="H8" s="249"/>
      <c r="I8" s="249"/>
      <c r="J8" s="249"/>
      <c r="K8" s="247"/>
    </row>
    <row r="9" spans="2:11" ht="15" customHeight="1">
      <c r="B9" s="250"/>
      <c r="C9" s="369" t="s">
        <v>435</v>
      </c>
      <c r="D9" s="369"/>
      <c r="E9" s="369"/>
      <c r="F9" s="369"/>
      <c r="G9" s="369"/>
      <c r="H9" s="369"/>
      <c r="I9" s="369"/>
      <c r="J9" s="369"/>
      <c r="K9" s="247"/>
    </row>
    <row r="10" spans="2:11" ht="15" customHeight="1">
      <c r="B10" s="250"/>
      <c r="C10" s="249"/>
      <c r="D10" s="369" t="s">
        <v>436</v>
      </c>
      <c r="E10" s="369"/>
      <c r="F10" s="369"/>
      <c r="G10" s="369"/>
      <c r="H10" s="369"/>
      <c r="I10" s="369"/>
      <c r="J10" s="369"/>
      <c r="K10" s="247"/>
    </row>
    <row r="11" spans="2:11" ht="15" customHeight="1">
      <c r="B11" s="250"/>
      <c r="C11" s="251"/>
      <c r="D11" s="369" t="s">
        <v>437</v>
      </c>
      <c r="E11" s="369"/>
      <c r="F11" s="369"/>
      <c r="G11" s="369"/>
      <c r="H11" s="369"/>
      <c r="I11" s="369"/>
      <c r="J11" s="369"/>
      <c r="K11" s="247"/>
    </row>
    <row r="12" spans="2:11" ht="12.75" customHeight="1">
      <c r="B12" s="250"/>
      <c r="C12" s="251"/>
      <c r="D12" s="251"/>
      <c r="E12" s="251"/>
      <c r="F12" s="251"/>
      <c r="G12" s="251"/>
      <c r="H12" s="251"/>
      <c r="I12" s="251"/>
      <c r="J12" s="251"/>
      <c r="K12" s="247"/>
    </row>
    <row r="13" spans="2:11" ht="15" customHeight="1">
      <c r="B13" s="250"/>
      <c r="C13" s="251"/>
      <c r="D13" s="369" t="s">
        <v>438</v>
      </c>
      <c r="E13" s="369"/>
      <c r="F13" s="369"/>
      <c r="G13" s="369"/>
      <c r="H13" s="369"/>
      <c r="I13" s="369"/>
      <c r="J13" s="369"/>
      <c r="K13" s="247"/>
    </row>
    <row r="14" spans="2:11" ht="15" customHeight="1">
      <c r="B14" s="250"/>
      <c r="C14" s="251"/>
      <c r="D14" s="369" t="s">
        <v>439</v>
      </c>
      <c r="E14" s="369"/>
      <c r="F14" s="369"/>
      <c r="G14" s="369"/>
      <c r="H14" s="369"/>
      <c r="I14" s="369"/>
      <c r="J14" s="369"/>
      <c r="K14" s="247"/>
    </row>
    <row r="15" spans="2:11" ht="15" customHeight="1">
      <c r="B15" s="250"/>
      <c r="C15" s="251"/>
      <c r="D15" s="369" t="s">
        <v>440</v>
      </c>
      <c r="E15" s="369"/>
      <c r="F15" s="369"/>
      <c r="G15" s="369"/>
      <c r="H15" s="369"/>
      <c r="I15" s="369"/>
      <c r="J15" s="369"/>
      <c r="K15" s="247"/>
    </row>
    <row r="16" spans="2:11" ht="15" customHeight="1">
      <c r="B16" s="250"/>
      <c r="C16" s="251"/>
      <c r="D16" s="251"/>
      <c r="E16" s="252" t="s">
        <v>76</v>
      </c>
      <c r="F16" s="369" t="s">
        <v>441</v>
      </c>
      <c r="G16" s="369"/>
      <c r="H16" s="369"/>
      <c r="I16" s="369"/>
      <c r="J16" s="369"/>
      <c r="K16" s="247"/>
    </row>
    <row r="17" spans="2:11" ht="15" customHeight="1">
      <c r="B17" s="250"/>
      <c r="C17" s="251"/>
      <c r="D17" s="251"/>
      <c r="E17" s="252" t="s">
        <v>442</v>
      </c>
      <c r="F17" s="369" t="s">
        <v>443</v>
      </c>
      <c r="G17" s="369"/>
      <c r="H17" s="369"/>
      <c r="I17" s="369"/>
      <c r="J17" s="369"/>
      <c r="K17" s="247"/>
    </row>
    <row r="18" spans="2:11" ht="15" customHeight="1">
      <c r="B18" s="250"/>
      <c r="C18" s="251"/>
      <c r="D18" s="251"/>
      <c r="E18" s="252" t="s">
        <v>444</v>
      </c>
      <c r="F18" s="369" t="s">
        <v>445</v>
      </c>
      <c r="G18" s="369"/>
      <c r="H18" s="369"/>
      <c r="I18" s="369"/>
      <c r="J18" s="369"/>
      <c r="K18" s="247"/>
    </row>
    <row r="19" spans="2:11" ht="15" customHeight="1">
      <c r="B19" s="250"/>
      <c r="C19" s="251"/>
      <c r="D19" s="251"/>
      <c r="E19" s="252" t="s">
        <v>446</v>
      </c>
      <c r="F19" s="369" t="s">
        <v>447</v>
      </c>
      <c r="G19" s="369"/>
      <c r="H19" s="369"/>
      <c r="I19" s="369"/>
      <c r="J19" s="369"/>
      <c r="K19" s="247"/>
    </row>
    <row r="20" spans="2:11" ht="15" customHeight="1">
      <c r="B20" s="250"/>
      <c r="C20" s="251"/>
      <c r="D20" s="251"/>
      <c r="E20" s="252" t="s">
        <v>448</v>
      </c>
      <c r="F20" s="369" t="s">
        <v>449</v>
      </c>
      <c r="G20" s="369"/>
      <c r="H20" s="369"/>
      <c r="I20" s="369"/>
      <c r="J20" s="369"/>
      <c r="K20" s="247"/>
    </row>
    <row r="21" spans="2:11" ht="15" customHeight="1">
      <c r="B21" s="250"/>
      <c r="C21" s="251"/>
      <c r="D21" s="251"/>
      <c r="E21" s="252" t="s">
        <v>450</v>
      </c>
      <c r="F21" s="369" t="s">
        <v>451</v>
      </c>
      <c r="G21" s="369"/>
      <c r="H21" s="369"/>
      <c r="I21" s="369"/>
      <c r="J21" s="369"/>
      <c r="K21" s="247"/>
    </row>
    <row r="22" spans="2:11" ht="12.75" customHeight="1">
      <c r="B22" s="250"/>
      <c r="C22" s="251"/>
      <c r="D22" s="251"/>
      <c r="E22" s="251"/>
      <c r="F22" s="251"/>
      <c r="G22" s="251"/>
      <c r="H22" s="251"/>
      <c r="I22" s="251"/>
      <c r="J22" s="251"/>
      <c r="K22" s="247"/>
    </row>
    <row r="23" spans="2:11" ht="15" customHeight="1">
      <c r="B23" s="250"/>
      <c r="C23" s="369" t="s">
        <v>452</v>
      </c>
      <c r="D23" s="369"/>
      <c r="E23" s="369"/>
      <c r="F23" s="369"/>
      <c r="G23" s="369"/>
      <c r="H23" s="369"/>
      <c r="I23" s="369"/>
      <c r="J23" s="369"/>
      <c r="K23" s="247"/>
    </row>
    <row r="24" spans="2:11" ht="15" customHeight="1">
      <c r="B24" s="250"/>
      <c r="C24" s="369" t="s">
        <v>453</v>
      </c>
      <c r="D24" s="369"/>
      <c r="E24" s="369"/>
      <c r="F24" s="369"/>
      <c r="G24" s="369"/>
      <c r="H24" s="369"/>
      <c r="I24" s="369"/>
      <c r="J24" s="369"/>
      <c r="K24" s="247"/>
    </row>
    <row r="25" spans="2:11" ht="15" customHeight="1">
      <c r="B25" s="250"/>
      <c r="C25" s="249"/>
      <c r="D25" s="369" t="s">
        <v>454</v>
      </c>
      <c r="E25" s="369"/>
      <c r="F25" s="369"/>
      <c r="G25" s="369"/>
      <c r="H25" s="369"/>
      <c r="I25" s="369"/>
      <c r="J25" s="369"/>
      <c r="K25" s="247"/>
    </row>
    <row r="26" spans="2:11" ht="15" customHeight="1">
      <c r="B26" s="250"/>
      <c r="C26" s="251"/>
      <c r="D26" s="369" t="s">
        <v>455</v>
      </c>
      <c r="E26" s="369"/>
      <c r="F26" s="369"/>
      <c r="G26" s="369"/>
      <c r="H26" s="369"/>
      <c r="I26" s="369"/>
      <c r="J26" s="369"/>
      <c r="K26" s="247"/>
    </row>
    <row r="27" spans="2:11" ht="12.75" customHeight="1">
      <c r="B27" s="250"/>
      <c r="C27" s="251"/>
      <c r="D27" s="251"/>
      <c r="E27" s="251"/>
      <c r="F27" s="251"/>
      <c r="G27" s="251"/>
      <c r="H27" s="251"/>
      <c r="I27" s="251"/>
      <c r="J27" s="251"/>
      <c r="K27" s="247"/>
    </row>
    <row r="28" spans="2:11" ht="15" customHeight="1">
      <c r="B28" s="250"/>
      <c r="C28" s="251"/>
      <c r="D28" s="369" t="s">
        <v>456</v>
      </c>
      <c r="E28" s="369"/>
      <c r="F28" s="369"/>
      <c r="G28" s="369"/>
      <c r="H28" s="369"/>
      <c r="I28" s="369"/>
      <c r="J28" s="369"/>
      <c r="K28" s="247"/>
    </row>
    <row r="29" spans="2:11" ht="15" customHeight="1">
      <c r="B29" s="250"/>
      <c r="C29" s="251"/>
      <c r="D29" s="369" t="s">
        <v>457</v>
      </c>
      <c r="E29" s="369"/>
      <c r="F29" s="369"/>
      <c r="G29" s="369"/>
      <c r="H29" s="369"/>
      <c r="I29" s="369"/>
      <c r="J29" s="369"/>
      <c r="K29" s="247"/>
    </row>
    <row r="30" spans="2:11" ht="12.75" customHeight="1">
      <c r="B30" s="250"/>
      <c r="C30" s="251"/>
      <c r="D30" s="251"/>
      <c r="E30" s="251"/>
      <c r="F30" s="251"/>
      <c r="G30" s="251"/>
      <c r="H30" s="251"/>
      <c r="I30" s="251"/>
      <c r="J30" s="251"/>
      <c r="K30" s="247"/>
    </row>
    <row r="31" spans="2:11" ht="15" customHeight="1">
      <c r="B31" s="250"/>
      <c r="C31" s="251"/>
      <c r="D31" s="369" t="s">
        <v>458</v>
      </c>
      <c r="E31" s="369"/>
      <c r="F31" s="369"/>
      <c r="G31" s="369"/>
      <c r="H31" s="369"/>
      <c r="I31" s="369"/>
      <c r="J31" s="369"/>
      <c r="K31" s="247"/>
    </row>
    <row r="32" spans="2:11" ht="15" customHeight="1">
      <c r="B32" s="250"/>
      <c r="C32" s="251"/>
      <c r="D32" s="369" t="s">
        <v>459</v>
      </c>
      <c r="E32" s="369"/>
      <c r="F32" s="369"/>
      <c r="G32" s="369"/>
      <c r="H32" s="369"/>
      <c r="I32" s="369"/>
      <c r="J32" s="369"/>
      <c r="K32" s="247"/>
    </row>
    <row r="33" spans="2:11" ht="15" customHeight="1">
      <c r="B33" s="250"/>
      <c r="C33" s="251"/>
      <c r="D33" s="369" t="s">
        <v>460</v>
      </c>
      <c r="E33" s="369"/>
      <c r="F33" s="369"/>
      <c r="G33" s="369"/>
      <c r="H33" s="369"/>
      <c r="I33" s="369"/>
      <c r="J33" s="369"/>
      <c r="K33" s="247"/>
    </row>
    <row r="34" spans="2:11" ht="15" customHeight="1">
      <c r="B34" s="250"/>
      <c r="C34" s="251"/>
      <c r="D34" s="249"/>
      <c r="E34" s="253" t="s">
        <v>100</v>
      </c>
      <c r="F34" s="249"/>
      <c r="G34" s="369" t="s">
        <v>461</v>
      </c>
      <c r="H34" s="369"/>
      <c r="I34" s="369"/>
      <c r="J34" s="369"/>
      <c r="K34" s="247"/>
    </row>
    <row r="35" spans="2:11" ht="30.75" customHeight="1">
      <c r="B35" s="250"/>
      <c r="C35" s="251"/>
      <c r="D35" s="249"/>
      <c r="E35" s="253" t="s">
        <v>462</v>
      </c>
      <c r="F35" s="249"/>
      <c r="G35" s="369" t="s">
        <v>463</v>
      </c>
      <c r="H35" s="369"/>
      <c r="I35" s="369"/>
      <c r="J35" s="369"/>
      <c r="K35" s="247"/>
    </row>
    <row r="36" spans="2:11" ht="15" customHeight="1">
      <c r="B36" s="250"/>
      <c r="C36" s="251"/>
      <c r="D36" s="249"/>
      <c r="E36" s="253" t="s">
        <v>50</v>
      </c>
      <c r="F36" s="249"/>
      <c r="G36" s="369" t="s">
        <v>464</v>
      </c>
      <c r="H36" s="369"/>
      <c r="I36" s="369"/>
      <c r="J36" s="369"/>
      <c r="K36" s="247"/>
    </row>
    <row r="37" spans="2:11" ht="15" customHeight="1">
      <c r="B37" s="250"/>
      <c r="C37" s="251"/>
      <c r="D37" s="249"/>
      <c r="E37" s="253" t="s">
        <v>101</v>
      </c>
      <c r="F37" s="249"/>
      <c r="G37" s="369" t="s">
        <v>465</v>
      </c>
      <c r="H37" s="369"/>
      <c r="I37" s="369"/>
      <c r="J37" s="369"/>
      <c r="K37" s="247"/>
    </row>
    <row r="38" spans="2:11" ht="15" customHeight="1">
      <c r="B38" s="250"/>
      <c r="C38" s="251"/>
      <c r="D38" s="249"/>
      <c r="E38" s="253" t="s">
        <v>102</v>
      </c>
      <c r="F38" s="249"/>
      <c r="G38" s="369" t="s">
        <v>466</v>
      </c>
      <c r="H38" s="369"/>
      <c r="I38" s="369"/>
      <c r="J38" s="369"/>
      <c r="K38" s="247"/>
    </row>
    <row r="39" spans="2:11" ht="15" customHeight="1">
      <c r="B39" s="250"/>
      <c r="C39" s="251"/>
      <c r="D39" s="249"/>
      <c r="E39" s="253" t="s">
        <v>103</v>
      </c>
      <c r="F39" s="249"/>
      <c r="G39" s="369" t="s">
        <v>467</v>
      </c>
      <c r="H39" s="369"/>
      <c r="I39" s="369"/>
      <c r="J39" s="369"/>
      <c r="K39" s="247"/>
    </row>
    <row r="40" spans="2:11" ht="15" customHeight="1">
      <c r="B40" s="250"/>
      <c r="C40" s="251"/>
      <c r="D40" s="249"/>
      <c r="E40" s="253" t="s">
        <v>468</v>
      </c>
      <c r="F40" s="249"/>
      <c r="G40" s="369" t="s">
        <v>469</v>
      </c>
      <c r="H40" s="369"/>
      <c r="I40" s="369"/>
      <c r="J40" s="369"/>
      <c r="K40" s="247"/>
    </row>
    <row r="41" spans="2:11" ht="15" customHeight="1">
      <c r="B41" s="250"/>
      <c r="C41" s="251"/>
      <c r="D41" s="249"/>
      <c r="E41" s="253"/>
      <c r="F41" s="249"/>
      <c r="G41" s="369" t="s">
        <v>470</v>
      </c>
      <c r="H41" s="369"/>
      <c r="I41" s="369"/>
      <c r="J41" s="369"/>
      <c r="K41" s="247"/>
    </row>
    <row r="42" spans="2:11" ht="15" customHeight="1">
      <c r="B42" s="250"/>
      <c r="C42" s="251"/>
      <c r="D42" s="249"/>
      <c r="E42" s="253" t="s">
        <v>471</v>
      </c>
      <c r="F42" s="249"/>
      <c r="G42" s="369" t="s">
        <v>472</v>
      </c>
      <c r="H42" s="369"/>
      <c r="I42" s="369"/>
      <c r="J42" s="369"/>
      <c r="K42" s="247"/>
    </row>
    <row r="43" spans="2:11" ht="15" customHeight="1">
      <c r="B43" s="250"/>
      <c r="C43" s="251"/>
      <c r="D43" s="249"/>
      <c r="E43" s="253" t="s">
        <v>105</v>
      </c>
      <c r="F43" s="249"/>
      <c r="G43" s="369" t="s">
        <v>473</v>
      </c>
      <c r="H43" s="369"/>
      <c r="I43" s="369"/>
      <c r="J43" s="369"/>
      <c r="K43" s="247"/>
    </row>
    <row r="44" spans="2:11" ht="12.75" customHeight="1">
      <c r="B44" s="250"/>
      <c r="C44" s="251"/>
      <c r="D44" s="249"/>
      <c r="E44" s="249"/>
      <c r="F44" s="249"/>
      <c r="G44" s="249"/>
      <c r="H44" s="249"/>
      <c r="I44" s="249"/>
      <c r="J44" s="249"/>
      <c r="K44" s="247"/>
    </row>
    <row r="45" spans="2:11" ht="15" customHeight="1">
      <c r="B45" s="250"/>
      <c r="C45" s="251"/>
      <c r="D45" s="369" t="s">
        <v>474</v>
      </c>
      <c r="E45" s="369"/>
      <c r="F45" s="369"/>
      <c r="G45" s="369"/>
      <c r="H45" s="369"/>
      <c r="I45" s="369"/>
      <c r="J45" s="369"/>
      <c r="K45" s="247"/>
    </row>
    <row r="46" spans="2:11" ht="15" customHeight="1">
      <c r="B46" s="250"/>
      <c r="C46" s="251"/>
      <c r="D46" s="251"/>
      <c r="E46" s="369" t="s">
        <v>475</v>
      </c>
      <c r="F46" s="369"/>
      <c r="G46" s="369"/>
      <c r="H46" s="369"/>
      <c r="I46" s="369"/>
      <c r="J46" s="369"/>
      <c r="K46" s="247"/>
    </row>
    <row r="47" spans="2:11" ht="15" customHeight="1">
      <c r="B47" s="250"/>
      <c r="C47" s="251"/>
      <c r="D47" s="251"/>
      <c r="E47" s="369" t="s">
        <v>476</v>
      </c>
      <c r="F47" s="369"/>
      <c r="G47" s="369"/>
      <c r="H47" s="369"/>
      <c r="I47" s="369"/>
      <c r="J47" s="369"/>
      <c r="K47" s="247"/>
    </row>
    <row r="48" spans="2:11" ht="15" customHeight="1">
      <c r="B48" s="250"/>
      <c r="C48" s="251"/>
      <c r="D48" s="251"/>
      <c r="E48" s="369" t="s">
        <v>477</v>
      </c>
      <c r="F48" s="369"/>
      <c r="G48" s="369"/>
      <c r="H48" s="369"/>
      <c r="I48" s="369"/>
      <c r="J48" s="369"/>
      <c r="K48" s="247"/>
    </row>
    <row r="49" spans="2:11" ht="15" customHeight="1">
      <c r="B49" s="250"/>
      <c r="C49" s="251"/>
      <c r="D49" s="369" t="s">
        <v>478</v>
      </c>
      <c r="E49" s="369"/>
      <c r="F49" s="369"/>
      <c r="G49" s="369"/>
      <c r="H49" s="369"/>
      <c r="I49" s="369"/>
      <c r="J49" s="369"/>
      <c r="K49" s="247"/>
    </row>
    <row r="50" spans="2:11" ht="25.5" customHeight="1">
      <c r="B50" s="246"/>
      <c r="C50" s="370" t="s">
        <v>479</v>
      </c>
      <c r="D50" s="370"/>
      <c r="E50" s="370"/>
      <c r="F50" s="370"/>
      <c r="G50" s="370"/>
      <c r="H50" s="370"/>
      <c r="I50" s="370"/>
      <c r="J50" s="370"/>
      <c r="K50" s="247"/>
    </row>
    <row r="51" spans="2:11" ht="5.25" customHeight="1">
      <c r="B51" s="246"/>
      <c r="C51" s="248"/>
      <c r="D51" s="248"/>
      <c r="E51" s="248"/>
      <c r="F51" s="248"/>
      <c r="G51" s="248"/>
      <c r="H51" s="248"/>
      <c r="I51" s="248"/>
      <c r="J51" s="248"/>
      <c r="K51" s="247"/>
    </row>
    <row r="52" spans="2:11" ht="15" customHeight="1">
      <c r="B52" s="246"/>
      <c r="C52" s="369" t="s">
        <v>480</v>
      </c>
      <c r="D52" s="369"/>
      <c r="E52" s="369"/>
      <c r="F52" s="369"/>
      <c r="G52" s="369"/>
      <c r="H52" s="369"/>
      <c r="I52" s="369"/>
      <c r="J52" s="369"/>
      <c r="K52" s="247"/>
    </row>
    <row r="53" spans="2:11" ht="15" customHeight="1">
      <c r="B53" s="246"/>
      <c r="C53" s="369" t="s">
        <v>481</v>
      </c>
      <c r="D53" s="369"/>
      <c r="E53" s="369"/>
      <c r="F53" s="369"/>
      <c r="G53" s="369"/>
      <c r="H53" s="369"/>
      <c r="I53" s="369"/>
      <c r="J53" s="369"/>
      <c r="K53" s="247"/>
    </row>
    <row r="54" spans="2:11" ht="12.75" customHeight="1">
      <c r="B54" s="246"/>
      <c r="C54" s="249"/>
      <c r="D54" s="249"/>
      <c r="E54" s="249"/>
      <c r="F54" s="249"/>
      <c r="G54" s="249"/>
      <c r="H54" s="249"/>
      <c r="I54" s="249"/>
      <c r="J54" s="249"/>
      <c r="K54" s="247"/>
    </row>
    <row r="55" spans="2:11" ht="15" customHeight="1">
      <c r="B55" s="246"/>
      <c r="C55" s="369" t="s">
        <v>482</v>
      </c>
      <c r="D55" s="369"/>
      <c r="E55" s="369"/>
      <c r="F55" s="369"/>
      <c r="G55" s="369"/>
      <c r="H55" s="369"/>
      <c r="I55" s="369"/>
      <c r="J55" s="369"/>
      <c r="K55" s="247"/>
    </row>
    <row r="56" spans="2:11" ht="15" customHeight="1">
      <c r="B56" s="246"/>
      <c r="C56" s="251"/>
      <c r="D56" s="369" t="s">
        <v>483</v>
      </c>
      <c r="E56" s="369"/>
      <c r="F56" s="369"/>
      <c r="G56" s="369"/>
      <c r="H56" s="369"/>
      <c r="I56" s="369"/>
      <c r="J56" s="369"/>
      <c r="K56" s="247"/>
    </row>
    <row r="57" spans="2:11" ht="15" customHeight="1">
      <c r="B57" s="246"/>
      <c r="C57" s="251"/>
      <c r="D57" s="369" t="s">
        <v>484</v>
      </c>
      <c r="E57" s="369"/>
      <c r="F57" s="369"/>
      <c r="G57" s="369"/>
      <c r="H57" s="369"/>
      <c r="I57" s="369"/>
      <c r="J57" s="369"/>
      <c r="K57" s="247"/>
    </row>
    <row r="58" spans="2:11" ht="15" customHeight="1">
      <c r="B58" s="246"/>
      <c r="C58" s="251"/>
      <c r="D58" s="369" t="s">
        <v>485</v>
      </c>
      <c r="E58" s="369"/>
      <c r="F58" s="369"/>
      <c r="G58" s="369"/>
      <c r="H58" s="369"/>
      <c r="I58" s="369"/>
      <c r="J58" s="369"/>
      <c r="K58" s="247"/>
    </row>
    <row r="59" spans="2:11" ht="15" customHeight="1">
      <c r="B59" s="246"/>
      <c r="C59" s="251"/>
      <c r="D59" s="369" t="s">
        <v>486</v>
      </c>
      <c r="E59" s="369"/>
      <c r="F59" s="369"/>
      <c r="G59" s="369"/>
      <c r="H59" s="369"/>
      <c r="I59" s="369"/>
      <c r="J59" s="369"/>
      <c r="K59" s="247"/>
    </row>
    <row r="60" spans="2:11" ht="15" customHeight="1">
      <c r="B60" s="246"/>
      <c r="C60" s="251"/>
      <c r="D60" s="368" t="s">
        <v>487</v>
      </c>
      <c r="E60" s="368"/>
      <c r="F60" s="368"/>
      <c r="G60" s="368"/>
      <c r="H60" s="368"/>
      <c r="I60" s="368"/>
      <c r="J60" s="368"/>
      <c r="K60" s="247"/>
    </row>
    <row r="61" spans="2:11" ht="15" customHeight="1">
      <c r="B61" s="246"/>
      <c r="C61" s="251"/>
      <c r="D61" s="369" t="s">
        <v>488</v>
      </c>
      <c r="E61" s="369"/>
      <c r="F61" s="369"/>
      <c r="G61" s="369"/>
      <c r="H61" s="369"/>
      <c r="I61" s="369"/>
      <c r="J61" s="369"/>
      <c r="K61" s="247"/>
    </row>
    <row r="62" spans="2:11" ht="12.75" customHeight="1">
      <c r="B62" s="246"/>
      <c r="C62" s="251"/>
      <c r="D62" s="251"/>
      <c r="E62" s="254"/>
      <c r="F62" s="251"/>
      <c r="G62" s="251"/>
      <c r="H62" s="251"/>
      <c r="I62" s="251"/>
      <c r="J62" s="251"/>
      <c r="K62" s="247"/>
    </row>
    <row r="63" spans="2:11" ht="15" customHeight="1">
      <c r="B63" s="246"/>
      <c r="C63" s="251"/>
      <c r="D63" s="369" t="s">
        <v>489</v>
      </c>
      <c r="E63" s="369"/>
      <c r="F63" s="369"/>
      <c r="G63" s="369"/>
      <c r="H63" s="369"/>
      <c r="I63" s="369"/>
      <c r="J63" s="369"/>
      <c r="K63" s="247"/>
    </row>
    <row r="64" spans="2:11" ht="15" customHeight="1">
      <c r="B64" s="246"/>
      <c r="C64" s="251"/>
      <c r="D64" s="368" t="s">
        <v>490</v>
      </c>
      <c r="E64" s="368"/>
      <c r="F64" s="368"/>
      <c r="G64" s="368"/>
      <c r="H64" s="368"/>
      <c r="I64" s="368"/>
      <c r="J64" s="368"/>
      <c r="K64" s="247"/>
    </row>
    <row r="65" spans="2:11" ht="15" customHeight="1">
      <c r="B65" s="246"/>
      <c r="C65" s="251"/>
      <c r="D65" s="369" t="s">
        <v>491</v>
      </c>
      <c r="E65" s="369"/>
      <c r="F65" s="369"/>
      <c r="G65" s="369"/>
      <c r="H65" s="369"/>
      <c r="I65" s="369"/>
      <c r="J65" s="369"/>
      <c r="K65" s="247"/>
    </row>
    <row r="66" spans="2:11" ht="15" customHeight="1">
      <c r="B66" s="246"/>
      <c r="C66" s="251"/>
      <c r="D66" s="369" t="s">
        <v>492</v>
      </c>
      <c r="E66" s="369"/>
      <c r="F66" s="369"/>
      <c r="G66" s="369"/>
      <c r="H66" s="369"/>
      <c r="I66" s="369"/>
      <c r="J66" s="369"/>
      <c r="K66" s="247"/>
    </row>
    <row r="67" spans="2:11" ht="15" customHeight="1">
      <c r="B67" s="246"/>
      <c r="C67" s="251"/>
      <c r="D67" s="369" t="s">
        <v>493</v>
      </c>
      <c r="E67" s="369"/>
      <c r="F67" s="369"/>
      <c r="G67" s="369"/>
      <c r="H67" s="369"/>
      <c r="I67" s="369"/>
      <c r="J67" s="369"/>
      <c r="K67" s="247"/>
    </row>
    <row r="68" spans="2:11" ht="15" customHeight="1">
      <c r="B68" s="246"/>
      <c r="C68" s="251"/>
      <c r="D68" s="369" t="s">
        <v>494</v>
      </c>
      <c r="E68" s="369"/>
      <c r="F68" s="369"/>
      <c r="G68" s="369"/>
      <c r="H68" s="369"/>
      <c r="I68" s="369"/>
      <c r="J68" s="369"/>
      <c r="K68" s="247"/>
    </row>
    <row r="69" spans="2:11" ht="12.75" customHeight="1">
      <c r="B69" s="255"/>
      <c r="C69" s="256"/>
      <c r="D69" s="256"/>
      <c r="E69" s="256"/>
      <c r="F69" s="256"/>
      <c r="G69" s="256"/>
      <c r="H69" s="256"/>
      <c r="I69" s="256"/>
      <c r="J69" s="256"/>
      <c r="K69" s="257"/>
    </row>
    <row r="70" spans="2:11" ht="18.75" customHeight="1">
      <c r="B70" s="258"/>
      <c r="C70" s="258"/>
      <c r="D70" s="258"/>
      <c r="E70" s="258"/>
      <c r="F70" s="258"/>
      <c r="G70" s="258"/>
      <c r="H70" s="258"/>
      <c r="I70" s="258"/>
      <c r="J70" s="258"/>
      <c r="K70" s="259"/>
    </row>
    <row r="71" spans="2:11" ht="18.75" customHeight="1">
      <c r="B71" s="259"/>
      <c r="C71" s="259"/>
      <c r="D71" s="259"/>
      <c r="E71" s="259"/>
      <c r="F71" s="259"/>
      <c r="G71" s="259"/>
      <c r="H71" s="259"/>
      <c r="I71" s="259"/>
      <c r="J71" s="259"/>
      <c r="K71" s="259"/>
    </row>
    <row r="72" spans="2:11" ht="7.5" customHeight="1">
      <c r="B72" s="260"/>
      <c r="C72" s="261"/>
      <c r="D72" s="261"/>
      <c r="E72" s="261"/>
      <c r="F72" s="261"/>
      <c r="G72" s="261"/>
      <c r="H72" s="261"/>
      <c r="I72" s="261"/>
      <c r="J72" s="261"/>
      <c r="K72" s="262"/>
    </row>
    <row r="73" spans="2:11" ht="45" customHeight="1">
      <c r="B73" s="263"/>
      <c r="C73" s="367" t="s">
        <v>86</v>
      </c>
      <c r="D73" s="367"/>
      <c r="E73" s="367"/>
      <c r="F73" s="367"/>
      <c r="G73" s="367"/>
      <c r="H73" s="367"/>
      <c r="I73" s="367"/>
      <c r="J73" s="367"/>
      <c r="K73" s="264"/>
    </row>
    <row r="74" spans="2:11" ht="17.25" customHeight="1">
      <c r="B74" s="263"/>
      <c r="C74" s="265" t="s">
        <v>495</v>
      </c>
      <c r="D74" s="265"/>
      <c r="E74" s="265"/>
      <c r="F74" s="265" t="s">
        <v>496</v>
      </c>
      <c r="G74" s="266"/>
      <c r="H74" s="265" t="s">
        <v>101</v>
      </c>
      <c r="I74" s="265" t="s">
        <v>54</v>
      </c>
      <c r="J74" s="265" t="s">
        <v>497</v>
      </c>
      <c r="K74" s="264"/>
    </row>
    <row r="75" spans="2:11" ht="17.25" customHeight="1">
      <c r="B75" s="263"/>
      <c r="C75" s="267" t="s">
        <v>498</v>
      </c>
      <c r="D75" s="267"/>
      <c r="E75" s="267"/>
      <c r="F75" s="268" t="s">
        <v>499</v>
      </c>
      <c r="G75" s="269"/>
      <c r="H75" s="267"/>
      <c r="I75" s="267"/>
      <c r="J75" s="267" t="s">
        <v>500</v>
      </c>
      <c r="K75" s="264"/>
    </row>
    <row r="76" spans="2:11" ht="5.25" customHeight="1">
      <c r="B76" s="263"/>
      <c r="C76" s="270"/>
      <c r="D76" s="270"/>
      <c r="E76" s="270"/>
      <c r="F76" s="270"/>
      <c r="G76" s="271"/>
      <c r="H76" s="270"/>
      <c r="I76" s="270"/>
      <c r="J76" s="270"/>
      <c r="K76" s="264"/>
    </row>
    <row r="77" spans="2:11" ht="15" customHeight="1">
      <c r="B77" s="263"/>
      <c r="C77" s="253" t="s">
        <v>50</v>
      </c>
      <c r="D77" s="270"/>
      <c r="E77" s="270"/>
      <c r="F77" s="272" t="s">
        <v>501</v>
      </c>
      <c r="G77" s="271"/>
      <c r="H77" s="253" t="s">
        <v>502</v>
      </c>
      <c r="I77" s="253" t="s">
        <v>503</v>
      </c>
      <c r="J77" s="253">
        <v>20</v>
      </c>
      <c r="K77" s="264"/>
    </row>
    <row r="78" spans="2:11" ht="15" customHeight="1">
      <c r="B78" s="263"/>
      <c r="C78" s="253" t="s">
        <v>504</v>
      </c>
      <c r="D78" s="253"/>
      <c r="E78" s="253"/>
      <c r="F78" s="272" t="s">
        <v>501</v>
      </c>
      <c r="G78" s="271"/>
      <c r="H78" s="253" t="s">
        <v>505</v>
      </c>
      <c r="I78" s="253" t="s">
        <v>503</v>
      </c>
      <c r="J78" s="253">
        <v>120</v>
      </c>
      <c r="K78" s="264"/>
    </row>
    <row r="79" spans="2:11" ht="15" customHeight="1">
      <c r="B79" s="273"/>
      <c r="C79" s="253" t="s">
        <v>506</v>
      </c>
      <c r="D79" s="253"/>
      <c r="E79" s="253"/>
      <c r="F79" s="272" t="s">
        <v>507</v>
      </c>
      <c r="G79" s="271"/>
      <c r="H79" s="253" t="s">
        <v>508</v>
      </c>
      <c r="I79" s="253" t="s">
        <v>503</v>
      </c>
      <c r="J79" s="253">
        <v>50</v>
      </c>
      <c r="K79" s="264"/>
    </row>
    <row r="80" spans="2:11" ht="15" customHeight="1">
      <c r="B80" s="273"/>
      <c r="C80" s="253" t="s">
        <v>509</v>
      </c>
      <c r="D80" s="253"/>
      <c r="E80" s="253"/>
      <c r="F80" s="272" t="s">
        <v>501</v>
      </c>
      <c r="G80" s="271"/>
      <c r="H80" s="253" t="s">
        <v>510</v>
      </c>
      <c r="I80" s="253" t="s">
        <v>511</v>
      </c>
      <c r="J80" s="253"/>
      <c r="K80" s="264"/>
    </row>
    <row r="81" spans="2:11" ht="15" customHeight="1">
      <c r="B81" s="273"/>
      <c r="C81" s="274" t="s">
        <v>512</v>
      </c>
      <c r="D81" s="274"/>
      <c r="E81" s="274"/>
      <c r="F81" s="275" t="s">
        <v>507</v>
      </c>
      <c r="G81" s="274"/>
      <c r="H81" s="274" t="s">
        <v>513</v>
      </c>
      <c r="I81" s="274" t="s">
        <v>503</v>
      </c>
      <c r="J81" s="274">
        <v>15</v>
      </c>
      <c r="K81" s="264"/>
    </row>
    <row r="82" spans="2:11" ht="15" customHeight="1">
      <c r="B82" s="273"/>
      <c r="C82" s="274" t="s">
        <v>514</v>
      </c>
      <c r="D82" s="274"/>
      <c r="E82" s="274"/>
      <c r="F82" s="275" t="s">
        <v>507</v>
      </c>
      <c r="G82" s="274"/>
      <c r="H82" s="274" t="s">
        <v>515</v>
      </c>
      <c r="I82" s="274" t="s">
        <v>503</v>
      </c>
      <c r="J82" s="274">
        <v>15</v>
      </c>
      <c r="K82" s="264"/>
    </row>
    <row r="83" spans="2:11" ht="15" customHeight="1">
      <c r="B83" s="273"/>
      <c r="C83" s="274" t="s">
        <v>516</v>
      </c>
      <c r="D83" s="274"/>
      <c r="E83" s="274"/>
      <c r="F83" s="275" t="s">
        <v>507</v>
      </c>
      <c r="G83" s="274"/>
      <c r="H83" s="274" t="s">
        <v>517</v>
      </c>
      <c r="I83" s="274" t="s">
        <v>503</v>
      </c>
      <c r="J83" s="274">
        <v>20</v>
      </c>
      <c r="K83" s="264"/>
    </row>
    <row r="84" spans="2:11" ht="15" customHeight="1">
      <c r="B84" s="273"/>
      <c r="C84" s="274" t="s">
        <v>518</v>
      </c>
      <c r="D84" s="274"/>
      <c r="E84" s="274"/>
      <c r="F84" s="275" t="s">
        <v>507</v>
      </c>
      <c r="G84" s="274"/>
      <c r="H84" s="274" t="s">
        <v>519</v>
      </c>
      <c r="I84" s="274" t="s">
        <v>503</v>
      </c>
      <c r="J84" s="274">
        <v>20</v>
      </c>
      <c r="K84" s="264"/>
    </row>
    <row r="85" spans="2:11" ht="15" customHeight="1">
      <c r="B85" s="273"/>
      <c r="C85" s="253" t="s">
        <v>520</v>
      </c>
      <c r="D85" s="253"/>
      <c r="E85" s="253"/>
      <c r="F85" s="272" t="s">
        <v>507</v>
      </c>
      <c r="G85" s="271"/>
      <c r="H85" s="253" t="s">
        <v>521</v>
      </c>
      <c r="I85" s="253" t="s">
        <v>503</v>
      </c>
      <c r="J85" s="253">
        <v>50</v>
      </c>
      <c r="K85" s="264"/>
    </row>
    <row r="86" spans="2:11" ht="15" customHeight="1">
      <c r="B86" s="273"/>
      <c r="C86" s="253" t="s">
        <v>522</v>
      </c>
      <c r="D86" s="253"/>
      <c r="E86" s="253"/>
      <c r="F86" s="272" t="s">
        <v>507</v>
      </c>
      <c r="G86" s="271"/>
      <c r="H86" s="253" t="s">
        <v>523</v>
      </c>
      <c r="I86" s="253" t="s">
        <v>503</v>
      </c>
      <c r="J86" s="253">
        <v>20</v>
      </c>
      <c r="K86" s="264"/>
    </row>
    <row r="87" spans="2:11" ht="15" customHeight="1">
      <c r="B87" s="273"/>
      <c r="C87" s="253" t="s">
        <v>524</v>
      </c>
      <c r="D87" s="253"/>
      <c r="E87" s="253"/>
      <c r="F87" s="272" t="s">
        <v>507</v>
      </c>
      <c r="G87" s="271"/>
      <c r="H87" s="253" t="s">
        <v>525</v>
      </c>
      <c r="I87" s="253" t="s">
        <v>503</v>
      </c>
      <c r="J87" s="253">
        <v>20</v>
      </c>
      <c r="K87" s="264"/>
    </row>
    <row r="88" spans="2:11" ht="15" customHeight="1">
      <c r="B88" s="273"/>
      <c r="C88" s="253" t="s">
        <v>526</v>
      </c>
      <c r="D88" s="253"/>
      <c r="E88" s="253"/>
      <c r="F88" s="272" t="s">
        <v>507</v>
      </c>
      <c r="G88" s="271"/>
      <c r="H88" s="253" t="s">
        <v>527</v>
      </c>
      <c r="I88" s="253" t="s">
        <v>503</v>
      </c>
      <c r="J88" s="253">
        <v>50</v>
      </c>
      <c r="K88" s="264"/>
    </row>
    <row r="89" spans="2:11" ht="15" customHeight="1">
      <c r="B89" s="273"/>
      <c r="C89" s="253" t="s">
        <v>528</v>
      </c>
      <c r="D89" s="253"/>
      <c r="E89" s="253"/>
      <c r="F89" s="272" t="s">
        <v>507</v>
      </c>
      <c r="G89" s="271"/>
      <c r="H89" s="253" t="s">
        <v>528</v>
      </c>
      <c r="I89" s="253" t="s">
        <v>503</v>
      </c>
      <c r="J89" s="253">
        <v>50</v>
      </c>
      <c r="K89" s="264"/>
    </row>
    <row r="90" spans="2:11" ht="15" customHeight="1">
      <c r="B90" s="273"/>
      <c r="C90" s="253" t="s">
        <v>106</v>
      </c>
      <c r="D90" s="253"/>
      <c r="E90" s="253"/>
      <c r="F90" s="272" t="s">
        <v>507</v>
      </c>
      <c r="G90" s="271"/>
      <c r="H90" s="253" t="s">
        <v>529</v>
      </c>
      <c r="I90" s="253" t="s">
        <v>503</v>
      </c>
      <c r="J90" s="253">
        <v>255</v>
      </c>
      <c r="K90" s="264"/>
    </row>
    <row r="91" spans="2:11" ht="15" customHeight="1">
      <c r="B91" s="273"/>
      <c r="C91" s="253" t="s">
        <v>530</v>
      </c>
      <c r="D91" s="253"/>
      <c r="E91" s="253"/>
      <c r="F91" s="272" t="s">
        <v>501</v>
      </c>
      <c r="G91" s="271"/>
      <c r="H91" s="253" t="s">
        <v>531</v>
      </c>
      <c r="I91" s="253" t="s">
        <v>532</v>
      </c>
      <c r="J91" s="253"/>
      <c r="K91" s="264"/>
    </row>
    <row r="92" spans="2:11" ht="15" customHeight="1">
      <c r="B92" s="273"/>
      <c r="C92" s="253" t="s">
        <v>533</v>
      </c>
      <c r="D92" s="253"/>
      <c r="E92" s="253"/>
      <c r="F92" s="272" t="s">
        <v>501</v>
      </c>
      <c r="G92" s="271"/>
      <c r="H92" s="253" t="s">
        <v>534</v>
      </c>
      <c r="I92" s="253" t="s">
        <v>535</v>
      </c>
      <c r="J92" s="253"/>
      <c r="K92" s="264"/>
    </row>
    <row r="93" spans="2:11" ht="15" customHeight="1">
      <c r="B93" s="273"/>
      <c r="C93" s="253" t="s">
        <v>536</v>
      </c>
      <c r="D93" s="253"/>
      <c r="E93" s="253"/>
      <c r="F93" s="272" t="s">
        <v>501</v>
      </c>
      <c r="G93" s="271"/>
      <c r="H93" s="253" t="s">
        <v>536</v>
      </c>
      <c r="I93" s="253" t="s">
        <v>535</v>
      </c>
      <c r="J93" s="253"/>
      <c r="K93" s="264"/>
    </row>
    <row r="94" spans="2:11" ht="15" customHeight="1">
      <c r="B94" s="273"/>
      <c r="C94" s="253" t="s">
        <v>35</v>
      </c>
      <c r="D94" s="253"/>
      <c r="E94" s="253"/>
      <c r="F94" s="272" t="s">
        <v>501</v>
      </c>
      <c r="G94" s="271"/>
      <c r="H94" s="253" t="s">
        <v>537</v>
      </c>
      <c r="I94" s="253" t="s">
        <v>535</v>
      </c>
      <c r="J94" s="253"/>
      <c r="K94" s="264"/>
    </row>
    <row r="95" spans="2:11" ht="15" customHeight="1">
      <c r="B95" s="273"/>
      <c r="C95" s="253" t="s">
        <v>45</v>
      </c>
      <c r="D95" s="253"/>
      <c r="E95" s="253"/>
      <c r="F95" s="272" t="s">
        <v>501</v>
      </c>
      <c r="G95" s="271"/>
      <c r="H95" s="253" t="s">
        <v>538</v>
      </c>
      <c r="I95" s="253" t="s">
        <v>535</v>
      </c>
      <c r="J95" s="253"/>
      <c r="K95" s="264"/>
    </row>
    <row r="96" spans="2:11" ht="15" customHeight="1">
      <c r="B96" s="276"/>
      <c r="C96" s="277"/>
      <c r="D96" s="277"/>
      <c r="E96" s="277"/>
      <c r="F96" s="277"/>
      <c r="G96" s="277"/>
      <c r="H96" s="277"/>
      <c r="I96" s="277"/>
      <c r="J96" s="277"/>
      <c r="K96" s="278"/>
    </row>
    <row r="97" spans="2:11" ht="18.75" customHeight="1">
      <c r="B97" s="279"/>
      <c r="C97" s="280"/>
      <c r="D97" s="280"/>
      <c r="E97" s="280"/>
      <c r="F97" s="280"/>
      <c r="G97" s="280"/>
      <c r="H97" s="280"/>
      <c r="I97" s="280"/>
      <c r="J97" s="280"/>
      <c r="K97" s="279"/>
    </row>
    <row r="98" spans="2:11" ht="18.75" customHeight="1">
      <c r="B98" s="259"/>
      <c r="C98" s="259"/>
      <c r="D98" s="259"/>
      <c r="E98" s="259"/>
      <c r="F98" s="259"/>
      <c r="G98" s="259"/>
      <c r="H98" s="259"/>
      <c r="I98" s="259"/>
      <c r="J98" s="259"/>
      <c r="K98" s="259"/>
    </row>
    <row r="99" spans="2:11" ht="7.5" customHeight="1">
      <c r="B99" s="260"/>
      <c r="C99" s="261"/>
      <c r="D99" s="261"/>
      <c r="E99" s="261"/>
      <c r="F99" s="261"/>
      <c r="G99" s="261"/>
      <c r="H99" s="261"/>
      <c r="I99" s="261"/>
      <c r="J99" s="261"/>
      <c r="K99" s="262"/>
    </row>
    <row r="100" spans="2:11" ht="45" customHeight="1">
      <c r="B100" s="263"/>
      <c r="C100" s="367" t="s">
        <v>539</v>
      </c>
      <c r="D100" s="367"/>
      <c r="E100" s="367"/>
      <c r="F100" s="367"/>
      <c r="G100" s="367"/>
      <c r="H100" s="367"/>
      <c r="I100" s="367"/>
      <c r="J100" s="367"/>
      <c r="K100" s="264"/>
    </row>
    <row r="101" spans="2:11" ht="17.25" customHeight="1">
      <c r="B101" s="263"/>
      <c r="C101" s="265" t="s">
        <v>495</v>
      </c>
      <c r="D101" s="265"/>
      <c r="E101" s="265"/>
      <c r="F101" s="265" t="s">
        <v>496</v>
      </c>
      <c r="G101" s="266"/>
      <c r="H101" s="265" t="s">
        <v>101</v>
      </c>
      <c r="I101" s="265" t="s">
        <v>54</v>
      </c>
      <c r="J101" s="265" t="s">
        <v>497</v>
      </c>
      <c r="K101" s="264"/>
    </row>
    <row r="102" spans="2:11" ht="17.25" customHeight="1">
      <c r="B102" s="263"/>
      <c r="C102" s="267" t="s">
        <v>498</v>
      </c>
      <c r="D102" s="267"/>
      <c r="E102" s="267"/>
      <c r="F102" s="268" t="s">
        <v>499</v>
      </c>
      <c r="G102" s="269"/>
      <c r="H102" s="267"/>
      <c r="I102" s="267"/>
      <c r="J102" s="267" t="s">
        <v>500</v>
      </c>
      <c r="K102" s="264"/>
    </row>
    <row r="103" spans="2:11" ht="5.25" customHeight="1">
      <c r="B103" s="263"/>
      <c r="C103" s="265"/>
      <c r="D103" s="265"/>
      <c r="E103" s="265"/>
      <c r="F103" s="265"/>
      <c r="G103" s="281"/>
      <c r="H103" s="265"/>
      <c r="I103" s="265"/>
      <c r="J103" s="265"/>
      <c r="K103" s="264"/>
    </row>
    <row r="104" spans="2:11" ht="15" customHeight="1">
      <c r="B104" s="263"/>
      <c r="C104" s="253" t="s">
        <v>50</v>
      </c>
      <c r="D104" s="270"/>
      <c r="E104" s="270"/>
      <c r="F104" s="272" t="s">
        <v>501</v>
      </c>
      <c r="G104" s="281"/>
      <c r="H104" s="253" t="s">
        <v>540</v>
      </c>
      <c r="I104" s="253" t="s">
        <v>503</v>
      </c>
      <c r="J104" s="253">
        <v>20</v>
      </c>
      <c r="K104" s="264"/>
    </row>
    <row r="105" spans="2:11" ht="15" customHeight="1">
      <c r="B105" s="263"/>
      <c r="C105" s="253" t="s">
        <v>504</v>
      </c>
      <c r="D105" s="253"/>
      <c r="E105" s="253"/>
      <c r="F105" s="272" t="s">
        <v>501</v>
      </c>
      <c r="G105" s="253"/>
      <c r="H105" s="253" t="s">
        <v>540</v>
      </c>
      <c r="I105" s="253" t="s">
        <v>503</v>
      </c>
      <c r="J105" s="253">
        <v>120</v>
      </c>
      <c r="K105" s="264"/>
    </row>
    <row r="106" spans="2:11" ht="15" customHeight="1">
      <c r="B106" s="273"/>
      <c r="C106" s="253" t="s">
        <v>506</v>
      </c>
      <c r="D106" s="253"/>
      <c r="E106" s="253"/>
      <c r="F106" s="272" t="s">
        <v>507</v>
      </c>
      <c r="G106" s="253"/>
      <c r="H106" s="253" t="s">
        <v>540</v>
      </c>
      <c r="I106" s="253" t="s">
        <v>503</v>
      </c>
      <c r="J106" s="253">
        <v>50</v>
      </c>
      <c r="K106" s="264"/>
    </row>
    <row r="107" spans="2:11" ht="15" customHeight="1">
      <c r="B107" s="273"/>
      <c r="C107" s="253" t="s">
        <v>509</v>
      </c>
      <c r="D107" s="253"/>
      <c r="E107" s="253"/>
      <c r="F107" s="272" t="s">
        <v>501</v>
      </c>
      <c r="G107" s="253"/>
      <c r="H107" s="253" t="s">
        <v>540</v>
      </c>
      <c r="I107" s="253" t="s">
        <v>511</v>
      </c>
      <c r="J107" s="253"/>
      <c r="K107" s="264"/>
    </row>
    <row r="108" spans="2:11" ht="15" customHeight="1">
      <c r="B108" s="273"/>
      <c r="C108" s="253" t="s">
        <v>520</v>
      </c>
      <c r="D108" s="253"/>
      <c r="E108" s="253"/>
      <c r="F108" s="272" t="s">
        <v>507</v>
      </c>
      <c r="G108" s="253"/>
      <c r="H108" s="253" t="s">
        <v>540</v>
      </c>
      <c r="I108" s="253" t="s">
        <v>503</v>
      </c>
      <c r="J108" s="253">
        <v>50</v>
      </c>
      <c r="K108" s="264"/>
    </row>
    <row r="109" spans="2:11" ht="15" customHeight="1">
      <c r="B109" s="273"/>
      <c r="C109" s="253" t="s">
        <v>528</v>
      </c>
      <c r="D109" s="253"/>
      <c r="E109" s="253"/>
      <c r="F109" s="272" t="s">
        <v>507</v>
      </c>
      <c r="G109" s="253"/>
      <c r="H109" s="253" t="s">
        <v>540</v>
      </c>
      <c r="I109" s="253" t="s">
        <v>503</v>
      </c>
      <c r="J109" s="253">
        <v>50</v>
      </c>
      <c r="K109" s="264"/>
    </row>
    <row r="110" spans="2:11" ht="15" customHeight="1">
      <c r="B110" s="273"/>
      <c r="C110" s="253" t="s">
        <v>526</v>
      </c>
      <c r="D110" s="253"/>
      <c r="E110" s="253"/>
      <c r="F110" s="272" t="s">
        <v>507</v>
      </c>
      <c r="G110" s="253"/>
      <c r="H110" s="253" t="s">
        <v>540</v>
      </c>
      <c r="I110" s="253" t="s">
        <v>503</v>
      </c>
      <c r="J110" s="253">
        <v>50</v>
      </c>
      <c r="K110" s="264"/>
    </row>
    <row r="111" spans="2:11" ht="15" customHeight="1">
      <c r="B111" s="273"/>
      <c r="C111" s="253" t="s">
        <v>50</v>
      </c>
      <c r="D111" s="253"/>
      <c r="E111" s="253"/>
      <c r="F111" s="272" t="s">
        <v>501</v>
      </c>
      <c r="G111" s="253"/>
      <c r="H111" s="253" t="s">
        <v>541</v>
      </c>
      <c r="I111" s="253" t="s">
        <v>503</v>
      </c>
      <c r="J111" s="253">
        <v>20</v>
      </c>
      <c r="K111" s="264"/>
    </row>
    <row r="112" spans="2:11" ht="15" customHeight="1">
      <c r="B112" s="273"/>
      <c r="C112" s="253" t="s">
        <v>542</v>
      </c>
      <c r="D112" s="253"/>
      <c r="E112" s="253"/>
      <c r="F112" s="272" t="s">
        <v>501</v>
      </c>
      <c r="G112" s="253"/>
      <c r="H112" s="253" t="s">
        <v>543</v>
      </c>
      <c r="I112" s="253" t="s">
        <v>503</v>
      </c>
      <c r="J112" s="253">
        <v>120</v>
      </c>
      <c r="K112" s="264"/>
    </row>
    <row r="113" spans="2:11" ht="15" customHeight="1">
      <c r="B113" s="273"/>
      <c r="C113" s="253" t="s">
        <v>35</v>
      </c>
      <c r="D113" s="253"/>
      <c r="E113" s="253"/>
      <c r="F113" s="272" t="s">
        <v>501</v>
      </c>
      <c r="G113" s="253"/>
      <c r="H113" s="253" t="s">
        <v>544</v>
      </c>
      <c r="I113" s="253" t="s">
        <v>535</v>
      </c>
      <c r="J113" s="253"/>
      <c r="K113" s="264"/>
    </row>
    <row r="114" spans="2:11" ht="15" customHeight="1">
      <c r="B114" s="273"/>
      <c r="C114" s="253" t="s">
        <v>45</v>
      </c>
      <c r="D114" s="253"/>
      <c r="E114" s="253"/>
      <c r="F114" s="272" t="s">
        <v>501</v>
      </c>
      <c r="G114" s="253"/>
      <c r="H114" s="253" t="s">
        <v>545</v>
      </c>
      <c r="I114" s="253" t="s">
        <v>535</v>
      </c>
      <c r="J114" s="253"/>
      <c r="K114" s="264"/>
    </row>
    <row r="115" spans="2:11" ht="15" customHeight="1">
      <c r="B115" s="273"/>
      <c r="C115" s="253" t="s">
        <v>54</v>
      </c>
      <c r="D115" s="253"/>
      <c r="E115" s="253"/>
      <c r="F115" s="272" t="s">
        <v>501</v>
      </c>
      <c r="G115" s="253"/>
      <c r="H115" s="253" t="s">
        <v>546</v>
      </c>
      <c r="I115" s="253" t="s">
        <v>547</v>
      </c>
      <c r="J115" s="253"/>
      <c r="K115" s="264"/>
    </row>
    <row r="116" spans="2:11" ht="15" customHeight="1">
      <c r="B116" s="276"/>
      <c r="C116" s="282"/>
      <c r="D116" s="282"/>
      <c r="E116" s="282"/>
      <c r="F116" s="282"/>
      <c r="G116" s="282"/>
      <c r="H116" s="282"/>
      <c r="I116" s="282"/>
      <c r="J116" s="282"/>
      <c r="K116" s="278"/>
    </row>
    <row r="117" spans="2:11" ht="18.75" customHeight="1">
      <c r="B117" s="283"/>
      <c r="C117" s="249"/>
      <c r="D117" s="249"/>
      <c r="E117" s="249"/>
      <c r="F117" s="284"/>
      <c r="G117" s="249"/>
      <c r="H117" s="249"/>
      <c r="I117" s="249"/>
      <c r="J117" s="249"/>
      <c r="K117" s="283"/>
    </row>
    <row r="118" spans="2:11" ht="18.75" customHeight="1">
      <c r="B118" s="259"/>
      <c r="C118" s="259"/>
      <c r="D118" s="259"/>
      <c r="E118" s="259"/>
      <c r="F118" s="259"/>
      <c r="G118" s="259"/>
      <c r="H118" s="259"/>
      <c r="I118" s="259"/>
      <c r="J118" s="259"/>
      <c r="K118" s="259"/>
    </row>
    <row r="119" spans="2:11" ht="7.5" customHeight="1">
      <c r="B119" s="285"/>
      <c r="C119" s="286"/>
      <c r="D119" s="286"/>
      <c r="E119" s="286"/>
      <c r="F119" s="286"/>
      <c r="G119" s="286"/>
      <c r="H119" s="286"/>
      <c r="I119" s="286"/>
      <c r="J119" s="286"/>
      <c r="K119" s="287"/>
    </row>
    <row r="120" spans="2:11" ht="45" customHeight="1">
      <c r="B120" s="288"/>
      <c r="C120" s="366" t="s">
        <v>548</v>
      </c>
      <c r="D120" s="366"/>
      <c r="E120" s="366"/>
      <c r="F120" s="366"/>
      <c r="G120" s="366"/>
      <c r="H120" s="366"/>
      <c r="I120" s="366"/>
      <c r="J120" s="366"/>
      <c r="K120" s="289"/>
    </row>
    <row r="121" spans="2:11" ht="17.25" customHeight="1">
      <c r="B121" s="290"/>
      <c r="C121" s="265" t="s">
        <v>495</v>
      </c>
      <c r="D121" s="265"/>
      <c r="E121" s="265"/>
      <c r="F121" s="265" t="s">
        <v>496</v>
      </c>
      <c r="G121" s="266"/>
      <c r="H121" s="265" t="s">
        <v>101</v>
      </c>
      <c r="I121" s="265" t="s">
        <v>54</v>
      </c>
      <c r="J121" s="265" t="s">
        <v>497</v>
      </c>
      <c r="K121" s="291"/>
    </row>
    <row r="122" spans="2:11" ht="17.25" customHeight="1">
      <c r="B122" s="290"/>
      <c r="C122" s="267" t="s">
        <v>498</v>
      </c>
      <c r="D122" s="267"/>
      <c r="E122" s="267"/>
      <c r="F122" s="268" t="s">
        <v>499</v>
      </c>
      <c r="G122" s="269"/>
      <c r="H122" s="267"/>
      <c r="I122" s="267"/>
      <c r="J122" s="267" t="s">
        <v>500</v>
      </c>
      <c r="K122" s="291"/>
    </row>
    <row r="123" spans="2:11" ht="5.25" customHeight="1">
      <c r="B123" s="292"/>
      <c r="C123" s="270"/>
      <c r="D123" s="270"/>
      <c r="E123" s="270"/>
      <c r="F123" s="270"/>
      <c r="G123" s="253"/>
      <c r="H123" s="270"/>
      <c r="I123" s="270"/>
      <c r="J123" s="270"/>
      <c r="K123" s="293"/>
    </row>
    <row r="124" spans="2:11" ht="15" customHeight="1">
      <c r="B124" s="292"/>
      <c r="C124" s="253" t="s">
        <v>504</v>
      </c>
      <c r="D124" s="270"/>
      <c r="E124" s="270"/>
      <c r="F124" s="272" t="s">
        <v>501</v>
      </c>
      <c r="G124" s="253"/>
      <c r="H124" s="253" t="s">
        <v>540</v>
      </c>
      <c r="I124" s="253" t="s">
        <v>503</v>
      </c>
      <c r="J124" s="253">
        <v>120</v>
      </c>
      <c r="K124" s="294"/>
    </row>
    <row r="125" spans="2:11" ht="15" customHeight="1">
      <c r="B125" s="292"/>
      <c r="C125" s="253" t="s">
        <v>549</v>
      </c>
      <c r="D125" s="253"/>
      <c r="E125" s="253"/>
      <c r="F125" s="272" t="s">
        <v>501</v>
      </c>
      <c r="G125" s="253"/>
      <c r="H125" s="253" t="s">
        <v>550</v>
      </c>
      <c r="I125" s="253" t="s">
        <v>503</v>
      </c>
      <c r="J125" s="253" t="s">
        <v>551</v>
      </c>
      <c r="K125" s="294"/>
    </row>
    <row r="126" spans="2:11" ht="15" customHeight="1">
      <c r="B126" s="292"/>
      <c r="C126" s="253" t="s">
        <v>450</v>
      </c>
      <c r="D126" s="253"/>
      <c r="E126" s="253"/>
      <c r="F126" s="272" t="s">
        <v>501</v>
      </c>
      <c r="G126" s="253"/>
      <c r="H126" s="253" t="s">
        <v>552</v>
      </c>
      <c r="I126" s="253" t="s">
        <v>503</v>
      </c>
      <c r="J126" s="253" t="s">
        <v>551</v>
      </c>
      <c r="K126" s="294"/>
    </row>
    <row r="127" spans="2:11" ht="15" customHeight="1">
      <c r="B127" s="292"/>
      <c r="C127" s="253" t="s">
        <v>512</v>
      </c>
      <c r="D127" s="253"/>
      <c r="E127" s="253"/>
      <c r="F127" s="272" t="s">
        <v>507</v>
      </c>
      <c r="G127" s="253"/>
      <c r="H127" s="253" t="s">
        <v>513</v>
      </c>
      <c r="I127" s="253" t="s">
        <v>503</v>
      </c>
      <c r="J127" s="253">
        <v>15</v>
      </c>
      <c r="K127" s="294"/>
    </row>
    <row r="128" spans="2:11" ht="15" customHeight="1">
      <c r="B128" s="292"/>
      <c r="C128" s="274" t="s">
        <v>514</v>
      </c>
      <c r="D128" s="274"/>
      <c r="E128" s="274"/>
      <c r="F128" s="275" t="s">
        <v>507</v>
      </c>
      <c r="G128" s="274"/>
      <c r="H128" s="274" t="s">
        <v>515</v>
      </c>
      <c r="I128" s="274" t="s">
        <v>503</v>
      </c>
      <c r="J128" s="274">
        <v>15</v>
      </c>
      <c r="K128" s="294"/>
    </row>
    <row r="129" spans="2:11" ht="15" customHeight="1">
      <c r="B129" s="292"/>
      <c r="C129" s="274" t="s">
        <v>516</v>
      </c>
      <c r="D129" s="274"/>
      <c r="E129" s="274"/>
      <c r="F129" s="275" t="s">
        <v>507</v>
      </c>
      <c r="G129" s="274"/>
      <c r="H129" s="274" t="s">
        <v>517</v>
      </c>
      <c r="I129" s="274" t="s">
        <v>503</v>
      </c>
      <c r="J129" s="274">
        <v>20</v>
      </c>
      <c r="K129" s="294"/>
    </row>
    <row r="130" spans="2:11" ht="15" customHeight="1">
      <c r="B130" s="292"/>
      <c r="C130" s="274" t="s">
        <v>518</v>
      </c>
      <c r="D130" s="274"/>
      <c r="E130" s="274"/>
      <c r="F130" s="275" t="s">
        <v>507</v>
      </c>
      <c r="G130" s="274"/>
      <c r="H130" s="274" t="s">
        <v>519</v>
      </c>
      <c r="I130" s="274" t="s">
        <v>503</v>
      </c>
      <c r="J130" s="274">
        <v>20</v>
      </c>
      <c r="K130" s="294"/>
    </row>
    <row r="131" spans="2:11" ht="15" customHeight="1">
      <c r="B131" s="292"/>
      <c r="C131" s="253" t="s">
        <v>506</v>
      </c>
      <c r="D131" s="253"/>
      <c r="E131" s="253"/>
      <c r="F131" s="272" t="s">
        <v>507</v>
      </c>
      <c r="G131" s="253"/>
      <c r="H131" s="253" t="s">
        <v>540</v>
      </c>
      <c r="I131" s="253" t="s">
        <v>503</v>
      </c>
      <c r="J131" s="253">
        <v>50</v>
      </c>
      <c r="K131" s="294"/>
    </row>
    <row r="132" spans="2:11" ht="15" customHeight="1">
      <c r="B132" s="292"/>
      <c r="C132" s="253" t="s">
        <v>520</v>
      </c>
      <c r="D132" s="253"/>
      <c r="E132" s="253"/>
      <c r="F132" s="272" t="s">
        <v>507</v>
      </c>
      <c r="G132" s="253"/>
      <c r="H132" s="253" t="s">
        <v>540</v>
      </c>
      <c r="I132" s="253" t="s">
        <v>503</v>
      </c>
      <c r="J132" s="253">
        <v>50</v>
      </c>
      <c r="K132" s="294"/>
    </row>
    <row r="133" spans="2:11" ht="15" customHeight="1">
      <c r="B133" s="292"/>
      <c r="C133" s="253" t="s">
        <v>526</v>
      </c>
      <c r="D133" s="253"/>
      <c r="E133" s="253"/>
      <c r="F133" s="272" t="s">
        <v>507</v>
      </c>
      <c r="G133" s="253"/>
      <c r="H133" s="253" t="s">
        <v>540</v>
      </c>
      <c r="I133" s="253" t="s">
        <v>503</v>
      </c>
      <c r="J133" s="253">
        <v>50</v>
      </c>
      <c r="K133" s="294"/>
    </row>
    <row r="134" spans="2:11" ht="15" customHeight="1">
      <c r="B134" s="292"/>
      <c r="C134" s="253" t="s">
        <v>528</v>
      </c>
      <c r="D134" s="253"/>
      <c r="E134" s="253"/>
      <c r="F134" s="272" t="s">
        <v>507</v>
      </c>
      <c r="G134" s="253"/>
      <c r="H134" s="253" t="s">
        <v>540</v>
      </c>
      <c r="I134" s="253" t="s">
        <v>503</v>
      </c>
      <c r="J134" s="253">
        <v>50</v>
      </c>
      <c r="K134" s="294"/>
    </row>
    <row r="135" spans="2:11" ht="15" customHeight="1">
      <c r="B135" s="292"/>
      <c r="C135" s="253" t="s">
        <v>106</v>
      </c>
      <c r="D135" s="253"/>
      <c r="E135" s="253"/>
      <c r="F135" s="272" t="s">
        <v>507</v>
      </c>
      <c r="G135" s="253"/>
      <c r="H135" s="253" t="s">
        <v>553</v>
      </c>
      <c r="I135" s="253" t="s">
        <v>503</v>
      </c>
      <c r="J135" s="253">
        <v>255</v>
      </c>
      <c r="K135" s="294"/>
    </row>
    <row r="136" spans="2:11" ht="15" customHeight="1">
      <c r="B136" s="292"/>
      <c r="C136" s="253" t="s">
        <v>530</v>
      </c>
      <c r="D136" s="253"/>
      <c r="E136" s="253"/>
      <c r="F136" s="272" t="s">
        <v>501</v>
      </c>
      <c r="G136" s="253"/>
      <c r="H136" s="253" t="s">
        <v>554</v>
      </c>
      <c r="I136" s="253" t="s">
        <v>532</v>
      </c>
      <c r="J136" s="253"/>
      <c r="K136" s="294"/>
    </row>
    <row r="137" spans="2:11" ht="15" customHeight="1">
      <c r="B137" s="292"/>
      <c r="C137" s="253" t="s">
        <v>533</v>
      </c>
      <c r="D137" s="253"/>
      <c r="E137" s="253"/>
      <c r="F137" s="272" t="s">
        <v>501</v>
      </c>
      <c r="G137" s="253"/>
      <c r="H137" s="253" t="s">
        <v>555</v>
      </c>
      <c r="I137" s="253" t="s">
        <v>535</v>
      </c>
      <c r="J137" s="253"/>
      <c r="K137" s="294"/>
    </row>
    <row r="138" spans="2:11" ht="15" customHeight="1">
      <c r="B138" s="292"/>
      <c r="C138" s="253" t="s">
        <v>536</v>
      </c>
      <c r="D138" s="253"/>
      <c r="E138" s="253"/>
      <c r="F138" s="272" t="s">
        <v>501</v>
      </c>
      <c r="G138" s="253"/>
      <c r="H138" s="253" t="s">
        <v>536</v>
      </c>
      <c r="I138" s="253" t="s">
        <v>535</v>
      </c>
      <c r="J138" s="253"/>
      <c r="K138" s="294"/>
    </row>
    <row r="139" spans="2:11" ht="15" customHeight="1">
      <c r="B139" s="292"/>
      <c r="C139" s="253" t="s">
        <v>35</v>
      </c>
      <c r="D139" s="253"/>
      <c r="E139" s="253"/>
      <c r="F139" s="272" t="s">
        <v>501</v>
      </c>
      <c r="G139" s="253"/>
      <c r="H139" s="253" t="s">
        <v>556</v>
      </c>
      <c r="I139" s="253" t="s">
        <v>535</v>
      </c>
      <c r="J139" s="253"/>
      <c r="K139" s="294"/>
    </row>
    <row r="140" spans="2:11" ht="15" customHeight="1">
      <c r="B140" s="292"/>
      <c r="C140" s="253" t="s">
        <v>557</v>
      </c>
      <c r="D140" s="253"/>
      <c r="E140" s="253"/>
      <c r="F140" s="272" t="s">
        <v>501</v>
      </c>
      <c r="G140" s="253"/>
      <c r="H140" s="253" t="s">
        <v>558</v>
      </c>
      <c r="I140" s="253" t="s">
        <v>535</v>
      </c>
      <c r="J140" s="253"/>
      <c r="K140" s="294"/>
    </row>
    <row r="141" spans="2:11" ht="15" customHeight="1">
      <c r="B141" s="295"/>
      <c r="C141" s="296"/>
      <c r="D141" s="296"/>
      <c r="E141" s="296"/>
      <c r="F141" s="296"/>
      <c r="G141" s="296"/>
      <c r="H141" s="296"/>
      <c r="I141" s="296"/>
      <c r="J141" s="296"/>
      <c r="K141" s="297"/>
    </row>
    <row r="142" spans="2:11" ht="18.75" customHeight="1">
      <c r="B142" s="249"/>
      <c r="C142" s="249"/>
      <c r="D142" s="249"/>
      <c r="E142" s="249"/>
      <c r="F142" s="284"/>
      <c r="G142" s="249"/>
      <c r="H142" s="249"/>
      <c r="I142" s="249"/>
      <c r="J142" s="249"/>
      <c r="K142" s="249"/>
    </row>
    <row r="143" spans="2:11" ht="18.75" customHeight="1">
      <c r="B143" s="259"/>
      <c r="C143" s="259"/>
      <c r="D143" s="259"/>
      <c r="E143" s="259"/>
      <c r="F143" s="259"/>
      <c r="G143" s="259"/>
      <c r="H143" s="259"/>
      <c r="I143" s="259"/>
      <c r="J143" s="259"/>
      <c r="K143" s="259"/>
    </row>
    <row r="144" spans="2:11" ht="7.5" customHeight="1">
      <c r="B144" s="260"/>
      <c r="C144" s="261"/>
      <c r="D144" s="261"/>
      <c r="E144" s="261"/>
      <c r="F144" s="261"/>
      <c r="G144" s="261"/>
      <c r="H144" s="261"/>
      <c r="I144" s="261"/>
      <c r="J144" s="261"/>
      <c r="K144" s="262"/>
    </row>
    <row r="145" spans="2:11" ht="45" customHeight="1">
      <c r="B145" s="263"/>
      <c r="C145" s="367" t="s">
        <v>559</v>
      </c>
      <c r="D145" s="367"/>
      <c r="E145" s="367"/>
      <c r="F145" s="367"/>
      <c r="G145" s="367"/>
      <c r="H145" s="367"/>
      <c r="I145" s="367"/>
      <c r="J145" s="367"/>
      <c r="K145" s="264"/>
    </row>
    <row r="146" spans="2:11" ht="17.25" customHeight="1">
      <c r="B146" s="263"/>
      <c r="C146" s="265" t="s">
        <v>495</v>
      </c>
      <c r="D146" s="265"/>
      <c r="E146" s="265"/>
      <c r="F146" s="265" t="s">
        <v>496</v>
      </c>
      <c r="G146" s="266"/>
      <c r="H146" s="265" t="s">
        <v>101</v>
      </c>
      <c r="I146" s="265" t="s">
        <v>54</v>
      </c>
      <c r="J146" s="265" t="s">
        <v>497</v>
      </c>
      <c r="K146" s="264"/>
    </row>
    <row r="147" spans="2:11" ht="17.25" customHeight="1">
      <c r="B147" s="263"/>
      <c r="C147" s="267" t="s">
        <v>498</v>
      </c>
      <c r="D147" s="267"/>
      <c r="E147" s="267"/>
      <c r="F147" s="268" t="s">
        <v>499</v>
      </c>
      <c r="G147" s="269"/>
      <c r="H147" s="267"/>
      <c r="I147" s="267"/>
      <c r="J147" s="267" t="s">
        <v>500</v>
      </c>
      <c r="K147" s="264"/>
    </row>
    <row r="148" spans="2:11" ht="5.25" customHeight="1">
      <c r="B148" s="273"/>
      <c r="C148" s="270"/>
      <c r="D148" s="270"/>
      <c r="E148" s="270"/>
      <c r="F148" s="270"/>
      <c r="G148" s="271"/>
      <c r="H148" s="270"/>
      <c r="I148" s="270"/>
      <c r="J148" s="270"/>
      <c r="K148" s="294"/>
    </row>
    <row r="149" spans="2:11" ht="15" customHeight="1">
      <c r="B149" s="273"/>
      <c r="C149" s="298" t="s">
        <v>504</v>
      </c>
      <c r="D149" s="253"/>
      <c r="E149" s="253"/>
      <c r="F149" s="299" t="s">
        <v>501</v>
      </c>
      <c r="G149" s="253"/>
      <c r="H149" s="298" t="s">
        <v>540</v>
      </c>
      <c r="I149" s="298" t="s">
        <v>503</v>
      </c>
      <c r="J149" s="298">
        <v>120</v>
      </c>
      <c r="K149" s="294"/>
    </row>
    <row r="150" spans="2:11" ht="15" customHeight="1">
      <c r="B150" s="273"/>
      <c r="C150" s="298" t="s">
        <v>549</v>
      </c>
      <c r="D150" s="253"/>
      <c r="E150" s="253"/>
      <c r="F150" s="299" t="s">
        <v>501</v>
      </c>
      <c r="G150" s="253"/>
      <c r="H150" s="298" t="s">
        <v>560</v>
      </c>
      <c r="I150" s="298" t="s">
        <v>503</v>
      </c>
      <c r="J150" s="298" t="s">
        <v>551</v>
      </c>
      <c r="K150" s="294"/>
    </row>
    <row r="151" spans="2:11" ht="15" customHeight="1">
      <c r="B151" s="273"/>
      <c r="C151" s="298" t="s">
        <v>450</v>
      </c>
      <c r="D151" s="253"/>
      <c r="E151" s="253"/>
      <c r="F151" s="299" t="s">
        <v>501</v>
      </c>
      <c r="G151" s="253"/>
      <c r="H151" s="298" t="s">
        <v>561</v>
      </c>
      <c r="I151" s="298" t="s">
        <v>503</v>
      </c>
      <c r="J151" s="298" t="s">
        <v>551</v>
      </c>
      <c r="K151" s="294"/>
    </row>
    <row r="152" spans="2:11" ht="15" customHeight="1">
      <c r="B152" s="273"/>
      <c r="C152" s="298" t="s">
        <v>506</v>
      </c>
      <c r="D152" s="253"/>
      <c r="E152" s="253"/>
      <c r="F152" s="299" t="s">
        <v>507</v>
      </c>
      <c r="G152" s="253"/>
      <c r="H152" s="298" t="s">
        <v>540</v>
      </c>
      <c r="I152" s="298" t="s">
        <v>503</v>
      </c>
      <c r="J152" s="298">
        <v>50</v>
      </c>
      <c r="K152" s="294"/>
    </row>
    <row r="153" spans="2:11" ht="15" customHeight="1">
      <c r="B153" s="273"/>
      <c r="C153" s="298" t="s">
        <v>509</v>
      </c>
      <c r="D153" s="253"/>
      <c r="E153" s="253"/>
      <c r="F153" s="299" t="s">
        <v>501</v>
      </c>
      <c r="G153" s="253"/>
      <c r="H153" s="298" t="s">
        <v>540</v>
      </c>
      <c r="I153" s="298" t="s">
        <v>511</v>
      </c>
      <c r="J153" s="298"/>
      <c r="K153" s="294"/>
    </row>
    <row r="154" spans="2:11" ht="15" customHeight="1">
      <c r="B154" s="273"/>
      <c r="C154" s="298" t="s">
        <v>520</v>
      </c>
      <c r="D154" s="253"/>
      <c r="E154" s="253"/>
      <c r="F154" s="299" t="s">
        <v>507</v>
      </c>
      <c r="G154" s="253"/>
      <c r="H154" s="298" t="s">
        <v>540</v>
      </c>
      <c r="I154" s="298" t="s">
        <v>503</v>
      </c>
      <c r="J154" s="298">
        <v>50</v>
      </c>
      <c r="K154" s="294"/>
    </row>
    <row r="155" spans="2:11" ht="15" customHeight="1">
      <c r="B155" s="273"/>
      <c r="C155" s="298" t="s">
        <v>528</v>
      </c>
      <c r="D155" s="253"/>
      <c r="E155" s="253"/>
      <c r="F155" s="299" t="s">
        <v>507</v>
      </c>
      <c r="G155" s="253"/>
      <c r="H155" s="298" t="s">
        <v>540</v>
      </c>
      <c r="I155" s="298" t="s">
        <v>503</v>
      </c>
      <c r="J155" s="298">
        <v>50</v>
      </c>
      <c r="K155" s="294"/>
    </row>
    <row r="156" spans="2:11" ht="15" customHeight="1">
      <c r="B156" s="273"/>
      <c r="C156" s="298" t="s">
        <v>526</v>
      </c>
      <c r="D156" s="253"/>
      <c r="E156" s="253"/>
      <c r="F156" s="299" t="s">
        <v>507</v>
      </c>
      <c r="G156" s="253"/>
      <c r="H156" s="298" t="s">
        <v>540</v>
      </c>
      <c r="I156" s="298" t="s">
        <v>503</v>
      </c>
      <c r="J156" s="298">
        <v>50</v>
      </c>
      <c r="K156" s="294"/>
    </row>
    <row r="157" spans="2:11" ht="15" customHeight="1">
      <c r="B157" s="273"/>
      <c r="C157" s="298" t="s">
        <v>91</v>
      </c>
      <c r="D157" s="253"/>
      <c r="E157" s="253"/>
      <c r="F157" s="299" t="s">
        <v>501</v>
      </c>
      <c r="G157" s="253"/>
      <c r="H157" s="298" t="s">
        <v>562</v>
      </c>
      <c r="I157" s="298" t="s">
        <v>503</v>
      </c>
      <c r="J157" s="298" t="s">
        <v>563</v>
      </c>
      <c r="K157" s="294"/>
    </row>
    <row r="158" spans="2:11" ht="15" customHeight="1">
      <c r="B158" s="273"/>
      <c r="C158" s="298" t="s">
        <v>564</v>
      </c>
      <c r="D158" s="253"/>
      <c r="E158" s="253"/>
      <c r="F158" s="299" t="s">
        <v>501</v>
      </c>
      <c r="G158" s="253"/>
      <c r="H158" s="298" t="s">
        <v>565</v>
      </c>
      <c r="I158" s="298" t="s">
        <v>535</v>
      </c>
      <c r="J158" s="298"/>
      <c r="K158" s="294"/>
    </row>
    <row r="159" spans="2:11" ht="15" customHeight="1">
      <c r="B159" s="300"/>
      <c r="C159" s="282"/>
      <c r="D159" s="282"/>
      <c r="E159" s="282"/>
      <c r="F159" s="282"/>
      <c r="G159" s="282"/>
      <c r="H159" s="282"/>
      <c r="I159" s="282"/>
      <c r="J159" s="282"/>
      <c r="K159" s="301"/>
    </row>
    <row r="160" spans="2:11" ht="18.75" customHeight="1">
      <c r="B160" s="249"/>
      <c r="C160" s="253"/>
      <c r="D160" s="253"/>
      <c r="E160" s="253"/>
      <c r="F160" s="272"/>
      <c r="G160" s="253"/>
      <c r="H160" s="253"/>
      <c r="I160" s="253"/>
      <c r="J160" s="253"/>
      <c r="K160" s="249"/>
    </row>
    <row r="161" spans="2:11" ht="18.75" customHeight="1">
      <c r="B161" s="259"/>
      <c r="C161" s="259"/>
      <c r="D161" s="259"/>
      <c r="E161" s="259"/>
      <c r="F161" s="259"/>
      <c r="G161" s="259"/>
      <c r="H161" s="259"/>
      <c r="I161" s="259"/>
      <c r="J161" s="259"/>
      <c r="K161" s="259"/>
    </row>
    <row r="162" spans="2:11" ht="7.5" customHeight="1">
      <c r="B162" s="241"/>
      <c r="C162" s="242"/>
      <c r="D162" s="242"/>
      <c r="E162" s="242"/>
      <c r="F162" s="242"/>
      <c r="G162" s="242"/>
      <c r="H162" s="242"/>
      <c r="I162" s="242"/>
      <c r="J162" s="242"/>
      <c r="K162" s="243"/>
    </row>
    <row r="163" spans="2:11" ht="45" customHeight="1">
      <c r="B163" s="244"/>
      <c r="C163" s="366" t="s">
        <v>566</v>
      </c>
      <c r="D163" s="366"/>
      <c r="E163" s="366"/>
      <c r="F163" s="366"/>
      <c r="G163" s="366"/>
      <c r="H163" s="366"/>
      <c r="I163" s="366"/>
      <c r="J163" s="366"/>
      <c r="K163" s="245"/>
    </row>
    <row r="164" spans="2:11" ht="17.25" customHeight="1">
      <c r="B164" s="244"/>
      <c r="C164" s="265" t="s">
        <v>495</v>
      </c>
      <c r="D164" s="265"/>
      <c r="E164" s="265"/>
      <c r="F164" s="265" t="s">
        <v>496</v>
      </c>
      <c r="G164" s="302"/>
      <c r="H164" s="303" t="s">
        <v>101</v>
      </c>
      <c r="I164" s="303" t="s">
        <v>54</v>
      </c>
      <c r="J164" s="265" t="s">
        <v>497</v>
      </c>
      <c r="K164" s="245"/>
    </row>
    <row r="165" spans="2:11" ht="17.25" customHeight="1">
      <c r="B165" s="246"/>
      <c r="C165" s="267" t="s">
        <v>498</v>
      </c>
      <c r="D165" s="267"/>
      <c r="E165" s="267"/>
      <c r="F165" s="268" t="s">
        <v>499</v>
      </c>
      <c r="G165" s="304"/>
      <c r="H165" s="305"/>
      <c r="I165" s="305"/>
      <c r="J165" s="267" t="s">
        <v>500</v>
      </c>
      <c r="K165" s="247"/>
    </row>
    <row r="166" spans="2:11" ht="5.25" customHeight="1">
      <c r="B166" s="273"/>
      <c r="C166" s="270"/>
      <c r="D166" s="270"/>
      <c r="E166" s="270"/>
      <c r="F166" s="270"/>
      <c r="G166" s="271"/>
      <c r="H166" s="270"/>
      <c r="I166" s="270"/>
      <c r="J166" s="270"/>
      <c r="K166" s="294"/>
    </row>
    <row r="167" spans="2:11" ht="15" customHeight="1">
      <c r="B167" s="273"/>
      <c r="C167" s="253" t="s">
        <v>504</v>
      </c>
      <c r="D167" s="253"/>
      <c r="E167" s="253"/>
      <c r="F167" s="272" t="s">
        <v>501</v>
      </c>
      <c r="G167" s="253"/>
      <c r="H167" s="253" t="s">
        <v>540</v>
      </c>
      <c r="I167" s="253" t="s">
        <v>503</v>
      </c>
      <c r="J167" s="253">
        <v>120</v>
      </c>
      <c r="K167" s="294"/>
    </row>
    <row r="168" spans="2:11" ht="15" customHeight="1">
      <c r="B168" s="273"/>
      <c r="C168" s="253" t="s">
        <v>549</v>
      </c>
      <c r="D168" s="253"/>
      <c r="E168" s="253"/>
      <c r="F168" s="272" t="s">
        <v>501</v>
      </c>
      <c r="G168" s="253"/>
      <c r="H168" s="253" t="s">
        <v>550</v>
      </c>
      <c r="I168" s="253" t="s">
        <v>503</v>
      </c>
      <c r="J168" s="253" t="s">
        <v>551</v>
      </c>
      <c r="K168" s="294"/>
    </row>
    <row r="169" spans="2:11" ht="15" customHeight="1">
      <c r="B169" s="273"/>
      <c r="C169" s="253" t="s">
        <v>450</v>
      </c>
      <c r="D169" s="253"/>
      <c r="E169" s="253"/>
      <c r="F169" s="272" t="s">
        <v>501</v>
      </c>
      <c r="G169" s="253"/>
      <c r="H169" s="253" t="s">
        <v>567</v>
      </c>
      <c r="I169" s="253" t="s">
        <v>503</v>
      </c>
      <c r="J169" s="253" t="s">
        <v>551</v>
      </c>
      <c r="K169" s="294"/>
    </row>
    <row r="170" spans="2:11" ht="15" customHeight="1">
      <c r="B170" s="273"/>
      <c r="C170" s="253" t="s">
        <v>506</v>
      </c>
      <c r="D170" s="253"/>
      <c r="E170" s="253"/>
      <c r="F170" s="272" t="s">
        <v>507</v>
      </c>
      <c r="G170" s="253"/>
      <c r="H170" s="253" t="s">
        <v>567</v>
      </c>
      <c r="I170" s="253" t="s">
        <v>503</v>
      </c>
      <c r="J170" s="253">
        <v>50</v>
      </c>
      <c r="K170" s="294"/>
    </row>
    <row r="171" spans="2:11" ht="15" customHeight="1">
      <c r="B171" s="273"/>
      <c r="C171" s="253" t="s">
        <v>509</v>
      </c>
      <c r="D171" s="253"/>
      <c r="E171" s="253"/>
      <c r="F171" s="272" t="s">
        <v>501</v>
      </c>
      <c r="G171" s="253"/>
      <c r="H171" s="253" t="s">
        <v>567</v>
      </c>
      <c r="I171" s="253" t="s">
        <v>511</v>
      </c>
      <c r="J171" s="253"/>
      <c r="K171" s="294"/>
    </row>
    <row r="172" spans="2:11" ht="15" customHeight="1">
      <c r="B172" s="273"/>
      <c r="C172" s="253" t="s">
        <v>520</v>
      </c>
      <c r="D172" s="253"/>
      <c r="E172" s="253"/>
      <c r="F172" s="272" t="s">
        <v>507</v>
      </c>
      <c r="G172" s="253"/>
      <c r="H172" s="253" t="s">
        <v>567</v>
      </c>
      <c r="I172" s="253" t="s">
        <v>503</v>
      </c>
      <c r="J172" s="253">
        <v>50</v>
      </c>
      <c r="K172" s="294"/>
    </row>
    <row r="173" spans="2:11" ht="15" customHeight="1">
      <c r="B173" s="273"/>
      <c r="C173" s="253" t="s">
        <v>528</v>
      </c>
      <c r="D173" s="253"/>
      <c r="E173" s="253"/>
      <c r="F173" s="272" t="s">
        <v>507</v>
      </c>
      <c r="G173" s="253"/>
      <c r="H173" s="253" t="s">
        <v>567</v>
      </c>
      <c r="I173" s="253" t="s">
        <v>503</v>
      </c>
      <c r="J173" s="253">
        <v>50</v>
      </c>
      <c r="K173" s="294"/>
    </row>
    <row r="174" spans="2:11" ht="15" customHeight="1">
      <c r="B174" s="273"/>
      <c r="C174" s="253" t="s">
        <v>526</v>
      </c>
      <c r="D174" s="253"/>
      <c r="E174" s="253"/>
      <c r="F174" s="272" t="s">
        <v>507</v>
      </c>
      <c r="G174" s="253"/>
      <c r="H174" s="253" t="s">
        <v>567</v>
      </c>
      <c r="I174" s="253" t="s">
        <v>503</v>
      </c>
      <c r="J174" s="253">
        <v>50</v>
      </c>
      <c r="K174" s="294"/>
    </row>
    <row r="175" spans="2:11" ht="15" customHeight="1">
      <c r="B175" s="273"/>
      <c r="C175" s="253" t="s">
        <v>100</v>
      </c>
      <c r="D175" s="253"/>
      <c r="E175" s="253"/>
      <c r="F175" s="272" t="s">
        <v>501</v>
      </c>
      <c r="G175" s="253"/>
      <c r="H175" s="253" t="s">
        <v>568</v>
      </c>
      <c r="I175" s="253" t="s">
        <v>569</v>
      </c>
      <c r="J175" s="253"/>
      <c r="K175" s="294"/>
    </row>
    <row r="176" spans="2:11" ht="15" customHeight="1">
      <c r="B176" s="273"/>
      <c r="C176" s="253" t="s">
        <v>54</v>
      </c>
      <c r="D176" s="253"/>
      <c r="E176" s="253"/>
      <c r="F176" s="272" t="s">
        <v>501</v>
      </c>
      <c r="G176" s="253"/>
      <c r="H176" s="253" t="s">
        <v>570</v>
      </c>
      <c r="I176" s="253" t="s">
        <v>571</v>
      </c>
      <c r="J176" s="253">
        <v>1</v>
      </c>
      <c r="K176" s="294"/>
    </row>
    <row r="177" spans="2:11" ht="15" customHeight="1">
      <c r="B177" s="273"/>
      <c r="C177" s="253" t="s">
        <v>50</v>
      </c>
      <c r="D177" s="253"/>
      <c r="E177" s="253"/>
      <c r="F177" s="272" t="s">
        <v>501</v>
      </c>
      <c r="G177" s="253"/>
      <c r="H177" s="253" t="s">
        <v>572</v>
      </c>
      <c r="I177" s="253" t="s">
        <v>503</v>
      </c>
      <c r="J177" s="253">
        <v>20</v>
      </c>
      <c r="K177" s="294"/>
    </row>
    <row r="178" spans="2:11" ht="15" customHeight="1">
      <c r="B178" s="273"/>
      <c r="C178" s="253" t="s">
        <v>101</v>
      </c>
      <c r="D178" s="253"/>
      <c r="E178" s="253"/>
      <c r="F178" s="272" t="s">
        <v>501</v>
      </c>
      <c r="G178" s="253"/>
      <c r="H178" s="253" t="s">
        <v>573</v>
      </c>
      <c r="I178" s="253" t="s">
        <v>503</v>
      </c>
      <c r="J178" s="253">
        <v>255</v>
      </c>
      <c r="K178" s="294"/>
    </row>
    <row r="179" spans="2:11" ht="15" customHeight="1">
      <c r="B179" s="273"/>
      <c r="C179" s="253" t="s">
        <v>102</v>
      </c>
      <c r="D179" s="253"/>
      <c r="E179" s="253"/>
      <c r="F179" s="272" t="s">
        <v>501</v>
      </c>
      <c r="G179" s="253"/>
      <c r="H179" s="253" t="s">
        <v>466</v>
      </c>
      <c r="I179" s="253" t="s">
        <v>503</v>
      </c>
      <c r="J179" s="253">
        <v>10</v>
      </c>
      <c r="K179" s="294"/>
    </row>
    <row r="180" spans="2:11" ht="15" customHeight="1">
      <c r="B180" s="273"/>
      <c r="C180" s="253" t="s">
        <v>103</v>
      </c>
      <c r="D180" s="253"/>
      <c r="E180" s="253"/>
      <c r="F180" s="272" t="s">
        <v>501</v>
      </c>
      <c r="G180" s="253"/>
      <c r="H180" s="253" t="s">
        <v>574</v>
      </c>
      <c r="I180" s="253" t="s">
        <v>535</v>
      </c>
      <c r="J180" s="253"/>
      <c r="K180" s="294"/>
    </row>
    <row r="181" spans="2:11" ht="15" customHeight="1">
      <c r="B181" s="273"/>
      <c r="C181" s="253" t="s">
        <v>575</v>
      </c>
      <c r="D181" s="253"/>
      <c r="E181" s="253"/>
      <c r="F181" s="272" t="s">
        <v>501</v>
      </c>
      <c r="G181" s="253"/>
      <c r="H181" s="253" t="s">
        <v>576</v>
      </c>
      <c r="I181" s="253" t="s">
        <v>535</v>
      </c>
      <c r="J181" s="253"/>
      <c r="K181" s="294"/>
    </row>
    <row r="182" spans="2:11" ht="15" customHeight="1">
      <c r="B182" s="273"/>
      <c r="C182" s="253" t="s">
        <v>564</v>
      </c>
      <c r="D182" s="253"/>
      <c r="E182" s="253"/>
      <c r="F182" s="272" t="s">
        <v>501</v>
      </c>
      <c r="G182" s="253"/>
      <c r="H182" s="253" t="s">
        <v>577</v>
      </c>
      <c r="I182" s="253" t="s">
        <v>535</v>
      </c>
      <c r="J182" s="253"/>
      <c r="K182" s="294"/>
    </row>
    <row r="183" spans="2:11" ht="15" customHeight="1">
      <c r="B183" s="273"/>
      <c r="C183" s="253" t="s">
        <v>105</v>
      </c>
      <c r="D183" s="253"/>
      <c r="E183" s="253"/>
      <c r="F183" s="272" t="s">
        <v>507</v>
      </c>
      <c r="G183" s="253"/>
      <c r="H183" s="253" t="s">
        <v>578</v>
      </c>
      <c r="I183" s="253" t="s">
        <v>503</v>
      </c>
      <c r="J183" s="253">
        <v>50</v>
      </c>
      <c r="K183" s="294"/>
    </row>
    <row r="184" spans="2:11" ht="15" customHeight="1">
      <c r="B184" s="273"/>
      <c r="C184" s="253" t="s">
        <v>579</v>
      </c>
      <c r="D184" s="253"/>
      <c r="E184" s="253"/>
      <c r="F184" s="272" t="s">
        <v>507</v>
      </c>
      <c r="G184" s="253"/>
      <c r="H184" s="253" t="s">
        <v>580</v>
      </c>
      <c r="I184" s="253" t="s">
        <v>581</v>
      </c>
      <c r="J184" s="253"/>
      <c r="K184" s="294"/>
    </row>
    <row r="185" spans="2:11" ht="15" customHeight="1">
      <c r="B185" s="273"/>
      <c r="C185" s="253" t="s">
        <v>582</v>
      </c>
      <c r="D185" s="253"/>
      <c r="E185" s="253"/>
      <c r="F185" s="272" t="s">
        <v>507</v>
      </c>
      <c r="G185" s="253"/>
      <c r="H185" s="253" t="s">
        <v>583</v>
      </c>
      <c r="I185" s="253" t="s">
        <v>581</v>
      </c>
      <c r="J185" s="253"/>
      <c r="K185" s="294"/>
    </row>
    <row r="186" spans="2:11" ht="15" customHeight="1">
      <c r="B186" s="273"/>
      <c r="C186" s="253" t="s">
        <v>584</v>
      </c>
      <c r="D186" s="253"/>
      <c r="E186" s="253"/>
      <c r="F186" s="272" t="s">
        <v>507</v>
      </c>
      <c r="G186" s="253"/>
      <c r="H186" s="253" t="s">
        <v>585</v>
      </c>
      <c r="I186" s="253" t="s">
        <v>581</v>
      </c>
      <c r="J186" s="253"/>
      <c r="K186" s="294"/>
    </row>
    <row r="187" spans="2:11" ht="15" customHeight="1">
      <c r="B187" s="273"/>
      <c r="C187" s="306" t="s">
        <v>586</v>
      </c>
      <c r="D187" s="253"/>
      <c r="E187" s="253"/>
      <c r="F187" s="272" t="s">
        <v>507</v>
      </c>
      <c r="G187" s="253"/>
      <c r="H187" s="253" t="s">
        <v>587</v>
      </c>
      <c r="I187" s="253" t="s">
        <v>588</v>
      </c>
      <c r="J187" s="307" t="s">
        <v>589</v>
      </c>
      <c r="K187" s="294"/>
    </row>
    <row r="188" spans="2:11" ht="15" customHeight="1">
      <c r="B188" s="273"/>
      <c r="C188" s="258" t="s">
        <v>39</v>
      </c>
      <c r="D188" s="253"/>
      <c r="E188" s="253"/>
      <c r="F188" s="272" t="s">
        <v>501</v>
      </c>
      <c r="G188" s="253"/>
      <c r="H188" s="249" t="s">
        <v>590</v>
      </c>
      <c r="I188" s="253" t="s">
        <v>591</v>
      </c>
      <c r="J188" s="253"/>
      <c r="K188" s="294"/>
    </row>
    <row r="189" spans="2:11" ht="15" customHeight="1">
      <c r="B189" s="273"/>
      <c r="C189" s="258" t="s">
        <v>592</v>
      </c>
      <c r="D189" s="253"/>
      <c r="E189" s="253"/>
      <c r="F189" s="272" t="s">
        <v>501</v>
      </c>
      <c r="G189" s="253"/>
      <c r="H189" s="253" t="s">
        <v>593</v>
      </c>
      <c r="I189" s="253" t="s">
        <v>535</v>
      </c>
      <c r="J189" s="253"/>
      <c r="K189" s="294"/>
    </row>
    <row r="190" spans="2:11" ht="15" customHeight="1">
      <c r="B190" s="273"/>
      <c r="C190" s="258" t="s">
        <v>594</v>
      </c>
      <c r="D190" s="253"/>
      <c r="E190" s="253"/>
      <c r="F190" s="272" t="s">
        <v>501</v>
      </c>
      <c r="G190" s="253"/>
      <c r="H190" s="253" t="s">
        <v>595</v>
      </c>
      <c r="I190" s="253" t="s">
        <v>535</v>
      </c>
      <c r="J190" s="253"/>
      <c r="K190" s="294"/>
    </row>
    <row r="191" spans="2:11" ht="15" customHeight="1">
      <c r="B191" s="273"/>
      <c r="C191" s="258" t="s">
        <v>596</v>
      </c>
      <c r="D191" s="253"/>
      <c r="E191" s="253"/>
      <c r="F191" s="272" t="s">
        <v>507</v>
      </c>
      <c r="G191" s="253"/>
      <c r="H191" s="253" t="s">
        <v>597</v>
      </c>
      <c r="I191" s="253" t="s">
        <v>535</v>
      </c>
      <c r="J191" s="253"/>
      <c r="K191" s="294"/>
    </row>
    <row r="192" spans="2:11" ht="15" customHeight="1">
      <c r="B192" s="300"/>
      <c r="C192" s="308"/>
      <c r="D192" s="282"/>
      <c r="E192" s="282"/>
      <c r="F192" s="282"/>
      <c r="G192" s="282"/>
      <c r="H192" s="282"/>
      <c r="I192" s="282"/>
      <c r="J192" s="282"/>
      <c r="K192" s="301"/>
    </row>
    <row r="193" spans="2:11" ht="18.75" customHeight="1">
      <c r="B193" s="249"/>
      <c r="C193" s="253"/>
      <c r="D193" s="253"/>
      <c r="E193" s="253"/>
      <c r="F193" s="272"/>
      <c r="G193" s="253"/>
      <c r="H193" s="253"/>
      <c r="I193" s="253"/>
      <c r="J193" s="253"/>
      <c r="K193" s="249"/>
    </row>
    <row r="194" spans="2:11" ht="18.75" customHeight="1">
      <c r="B194" s="249"/>
      <c r="C194" s="253"/>
      <c r="D194" s="253"/>
      <c r="E194" s="253"/>
      <c r="F194" s="272"/>
      <c r="G194" s="253"/>
      <c r="H194" s="253"/>
      <c r="I194" s="253"/>
      <c r="J194" s="253"/>
      <c r="K194" s="249"/>
    </row>
    <row r="195" spans="2:11" ht="18.75" customHeight="1">
      <c r="B195" s="259"/>
      <c r="C195" s="259"/>
      <c r="D195" s="259"/>
      <c r="E195" s="259"/>
      <c r="F195" s="259"/>
      <c r="G195" s="259"/>
      <c r="H195" s="259"/>
      <c r="I195" s="259"/>
      <c r="J195" s="259"/>
      <c r="K195" s="259"/>
    </row>
    <row r="196" spans="2:11" ht="13.5">
      <c r="B196" s="241"/>
      <c r="C196" s="242"/>
      <c r="D196" s="242"/>
      <c r="E196" s="242"/>
      <c r="F196" s="242"/>
      <c r="G196" s="242"/>
      <c r="H196" s="242"/>
      <c r="I196" s="242"/>
      <c r="J196" s="242"/>
      <c r="K196" s="243"/>
    </row>
    <row r="197" spans="2:11" ht="21">
      <c r="B197" s="244"/>
      <c r="C197" s="366" t="s">
        <v>598</v>
      </c>
      <c r="D197" s="366"/>
      <c r="E197" s="366"/>
      <c r="F197" s="366"/>
      <c r="G197" s="366"/>
      <c r="H197" s="366"/>
      <c r="I197" s="366"/>
      <c r="J197" s="366"/>
      <c r="K197" s="245"/>
    </row>
    <row r="198" spans="2:11" ht="25.5" customHeight="1">
      <c r="B198" s="244"/>
      <c r="C198" s="309" t="s">
        <v>599</v>
      </c>
      <c r="D198" s="309"/>
      <c r="E198" s="309"/>
      <c r="F198" s="309" t="s">
        <v>600</v>
      </c>
      <c r="G198" s="310"/>
      <c r="H198" s="365" t="s">
        <v>601</v>
      </c>
      <c r="I198" s="365"/>
      <c r="J198" s="365"/>
      <c r="K198" s="245"/>
    </row>
    <row r="199" spans="2:11" ht="5.25" customHeight="1">
      <c r="B199" s="273"/>
      <c r="C199" s="270"/>
      <c r="D199" s="270"/>
      <c r="E199" s="270"/>
      <c r="F199" s="270"/>
      <c r="G199" s="253"/>
      <c r="H199" s="270"/>
      <c r="I199" s="270"/>
      <c r="J199" s="270"/>
      <c r="K199" s="294"/>
    </row>
    <row r="200" spans="2:11" ht="15" customHeight="1">
      <c r="B200" s="273"/>
      <c r="C200" s="253" t="s">
        <v>591</v>
      </c>
      <c r="D200" s="253"/>
      <c r="E200" s="253"/>
      <c r="F200" s="272" t="s">
        <v>40</v>
      </c>
      <c r="G200" s="253"/>
      <c r="H200" s="363" t="s">
        <v>602</v>
      </c>
      <c r="I200" s="363"/>
      <c r="J200" s="363"/>
      <c r="K200" s="294"/>
    </row>
    <row r="201" spans="2:11" ht="15" customHeight="1">
      <c r="B201" s="273"/>
      <c r="C201" s="279"/>
      <c r="D201" s="253"/>
      <c r="E201" s="253"/>
      <c r="F201" s="272" t="s">
        <v>41</v>
      </c>
      <c r="G201" s="253"/>
      <c r="H201" s="363" t="s">
        <v>603</v>
      </c>
      <c r="I201" s="363"/>
      <c r="J201" s="363"/>
      <c r="K201" s="294"/>
    </row>
    <row r="202" spans="2:11" ht="15" customHeight="1">
      <c r="B202" s="273"/>
      <c r="C202" s="279"/>
      <c r="D202" s="253"/>
      <c r="E202" s="253"/>
      <c r="F202" s="272" t="s">
        <v>44</v>
      </c>
      <c r="G202" s="253"/>
      <c r="H202" s="363" t="s">
        <v>604</v>
      </c>
      <c r="I202" s="363"/>
      <c r="J202" s="363"/>
      <c r="K202" s="294"/>
    </row>
    <row r="203" spans="2:11" ht="15" customHeight="1">
      <c r="B203" s="273"/>
      <c r="C203" s="253"/>
      <c r="D203" s="253"/>
      <c r="E203" s="253"/>
      <c r="F203" s="272" t="s">
        <v>42</v>
      </c>
      <c r="G203" s="253"/>
      <c r="H203" s="363" t="s">
        <v>605</v>
      </c>
      <c r="I203" s="363"/>
      <c r="J203" s="363"/>
      <c r="K203" s="294"/>
    </row>
    <row r="204" spans="2:11" ht="15" customHeight="1">
      <c r="B204" s="273"/>
      <c r="C204" s="253"/>
      <c r="D204" s="253"/>
      <c r="E204" s="253"/>
      <c r="F204" s="272" t="s">
        <v>43</v>
      </c>
      <c r="G204" s="253"/>
      <c r="H204" s="363" t="s">
        <v>606</v>
      </c>
      <c r="I204" s="363"/>
      <c r="J204" s="363"/>
      <c r="K204" s="294"/>
    </row>
    <row r="205" spans="2:11" ht="15" customHeight="1">
      <c r="B205" s="273"/>
      <c r="C205" s="253"/>
      <c r="D205" s="253"/>
      <c r="E205" s="253"/>
      <c r="F205" s="272"/>
      <c r="G205" s="253"/>
      <c r="H205" s="253"/>
      <c r="I205" s="253"/>
      <c r="J205" s="253"/>
      <c r="K205" s="294"/>
    </row>
    <row r="206" spans="2:11" ht="15" customHeight="1">
      <c r="B206" s="273"/>
      <c r="C206" s="253" t="s">
        <v>547</v>
      </c>
      <c r="D206" s="253"/>
      <c r="E206" s="253"/>
      <c r="F206" s="272" t="s">
        <v>76</v>
      </c>
      <c r="G206" s="253"/>
      <c r="H206" s="363" t="s">
        <v>607</v>
      </c>
      <c r="I206" s="363"/>
      <c r="J206" s="363"/>
      <c r="K206" s="294"/>
    </row>
    <row r="207" spans="2:11" ht="15" customHeight="1">
      <c r="B207" s="273"/>
      <c r="C207" s="279"/>
      <c r="D207" s="253"/>
      <c r="E207" s="253"/>
      <c r="F207" s="272" t="s">
        <v>444</v>
      </c>
      <c r="G207" s="253"/>
      <c r="H207" s="363" t="s">
        <v>445</v>
      </c>
      <c r="I207" s="363"/>
      <c r="J207" s="363"/>
      <c r="K207" s="294"/>
    </row>
    <row r="208" spans="2:11" ht="15" customHeight="1">
      <c r="B208" s="273"/>
      <c r="C208" s="253"/>
      <c r="D208" s="253"/>
      <c r="E208" s="253"/>
      <c r="F208" s="272" t="s">
        <v>442</v>
      </c>
      <c r="G208" s="253"/>
      <c r="H208" s="363" t="s">
        <v>608</v>
      </c>
      <c r="I208" s="363"/>
      <c r="J208" s="363"/>
      <c r="K208" s="294"/>
    </row>
    <row r="209" spans="2:11" ht="15" customHeight="1">
      <c r="B209" s="311"/>
      <c r="C209" s="279"/>
      <c r="D209" s="279"/>
      <c r="E209" s="279"/>
      <c r="F209" s="272" t="s">
        <v>446</v>
      </c>
      <c r="G209" s="258"/>
      <c r="H209" s="364" t="s">
        <v>447</v>
      </c>
      <c r="I209" s="364"/>
      <c r="J209" s="364"/>
      <c r="K209" s="312"/>
    </row>
    <row r="210" spans="2:11" ht="15" customHeight="1">
      <c r="B210" s="311"/>
      <c r="C210" s="279"/>
      <c r="D210" s="279"/>
      <c r="E210" s="279"/>
      <c r="F210" s="272" t="s">
        <v>448</v>
      </c>
      <c r="G210" s="258"/>
      <c r="H210" s="364" t="s">
        <v>609</v>
      </c>
      <c r="I210" s="364"/>
      <c r="J210" s="364"/>
      <c r="K210" s="312"/>
    </row>
    <row r="211" spans="2:11" ht="15" customHeight="1">
      <c r="B211" s="311"/>
      <c r="C211" s="279"/>
      <c r="D211" s="279"/>
      <c r="E211" s="279"/>
      <c r="F211" s="313"/>
      <c r="G211" s="258"/>
      <c r="H211" s="314"/>
      <c r="I211" s="314"/>
      <c r="J211" s="314"/>
      <c r="K211" s="312"/>
    </row>
    <row r="212" spans="2:11" ht="15" customHeight="1">
      <c r="B212" s="311"/>
      <c r="C212" s="253" t="s">
        <v>571</v>
      </c>
      <c r="D212" s="279"/>
      <c r="E212" s="279"/>
      <c r="F212" s="272">
        <v>1</v>
      </c>
      <c r="G212" s="258"/>
      <c r="H212" s="364" t="s">
        <v>610</v>
      </c>
      <c r="I212" s="364"/>
      <c r="J212" s="364"/>
      <c r="K212" s="312"/>
    </row>
    <row r="213" spans="2:11" ht="15" customHeight="1">
      <c r="B213" s="311"/>
      <c r="C213" s="279"/>
      <c r="D213" s="279"/>
      <c r="E213" s="279"/>
      <c r="F213" s="272">
        <v>2</v>
      </c>
      <c r="G213" s="258"/>
      <c r="H213" s="364" t="s">
        <v>611</v>
      </c>
      <c r="I213" s="364"/>
      <c r="J213" s="364"/>
      <c r="K213" s="312"/>
    </row>
    <row r="214" spans="2:11" ht="15" customHeight="1">
      <c r="B214" s="311"/>
      <c r="C214" s="279"/>
      <c r="D214" s="279"/>
      <c r="E214" s="279"/>
      <c r="F214" s="272">
        <v>3</v>
      </c>
      <c r="G214" s="258"/>
      <c r="H214" s="364" t="s">
        <v>612</v>
      </c>
      <c r="I214" s="364"/>
      <c r="J214" s="364"/>
      <c r="K214" s="312"/>
    </row>
    <row r="215" spans="2:11" ht="15" customHeight="1">
      <c r="B215" s="311"/>
      <c r="C215" s="279"/>
      <c r="D215" s="279"/>
      <c r="E215" s="279"/>
      <c r="F215" s="272">
        <v>4</v>
      </c>
      <c r="G215" s="258"/>
      <c r="H215" s="364" t="s">
        <v>613</v>
      </c>
      <c r="I215" s="364"/>
      <c r="J215" s="364"/>
      <c r="K215" s="312"/>
    </row>
    <row r="216" spans="2:11" ht="12.75" customHeight="1">
      <c r="B216" s="315"/>
      <c r="C216" s="316"/>
      <c r="D216" s="316"/>
      <c r="E216" s="316"/>
      <c r="F216" s="316"/>
      <c r="G216" s="316"/>
      <c r="H216" s="316"/>
      <c r="I216" s="316"/>
      <c r="J216" s="316"/>
      <c r="K216" s="317"/>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edot-PC\edot</dc:creator>
  <cp:keywords/>
  <dc:description/>
  <cp:lastModifiedBy>edot</cp:lastModifiedBy>
  <dcterms:created xsi:type="dcterms:W3CDTF">2017-05-16T08:39:30Z</dcterms:created>
  <dcterms:modified xsi:type="dcterms:W3CDTF">2017-05-16T08:39:43Z</dcterms:modified>
  <cp:category/>
  <cp:version/>
  <cp:contentType/>
  <cp:contentStatus/>
</cp:coreProperties>
</file>